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05\"/>
    </mc:Choice>
  </mc:AlternateContent>
  <bookViews>
    <workbookView xWindow="0" yWindow="0" windowWidth="28800" windowHeight="12435" tabRatio="629" activeTab="2"/>
  </bookViews>
  <sheets>
    <sheet name="01" sheetId="2" r:id="rId1"/>
    <sheet name="02" sheetId="4" r:id="rId2"/>
    <sheet name="03" sheetId="5" r:id="rId3"/>
    <sheet name="04" sheetId="7" r:id="rId4"/>
    <sheet name="05" sheetId="8" r:id="rId5"/>
    <sheet name="06" sheetId="9" r:id="rId6"/>
    <sheet name="09" sheetId="12" r:id="rId7"/>
    <sheet name="10" sheetId="13" r:id="rId8"/>
    <sheet name="11" sheetId="14" r:id="rId9"/>
    <sheet name="12" sheetId="15" r:id="rId10"/>
    <sheet name="13" sheetId="16" r:id="rId11"/>
    <sheet name="15" sheetId="18" r:id="rId12"/>
    <sheet name="Priemoniu vykdytoju kodai" sheetId="3" r:id="rId13"/>
  </sheets>
  <definedNames>
    <definedName name="OLE_LINK1" localSheetId="6">'09'!$E$2</definedName>
    <definedName name="_xlnm.Print_Area" localSheetId="0">'01'!$A$1:$Q$102</definedName>
    <definedName name="_xlnm.Print_Area" localSheetId="2">'03'!$A$1:$Q$64</definedName>
    <definedName name="_xlnm.Print_Area" localSheetId="3">'04'!$A$1:$Q$81</definedName>
    <definedName name="_xlnm.Print_Area" localSheetId="4">'05'!$A$1:$Q$65</definedName>
    <definedName name="_xlnm.Print_Area" localSheetId="6">'09'!$A$1:$Q$60</definedName>
    <definedName name="_xlnm.Print_Area" localSheetId="8">'11'!$A$1:$Q$122</definedName>
    <definedName name="_xlnm.Print_Area" localSheetId="9">'12'!$A$1:$Q$60</definedName>
    <definedName name="_xlnm.Print_Area" localSheetId="11">'15'!$A$1:$Q$117</definedName>
  </definedNames>
  <calcPr calcId="152511"/>
</workbook>
</file>

<file path=xl/calcChain.xml><?xml version="1.0" encoding="utf-8"?>
<calcChain xmlns="http://schemas.openxmlformats.org/spreadsheetml/2006/main">
  <c r="H345" i="4" l="1"/>
  <c r="H338" i="4"/>
  <c r="M324" i="4"/>
  <c r="L324" i="4"/>
  <c r="K324" i="4"/>
  <c r="J324" i="4"/>
  <c r="I324" i="4"/>
  <c r="H324" i="4"/>
  <c r="M320" i="4"/>
  <c r="L320" i="4"/>
  <c r="K320" i="4"/>
  <c r="J320" i="4"/>
  <c r="I320" i="4"/>
  <c r="H320" i="4"/>
  <c r="M316" i="4"/>
  <c r="L316" i="4"/>
  <c r="K316" i="4"/>
  <c r="J316" i="4"/>
  <c r="I316" i="4"/>
  <c r="H316" i="4"/>
  <c r="M314" i="4"/>
  <c r="L314" i="4"/>
  <c r="K314" i="4"/>
  <c r="J314" i="4"/>
  <c r="I314" i="4"/>
  <c r="H314" i="4"/>
  <c r="M310" i="4"/>
  <c r="L310" i="4"/>
  <c r="K310" i="4"/>
  <c r="J310" i="4"/>
  <c r="I310" i="4"/>
  <c r="H310" i="4"/>
  <c r="M306" i="4"/>
  <c r="L306" i="4"/>
  <c r="K306" i="4"/>
  <c r="J306" i="4"/>
  <c r="I306" i="4"/>
  <c r="H306" i="4"/>
  <c r="M302" i="4"/>
  <c r="L302" i="4"/>
  <c r="K302" i="4"/>
  <c r="J302" i="4"/>
  <c r="I302" i="4"/>
  <c r="H302" i="4"/>
  <c r="M297" i="4"/>
  <c r="L297" i="4"/>
  <c r="K297" i="4"/>
  <c r="J297" i="4"/>
  <c r="I297" i="4"/>
  <c r="H297" i="4"/>
  <c r="M292" i="4"/>
  <c r="L292" i="4"/>
  <c r="K292" i="4"/>
  <c r="J292" i="4"/>
  <c r="I292" i="4"/>
  <c r="H292" i="4"/>
  <c r="M287" i="4"/>
  <c r="L287" i="4"/>
  <c r="K287" i="4"/>
  <c r="J287" i="4"/>
  <c r="I287" i="4"/>
  <c r="H287" i="4"/>
  <c r="M282" i="4"/>
  <c r="L282" i="4"/>
  <c r="K282" i="4"/>
  <c r="J282" i="4"/>
  <c r="I282" i="4"/>
  <c r="H282" i="4"/>
  <c r="M277" i="4"/>
  <c r="L277" i="4"/>
  <c r="K277" i="4"/>
  <c r="J277" i="4"/>
  <c r="I277" i="4"/>
  <c r="H277" i="4"/>
  <c r="M272" i="4"/>
  <c r="L272" i="4"/>
  <c r="K272" i="4"/>
  <c r="J272" i="4"/>
  <c r="I272" i="4"/>
  <c r="H272" i="4"/>
  <c r="M267" i="4"/>
  <c r="L267" i="4"/>
  <c r="K267" i="4"/>
  <c r="J267" i="4"/>
  <c r="I267" i="4"/>
  <c r="H267" i="4"/>
  <c r="M262" i="4"/>
  <c r="L262" i="4"/>
  <c r="K262" i="4"/>
  <c r="J262" i="4"/>
  <c r="I262" i="4"/>
  <c r="H262" i="4"/>
  <c r="M259" i="4"/>
  <c r="L259" i="4"/>
  <c r="K259" i="4"/>
  <c r="J259" i="4"/>
  <c r="I259" i="4"/>
  <c r="H259" i="4"/>
  <c r="M254" i="4"/>
  <c r="L254" i="4"/>
  <c r="K254" i="4"/>
  <c r="J254" i="4"/>
  <c r="I254" i="4"/>
  <c r="H254" i="4"/>
  <c r="M249" i="4"/>
  <c r="L249" i="4"/>
  <c r="K249" i="4"/>
  <c r="J249" i="4"/>
  <c r="I249" i="4"/>
  <c r="H249" i="4"/>
  <c r="M244" i="4"/>
  <c r="L244" i="4"/>
  <c r="K244" i="4"/>
  <c r="J244" i="4"/>
  <c r="I244" i="4"/>
  <c r="H244" i="4"/>
  <c r="M239" i="4"/>
  <c r="L239" i="4"/>
  <c r="K239" i="4"/>
  <c r="J239" i="4"/>
  <c r="I239" i="4"/>
  <c r="H239" i="4"/>
  <c r="M234" i="4"/>
  <c r="L234" i="4"/>
  <c r="K234" i="4"/>
  <c r="J234" i="4"/>
  <c r="I234" i="4"/>
  <c r="H234" i="4"/>
  <c r="M230" i="4"/>
  <c r="L230" i="4"/>
  <c r="K230" i="4"/>
  <c r="J230" i="4"/>
  <c r="I230" i="4"/>
  <c r="H230" i="4"/>
  <c r="K225" i="4"/>
  <c r="J225" i="4"/>
  <c r="I225" i="4"/>
  <c r="H225" i="4"/>
  <c r="M221" i="4"/>
  <c r="L221" i="4"/>
  <c r="K221" i="4"/>
  <c r="J221" i="4"/>
  <c r="I221" i="4"/>
  <c r="H221" i="4"/>
  <c r="M216" i="4"/>
  <c r="L216" i="4"/>
  <c r="K216" i="4"/>
  <c r="J216" i="4"/>
  <c r="I216" i="4"/>
  <c r="H216" i="4"/>
  <c r="M210" i="4"/>
  <c r="L210" i="4"/>
  <c r="K210" i="4"/>
  <c r="J210" i="4"/>
  <c r="I210" i="4"/>
  <c r="H210" i="4"/>
  <c r="M209" i="4"/>
  <c r="L209" i="4"/>
  <c r="K209" i="4"/>
  <c r="J209" i="4"/>
  <c r="I209" i="4"/>
  <c r="H209" i="4"/>
  <c r="M208" i="4"/>
  <c r="L208" i="4"/>
  <c r="K208" i="4"/>
  <c r="J208" i="4"/>
  <c r="I208" i="4"/>
  <c r="H208" i="4"/>
  <c r="M207" i="4"/>
  <c r="L207" i="4"/>
  <c r="K207" i="4"/>
  <c r="J207" i="4"/>
  <c r="I207" i="4"/>
  <c r="H207" i="4"/>
  <c r="M206" i="4"/>
  <c r="L206" i="4"/>
  <c r="K206" i="4"/>
  <c r="J206" i="4"/>
  <c r="I206" i="4"/>
  <c r="H206" i="4"/>
  <c r="M203" i="4"/>
  <c r="L203" i="4"/>
  <c r="K203" i="4"/>
  <c r="J203" i="4"/>
  <c r="I203" i="4"/>
  <c r="H203" i="4"/>
  <c r="K183" i="4"/>
  <c r="J183" i="4"/>
  <c r="I183" i="4"/>
  <c r="H183" i="4"/>
  <c r="M178" i="4"/>
  <c r="L178" i="4"/>
  <c r="K178" i="4"/>
  <c r="J178" i="4"/>
  <c r="I178" i="4"/>
  <c r="H178" i="4"/>
  <c r="K174" i="4"/>
  <c r="J174" i="4"/>
  <c r="I174" i="4"/>
  <c r="H174" i="4"/>
  <c r="K169" i="4"/>
  <c r="J169" i="4"/>
  <c r="I169" i="4"/>
  <c r="H169" i="4"/>
  <c r="M164" i="4"/>
  <c r="K164" i="4"/>
  <c r="J164" i="4"/>
  <c r="I164" i="4"/>
  <c r="H164" i="4"/>
  <c r="M160" i="4"/>
  <c r="L160" i="4"/>
  <c r="K160" i="4"/>
  <c r="J160" i="4"/>
  <c r="I160" i="4"/>
  <c r="H160" i="4"/>
  <c r="M156" i="4"/>
  <c r="L156" i="4"/>
  <c r="K156" i="4"/>
  <c r="J156" i="4"/>
  <c r="I156" i="4"/>
  <c r="H156" i="4"/>
  <c r="M152" i="4"/>
  <c r="L152" i="4"/>
  <c r="K152" i="4"/>
  <c r="J152" i="4"/>
  <c r="I152" i="4"/>
  <c r="H152" i="4"/>
  <c r="M148" i="4"/>
  <c r="L148" i="4"/>
  <c r="K148" i="4"/>
  <c r="J148" i="4"/>
  <c r="I148" i="4"/>
  <c r="H148" i="4"/>
  <c r="K144" i="4"/>
  <c r="J144" i="4"/>
  <c r="I144" i="4"/>
  <c r="H144" i="4"/>
  <c r="M140" i="4"/>
  <c r="L140" i="4"/>
  <c r="K140" i="4"/>
  <c r="J140" i="4"/>
  <c r="I140" i="4"/>
  <c r="H140" i="4"/>
  <c r="M135" i="4"/>
  <c r="L135" i="4"/>
  <c r="K135" i="4"/>
  <c r="J135" i="4"/>
  <c r="I135" i="4"/>
  <c r="H135" i="4"/>
  <c r="K130" i="4"/>
  <c r="J130" i="4"/>
  <c r="I130" i="4"/>
  <c r="H130" i="4"/>
  <c r="K125" i="4"/>
  <c r="J125" i="4"/>
  <c r="I125" i="4"/>
  <c r="H125" i="4"/>
  <c r="M118" i="4"/>
  <c r="L118" i="4"/>
  <c r="K118" i="4"/>
  <c r="J118" i="4"/>
  <c r="I118" i="4"/>
  <c r="H118" i="4"/>
  <c r="M117" i="4"/>
  <c r="L117" i="4"/>
  <c r="K117" i="4"/>
  <c r="J117" i="4"/>
  <c r="I117" i="4"/>
  <c r="H117" i="4"/>
  <c r="M116" i="4"/>
  <c r="L116" i="4"/>
  <c r="K116" i="4"/>
  <c r="J116" i="4"/>
  <c r="I116" i="4"/>
  <c r="H116" i="4"/>
  <c r="M111" i="4"/>
  <c r="L111" i="4"/>
  <c r="K111" i="4"/>
  <c r="J111" i="4"/>
  <c r="I111" i="4"/>
  <c r="H111" i="4"/>
  <c r="M107" i="4"/>
  <c r="L107" i="4"/>
  <c r="K107" i="4"/>
  <c r="J107" i="4"/>
  <c r="I107" i="4"/>
  <c r="H107" i="4"/>
  <c r="M103" i="4"/>
  <c r="L103" i="4"/>
  <c r="K103" i="4"/>
  <c r="J103" i="4"/>
  <c r="I103" i="4"/>
  <c r="H103" i="4"/>
  <c r="M99" i="4"/>
  <c r="L99" i="4"/>
  <c r="K99" i="4"/>
  <c r="J99" i="4"/>
  <c r="I99" i="4"/>
  <c r="H99" i="4"/>
  <c r="M95" i="4"/>
  <c r="L95" i="4"/>
  <c r="K95" i="4"/>
  <c r="J95" i="4"/>
  <c r="I95" i="4"/>
  <c r="H95" i="4"/>
  <c r="M91" i="4"/>
  <c r="L91" i="4"/>
  <c r="K91" i="4"/>
  <c r="J91" i="4"/>
  <c r="I91" i="4"/>
  <c r="H91" i="4"/>
  <c r="M86" i="4"/>
  <c r="L86" i="4"/>
  <c r="K86" i="4"/>
  <c r="J86" i="4"/>
  <c r="I86" i="4"/>
  <c r="H86" i="4"/>
  <c r="M82" i="4"/>
  <c r="L82" i="4"/>
  <c r="K82" i="4"/>
  <c r="J82" i="4"/>
  <c r="I82" i="4"/>
  <c r="H82" i="4"/>
  <c r="K77" i="4"/>
  <c r="J77" i="4"/>
  <c r="I77" i="4"/>
  <c r="H77" i="4"/>
  <c r="K72" i="4"/>
  <c r="J72" i="4"/>
  <c r="I72" i="4"/>
  <c r="H72" i="4"/>
  <c r="K67" i="4"/>
  <c r="J67" i="4"/>
  <c r="I67" i="4"/>
  <c r="H67" i="4"/>
  <c r="K62" i="4"/>
  <c r="J62" i="4"/>
  <c r="I62" i="4"/>
  <c r="H62" i="4"/>
  <c r="K57" i="4"/>
  <c r="J57" i="4"/>
  <c r="I57" i="4"/>
  <c r="H57" i="4"/>
  <c r="K52" i="4"/>
  <c r="J52" i="4"/>
  <c r="I52" i="4"/>
  <c r="H52" i="4"/>
  <c r="M46" i="4"/>
  <c r="L46" i="4"/>
  <c r="K46" i="4"/>
  <c r="J46" i="4"/>
  <c r="I46" i="4"/>
  <c r="H46" i="4"/>
  <c r="M45" i="4"/>
  <c r="L45" i="4"/>
  <c r="K45" i="4"/>
  <c r="J45" i="4"/>
  <c r="I45" i="4"/>
  <c r="H45" i="4"/>
  <c r="M44" i="4"/>
  <c r="L44" i="4"/>
  <c r="K44" i="4"/>
  <c r="J44" i="4"/>
  <c r="I44" i="4"/>
  <c r="H44" i="4"/>
  <c r="M41" i="4"/>
  <c r="L41" i="4"/>
  <c r="K41" i="4"/>
  <c r="J41" i="4"/>
  <c r="I41" i="4"/>
  <c r="H41" i="4"/>
  <c r="K37" i="4"/>
  <c r="J37" i="4"/>
  <c r="I37" i="4"/>
  <c r="H37" i="4"/>
  <c r="K32" i="4"/>
  <c r="J32" i="4"/>
  <c r="I32" i="4"/>
  <c r="H32" i="4"/>
  <c r="K27" i="4"/>
  <c r="J27" i="4"/>
  <c r="I27" i="4"/>
  <c r="H27" i="4"/>
  <c r="K21" i="4"/>
  <c r="J21" i="4"/>
  <c r="I21" i="4"/>
  <c r="H21" i="4"/>
  <c r="M17" i="4"/>
  <c r="L17" i="4"/>
  <c r="K17" i="4"/>
  <c r="J17" i="4"/>
  <c r="I17" i="4"/>
  <c r="H17" i="4"/>
  <c r="M12" i="4"/>
  <c r="L12" i="4"/>
  <c r="K12" i="4"/>
  <c r="J12" i="4"/>
  <c r="I12" i="4"/>
  <c r="H12" i="4"/>
  <c r="M11" i="4"/>
  <c r="L11" i="4"/>
  <c r="K11" i="4"/>
  <c r="J11" i="4"/>
  <c r="I11" i="4"/>
  <c r="H11" i="4"/>
  <c r="M10" i="4"/>
  <c r="L10" i="4"/>
  <c r="K10" i="4"/>
  <c r="J10" i="4"/>
  <c r="I10" i="4"/>
  <c r="H10" i="4"/>
  <c r="I42" i="4" l="1"/>
  <c r="M42" i="4"/>
  <c r="I47" i="4"/>
  <c r="M47" i="4"/>
  <c r="K47" i="4"/>
  <c r="K112" i="4"/>
  <c r="J325" i="4"/>
  <c r="M204" i="4"/>
  <c r="M326" i="4" s="1"/>
  <c r="I204" i="4"/>
  <c r="K13" i="4"/>
  <c r="I13" i="4"/>
  <c r="M13" i="4"/>
  <c r="J13" i="4"/>
  <c r="H13" i="4"/>
  <c r="L13" i="4"/>
  <c r="H42" i="4"/>
  <c r="L42" i="4"/>
  <c r="H47" i="4"/>
  <c r="L47" i="4"/>
  <c r="J47" i="4"/>
  <c r="J112" i="4"/>
  <c r="I325" i="4"/>
  <c r="M325" i="4"/>
  <c r="H350" i="4"/>
  <c r="L120" i="4"/>
  <c r="J42" i="4"/>
  <c r="H112" i="4"/>
  <c r="L112" i="4"/>
  <c r="H120" i="4"/>
  <c r="J120" i="4"/>
  <c r="J204" i="4"/>
  <c r="I211" i="4"/>
  <c r="M211" i="4"/>
  <c r="K211" i="4"/>
  <c r="K325" i="4"/>
  <c r="K42" i="4"/>
  <c r="I112" i="4"/>
  <c r="I113" i="4" s="1"/>
  <c r="M112" i="4"/>
  <c r="I120" i="4"/>
  <c r="M120" i="4"/>
  <c r="K120" i="4"/>
  <c r="J211" i="4"/>
  <c r="H211" i="4"/>
  <c r="L211" i="4"/>
  <c r="H325" i="4"/>
  <c r="L325" i="4"/>
  <c r="H204" i="4"/>
  <c r="L204" i="4"/>
  <c r="K204" i="4"/>
  <c r="M113" i="4"/>
  <c r="J326" i="4" l="1"/>
  <c r="H113" i="4"/>
  <c r="K113" i="4"/>
  <c r="L113" i="4"/>
  <c r="J113" i="4"/>
  <c r="I326" i="4"/>
  <c r="I327" i="4" s="1"/>
  <c r="K326" i="4"/>
  <c r="L326" i="4"/>
  <c r="L327" i="4" s="1"/>
  <c r="H326" i="4"/>
  <c r="H327" i="4" s="1"/>
  <c r="M327" i="4"/>
  <c r="I124" i="13"/>
  <c r="I118" i="13"/>
  <c r="M111" i="13"/>
  <c r="L111" i="13"/>
  <c r="K111" i="13"/>
  <c r="J111" i="13"/>
  <c r="I111" i="13"/>
  <c r="H111" i="13"/>
  <c r="M109" i="13"/>
  <c r="L109" i="13"/>
  <c r="K109" i="13"/>
  <c r="J109" i="13"/>
  <c r="I109" i="13"/>
  <c r="H109" i="13"/>
  <c r="M101" i="13"/>
  <c r="L101" i="13"/>
  <c r="K101" i="13"/>
  <c r="J101" i="13"/>
  <c r="I101" i="13"/>
  <c r="H101" i="13"/>
  <c r="M99" i="13"/>
  <c r="M112" i="13" s="1"/>
  <c r="L99" i="13"/>
  <c r="K99" i="13"/>
  <c r="J99" i="13"/>
  <c r="J112" i="13" s="1"/>
  <c r="I99" i="13"/>
  <c r="I112" i="13" s="1"/>
  <c r="H99" i="13"/>
  <c r="M96" i="13"/>
  <c r="L96" i="13"/>
  <c r="L112" i="13" s="1"/>
  <c r="K96" i="13"/>
  <c r="K112" i="13" s="1"/>
  <c r="J96" i="13"/>
  <c r="I96" i="13"/>
  <c r="H96" i="13"/>
  <c r="H112" i="13" s="1"/>
  <c r="M92" i="13"/>
  <c r="L92" i="13"/>
  <c r="K92" i="13"/>
  <c r="J92" i="13"/>
  <c r="I92" i="13"/>
  <c r="H92" i="13"/>
  <c r="M90" i="13"/>
  <c r="L90" i="13"/>
  <c r="K90" i="13"/>
  <c r="J90" i="13"/>
  <c r="I90" i="13"/>
  <c r="H90" i="13"/>
  <c r="M87" i="13"/>
  <c r="L87" i="13"/>
  <c r="K87" i="13"/>
  <c r="J87" i="13"/>
  <c r="I87" i="13"/>
  <c r="H87" i="13"/>
  <c r="M85" i="13"/>
  <c r="L85" i="13"/>
  <c r="L93" i="13" s="1"/>
  <c r="K85" i="13"/>
  <c r="K93" i="13" s="1"/>
  <c r="J85" i="13"/>
  <c r="I85" i="13"/>
  <c r="H85" i="13"/>
  <c r="H93" i="13" s="1"/>
  <c r="M48" i="13"/>
  <c r="L48" i="13"/>
  <c r="K48" i="13"/>
  <c r="J48" i="13"/>
  <c r="I48" i="13"/>
  <c r="H48" i="13"/>
  <c r="M28" i="13"/>
  <c r="L28" i="13"/>
  <c r="L49" i="13" s="1"/>
  <c r="K28" i="13"/>
  <c r="K49" i="13" s="1"/>
  <c r="J28" i="13"/>
  <c r="I28" i="13"/>
  <c r="H28" i="13"/>
  <c r="H49" i="13" s="1"/>
  <c r="M24" i="13"/>
  <c r="L24" i="13"/>
  <c r="K24" i="13"/>
  <c r="J24" i="13"/>
  <c r="I24" i="13"/>
  <c r="H24" i="13"/>
  <c r="M19" i="13"/>
  <c r="L19" i="13"/>
  <c r="L25" i="13" s="1"/>
  <c r="K19" i="13"/>
  <c r="K25" i="13" s="1"/>
  <c r="J19" i="13"/>
  <c r="I19" i="13"/>
  <c r="H19" i="13"/>
  <c r="H25" i="13" s="1"/>
  <c r="J327" i="4" l="1"/>
  <c r="K327" i="4"/>
  <c r="I25" i="13"/>
  <c r="M25" i="13"/>
  <c r="I49" i="13"/>
  <c r="M49" i="13"/>
  <c r="I93" i="13"/>
  <c r="M93" i="13"/>
  <c r="M113" i="13" s="1"/>
  <c r="M114" i="13" s="1"/>
  <c r="J25" i="13"/>
  <c r="J49" i="13"/>
  <c r="J93" i="13"/>
  <c r="J113" i="13" s="1"/>
  <c r="J114" i="13" s="1"/>
  <c r="I113" i="13"/>
  <c r="I114" i="13" s="1"/>
  <c r="I129" i="13"/>
  <c r="K113" i="13"/>
  <c r="K114" i="13" s="1"/>
  <c r="H113" i="13"/>
  <c r="H114" i="13" s="1"/>
  <c r="L113" i="13"/>
  <c r="L114" i="13" s="1"/>
  <c r="I76" i="18" l="1"/>
  <c r="J76" i="18"/>
  <c r="K76" i="18"/>
  <c r="L76" i="18"/>
  <c r="M76" i="18"/>
  <c r="H76" i="18"/>
  <c r="I63" i="18"/>
  <c r="J63" i="18"/>
  <c r="K63" i="18"/>
  <c r="L63" i="18"/>
  <c r="M63" i="18"/>
  <c r="H63" i="18"/>
  <c r="I68" i="18"/>
  <c r="J68" i="18"/>
  <c r="K68" i="18"/>
  <c r="L68" i="18"/>
  <c r="M68" i="18"/>
  <c r="H68" i="18"/>
  <c r="H70" i="7"/>
  <c r="H35" i="7"/>
  <c r="H55" i="16" l="1"/>
  <c r="H51" i="16"/>
  <c r="I38" i="16"/>
  <c r="J38" i="16"/>
  <c r="K38" i="16"/>
  <c r="L38" i="16"/>
  <c r="M38" i="16"/>
  <c r="H38" i="16"/>
  <c r="I32" i="16"/>
  <c r="J32" i="16"/>
  <c r="K32" i="16"/>
  <c r="L32" i="16"/>
  <c r="M32" i="16"/>
  <c r="H32" i="16"/>
  <c r="I26" i="16"/>
  <c r="J26" i="16"/>
  <c r="K26" i="16"/>
  <c r="L26" i="16"/>
  <c r="M26" i="16"/>
  <c r="H26" i="16"/>
  <c r="I12" i="16"/>
  <c r="J12" i="16"/>
  <c r="K12" i="16"/>
  <c r="L12" i="16"/>
  <c r="M12" i="16"/>
  <c r="H12" i="16"/>
  <c r="H104" i="18" l="1"/>
  <c r="I98" i="18"/>
  <c r="J98" i="18"/>
  <c r="K98" i="18"/>
  <c r="L98" i="18"/>
  <c r="M98" i="18"/>
  <c r="H98" i="18"/>
  <c r="I97" i="18"/>
  <c r="J97" i="18"/>
  <c r="K97" i="18"/>
  <c r="L97" i="18"/>
  <c r="M97" i="18"/>
  <c r="H97" i="18"/>
  <c r="I96" i="18"/>
  <c r="J96" i="18"/>
  <c r="K96" i="18"/>
  <c r="L96" i="18"/>
  <c r="M96" i="18"/>
  <c r="H96" i="18"/>
  <c r="I86" i="18"/>
  <c r="J86" i="18"/>
  <c r="K86" i="18"/>
  <c r="L86" i="18"/>
  <c r="M86" i="18"/>
  <c r="H86" i="18"/>
  <c r="I85" i="18"/>
  <c r="J85" i="18"/>
  <c r="K85" i="18"/>
  <c r="L85" i="18"/>
  <c r="M85" i="18"/>
  <c r="H85" i="18"/>
  <c r="I80" i="18"/>
  <c r="J80" i="18"/>
  <c r="K80" i="18"/>
  <c r="L80" i="18"/>
  <c r="L87" i="18" s="1"/>
  <c r="L99" i="18" s="1"/>
  <c r="M80" i="18"/>
  <c r="M87" i="18" s="1"/>
  <c r="M99" i="18" s="1"/>
  <c r="H80" i="18"/>
  <c r="I79" i="18"/>
  <c r="J79" i="18"/>
  <c r="K79" i="18"/>
  <c r="L79" i="18"/>
  <c r="M79" i="18"/>
  <c r="H79" i="18"/>
  <c r="I69" i="18"/>
  <c r="J69" i="18"/>
  <c r="K69" i="18"/>
  <c r="L69" i="18"/>
  <c r="M69" i="18"/>
  <c r="H69" i="18"/>
  <c r="I54" i="18"/>
  <c r="J54" i="18"/>
  <c r="K54" i="18"/>
  <c r="L54" i="18"/>
  <c r="M54" i="18"/>
  <c r="H54" i="18"/>
  <c r="I53" i="18"/>
  <c r="J53" i="18"/>
  <c r="K53" i="18"/>
  <c r="L53" i="18"/>
  <c r="M53" i="18"/>
  <c r="H53" i="18"/>
  <c r="I47" i="18"/>
  <c r="J47" i="18"/>
  <c r="K47" i="18"/>
  <c r="L47" i="18"/>
  <c r="M47" i="18"/>
  <c r="H47" i="18"/>
  <c r="H37" i="18"/>
  <c r="I37" i="18"/>
  <c r="J37" i="18"/>
  <c r="K37" i="18"/>
  <c r="L37" i="18"/>
  <c r="M37" i="18"/>
  <c r="I34" i="18"/>
  <c r="J34" i="18"/>
  <c r="K34" i="18"/>
  <c r="L34" i="18"/>
  <c r="M34" i="18"/>
  <c r="H34" i="18"/>
  <c r="I32" i="18"/>
  <c r="J32" i="18"/>
  <c r="K32" i="18"/>
  <c r="L32" i="18"/>
  <c r="M32" i="18"/>
  <c r="H32" i="18"/>
  <c r="I30" i="18"/>
  <c r="J30" i="18"/>
  <c r="K30" i="18"/>
  <c r="L30" i="18"/>
  <c r="M30" i="18"/>
  <c r="H30" i="18"/>
  <c r="I28" i="18"/>
  <c r="J28" i="18"/>
  <c r="K28" i="18"/>
  <c r="L28" i="18"/>
  <c r="M28" i="18"/>
  <c r="H28" i="18"/>
  <c r="I25" i="18"/>
  <c r="J25" i="18"/>
  <c r="K25" i="18"/>
  <c r="L25" i="18"/>
  <c r="M25" i="18"/>
  <c r="H25" i="18"/>
  <c r="I22" i="18"/>
  <c r="J22" i="18"/>
  <c r="K22" i="18"/>
  <c r="L22" i="18"/>
  <c r="M22" i="18"/>
  <c r="H22" i="18"/>
  <c r="I20" i="18"/>
  <c r="J20" i="18"/>
  <c r="K20" i="18"/>
  <c r="L20" i="18"/>
  <c r="M20" i="18"/>
  <c r="H20" i="18"/>
  <c r="I18" i="18"/>
  <c r="J18" i="18"/>
  <c r="K18" i="18"/>
  <c r="L18" i="18"/>
  <c r="M18" i="18"/>
  <c r="H18" i="18"/>
  <c r="I15" i="18"/>
  <c r="J15" i="18"/>
  <c r="K15" i="18"/>
  <c r="L15" i="18"/>
  <c r="M15" i="18"/>
  <c r="H15" i="18"/>
  <c r="I12" i="18"/>
  <c r="J12" i="18"/>
  <c r="K12" i="18"/>
  <c r="L12" i="18"/>
  <c r="M12" i="18"/>
  <c r="H12" i="18"/>
  <c r="I10" i="18"/>
  <c r="J10" i="18"/>
  <c r="K10" i="18"/>
  <c r="L10" i="18"/>
  <c r="M10" i="18"/>
  <c r="H10" i="18"/>
  <c r="M16" i="16"/>
  <c r="L16" i="16"/>
  <c r="K16" i="16"/>
  <c r="J16" i="16"/>
  <c r="I16" i="16"/>
  <c r="H16" i="16"/>
  <c r="I15" i="15"/>
  <c r="J15" i="15"/>
  <c r="K15" i="15"/>
  <c r="L15" i="15"/>
  <c r="M15" i="15"/>
  <c r="H15" i="15"/>
  <c r="K87" i="18" l="1"/>
  <c r="K99" i="18" s="1"/>
  <c r="I87" i="18"/>
  <c r="I99" i="18" s="1"/>
  <c r="J87" i="18"/>
  <c r="J99" i="18" s="1"/>
  <c r="H87" i="18"/>
  <c r="H99" i="18" s="1"/>
  <c r="H24" i="12"/>
  <c r="I46" i="8" l="1"/>
  <c r="J46" i="8"/>
  <c r="K46" i="8"/>
  <c r="L46" i="8"/>
  <c r="M46" i="8"/>
  <c r="M45" i="8"/>
  <c r="L45" i="8"/>
  <c r="K45" i="8"/>
  <c r="J45" i="8"/>
  <c r="I45" i="8"/>
  <c r="H45" i="8"/>
  <c r="H40" i="18" l="1"/>
  <c r="H41" i="18" l="1"/>
  <c r="I40" i="18"/>
  <c r="K40" i="18"/>
  <c r="L40" i="18"/>
  <c r="L41" i="18" s="1"/>
  <c r="M40" i="18"/>
  <c r="M41" i="18" s="1"/>
  <c r="I41" i="18"/>
  <c r="K41" i="18"/>
  <c r="H44" i="18"/>
  <c r="I44" i="18"/>
  <c r="K44" i="18"/>
  <c r="L44" i="18"/>
  <c r="M44" i="18"/>
  <c r="H46" i="18"/>
  <c r="I46" i="18"/>
  <c r="K46" i="18"/>
  <c r="L46" i="18"/>
  <c r="M46" i="18"/>
  <c r="H50" i="18"/>
  <c r="I50" i="18"/>
  <c r="K50" i="18"/>
  <c r="L50" i="18"/>
  <c r="H52" i="18"/>
  <c r="I52" i="18"/>
  <c r="K52" i="18"/>
  <c r="L52" i="18"/>
  <c r="M52" i="18"/>
  <c r="H83" i="18"/>
  <c r="I83" i="18"/>
  <c r="K83" i="18"/>
  <c r="L83" i="18"/>
  <c r="H92" i="18"/>
  <c r="I92" i="18"/>
  <c r="J92" i="18"/>
  <c r="K92" i="18"/>
  <c r="L92" i="18"/>
  <c r="M92" i="18"/>
  <c r="H111" i="18"/>
  <c r="H117" i="18" s="1"/>
  <c r="K17" i="16" l="1"/>
  <c r="H14" i="16"/>
  <c r="I14" i="16"/>
  <c r="J14" i="16"/>
  <c r="K14" i="16"/>
  <c r="L14" i="16"/>
  <c r="M14" i="16"/>
  <c r="H22" i="16"/>
  <c r="H33" i="16" s="1"/>
  <c r="I22" i="16"/>
  <c r="J22" i="16"/>
  <c r="K22" i="16"/>
  <c r="L22" i="16"/>
  <c r="M22" i="16"/>
  <c r="H28" i="16"/>
  <c r="I28" i="16"/>
  <c r="J28" i="16"/>
  <c r="K28" i="16"/>
  <c r="L28" i="16"/>
  <c r="M28" i="16"/>
  <c r="L33" i="16"/>
  <c r="G42" i="16"/>
  <c r="H42" i="16"/>
  <c r="I42" i="16"/>
  <c r="J42" i="16"/>
  <c r="K42" i="16"/>
  <c r="L42" i="16"/>
  <c r="M42" i="16"/>
  <c r="H45" i="16"/>
  <c r="I45" i="16"/>
  <c r="J45" i="16"/>
  <c r="K45" i="16"/>
  <c r="L45" i="16"/>
  <c r="M45" i="16"/>
  <c r="I51" i="16"/>
  <c r="J51" i="16"/>
  <c r="K51" i="16"/>
  <c r="L51" i="16"/>
  <c r="L56" i="16" s="1"/>
  <c r="M51" i="16"/>
  <c r="I55" i="16"/>
  <c r="J55" i="16"/>
  <c r="K55" i="16"/>
  <c r="L55" i="16"/>
  <c r="M55" i="16"/>
  <c r="H56" i="16"/>
  <c r="K56" i="16"/>
  <c r="H61" i="16"/>
  <c r="I61" i="16"/>
  <c r="J61" i="16"/>
  <c r="K61" i="16"/>
  <c r="L61" i="16"/>
  <c r="M61" i="16"/>
  <c r="H63" i="16"/>
  <c r="I63" i="16"/>
  <c r="I66" i="16" s="1"/>
  <c r="J63" i="16"/>
  <c r="K63" i="16"/>
  <c r="L63" i="16"/>
  <c r="M63" i="16"/>
  <c r="M66" i="16" s="1"/>
  <c r="H65" i="16"/>
  <c r="I65" i="16"/>
  <c r="J65" i="16"/>
  <c r="K65" i="16"/>
  <c r="L65" i="16"/>
  <c r="M65" i="16"/>
  <c r="J66" i="16"/>
  <c r="H69" i="16"/>
  <c r="I69" i="16"/>
  <c r="J69" i="16"/>
  <c r="K69" i="16"/>
  <c r="K88" i="16" s="1"/>
  <c r="L69" i="16"/>
  <c r="M69" i="16"/>
  <c r="H71" i="16"/>
  <c r="I71" i="16"/>
  <c r="J71" i="16"/>
  <c r="K71" i="16"/>
  <c r="L71" i="16"/>
  <c r="M71" i="16"/>
  <c r="M89" i="16" s="1"/>
  <c r="H73" i="16"/>
  <c r="I73" i="16"/>
  <c r="J73" i="16"/>
  <c r="K73" i="16"/>
  <c r="L73" i="16"/>
  <c r="M73" i="16"/>
  <c r="H75" i="16"/>
  <c r="I75" i="16"/>
  <c r="J75" i="16"/>
  <c r="K75" i="16"/>
  <c r="L75" i="16"/>
  <c r="M75" i="16"/>
  <c r="H77" i="16"/>
  <c r="I77" i="16"/>
  <c r="J77" i="16"/>
  <c r="K77" i="16"/>
  <c r="L77" i="16"/>
  <c r="M77" i="16"/>
  <c r="H79" i="16"/>
  <c r="I79" i="16"/>
  <c r="J79" i="16"/>
  <c r="K79" i="16"/>
  <c r="L79" i="16"/>
  <c r="M79" i="16"/>
  <c r="H81" i="16"/>
  <c r="I81" i="16"/>
  <c r="J81" i="16"/>
  <c r="K81" i="16"/>
  <c r="L81" i="16"/>
  <c r="M81" i="16"/>
  <c r="H83" i="16"/>
  <c r="I83" i="16"/>
  <c r="J83" i="16"/>
  <c r="K83" i="16"/>
  <c r="L83" i="16"/>
  <c r="M83" i="16"/>
  <c r="H85" i="16"/>
  <c r="I85" i="16"/>
  <c r="J85" i="16"/>
  <c r="K85" i="16"/>
  <c r="L85" i="16"/>
  <c r="M85" i="16"/>
  <c r="H87" i="16"/>
  <c r="I87" i="16"/>
  <c r="J87" i="16"/>
  <c r="K87" i="16"/>
  <c r="L87" i="16"/>
  <c r="M87" i="16"/>
  <c r="H88" i="16"/>
  <c r="H96" i="16"/>
  <c r="H102" i="16"/>
  <c r="J56" i="16" l="1"/>
  <c r="J33" i="16"/>
  <c r="K66" i="16"/>
  <c r="K91" i="16" s="1"/>
  <c r="M56" i="16"/>
  <c r="I56" i="16"/>
  <c r="M46" i="16"/>
  <c r="I46" i="16"/>
  <c r="J46" i="16"/>
  <c r="M17" i="16"/>
  <c r="I17" i="16"/>
  <c r="K89" i="16"/>
  <c r="M88" i="16"/>
  <c r="M91" i="16" s="1"/>
  <c r="I89" i="16"/>
  <c r="I90" i="16" s="1"/>
  <c r="J17" i="16"/>
  <c r="L17" i="16"/>
  <c r="H17" i="16"/>
  <c r="M90" i="16"/>
  <c r="K33" i="16"/>
  <c r="J88" i="16"/>
  <c r="J91" i="16" s="1"/>
  <c r="L89" i="16"/>
  <c r="L90" i="16" s="1"/>
  <c r="M33" i="16"/>
  <c r="M57" i="16" s="1"/>
  <c r="M92" i="16" s="1"/>
  <c r="I88" i="16"/>
  <c r="I91" i="16" s="1"/>
  <c r="K46" i="16"/>
  <c r="L46" i="16"/>
  <c r="H46" i="16"/>
  <c r="H106" i="16"/>
  <c r="L66" i="16"/>
  <c r="H66" i="16"/>
  <c r="H89" i="16"/>
  <c r="H91" i="16"/>
  <c r="J89" i="16"/>
  <c r="L88" i="16"/>
  <c r="L91" i="16" s="1"/>
  <c r="I33" i="16"/>
  <c r="H19" i="15"/>
  <c r="I19" i="15"/>
  <c r="J19" i="15"/>
  <c r="K19" i="15"/>
  <c r="L19" i="15"/>
  <c r="M19" i="15"/>
  <c r="H21" i="15"/>
  <c r="I21" i="15"/>
  <c r="J21" i="15"/>
  <c r="J25" i="15" s="1"/>
  <c r="K21" i="15"/>
  <c r="L21" i="15"/>
  <c r="M21" i="15"/>
  <c r="M25" i="15" s="1"/>
  <c r="H24" i="15"/>
  <c r="H25" i="15" s="1"/>
  <c r="I24" i="15"/>
  <c r="J24" i="15"/>
  <c r="K24" i="15"/>
  <c r="K25" i="15" s="1"/>
  <c r="L24" i="15"/>
  <c r="L25" i="15" s="1"/>
  <c r="M24" i="15"/>
  <c r="H29" i="15"/>
  <c r="I29" i="15"/>
  <c r="I33" i="15" s="1"/>
  <c r="J29" i="15"/>
  <c r="J33" i="15" s="1"/>
  <c r="K29" i="15"/>
  <c r="L29" i="15"/>
  <c r="M29" i="15"/>
  <c r="M33" i="15" s="1"/>
  <c r="H32" i="15"/>
  <c r="H33" i="15" s="1"/>
  <c r="I32" i="15"/>
  <c r="J32" i="15"/>
  <c r="K32" i="15"/>
  <c r="K33" i="15" s="1"/>
  <c r="L32" i="15"/>
  <c r="L33" i="15" s="1"/>
  <c r="M32" i="15"/>
  <c r="H37" i="15"/>
  <c r="I37" i="15"/>
  <c r="J37" i="15"/>
  <c r="K37" i="15"/>
  <c r="L37" i="15"/>
  <c r="L41" i="15" s="1"/>
  <c r="M37" i="15"/>
  <c r="H40" i="15"/>
  <c r="I40" i="15"/>
  <c r="J40" i="15"/>
  <c r="K40" i="15"/>
  <c r="K41" i="15" s="1"/>
  <c r="M40" i="15"/>
  <c r="H48" i="15"/>
  <c r="H54" i="15"/>
  <c r="K57" i="16" l="1"/>
  <c r="K92" i="16" s="1"/>
  <c r="J57" i="16"/>
  <c r="J92" i="16" s="1"/>
  <c r="H57" i="16"/>
  <c r="H92" i="16" s="1"/>
  <c r="L57" i="16"/>
  <c r="L92" i="16" s="1"/>
  <c r="H90" i="16"/>
  <c r="H60" i="15"/>
  <c r="I25" i="15"/>
  <c r="I42" i="15" s="1"/>
  <c r="I43" i="15" s="1"/>
  <c r="M41" i="15"/>
  <c r="H41" i="15"/>
  <c r="J41" i="15"/>
  <c r="I57" i="16"/>
  <c r="I92" i="16" s="1"/>
  <c r="J42" i="15"/>
  <c r="J43" i="15" s="1"/>
  <c r="M42" i="15"/>
  <c r="M43" i="15" s="1"/>
  <c r="K42" i="15"/>
  <c r="K43" i="15" s="1"/>
  <c r="L42" i="15"/>
  <c r="L43" i="15" s="1"/>
  <c r="I41" i="15"/>
  <c r="H42" i="15"/>
  <c r="H43" i="15" s="1"/>
  <c r="H12" i="14"/>
  <c r="I12" i="14"/>
  <c r="J12" i="14"/>
  <c r="K12" i="14"/>
  <c r="L12" i="14"/>
  <c r="M12" i="14"/>
  <c r="H16" i="14"/>
  <c r="I16" i="14"/>
  <c r="J16" i="14"/>
  <c r="K16" i="14"/>
  <c r="L16" i="14"/>
  <c r="M16" i="14"/>
  <c r="H21" i="14"/>
  <c r="I21" i="14"/>
  <c r="J21" i="14"/>
  <c r="K21" i="14"/>
  <c r="L21" i="14"/>
  <c r="M21" i="14"/>
  <c r="H25" i="14"/>
  <c r="I25" i="14"/>
  <c r="J25" i="14"/>
  <c r="K25" i="14"/>
  <c r="L25" i="14"/>
  <c r="M25" i="14"/>
  <c r="H29" i="14"/>
  <c r="I29" i="14"/>
  <c r="J29" i="14"/>
  <c r="K29" i="14"/>
  <c r="L29" i="14"/>
  <c r="M29" i="14"/>
  <c r="H33" i="14"/>
  <c r="I33" i="14"/>
  <c r="J33" i="14"/>
  <c r="K33" i="14"/>
  <c r="L33" i="14"/>
  <c r="M33" i="14"/>
  <c r="H35" i="14"/>
  <c r="I35" i="14"/>
  <c r="J35" i="14"/>
  <c r="K35" i="14"/>
  <c r="L35" i="14"/>
  <c r="M35" i="14"/>
  <c r="H39" i="14"/>
  <c r="I39" i="14"/>
  <c r="I45" i="14" s="1"/>
  <c r="J39" i="14"/>
  <c r="K39" i="14"/>
  <c r="L39" i="14"/>
  <c r="M39" i="14"/>
  <c r="H41" i="14"/>
  <c r="I41" i="14"/>
  <c r="J41" i="14"/>
  <c r="K41" i="14"/>
  <c r="L41" i="14"/>
  <c r="M41" i="14"/>
  <c r="H44" i="14"/>
  <c r="I44" i="14"/>
  <c r="J44" i="14"/>
  <c r="K44" i="14"/>
  <c r="L44" i="14"/>
  <c r="M44" i="14"/>
  <c r="H50" i="14"/>
  <c r="I50" i="14"/>
  <c r="J50" i="14"/>
  <c r="K50" i="14"/>
  <c r="L50" i="14"/>
  <c r="M50" i="14"/>
  <c r="H53" i="14"/>
  <c r="I53" i="14"/>
  <c r="J53" i="14"/>
  <c r="K53" i="14"/>
  <c r="L53" i="14"/>
  <c r="M53" i="14"/>
  <c r="H55" i="14"/>
  <c r="I55" i="14"/>
  <c r="J55" i="14"/>
  <c r="K55" i="14"/>
  <c r="L55" i="14"/>
  <c r="M55" i="14"/>
  <c r="H58" i="14"/>
  <c r="I58" i="14"/>
  <c r="J58" i="14"/>
  <c r="K58" i="14"/>
  <c r="L58" i="14"/>
  <c r="M58" i="14"/>
  <c r="H60" i="14"/>
  <c r="I60" i="14"/>
  <c r="J60" i="14"/>
  <c r="K60" i="14"/>
  <c r="L60" i="14"/>
  <c r="M60" i="14"/>
  <c r="H63" i="14"/>
  <c r="I63" i="14"/>
  <c r="J63" i="14"/>
  <c r="K63" i="14"/>
  <c r="L63" i="14"/>
  <c r="M63" i="14"/>
  <c r="H66" i="14"/>
  <c r="I66" i="14"/>
  <c r="J66" i="14"/>
  <c r="K66" i="14"/>
  <c r="L66" i="14"/>
  <c r="M66" i="14"/>
  <c r="M67" i="14"/>
  <c r="H72" i="14"/>
  <c r="I72" i="14"/>
  <c r="J72" i="14"/>
  <c r="K72" i="14"/>
  <c r="L72" i="14"/>
  <c r="M72" i="14"/>
  <c r="H74" i="14"/>
  <c r="I74" i="14"/>
  <c r="J74" i="14"/>
  <c r="K74" i="14"/>
  <c r="L74" i="14"/>
  <c r="M74" i="14"/>
  <c r="M80" i="14" s="1"/>
  <c r="H76" i="14"/>
  <c r="I76" i="14"/>
  <c r="J76" i="14"/>
  <c r="K76" i="14"/>
  <c r="L76" i="14"/>
  <c r="M76" i="14"/>
  <c r="H79" i="14"/>
  <c r="I79" i="14"/>
  <c r="J79" i="14"/>
  <c r="K79" i="14"/>
  <c r="L79" i="14"/>
  <c r="M79" i="14"/>
  <c r="L80" i="14"/>
  <c r="H84" i="14"/>
  <c r="I84" i="14"/>
  <c r="J84" i="14"/>
  <c r="K84" i="14"/>
  <c r="L84" i="14"/>
  <c r="M84" i="14"/>
  <c r="H87" i="14"/>
  <c r="H88" i="14" s="1"/>
  <c r="I87" i="14"/>
  <c r="J87" i="14"/>
  <c r="K87" i="14"/>
  <c r="L87" i="14"/>
  <c r="L88" i="14" s="1"/>
  <c r="M87" i="14"/>
  <c r="H93" i="14"/>
  <c r="I93" i="14"/>
  <c r="I104" i="14" s="1"/>
  <c r="J93" i="14"/>
  <c r="K93" i="14"/>
  <c r="L93" i="14"/>
  <c r="M93" i="14"/>
  <c r="M104" i="14" s="1"/>
  <c r="H97" i="14"/>
  <c r="H100" i="14"/>
  <c r="I100" i="14"/>
  <c r="J100" i="14"/>
  <c r="J104" i="14" s="1"/>
  <c r="K100" i="14"/>
  <c r="L100" i="14"/>
  <c r="M100" i="14"/>
  <c r="H103" i="14"/>
  <c r="I103" i="14"/>
  <c r="J103" i="14"/>
  <c r="K103" i="14"/>
  <c r="L103" i="14"/>
  <c r="M103" i="14"/>
  <c r="H110" i="14"/>
  <c r="H116" i="14"/>
  <c r="J45" i="14" l="1"/>
  <c r="I80" i="14"/>
  <c r="H80" i="14"/>
  <c r="K67" i="14"/>
  <c r="I67" i="14"/>
  <c r="I105" i="14" s="1"/>
  <c r="I106" i="14" s="1"/>
  <c r="M45" i="14"/>
  <c r="M88" i="14"/>
  <c r="I88" i="14"/>
  <c r="K88" i="14"/>
  <c r="J67" i="14"/>
  <c r="K45" i="14"/>
  <c r="J88" i="14"/>
  <c r="L104" i="14"/>
  <c r="K104" i="14"/>
  <c r="K80" i="14"/>
  <c r="L45" i="14"/>
  <c r="H45" i="14"/>
  <c r="H104" i="14"/>
  <c r="L67" i="14"/>
  <c r="H67" i="14"/>
  <c r="H122" i="14"/>
  <c r="J80" i="14"/>
  <c r="M105" i="14"/>
  <c r="M106" i="14" s="1"/>
  <c r="H105" i="14" l="1"/>
  <c r="H106" i="14" s="1"/>
  <c r="L105" i="14"/>
  <c r="L106" i="14" s="1"/>
  <c r="K105" i="14"/>
  <c r="K106" i="14" s="1"/>
  <c r="J105" i="14"/>
  <c r="J106" i="14" s="1"/>
  <c r="H11" i="12"/>
  <c r="I11" i="12"/>
  <c r="K11" i="12"/>
  <c r="L11" i="12"/>
  <c r="L20" i="12" s="1"/>
  <c r="M11" i="12"/>
  <c r="H13" i="12"/>
  <c r="I13" i="12"/>
  <c r="K13" i="12"/>
  <c r="L13" i="12"/>
  <c r="M13" i="12"/>
  <c r="H16" i="12"/>
  <c r="I16" i="12"/>
  <c r="K16" i="12"/>
  <c r="L16" i="12"/>
  <c r="M16" i="12"/>
  <c r="H19" i="12"/>
  <c r="I19" i="12"/>
  <c r="K19" i="12"/>
  <c r="L19" i="12"/>
  <c r="M19" i="12"/>
  <c r="J20" i="12"/>
  <c r="I24" i="12"/>
  <c r="J24" i="12"/>
  <c r="K24" i="12"/>
  <c r="L24" i="12"/>
  <c r="M24" i="12"/>
  <c r="H26" i="12"/>
  <c r="I26" i="12"/>
  <c r="K26" i="12"/>
  <c r="L26" i="12"/>
  <c r="M26" i="12"/>
  <c r="H29" i="12"/>
  <c r="I29" i="12"/>
  <c r="K29" i="12"/>
  <c r="L29" i="12"/>
  <c r="M29" i="12"/>
  <c r="H32" i="12"/>
  <c r="I32" i="12"/>
  <c r="K32" i="12"/>
  <c r="L32" i="12"/>
  <c r="M32" i="12"/>
  <c r="H34" i="12"/>
  <c r="H36" i="12" s="1"/>
  <c r="I34" i="12"/>
  <c r="J34" i="12"/>
  <c r="K34" i="12"/>
  <c r="L34" i="12"/>
  <c r="L36" i="12" s="1"/>
  <c r="M34" i="12"/>
  <c r="I47" i="12"/>
  <c r="I53" i="12"/>
  <c r="L37" i="12" l="1"/>
  <c r="L38" i="12" s="1"/>
  <c r="I60" i="12"/>
  <c r="M20" i="12"/>
  <c r="K20" i="12"/>
  <c r="M36" i="12"/>
  <c r="I36" i="12"/>
  <c r="K36" i="12"/>
  <c r="M37" i="12"/>
  <c r="M38" i="12" s="1"/>
  <c r="J36" i="12"/>
  <c r="J37" i="12" s="1"/>
  <c r="J38" i="12" s="1"/>
  <c r="H20" i="12"/>
  <c r="H37" i="12" s="1"/>
  <c r="H38" i="12" s="1"/>
  <c r="I20" i="12"/>
  <c r="I37" i="12" s="1"/>
  <c r="I38" i="12" s="1"/>
  <c r="K37" i="12" l="1"/>
  <c r="K38" i="12" s="1"/>
  <c r="I11" i="9" l="1"/>
  <c r="J11" i="9"/>
  <c r="K11" i="9"/>
  <c r="L11" i="9"/>
  <c r="L15" i="9" s="1"/>
  <c r="M11" i="9"/>
  <c r="M15" i="9" s="1"/>
  <c r="N11" i="9"/>
  <c r="I14" i="9"/>
  <c r="J14" i="9"/>
  <c r="J15" i="9" s="1"/>
  <c r="K14" i="9"/>
  <c r="K15" i="9" s="1"/>
  <c r="L14" i="9"/>
  <c r="M14" i="9"/>
  <c r="N14" i="9"/>
  <c r="N15" i="9" s="1"/>
  <c r="I19" i="9"/>
  <c r="J19" i="9"/>
  <c r="K19" i="9"/>
  <c r="K34" i="9" s="1"/>
  <c r="L19" i="9"/>
  <c r="M19" i="9"/>
  <c r="N19" i="9"/>
  <c r="I22" i="9"/>
  <c r="J22" i="9"/>
  <c r="L22" i="9"/>
  <c r="M22" i="9"/>
  <c r="N22" i="9"/>
  <c r="I25" i="9"/>
  <c r="J25" i="9"/>
  <c r="K25" i="9"/>
  <c r="L25" i="9"/>
  <c r="M25" i="9"/>
  <c r="N25" i="9"/>
  <c r="I27" i="9"/>
  <c r="J27" i="9"/>
  <c r="L27" i="9"/>
  <c r="M27" i="9"/>
  <c r="N27" i="9"/>
  <c r="I30" i="9"/>
  <c r="J30" i="9"/>
  <c r="L30" i="9"/>
  <c r="M30" i="9"/>
  <c r="N30" i="9"/>
  <c r="I33" i="9"/>
  <c r="J33" i="9"/>
  <c r="K33" i="9"/>
  <c r="L33" i="9"/>
  <c r="M33" i="9"/>
  <c r="N33" i="9"/>
  <c r="I39" i="9"/>
  <c r="I45" i="9"/>
  <c r="N34" i="9" l="1"/>
  <c r="N35" i="9" s="1"/>
  <c r="I34" i="9"/>
  <c r="I35" i="9" s="1"/>
  <c r="I49" i="9"/>
  <c r="J34" i="9"/>
  <c r="J35" i="9" s="1"/>
  <c r="I15" i="9"/>
  <c r="M34" i="9"/>
  <c r="M35" i="9" s="1"/>
  <c r="L34" i="9"/>
  <c r="L35" i="9" s="1"/>
  <c r="K35" i="9"/>
  <c r="I11" i="8"/>
  <c r="K11" i="8"/>
  <c r="L11" i="8"/>
  <c r="M11" i="8"/>
  <c r="H14" i="8"/>
  <c r="I14" i="8"/>
  <c r="K14" i="8"/>
  <c r="L14" i="8"/>
  <c r="M14" i="8"/>
  <c r="H16" i="8"/>
  <c r="I16" i="8"/>
  <c r="K16" i="8"/>
  <c r="L16" i="8"/>
  <c r="M16" i="8"/>
  <c r="H19" i="8"/>
  <c r="I19" i="8"/>
  <c r="K19" i="8"/>
  <c r="L19" i="8"/>
  <c r="M19" i="8"/>
  <c r="H21" i="8"/>
  <c r="I21" i="8"/>
  <c r="K21" i="8"/>
  <c r="L21" i="8"/>
  <c r="L29" i="8" s="1"/>
  <c r="M21" i="8"/>
  <c r="M29" i="8" s="1"/>
  <c r="H24" i="8"/>
  <c r="I24" i="8"/>
  <c r="K24" i="8"/>
  <c r="L24" i="8"/>
  <c r="M24" i="8"/>
  <c r="H26" i="8"/>
  <c r="I26" i="8"/>
  <c r="K26" i="8"/>
  <c r="L26" i="8"/>
  <c r="M26" i="8"/>
  <c r="H28" i="8"/>
  <c r="I28" i="8"/>
  <c r="K28" i="8"/>
  <c r="L28" i="8"/>
  <c r="M28" i="8"/>
  <c r="J29" i="8"/>
  <c r="H34" i="8"/>
  <c r="I34" i="8"/>
  <c r="J34" i="8"/>
  <c r="J37" i="8" s="1"/>
  <c r="K34" i="8"/>
  <c r="L34" i="8"/>
  <c r="M34" i="8"/>
  <c r="H36" i="8"/>
  <c r="I36" i="8"/>
  <c r="K36" i="8"/>
  <c r="L36" i="8"/>
  <c r="M36" i="8"/>
  <c r="H42" i="8"/>
  <c r="H46" i="8" s="1"/>
  <c r="H47" i="8" s="1"/>
  <c r="I42" i="8"/>
  <c r="J42" i="8"/>
  <c r="K42" i="8"/>
  <c r="L42" i="8"/>
  <c r="M42" i="8"/>
  <c r="H53" i="8"/>
  <c r="H59" i="8"/>
  <c r="I29" i="8" l="1"/>
  <c r="K29" i="8"/>
  <c r="K47" i="8" s="1"/>
  <c r="K37" i="8"/>
  <c r="J47" i="8"/>
  <c r="H37" i="8"/>
  <c r="H29" i="8"/>
  <c r="L37" i="8"/>
  <c r="L47" i="8" s="1"/>
  <c r="M37" i="8"/>
  <c r="M47" i="8" s="1"/>
  <c r="I37" i="8"/>
  <c r="I47" i="8" s="1"/>
  <c r="H65" i="8"/>
  <c r="H76" i="7"/>
  <c r="M64" i="7"/>
  <c r="L64" i="7"/>
  <c r="K64" i="7"/>
  <c r="J64" i="7"/>
  <c r="J65" i="7" s="1"/>
  <c r="I64" i="7"/>
  <c r="H64" i="7"/>
  <c r="M62" i="7"/>
  <c r="L62" i="7"/>
  <c r="K62" i="7"/>
  <c r="K65" i="7" s="1"/>
  <c r="I62" i="7"/>
  <c r="I65" i="7" s="1"/>
  <c r="H62" i="7"/>
  <c r="M58" i="7"/>
  <c r="L58" i="7"/>
  <c r="K58" i="7"/>
  <c r="I58" i="7"/>
  <c r="H58" i="7"/>
  <c r="M56" i="7"/>
  <c r="L56" i="7"/>
  <c r="K56" i="7"/>
  <c r="I56" i="7"/>
  <c r="H56" i="7"/>
  <c r="M54" i="7"/>
  <c r="L54" i="7"/>
  <c r="K54" i="7"/>
  <c r="I54" i="7"/>
  <c r="H54" i="7"/>
  <c r="M52" i="7"/>
  <c r="L52" i="7"/>
  <c r="L59" i="7" s="1"/>
  <c r="K52" i="7"/>
  <c r="J52" i="7"/>
  <c r="J59" i="7" s="1"/>
  <c r="I52" i="7"/>
  <c r="H52" i="7"/>
  <c r="H59" i="7" s="1"/>
  <c r="M48" i="7"/>
  <c r="L48" i="7"/>
  <c r="K48" i="7"/>
  <c r="J48" i="7"/>
  <c r="I48" i="7"/>
  <c r="H48" i="7"/>
  <c r="M46" i="7"/>
  <c r="L46" i="7"/>
  <c r="K46" i="7"/>
  <c r="J46" i="7"/>
  <c r="I46" i="7"/>
  <c r="H46" i="7"/>
  <c r="M44" i="7"/>
  <c r="L44" i="7"/>
  <c r="K44" i="7"/>
  <c r="J44" i="7"/>
  <c r="I44" i="7"/>
  <c r="H44" i="7"/>
  <c r="M42" i="7"/>
  <c r="L42" i="7"/>
  <c r="K42" i="7"/>
  <c r="I42" i="7"/>
  <c r="H42" i="7"/>
  <c r="M40" i="7"/>
  <c r="L40" i="7"/>
  <c r="K40" i="7"/>
  <c r="J40" i="7"/>
  <c r="I40" i="7"/>
  <c r="H40" i="7"/>
  <c r="M38" i="7"/>
  <c r="L38" i="7"/>
  <c r="K38" i="7"/>
  <c r="J38" i="7"/>
  <c r="I38" i="7"/>
  <c r="H38" i="7"/>
  <c r="H49" i="7" s="1"/>
  <c r="M34" i="7"/>
  <c r="L34" i="7"/>
  <c r="K34" i="7"/>
  <c r="J34" i="7"/>
  <c r="I34" i="7"/>
  <c r="H34" i="7"/>
  <c r="M32" i="7"/>
  <c r="L32" i="7"/>
  <c r="K32" i="7"/>
  <c r="J32" i="7"/>
  <c r="I32" i="7"/>
  <c r="H32" i="7"/>
  <c r="M30" i="7"/>
  <c r="L30" i="7"/>
  <c r="K30" i="7"/>
  <c r="J30" i="7"/>
  <c r="I30" i="7"/>
  <c r="H30" i="7"/>
  <c r="M28" i="7"/>
  <c r="L28" i="7"/>
  <c r="K28" i="7"/>
  <c r="J28" i="7"/>
  <c r="I28" i="7"/>
  <c r="H28" i="7"/>
  <c r="M25" i="7"/>
  <c r="L25" i="7"/>
  <c r="K25" i="7"/>
  <c r="J25" i="7"/>
  <c r="I25" i="7"/>
  <c r="H25" i="7"/>
  <c r="M23" i="7"/>
  <c r="L23" i="7"/>
  <c r="K23" i="7"/>
  <c r="J23" i="7"/>
  <c r="I23" i="7"/>
  <c r="H23" i="7"/>
  <c r="M18" i="7"/>
  <c r="K18" i="7"/>
  <c r="J18" i="7"/>
  <c r="I18" i="7"/>
  <c r="H18" i="7"/>
  <c r="M15" i="7"/>
  <c r="L15" i="7"/>
  <c r="K15" i="7"/>
  <c r="J15" i="7"/>
  <c r="I15" i="7"/>
  <c r="H15" i="7"/>
  <c r="M13" i="7"/>
  <c r="L13" i="7"/>
  <c r="K13" i="7"/>
  <c r="J13" i="7"/>
  <c r="I13" i="7"/>
  <c r="H13" i="7"/>
  <c r="M11" i="7"/>
  <c r="M19" i="7" s="1"/>
  <c r="L11" i="7"/>
  <c r="L19" i="7" s="1"/>
  <c r="K11" i="7"/>
  <c r="J11" i="7"/>
  <c r="J19" i="7" s="1"/>
  <c r="I11" i="7"/>
  <c r="I19" i="7" s="1"/>
  <c r="H11" i="7"/>
  <c r="H19" i="7" s="1"/>
  <c r="I49" i="7" l="1"/>
  <c r="L49" i="7"/>
  <c r="M49" i="7"/>
  <c r="H65" i="7"/>
  <c r="K35" i="7"/>
  <c r="I59" i="7"/>
  <c r="M59" i="7"/>
  <c r="L65" i="7"/>
  <c r="K19" i="7"/>
  <c r="J35" i="7"/>
  <c r="H66" i="7"/>
  <c r="H67" i="7" s="1"/>
  <c r="H81" i="7" s="1"/>
  <c r="L35" i="7"/>
  <c r="J49" i="7"/>
  <c r="M65" i="7"/>
  <c r="I35" i="7"/>
  <c r="M35" i="7"/>
  <c r="K49" i="7"/>
  <c r="K59" i="7"/>
  <c r="I66" i="7"/>
  <c r="I67" i="7" s="1"/>
  <c r="K66" i="7"/>
  <c r="K67" i="7" s="1"/>
  <c r="M66" i="7" l="1"/>
  <c r="M67" i="7" s="1"/>
  <c r="J66" i="7"/>
  <c r="J67" i="7" s="1"/>
  <c r="L66" i="7"/>
  <c r="L67" i="7" s="1"/>
  <c r="H60" i="5" l="1"/>
  <c r="H55" i="5"/>
  <c r="M47" i="5"/>
  <c r="L47" i="5"/>
  <c r="K47" i="5"/>
  <c r="J47" i="5"/>
  <c r="J48" i="5" s="1"/>
  <c r="J49" i="5" s="1"/>
  <c r="J50" i="5" s="1"/>
  <c r="I47" i="5"/>
  <c r="I48" i="5" s="1"/>
  <c r="I49" i="5" s="1"/>
  <c r="I50" i="5" s="1"/>
  <c r="H47" i="5"/>
  <c r="M43" i="5"/>
  <c r="L43" i="5"/>
  <c r="L48" i="5" s="1"/>
  <c r="K43" i="5"/>
  <c r="H43" i="5"/>
  <c r="H48" i="5" s="1"/>
  <c r="M33" i="5"/>
  <c r="L33" i="5"/>
  <c r="K33" i="5"/>
  <c r="H33" i="5"/>
  <c r="M29" i="5"/>
  <c r="L29" i="5"/>
  <c r="K29" i="5"/>
  <c r="H29" i="5"/>
  <c r="M19" i="5"/>
  <c r="M34" i="5" s="1"/>
  <c r="L19" i="5"/>
  <c r="L34" i="5" s="1"/>
  <c r="K19" i="5"/>
  <c r="K34" i="5" s="1"/>
  <c r="H19" i="5"/>
  <c r="H34" i="5" s="1"/>
  <c r="K48" i="5" l="1"/>
  <c r="M48" i="5"/>
  <c r="H64" i="5"/>
  <c r="M49" i="5"/>
  <c r="M50" i="5" s="1"/>
  <c r="K49" i="5"/>
  <c r="K50" i="5" s="1"/>
  <c r="L49" i="5"/>
  <c r="L50" i="5" s="1"/>
  <c r="H49" i="5"/>
  <c r="H50" i="5" s="1"/>
  <c r="K78" i="2"/>
  <c r="L24" i="2" l="1"/>
  <c r="J22" i="2"/>
  <c r="H22" i="2"/>
  <c r="I78" i="2"/>
  <c r="I14" i="2" l="1"/>
  <c r="J14" i="2"/>
  <c r="K14" i="2"/>
  <c r="L14" i="2"/>
  <c r="M14" i="2"/>
  <c r="H14" i="2"/>
  <c r="H98" i="2" l="1"/>
  <c r="I40" i="2"/>
  <c r="J40" i="2"/>
  <c r="I45" i="2"/>
  <c r="J45" i="2"/>
  <c r="I55" i="2"/>
  <c r="J55" i="2"/>
  <c r="I53" i="2"/>
  <c r="J53" i="2"/>
  <c r="K53" i="2"/>
  <c r="I51" i="2"/>
  <c r="J51" i="2"/>
  <c r="I49" i="2"/>
  <c r="J49" i="2"/>
  <c r="I47" i="2"/>
  <c r="J47" i="2"/>
  <c r="I42" i="2"/>
  <c r="J42" i="2"/>
  <c r="K40" i="2"/>
  <c r="I38" i="2"/>
  <c r="J38" i="2"/>
  <c r="I36" i="2"/>
  <c r="J36" i="2"/>
  <c r="I34" i="2"/>
  <c r="J34" i="2"/>
  <c r="I32" i="2"/>
  <c r="J32" i="2"/>
  <c r="I29" i="2"/>
  <c r="J29" i="2"/>
  <c r="H93" i="2"/>
  <c r="I82" i="2"/>
  <c r="J82" i="2"/>
  <c r="K82" i="2"/>
  <c r="L82" i="2"/>
  <c r="M82" i="2"/>
  <c r="I80" i="2"/>
  <c r="J80" i="2"/>
  <c r="K80" i="2"/>
  <c r="L80" i="2"/>
  <c r="M80" i="2"/>
  <c r="H80" i="2"/>
  <c r="I19" i="2"/>
  <c r="J19" i="2"/>
  <c r="K19" i="2"/>
  <c r="L19" i="2"/>
  <c r="M19" i="2"/>
  <c r="H19" i="2"/>
  <c r="I22" i="2"/>
  <c r="K22" i="2"/>
  <c r="L22" i="2"/>
  <c r="M22" i="2"/>
  <c r="M53" i="2"/>
  <c r="L53" i="2"/>
  <c r="H53" i="2"/>
  <c r="J65" i="2"/>
  <c r="H64" i="2"/>
  <c r="H65" i="2" s="1"/>
  <c r="I24" i="2"/>
  <c r="J24" i="2"/>
  <c r="K24" i="2"/>
  <c r="M24" i="2"/>
  <c r="H24" i="2"/>
  <c r="I64" i="2"/>
  <c r="I65" i="2" s="1"/>
  <c r="K64" i="2"/>
  <c r="K65" i="2" s="1"/>
  <c r="L64" i="2"/>
  <c r="L65" i="2" s="1"/>
  <c r="M64" i="2"/>
  <c r="M65" i="2" s="1"/>
  <c r="M45" i="2"/>
  <c r="L45" i="2"/>
  <c r="H60" i="2"/>
  <c r="H61" i="2" s="1"/>
  <c r="H29" i="2"/>
  <c r="H32" i="2"/>
  <c r="H34" i="2"/>
  <c r="H36" i="2"/>
  <c r="H38" i="2"/>
  <c r="H40" i="2"/>
  <c r="H42" i="2"/>
  <c r="H45" i="2"/>
  <c r="H47" i="2"/>
  <c r="H49" i="2"/>
  <c r="H55" i="2"/>
  <c r="H51" i="2"/>
  <c r="H82" i="2"/>
  <c r="H78" i="2"/>
  <c r="H72" i="2"/>
  <c r="H73" i="2" s="1"/>
  <c r="H74" i="2" s="1"/>
  <c r="K29" i="2"/>
  <c r="K32" i="2"/>
  <c r="K34" i="2"/>
  <c r="K36" i="2"/>
  <c r="K38" i="2"/>
  <c r="K42" i="2"/>
  <c r="K45" i="2"/>
  <c r="K47" i="2"/>
  <c r="K49" i="2"/>
  <c r="K55" i="2"/>
  <c r="K51" i="2"/>
  <c r="L29" i="2"/>
  <c r="L32" i="2"/>
  <c r="L34" i="2"/>
  <c r="L36" i="2"/>
  <c r="L38" i="2"/>
  <c r="L40" i="2"/>
  <c r="L42" i="2"/>
  <c r="L47" i="2"/>
  <c r="L49" i="2"/>
  <c r="L55" i="2"/>
  <c r="L51" i="2"/>
  <c r="M29" i="2"/>
  <c r="M32" i="2"/>
  <c r="M34" i="2"/>
  <c r="M36" i="2"/>
  <c r="M38" i="2"/>
  <c r="M40" i="2"/>
  <c r="M42" i="2"/>
  <c r="M47" i="2"/>
  <c r="M49" i="2"/>
  <c r="M55" i="2"/>
  <c r="M51" i="2"/>
  <c r="I72" i="2"/>
  <c r="I73" i="2" s="1"/>
  <c r="I74" i="2" s="1"/>
  <c r="I60" i="2"/>
  <c r="I61" i="2" s="1"/>
  <c r="J73" i="2"/>
  <c r="J74" i="2" s="1"/>
  <c r="J60" i="2"/>
  <c r="J61" i="2" s="1"/>
  <c r="K60" i="2"/>
  <c r="K61" i="2" s="1"/>
  <c r="K83" i="2"/>
  <c r="K72" i="2"/>
  <c r="K73" i="2" s="1"/>
  <c r="K74" i="2" s="1"/>
  <c r="L78" i="2"/>
  <c r="L72" i="2"/>
  <c r="L73" i="2" s="1"/>
  <c r="L74" i="2" s="1"/>
  <c r="L60" i="2"/>
  <c r="L61" i="2" s="1"/>
  <c r="M78" i="2"/>
  <c r="M72" i="2"/>
  <c r="M73" i="2" s="1"/>
  <c r="M74" i="2" s="1"/>
  <c r="M60" i="2"/>
  <c r="M61" i="2" s="1"/>
  <c r="J25" i="2" l="1"/>
  <c r="I56" i="2"/>
  <c r="H83" i="2"/>
  <c r="H84" i="2" s="1"/>
  <c r="I25" i="2"/>
  <c r="H25" i="2"/>
  <c r="K25" i="2"/>
  <c r="M25" i="2"/>
  <c r="L25" i="2"/>
  <c r="K56" i="2"/>
  <c r="L56" i="2"/>
  <c r="M56" i="2"/>
  <c r="M83" i="2"/>
  <c r="M84" i="2" s="1"/>
  <c r="I83" i="2"/>
  <c r="I84" i="2" s="1"/>
  <c r="L83" i="2"/>
  <c r="L84" i="2" s="1"/>
  <c r="J83" i="2"/>
  <c r="J84" i="2" s="1"/>
  <c r="H56" i="2"/>
  <c r="H102" i="2"/>
  <c r="K84" i="2"/>
  <c r="L66" i="2" l="1"/>
  <c r="L85" i="2" s="1"/>
  <c r="J66" i="2"/>
  <c r="J85" i="2" s="1"/>
  <c r="K66" i="2"/>
  <c r="K85" i="2" s="1"/>
  <c r="H66" i="2"/>
  <c r="H85" i="2" s="1"/>
  <c r="I66" i="2"/>
  <c r="I85" i="2" s="1"/>
  <c r="M66" i="2"/>
  <c r="M85" i="2" s="1"/>
</calcChain>
</file>

<file path=xl/sharedStrings.xml><?xml version="1.0" encoding="utf-8"?>
<sst xmlns="http://schemas.openxmlformats.org/spreadsheetml/2006/main" count="3858" uniqueCount="968">
  <si>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</si>
  <si>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</si>
  <si>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</si>
  <si>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</si>
  <si>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</si>
  <si>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</si>
  <si>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</si>
  <si>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</si>
  <si>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</si>
  <si>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</si>
  <si>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</si>
  <si>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</si>
  <si>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</si>
  <si>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</si>
  <si>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</si>
  <si>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</si>
  <si>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</si>
  <si>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</si>
  <si>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</si>
  <si>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</si>
  <si>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</si>
  <si>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</si>
  <si>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</si>
  <si>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</si>
  <si>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</si>
  <si>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</si>
  <si>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</si>
  <si>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</si>
  <si>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</si>
  <si>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</si>
  <si>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</si>
  <si>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</si>
  <si>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</si>
  <si>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</si>
  <si>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</si>
  <si>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</si>
  <si>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</si>
  <si>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</si>
  <si>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</si>
  <si>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</si>
  <si>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</si>
  <si>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</si>
  <si>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</si>
  <si>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</si>
  <si>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</si>
  <si>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</si>
  <si>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</si>
  <si>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</si>
  <si>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</si>
  <si>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</si>
  <si>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</si>
  <si>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</si>
  <si>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</si>
  <si>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</si>
  <si>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</si>
  <si>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</si>
  <si>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</si>
  <si>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</si>
  <si>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</si>
  <si>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</si>
  <si>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</si>
  <si>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</si>
  <si>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</si>
  <si>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</si>
  <si>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288724610</t>
  </si>
  <si>
    <t>Siekti darnios miesto plėtros, tinkamai prižiūrėti Savivaldybės turtą ir užtikrinti einamųjų išlaidų finansavimą</t>
  </si>
  <si>
    <t>0;2</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</si>
  <si>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</si>
  <si>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</si>
  <si>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</si>
  <si>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</si>
  <si>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</si>
  <si>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</si>
  <si>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</si>
  <si>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</si>
  <si>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</si>
  <si>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</si>
  <si>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</si>
  <si>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</si>
  <si>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</si>
  <si>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SB(VB)</t>
  </si>
  <si>
    <t xml:space="preserve"> Organizuoti civilinę saugą ir mobilizaciją</t>
  </si>
  <si>
    <t xml:space="preserve"> Administruoti viešuosius darbus</t>
  </si>
  <si>
    <t>Įgyvendinti Panevėžio miesto savivaldybės korupcijos prevencijos programos priemonių planą</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</si>
  <si>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</si>
  <si>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</si>
  <si>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</si>
  <si>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</si>
  <si>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Vykdyti vaikų  teisių apsaugą
Vykdyti jaunimo teisių apsaugą</t>
  </si>
  <si>
    <t>Valstybės tarnautojų pareigybių skaičius</t>
  </si>
  <si>
    <t>Darbuotojų, dirbančių pagal darbo sutartis, pareigybių skaičius</t>
  </si>
  <si>
    <t>Kontrolės ir audito tarnybos pareigybių skaičius</t>
  </si>
  <si>
    <t>Savivaldybei priskirtai valstybinei žemei ir kitam valstybiniam turtui valdyti, naudoti ir disponuoti  juo patikėjimo teise</t>
  </si>
  <si>
    <t>Įsigyti 4 automobiliai išperkamosios nuomos būdu</t>
  </si>
  <si>
    <t>2017 metai</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</si>
  <si>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</si>
  <si>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</si>
  <si>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</si>
  <si>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</si>
  <si>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</si>
  <si>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</si>
  <si>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</si>
  <si>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</si>
  <si>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VB</t>
  </si>
  <si>
    <t>2018 metų išlaidų projektas, tūkst. Eur</t>
  </si>
  <si>
    <t>2018 metai</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</si>
  <si>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</si>
  <si>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</si>
  <si>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 xml:space="preserve"> Įvykdyti visi kriterijai, numatyti Panevėžio miesto savivaldybės Korupcijos prevencijos programos įgyvendinimo priemonių plane</t>
  </si>
  <si>
    <t>Gyventojų pasitenkinimo Savivaldybės administracijos skyrių ir įstaigų atliekamomis viešosiomis paslaugomis kilimas 12 proc. (kasmet po 4 proc.)</t>
  </si>
  <si>
    <t>Sporto skyrius</t>
  </si>
  <si>
    <t>Savivaldybės Tarybos narių skaičius</t>
  </si>
  <si>
    <t>Apmokytų Savivaldybės administracijos dirbančiųjų skaičius</t>
  </si>
  <si>
    <t>80</t>
  </si>
  <si>
    <t>85</t>
  </si>
  <si>
    <t>90</t>
  </si>
  <si>
    <t>Tarybos ir mero sekretoriato pareigybių skaičius</t>
  </si>
  <si>
    <t>Apmokytų Tarybos narių skaičius</t>
  </si>
  <si>
    <t>Apmokytų Tarybos ir mero sekretoriato darbuotojų skaičius</t>
  </si>
  <si>
    <t>ES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</si>
  <si>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</si>
  <si>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</si>
  <si>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</si>
  <si>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</si>
  <si>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</si>
  <si>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</si>
  <si>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</si>
  <si>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</si>
  <si>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</si>
  <si>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</si>
  <si>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 11; 8</t>
  </si>
  <si>
    <t>0;11</t>
  </si>
  <si>
    <t>0;3</t>
  </si>
  <si>
    <t>0;16</t>
  </si>
  <si>
    <t>0;1</t>
  </si>
  <si>
    <t xml:space="preserve">0;15;
12
</t>
  </si>
  <si>
    <t>0;13</t>
  </si>
  <si>
    <t>0;9</t>
  </si>
  <si>
    <t>0;14</t>
  </si>
  <si>
    <t>Asignavimai biudžetiniams 2017 metams, tūkst. Eur</t>
  </si>
  <si>
    <t>2019 metų išlaidų projektas, tūkst. Eur</t>
  </si>
  <si>
    <t>Asignavimų poreikis biudžetiniams 2017 metams, tūkst. Eur</t>
  </si>
  <si>
    <t>Skirti lėšų  mokyklų pastatų  apsaugai  ir komunalinėms paslaugoms</t>
  </si>
  <si>
    <t xml:space="preserve">Iš dalies finansuoti ES ir kitos tarptautinės paramos fondų lėšomis įgyvendinamus projektus, tinkamai valdyti ir administruoti ilgalaikius skolinius įsipareigojimus. </t>
  </si>
  <si>
    <t>Finansinių įsipareigojimų vykdymas (paskolų ir palūkanų mokėjimas pagal grafiką, kitų finansinių įsipareigojimų vykdymas), proc.</t>
  </si>
  <si>
    <t>124</t>
  </si>
  <si>
    <t>2019 metai</t>
  </si>
  <si>
    <t>121</t>
  </si>
  <si>
    <t>URBANISTINĖS PLĖTROS PROGRAMA (03)</t>
  </si>
  <si>
    <t>Asignavimai biudžetiniams 2017 metams, tūkst.Eur.</t>
  </si>
  <si>
    <t>2018 metų išlaidų projektas, tūkst.Eur.</t>
  </si>
  <si>
    <t>2019 metų išlaidų projektas, tūkst.Eur.</t>
  </si>
  <si>
    <t xml:space="preserve">Turtui įsigyti </t>
  </si>
  <si>
    <t xml:space="preserve">Užtikrinti kompleksišką ir darnų miesto planavimą, išsaugoti kultūros paveldą
</t>
  </si>
  <si>
    <t>Užtikrinti kokybiškos architektūros ir darnios urbanistikos vystymąsi</t>
  </si>
  <si>
    <t>Plėtoti urbanistinę struktūrą, planuoti miesto teritorijas</t>
  </si>
  <si>
    <t>Parengti kompleksinius teritorijų planavimo dokumentus</t>
  </si>
  <si>
    <t xml:space="preserve">Parengtas kompleksinis teritorijų planavimo dokumentai,vnt. </t>
  </si>
  <si>
    <t>Parengti žemės sklypų formavimo ir pertvarkymo projektus</t>
  </si>
  <si>
    <t>Parengti žemės sklypo formavimo ir pertvarkymo projektai,vnt.</t>
  </si>
  <si>
    <t>Įregistruoti sklypai</t>
  </si>
  <si>
    <t>Atlikti kadastrinius matavimus</t>
  </si>
  <si>
    <t>Parengti planai,vnt.</t>
  </si>
  <si>
    <t>Parengti sąnaudų ir naudos analizę ir paimamo turto vertės nustatymo, žemės paėmimo visuomenės poreikiams projektą</t>
  </si>
  <si>
    <t>Parengta sąnaudų ir naudos analizė ir paimamo turto vertės nustatymas, projektas,vnt.</t>
  </si>
  <si>
    <t>Įsigyti žemę paplūdimiui prie Ekrano marių</t>
  </si>
  <si>
    <t>Įsigyta žemė paplūdimiui prie Ekrano marių</t>
  </si>
  <si>
    <t xml:space="preserve">Parengti atskirų teritorijų perspektyvinio vystymo galimybių studiją
</t>
  </si>
  <si>
    <t>Parengta galimybių studija,vnt.</t>
  </si>
  <si>
    <t>Parengta programą kartu su priemonių planu ir stebėsenos ataskaita</t>
  </si>
  <si>
    <t>Parengta programa kartu su priemonių planu ir stebėsenos ataskaita,vnt.</t>
  </si>
  <si>
    <t>Parengti Panevėžio miesto darnaus judumo planą</t>
  </si>
  <si>
    <t>Parengtas Panevėžio miesto darnaus judumo planas,vnt.</t>
  </si>
  <si>
    <t>Plėtoti kokybišką architektūrą</t>
  </si>
  <si>
    <t xml:space="preserve"> Pagaminti Panevėžio miesto centrinės dalies  (detalizuojant Panevėžio miesto centrinės dalies urbanistinės plėtros alternatyvų tyrimą) maketą</t>
  </si>
  <si>
    <t>Pagamintas maketas,vnt.</t>
  </si>
  <si>
    <t>Prisidėti prie miestui svarbių projektų, kurie finansuojami iš kitų šaltinių</t>
  </si>
  <si>
    <t>Prisidėta prie projektų plėtojimo, vnt.</t>
  </si>
  <si>
    <t>Išleisti architektūros darbų leidinio „Panevėžio architektų darbai“  leidinį ir suorganizuoti architektūrinę parodą su aptarimu</t>
  </si>
  <si>
    <t xml:space="preserve">Išleistas leidinys,egz.    </t>
  </si>
  <si>
    <t>Suorganizuotos parodos, vnt.</t>
  </si>
  <si>
    <t>Organizuoti architektūros kokybės gerinimui skirtus renginius</t>
  </si>
  <si>
    <t>Suorganizuotas renginys</t>
  </si>
  <si>
    <t>Kūrybinių dirbtuvių ir kitų  iniciatyvų, darbų apmokėjimas ir premijavimas</t>
  </si>
  <si>
    <t>Suprojektuoti miesto mažąją architektūrą</t>
  </si>
  <si>
    <t>Parengtas projektas,vnt.</t>
  </si>
  <si>
    <t>Parengti Panevėžio m. reprezentacinių erdvių želdinių sutvarkymo (konsepcijų)  projektą</t>
  </si>
  <si>
    <t>Parengtas  techninis projektas, vnt.</t>
  </si>
  <si>
    <t>Modernizuoti  GIS  sistemą</t>
  </si>
  <si>
    <t>Įdiegta Arc GIS programinė įranga</t>
  </si>
  <si>
    <t>1</t>
  </si>
  <si>
    <t>Atnaujinta Arc GIS programinė įranga</t>
  </si>
  <si>
    <t>Papildytas ir atnaujintas skaitmeninis žemėlapis</t>
  </si>
  <si>
    <t xml:space="preserve">Išsaugoti, prižiūrėti ir pritaikyti visuomenės poreikiams Miesto kultūros paveldo objektus </t>
  </si>
  <si>
    <t>Vykdyti nekilnojamojo kultūros paveldo tvarkymo darbus</t>
  </si>
  <si>
    <t xml:space="preserve">Atlikti J. Čerkeso –Besparnio sodybos (Ukmergės g. 59 A. ) ir teritorijos tyrimus (reikalui esant parengti investicinį projektą) </t>
  </si>
  <si>
    <t xml:space="preserve">Parengti tyrimai (arba investicinis projektas),vnt.  </t>
  </si>
  <si>
    <t xml:space="preserve"> Parengti nekilnojamojo kultūros paveldo objektų dokumentaciją (vertinimo aktai, teritorijų ribų planai, ikonografinė medžiaga ir kt.)</t>
  </si>
  <si>
    <t xml:space="preserve">Parengtas dokumentų paketas, vnt. </t>
  </si>
  <si>
    <t xml:space="preserve">Parengti paminklo „Laisvės daina“ aprašą  ir tvarkybos darbus Vilniaus g.– Velžio kelias) </t>
  </si>
  <si>
    <t>Parengtas tvarkybos aprašas ir sutvarkytas objektas,vnt.</t>
  </si>
  <si>
    <t>Organizuoti Europos paveldo dienų renginius</t>
  </si>
  <si>
    <t>Suorganizuoti renginiai,vnt.</t>
  </si>
  <si>
    <t xml:space="preserve"> Parengti pravoslavų kapinių komplekso tvarkybos aprašą ir atlikti tvarkybos darbus ( J. Tilvyčio –Krekenavos g. kampas) </t>
  </si>
  <si>
    <t>Parengtas tvarkybos aprašas ir dalinai sutvarkytas objektas, vnt.</t>
  </si>
  <si>
    <t>Vykdyti nekilnojamojo kultūros paveldo vertinimo tarybos veiklą (posėdžiai)</t>
  </si>
  <si>
    <t>Posėdžių skaičius</t>
  </si>
  <si>
    <t xml:space="preserve">Vykdyti   žymių žmonių,  istorinių datų, įvykių įamžinimą bei kultūros paveldo objektų tvarkymą Panevėžio mieste </t>
  </si>
  <si>
    <t xml:space="preserve">Parengti savanorių kapų aprašą  ir atlikti tvarkybos darbus (Apvaizdos takas);
Parengti knygnešių kapų aprašą ir atlikti tvarkybos darbus (Apvaizdos takas); 
Parengti Vladislavo ir Česlovo Chmielevskių kapavietės sutvarkymo aprašą ir atlikti tvarkybos darbus (Apvaizdos takas) </t>
  </si>
  <si>
    <t xml:space="preserve">Parengti tvarkybos aprašai  ir sutvarkyti objektai, vnt.
</t>
  </si>
  <si>
    <t>3</t>
  </si>
  <si>
    <t xml:space="preserve">Įrengti rodykles, žyminčias žymių žmonių kapus  (Kristaus karaliaus katedros kapinėse, Ramygalos g.) </t>
  </si>
  <si>
    <t>Įrengta rodyklių, vnt.</t>
  </si>
  <si>
    <t>Asignavimai biudžetiniams 2017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</si>
  <si>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</si>
  <si>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</si>
  <si>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</si>
  <si>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</si>
  <si>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</si>
  <si>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</si>
  <si>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</si>
  <si>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14</t>
  </si>
  <si>
    <t>15</t>
  </si>
  <si>
    <t>7</t>
  </si>
  <si>
    <t>16</t>
  </si>
  <si>
    <t>18</t>
  </si>
  <si>
    <t>20</t>
  </si>
  <si>
    <t>23</t>
  </si>
  <si>
    <t>24</t>
  </si>
  <si>
    <t>25</t>
  </si>
  <si>
    <t>26</t>
  </si>
  <si>
    <t>27</t>
  </si>
  <si>
    <t>28</t>
  </si>
  <si>
    <t>31</t>
  </si>
  <si>
    <t>32</t>
  </si>
  <si>
    <t>35</t>
  </si>
  <si>
    <t>Asignavimų poreikis biudžetiniams 2017 metams, tūkst.Eur.</t>
  </si>
  <si>
    <r>
      <t xml:space="preserve">Specialiosios programos lėšos </t>
    </r>
    <r>
      <rPr>
        <b/>
        <sz val="9"/>
        <rFont val="Times New Roman"/>
        <family val="1"/>
      </rPr>
      <t>SP</t>
    </r>
  </si>
  <si>
    <r>
      <t xml:space="preserve">Valstybės  biudžeto lėšos </t>
    </r>
    <r>
      <rPr>
        <b/>
        <sz val="9"/>
        <rFont val="Times New Roman"/>
        <family val="1"/>
      </rPr>
      <t>VB</t>
    </r>
  </si>
  <si>
    <t>APLINKOS APSAUGOS RĖMIMO SPECIALIOJI PROGRAMA (04)</t>
  </si>
  <si>
    <t>Asignavimai biudžetiniams 2017 metams,  tūkst. Eur</t>
  </si>
  <si>
    <r>
      <t>2018</t>
    </r>
    <r>
      <rPr>
        <sz val="9"/>
        <rFont val="Times New Roman"/>
        <family val="1"/>
      </rPr>
      <t xml:space="preserve"> metų išlaidų projektas, tūkst. Eur</t>
    </r>
  </si>
  <si>
    <r>
      <t xml:space="preserve">2019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</si>
  <si>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</si>
  <si>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</si>
  <si>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</si>
  <si>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r>
      <t>SB(AA</t>
    </r>
    <r>
      <rPr>
        <b/>
        <sz val="8"/>
        <rFont val="Times New Roman"/>
        <family val="1"/>
      </rPr>
      <t>)</t>
    </r>
  </si>
  <si>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</si>
  <si>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</si>
  <si>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</si>
  <si>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</si>
  <si>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</si>
  <si>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</si>
  <si>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30</t>
  </si>
  <si>
    <t>Išmetamų į atmosferą,vandenį, žemės paviršių ir gilesnius jo sluoksnius teršalų mažinimo įrenginių (lietaus surinkimo, valymo) remonto ir rekonstravimo darbai</t>
  </si>
  <si>
    <t>lietaus surinkimo sistemų remontas (m)</t>
  </si>
  <si>
    <t>Plėsti atliekų tvarkymo infrastruktūrą, tvarkyti atliekas, kurių turėtojo neįmanoma nustatyti.</t>
  </si>
  <si>
    <t>Įsigyti atliekų surinkimo iš viešųjų teritorijų priemones (šiukšlių dėžes, konteineriai)</t>
  </si>
  <si>
    <t>atliekų konteinerių įsigijimas, vnt.</t>
  </si>
  <si>
    <t>5</t>
  </si>
  <si>
    <t>8</t>
  </si>
  <si>
    <t>Įsigyti priemones, skirtas komunalinėms atliekoms rūšiuoti jų susidarymo vietose</t>
  </si>
  <si>
    <t>Išvalyti ir sutvarkyti atliekomis užterštas teritorijas, kai neįmanoma nustatyti jų savininkų</t>
  </si>
  <si>
    <t>naudotų automobilių padangų, surinktų iš miesto bendro naudojimo teritorijų tvarkymas (t)</t>
  </si>
  <si>
    <t>70</t>
  </si>
  <si>
    <t>pavojingų atliekų, kai neįmanoma nustatyti teršėjo, tvarkymas (t)</t>
  </si>
  <si>
    <t>0,5</t>
  </si>
  <si>
    <t>0,6</t>
  </si>
  <si>
    <t>nelegalių šiukšlynų likvidavimas, vnt.</t>
  </si>
  <si>
    <t>Įrengti, rekonstruoti, remontuoti atliekų surinkimo konteinerių aikšteles</t>
  </si>
  <si>
    <t>įrengtų, suremontuorų, rekonstruotų aikštelių skaičius (vnt.)</t>
  </si>
  <si>
    <t>Panevėžio miesto savivaldybės metinių komunalinių atliekų susidarymo normų tyrimui atlikti</t>
  </si>
  <si>
    <t>-</t>
  </si>
  <si>
    <t>Panevėžio miesto savivaldybės metinių komunalinių atliekų susidarymo normų tyrimo analizei atlikti</t>
  </si>
  <si>
    <t xml:space="preserve">Įgyvendinti aplinkos monitoringo, prevencines, aplinkos atkūrimo priemones </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</si>
  <si>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</si>
  <si>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</si>
  <si>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</si>
  <si>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</si>
  <si>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</si>
  <si>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</si>
  <si>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</si>
  <si>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</si>
  <si>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</si>
  <si>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</si>
  <si>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Vykdyti Nevėžio upės vandens kokybės tyrimus ir ekologinį būklės įvertinimą</t>
  </si>
  <si>
    <t>atlikti vandens kokybės tyrimai,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</si>
  <si>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</si>
  <si>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</si>
  <si>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</si>
  <si>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</si>
  <si>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</si>
  <si>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</si>
  <si>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</si>
  <si>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</si>
  <si>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</si>
  <si>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</si>
  <si>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</si>
  <si>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</si>
  <si>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</si>
  <si>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</si>
  <si>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</si>
  <si>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Asignavimai  biudžetiniams 2017 metams, Eur.</t>
  </si>
  <si>
    <r>
      <t xml:space="preserve">Kelių priežiūros ir plėtros programos lėšos </t>
    </r>
    <r>
      <rPr>
        <b/>
        <sz val="9"/>
        <rFont val="Times New Roman"/>
        <family val="1"/>
      </rPr>
      <t>KPPP</t>
    </r>
  </si>
  <si>
    <r>
      <t xml:space="preserve">Privatizavimo fondo lėšos </t>
    </r>
    <r>
      <rPr>
        <b/>
        <sz val="9"/>
        <rFont val="Times New Roman"/>
        <family val="1"/>
      </rPr>
      <t>PF</t>
    </r>
  </si>
  <si>
    <r>
      <t xml:space="preserve">Įstaigų uždirbtos pajamos </t>
    </r>
    <r>
      <rPr>
        <b/>
        <sz val="9"/>
        <rFont val="Times New Roman"/>
        <family val="1"/>
      </rPr>
      <t>SP</t>
    </r>
    <r>
      <rPr>
        <sz val="9"/>
        <rFont val="Times New Roman"/>
        <family val="1"/>
      </rPr>
      <t xml:space="preserve"> (pajamos už paslaugas)</t>
    </r>
  </si>
  <si>
    <t>Asignavimų poreikis biudžetiniams 2017 metams, tūkst.Eur</t>
  </si>
  <si>
    <t>Įdarbinta bedarbių (sk.)</t>
  </si>
  <si>
    <t>8;11;1</t>
  </si>
  <si>
    <t>Užimtumo didinimo programos įgyvendinimo administravimas</t>
  </si>
  <si>
    <t>Užtikrinti darbo rinkos politikos priemonių ir užimtumo didinimo  programų  organizavimą ir kontrolę</t>
  </si>
  <si>
    <t>Didinti bedarbių užimtumą, padėti greičiau integruotis į darbo rinką ieškantiems darbo asmenims, sudaryti jiems  galimybes susirasti nuolatinį darbą.</t>
  </si>
  <si>
    <t>Naujų produktų ar technologijų komercializavimas</t>
  </si>
  <si>
    <t>Laboratorijų komplektavimas trūkstama įranga</t>
  </si>
  <si>
    <t>0;8;11</t>
  </si>
  <si>
    <t>Išplėsti Panevėžio mechatronikos centro infrastruktūrą ir veiklą iki regioninio mokslinių bei taikomųjų tyrimų centro, orientuoto į regiono pramonės ir verslo poreikius</t>
  </si>
  <si>
    <t>Apdraustas projekto „Panevėžio pramoninis parkas“ (Panevėžio Laisvosios ekonominės zonos (LEZ)) įgyvendinimo metu sukurtas turtas</t>
  </si>
  <si>
    <t>0; 11;8</t>
  </si>
  <si>
    <t>Plėtoti  Panevėžio pramoninį parką (Laisvąją ekonominę zoną)</t>
  </si>
  <si>
    <t>Gerinti bendrą verslui aplinką</t>
  </si>
  <si>
    <t>Sudaryti palankias sąlygas smulkiojo ir vidutinio verslo plėtrai</t>
  </si>
  <si>
    <t xml:space="preserve">Iš dalies finansuotų verslo misijų skaičius </t>
  </si>
  <si>
    <t>Iš dalies finansuoti verslo misijas</t>
  </si>
  <si>
    <t>8; 7</t>
  </si>
  <si>
    <t>Esant poreikiui kompensuoti nuostolius bendrovėms (paslaugų teikimo mastui ir kainoms išlaikyti), kurių akcininkė yra Panevėžio miesto savivaldybė</t>
  </si>
  <si>
    <t>SVV įmonėms išpirktas parodoms skirtas plotas (SVV įmonių skaičius)</t>
  </si>
  <si>
    <t>Iš dalies finansuoti SVV įmonėms, dalyvavimo parodoje „Expo Aukštaitija“ išlaidas</t>
  </si>
  <si>
    <t>Įsteigtas prizas inovatyviausiai įmonei</t>
  </si>
  <si>
    <t>Organizuoti Panevėžio inovatyviausios įmonės išrinkimą</t>
  </si>
  <si>
    <t>Suorganizuoti investuotojų / ekonomikos forumai (skaičius)</t>
  </si>
  <si>
    <t>Iš dalies finansuoti investuotojų/ekonomikos forumo organizavimą</t>
  </si>
  <si>
    <t>SVV atstovų mokymai (akademinės valandos)</t>
  </si>
  <si>
    <t>Subsidijuoti mokymus „Verslo pradžia“, „Verslo plėtra“</t>
  </si>
  <si>
    <t>Paslaugos gavėjų skaičius (vnt.)</t>
  </si>
  <si>
    <t>Suteiktų paslaugų trukmė (val.)</t>
  </si>
  <si>
    <t>Teikti nemokamą informaciją, konsultacijas asmenims, norintiems pradėti verslą</t>
  </si>
  <si>
    <t>Suteiktų lengvatų skaičius įmonėms</t>
  </si>
  <si>
    <t>Teikti miesto įmonėms nekilnojamojo turto ir žemės nuomos mokesčių lengvatas už darbo vietų sukūrimą (ir išlaikymą)</t>
  </si>
  <si>
    <t>Sudaryti palankias sąlygas inovatyviam  verslui plėtotis  Panevėžyje</t>
  </si>
  <si>
    <t xml:space="preserve">Sukurti palankią verslui ir investicijoms aplinką </t>
  </si>
  <si>
    <t>EKONOMINĖS PLĖTROS IR UŽIMTUMO SKATINIMO PROGRAMA (05)</t>
  </si>
  <si>
    <t>Savivaldybės atnaujintų butų skaičius atnaujinamuose namuose</t>
  </si>
  <si>
    <t>SP</t>
  </si>
  <si>
    <t>Skirti lėšų išlaidoms už atnaujinamų  namų (negyvenamųjų patalpų) dalį, priklausančią Savivaldybei nuosavybės teise, padengti</t>
  </si>
  <si>
    <t>Padengti Savivaldybės neišnuomotų  negyvenamųjų patalpų išlaikymo ir priežiūros išlaidas</t>
  </si>
  <si>
    <t>4</t>
  </si>
  <si>
    <t>Suremontuotų  negyvenamųjų patalpų skaičius</t>
  </si>
  <si>
    <t>Atlikti negyvenamųjų  patalpų remontą ir rekonstrukciją, vidaus ir lauko inžinerinių tinklų ir įrenginių remontą</t>
  </si>
  <si>
    <t>Skirti lėšų išlaidoms už atnaujinamų  namų (gyvenamųjų patalpų) dalį, priklausančią Savivaldybei nuosavybės teise, padengti</t>
  </si>
  <si>
    <t>Padengti Savivaldybės neišnuomotų  gyvenamųjų patalpų išlaikymo ir priežiūros išlaidas</t>
  </si>
  <si>
    <t>Suremontuotų gyvenamųjų patalpų skaičius</t>
  </si>
  <si>
    <t>Atlikti  gyvenamųjų  patalpų remontą ir rekonstrukciją, vidaus ir lauko inžinerinių tinklų ir įrenginių remontą</t>
  </si>
  <si>
    <t>Tinkamai  naudoti, saugoti, prižiūrėti, remontuoti ir eksploatuoti Savivaldybės turtą.</t>
  </si>
  <si>
    <t xml:space="preserve">Turto vertinimo ataskaitos </t>
  </si>
  <si>
    <t xml:space="preserve">Teisiškai įregistruotų objektų skaičius </t>
  </si>
  <si>
    <t>Nekilnojamojo turto (išskyrus gyvenamąsias patalpas)  teisinė registracija, kadastriniai matavimai ir  turto vertinimas</t>
  </si>
  <si>
    <t>Gyvenamųjų patalpų kadastriniai matavimai ir teisinė registracija, objektų paruošimas privatizuoti</t>
  </si>
  <si>
    <t>Teisiškai įregistruoti naują ar neįregistruotą Savivaldybei nuosavybės teise priklausantį nekilnojamąjį turtą</t>
  </si>
  <si>
    <t>Užtikrinti efektyvų Savivaldybei nuosavybės teise priklausančio turto naudojimą</t>
  </si>
  <si>
    <t>Turtui įsigyti</t>
  </si>
  <si>
    <t>2019 metų išlaidų projektas, tūkst.Eur</t>
  </si>
  <si>
    <t>2018 metų išlaidų projektas, tūkst.Eur</t>
  </si>
  <si>
    <t>Asignavimai  biudžetiniams 2017 metams, tūkst.Eur</t>
  </si>
  <si>
    <t>SAVIVALDYBĖS TURTO VALDYMO PROGRAMA (06)</t>
  </si>
  <si>
    <r>
      <t xml:space="preserve">2011 m.nepanaudotos paskolos likutis </t>
    </r>
    <r>
      <rPr>
        <b/>
        <sz val="9"/>
        <rFont val="Times New Roman"/>
        <family val="1"/>
        <charset val="186"/>
      </rPr>
      <t>P*</t>
    </r>
  </si>
  <si>
    <t>Asignavimų poreikis biudžetiniams 2017 metams, tūkst.Eurų</t>
  </si>
  <si>
    <t>Įdiegtos naujos ir išplėtotos esamos (programų palaikymas) informacinės sistemos</t>
  </si>
  <si>
    <t>0;4</t>
  </si>
  <si>
    <t>Diegti ir plėtoti informacines sistemas</t>
  </si>
  <si>
    <t>Išplėtota keitimosi e. dokumentais tarp savivaldos ir kitų institucijų sistema</t>
  </si>
  <si>
    <t>Plėtoti keitimosi e. dokumentais tarp savivaldos ir kitų institucijų sistemą</t>
  </si>
  <si>
    <t>Sukurta infostruktūra e. dokumentams valdyti ir saugoti</t>
  </si>
  <si>
    <t>Sukurti infostruktūrą e. dokumentams valdyti ir saugoti</t>
  </si>
  <si>
    <t>Pertvarkyti ir išplėtoti kompiuterių tinklai Savivaldybės administracijoje</t>
  </si>
  <si>
    <t>Pertvarkyti ir plėtoti kompiuterių tinklus</t>
  </si>
  <si>
    <t>Atnaujinta kompiuterių techninė ir programinė įranga švietimo, kultūros ir sporto įstaigose</t>
  </si>
  <si>
    <t>Atnaujinta kompiuterių techninė ir programinė įranga  Savivaldybės administracijoje</t>
  </si>
  <si>
    <t xml:space="preserve">288724610 </t>
  </si>
  <si>
    <t xml:space="preserve">Atnaujinti ir plėsti Savivaldybės administracijos ir jai pavaldžių įstaigų informacinių technologijų ir ryšių infrastruktūrą, modernizuojant kompiuterių techninę ir programinę įrangą </t>
  </si>
  <si>
    <t>Plėtoti ir modernizuoti viešąjį administravimą</t>
  </si>
  <si>
    <t>Perkeltų ir išplėtotų e. paslaugų skaičius (procentas nuo bendro paslaugų skaičiaus)</t>
  </si>
  <si>
    <t xml:space="preserve">Perkelti ir išplėtoti į e. erdvę švietimo, kultūros ir sporto įstaigų viešąsias ir administracines paslaugas
</t>
  </si>
  <si>
    <t>Išplėtotų e. paslaugų skaičius (procentas nuo bendro paslaugų skaičiaus)</t>
  </si>
  <si>
    <t>Plėtoti Savivaldybės administracijos viešąsias ir administracines e. paslaugas</t>
  </si>
  <si>
    <t>Išplėtotų e. demokratijos priemonių skaičius</t>
  </si>
  <si>
    <t>Plėtoti e. demokratijos priemones</t>
  </si>
  <si>
    <t>Savivaldybės pastatų, prijungtų prie šviesolaidinio tinklo (plačiajuosčio interneto), skaičius</t>
  </si>
  <si>
    <t>Plėtoti plačiajuostį internetą</t>
  </si>
  <si>
    <t>Perkelti ir plėtoti e. demokratijos, viešąsias ir administracines paslaugas, e. demokratijos priemones</t>
  </si>
  <si>
    <t>Sudaryti sąlygas išmaniajam miestui sukurti</t>
  </si>
  <si>
    <t>2019 metų išlaidų projektas, Eur.</t>
  </si>
  <si>
    <t>2018 metų išlaidų projektas, Eur.</t>
  </si>
  <si>
    <t>INFORMACINĖS VISUOMENĖS PLĖTROS PROGRAMA (09)</t>
  </si>
  <si>
    <r>
      <t xml:space="preserve">Valstybės lėšos </t>
    </r>
    <r>
      <rPr>
        <b/>
        <sz val="10"/>
        <rFont val="Times New Roman"/>
        <family val="1"/>
      </rPr>
      <t>VB</t>
    </r>
    <r>
      <rPr>
        <sz val="10"/>
        <rFont val="Times New Roman"/>
        <family val="1"/>
      </rPr>
      <t xml:space="preserve"> (Kelių priežiūros ir plėtros programos lėšos KPPP)</t>
    </r>
  </si>
  <si>
    <r>
      <t xml:space="preserve">Specialiosios programos lėšos </t>
    </r>
    <r>
      <rPr>
        <b/>
        <sz val="10"/>
        <rFont val="Times New Roman"/>
        <family val="1"/>
      </rPr>
      <t>SP</t>
    </r>
  </si>
  <si>
    <t>Iš viso tikslams:</t>
  </si>
  <si>
    <t>Parengti projektai, vnt</t>
  </si>
  <si>
    <t>0;7</t>
  </si>
  <si>
    <t>Atlikti projektavimo darbus</t>
  </si>
  <si>
    <t>39</t>
  </si>
  <si>
    <t xml:space="preserve">Dalinai suremontuoti Panevėžio lopšelių-darželių pastatai </t>
  </si>
  <si>
    <t>Panevėžio lopšelių-darželių  pastatų remontas</t>
  </si>
  <si>
    <t xml:space="preserve">Parengtas Panevėžio dailės mokyklos pastato dalies tualetų patalpų remonto projektas ir atlikti remonto darbai  </t>
  </si>
  <si>
    <t xml:space="preserve">Panevėžio dailės mokyklos pastato (Ramygalos g. 16 a, Panevėžys) dalies tualetų patalpų remonto projekto parengimas ir remonto darbai  </t>
  </si>
  <si>
    <t>Parengtas Panevėžio lėlių vežimo teatro dalies pastato remonto projektas ir atlikti remonto darbai</t>
  </si>
  <si>
    <t>Panevėžio lėlių vežimo teatro dalies pastato, Respublikos g. 30, Panevėžys, remonto projekto parengimas ir remonto darbai</t>
  </si>
  <si>
    <t xml:space="preserve">Parengtas Panevėžio miesto savivaldybės pastato  (Pilėnų g. 43, Panevėžys) dalies remonto projektas ir atlikti remonto darbai </t>
  </si>
  <si>
    <t xml:space="preserve">Panevėžio miesto savivaldybės pastato  (Pilėnų g. 43, Panevėžys) dalies remonto projekto parengimas ir remonto darbai </t>
  </si>
  <si>
    <t xml:space="preserve">Parengtas Civilinės metrikacijos skyriaus dalies pastato remonto projektas ir atlikti remonto darbai </t>
  </si>
  <si>
    <t xml:space="preserve">Civilinės metrikacijos skyriaus dalies pastato (Respublikos g. 25, Panevėžys) remonto projekto parengimas ir remonto darbai </t>
  </si>
  <si>
    <t>Užbaigti Panevėžio „Vilties“ progimnazijos pastato (Ramygalos g. 16, Panevėžys) dalies tualetų patalpų remonto darbai</t>
  </si>
  <si>
    <t>Panevėžio „Vilties“ progimnazijos pastato (Ramygalos g. 16, Panevėžys) dalies tualetų patalpų remonto darbų užbaigimas</t>
  </si>
  <si>
    <t xml:space="preserve">Rekonstruota, atnaujinta (modernizuota), remontuota Savivaldybei priklausančių statinių, vnt. </t>
  </si>
  <si>
    <t>0;16; 7</t>
  </si>
  <si>
    <t>Savivaldybei priklausančių pastatų ir inžinerinių statinių rekonstravimas, atnaujinimas (modernizavimas)  ir remontas</t>
  </si>
  <si>
    <t>50</t>
  </si>
  <si>
    <t>Apdrausti viešosios paskirties pastatai, vnt</t>
  </si>
  <si>
    <t>Turto, sukurto įgyvendinant projektus finansuojamus iš ES lėšų, draudimas</t>
  </si>
  <si>
    <t>29</t>
  </si>
  <si>
    <t>Išimta statybos užbaigimo dokumentų, vnt.</t>
  </si>
  <si>
    <t>Išimta statybą leidžiančių dokumentų, vnt.</t>
  </si>
  <si>
    <t>Apdrausti statybos techniniai prižiūrėtojai, vnt.</t>
  </si>
  <si>
    <t>Užsakovo funkcijų vykdymas</t>
  </si>
  <si>
    <t>Likviduota gedimų, vnt.</t>
  </si>
  <si>
    <t>Gedimų, įvykusių Savivaldybei priklausančiuose statiniuose, likvidavimas, statinių nugriovimas</t>
  </si>
  <si>
    <t>Savivaldybei priklausančių statinių rekonstrukcija, atnaujinimas (modernizavimas),  remontas ir plėtra</t>
  </si>
  <si>
    <t>Papuošta miesto eglė ir Laivės aikštė, kartas per metus</t>
  </si>
  <si>
    <t>Miesto puošimas švenčių ir renginių metu</t>
  </si>
  <si>
    <t>Atlikti II etapo statybos darbai</t>
  </si>
  <si>
    <t xml:space="preserve">Parengtas Panevėžio m. Pašilių kapinių Panevėžio raj. Sav., Ramygalos sen., I Pašilių k. statybos projektas ir atlikti I etapo statybos darbai
</t>
  </si>
  <si>
    <t>7; 14</t>
  </si>
  <si>
    <t xml:space="preserve">Panevėžio m. Pašilių kapinių Panevėžio raj. Sav., Ramygalos sen., I Pašilių k. statybos projekto parengimas ir statybos darbai 
</t>
  </si>
  <si>
    <t>Palaidota vienišų ir neatpažintų žmonių palaikų vnt.</t>
  </si>
  <si>
    <t>Vienišų ir neatpažintų žmonių palaikų laidojimas</t>
  </si>
  <si>
    <t>Atlikti nenumatyti miesto infrastruktūros darbai, paslaugos</t>
  </si>
  <si>
    <t>Nenumatyti miesto infrastruktūros darbai, paslaugos</t>
  </si>
  <si>
    <t>Įrengiama laužaviečių miesto renginių metu, vnt.</t>
  </si>
  <si>
    <t>Atvežamos, sumontuojamos bei išmontuojamos pakylos scenoms, vnt.</t>
  </si>
  <si>
    <r>
      <t>Sutvarkomos teritorijos, tūkst. m</t>
    </r>
    <r>
      <rPr>
        <vertAlign val="superscript"/>
        <sz val="10"/>
        <rFont val="Times New Roman"/>
        <family val="1"/>
        <charset val="186"/>
      </rPr>
      <t>2</t>
    </r>
    <r>
      <rPr>
        <sz val="10"/>
        <rFont val="Times New Roman"/>
        <family val="1"/>
      </rPr>
      <t xml:space="preserve">   </t>
    </r>
  </si>
  <si>
    <t>Surenkamos ir išvežamos atliekos konteineriais, vnt.</t>
  </si>
  <si>
    <t xml:space="preserve">Pastatomi ir prižiūrimi biotualetai, vnt. </t>
  </si>
  <si>
    <t>Pasiruošiamųjų darbų atlikimas ir paslaugų suteikimas miesto renginiams</t>
  </si>
  <si>
    <t>Prižiūrima vaikų žaidimo aikštelių, vnt.</t>
  </si>
  <si>
    <t xml:space="preserve">Įrengta vaikų žaidimo aikštelių, vnt.            </t>
  </si>
  <si>
    <t>Vaikų žaidimo aikštelių atnaujinimas, remontas ir priežiūra</t>
  </si>
  <si>
    <t>Pastatyta naujų suoliukų, vnt.</t>
  </si>
  <si>
    <t>Suremontuota suoliukų, vnt.</t>
  </si>
  <si>
    <t>Prižiūrimos skulptūros, paminklai, vnt.</t>
  </si>
  <si>
    <t xml:space="preserve">Prižiūrimos miesto užtvankos, vnt. </t>
  </si>
  <si>
    <t>Prižiūrima miesto paplūdimių, vnt.</t>
  </si>
  <si>
    <t xml:space="preserve">Prižiūrima miesto fontanų, vnt.                                                       </t>
  </si>
  <si>
    <t>Miesto fontanų,  paplūdimių, užtvankų,  mažosios architektūros atnaujinimas, remontas ir priežiūra</t>
  </si>
  <si>
    <r>
      <t>Vykdomas kapinių atnaujinimas ir  priežiūra,                tūkst. m</t>
    </r>
    <r>
      <rPr>
        <vertAlign val="superscript"/>
        <sz val="10"/>
        <rFont val="Times New Roman"/>
        <family val="1"/>
        <charset val="186"/>
      </rPr>
      <t>2</t>
    </r>
    <r>
      <rPr>
        <sz val="10"/>
        <rFont val="Times New Roman"/>
        <family val="1"/>
      </rPr>
      <t xml:space="preserve">  </t>
    </r>
  </si>
  <si>
    <t>Kapinių teritorijos atnaujinimas ir priežiūra</t>
  </si>
  <si>
    <t>Raunami kelmai, vnt.</t>
  </si>
  <si>
    <t>Formuojami krūmai, gyvatvorės, vnt.</t>
  </si>
  <si>
    <t>Pjaunami medžiai, vnt.</t>
  </si>
  <si>
    <t>Genimi medžiai, vnt.</t>
  </si>
  <si>
    <t>Vykdoma vejų ir žolynų (želdinių) priežiūra mieste, ha</t>
  </si>
  <si>
    <r>
      <t>Prižiūrimi ir atnaujinami miesto gėlynai, m</t>
    </r>
    <r>
      <rPr>
        <vertAlign val="superscript"/>
        <sz val="10"/>
        <rFont val="Times New Roman"/>
        <family val="1"/>
        <charset val="186"/>
      </rPr>
      <t>2</t>
    </r>
  </si>
  <si>
    <t xml:space="preserve">Miesto gėlynų, vejų, žolynų ir želdynų atnaujinimas, priežiūra </t>
  </si>
  <si>
    <t>Priimta iš gyventojų, sugauta  bepriežiūrių ir bešeimininkių gyvūnų ir jiems suteikta laikinoji globa, vnt.</t>
  </si>
  <si>
    <t>Bepriežiūrių ir bešeimininkių gyvūnų gaudymo, laikinosios globos Panevėžio mieste organizavimas</t>
  </si>
  <si>
    <t xml:space="preserve">Įrengiamos, remontuojamos šiukšlių dėžės, vnt.   </t>
  </si>
  <si>
    <t xml:space="preserve">Prižiūrimos šiukšlių dėžės, vnt. </t>
  </si>
  <si>
    <t xml:space="preserve">Prižiūrimi viešieji tualetai, vnt. </t>
  </si>
  <si>
    <t xml:space="preserve">Valomos teritorijos mechanizuotu būdu (vasaros sezono metu): šluojamos gatvės, km   </t>
  </si>
  <si>
    <r>
      <t xml:space="preserve"> 3) šluojami šaligatviai, tūkst. m</t>
    </r>
    <r>
      <rPr>
        <vertAlign val="superscript"/>
        <sz val="10"/>
        <rFont val="Times New Roman"/>
        <family val="1"/>
        <charset val="186"/>
      </rPr>
      <t>2</t>
    </r>
    <r>
      <rPr>
        <sz val="10"/>
        <rFont val="Times New Roman"/>
        <family val="1"/>
      </rPr>
      <t xml:space="preserve">        </t>
    </r>
  </si>
  <si>
    <t xml:space="preserve"> 2) barstomos gatvės  slidumą mažinančiomis medžiagomis, km   </t>
  </si>
  <si>
    <r>
      <t>Valomos teritorijos  mechanizuotu būdu (žiemos sezono metu): 1) šluojamos gatvės, tūkst. m</t>
    </r>
    <r>
      <rPr>
        <vertAlign val="superscript"/>
        <sz val="10"/>
        <rFont val="Times New Roman"/>
        <family val="1"/>
        <charset val="186"/>
      </rPr>
      <t xml:space="preserve">2 </t>
    </r>
    <r>
      <rPr>
        <sz val="10"/>
        <rFont val="Times New Roman"/>
        <family val="1"/>
      </rPr>
      <t xml:space="preserve">                      </t>
    </r>
  </si>
  <si>
    <r>
      <t xml:space="preserve"> 2) žalieji plotai,  tūkst. m</t>
    </r>
    <r>
      <rPr>
        <vertAlign val="superscript"/>
        <sz val="10"/>
        <rFont val="Times New Roman"/>
        <family val="1"/>
        <charset val="186"/>
      </rPr>
      <t xml:space="preserve">2 </t>
    </r>
  </si>
  <si>
    <r>
      <t>Valomos teritorijos rankiniu būdu (vasaros sezono metu): 1) šaligatviai, laiptai, gatvių važiuojamoji dalis, tūkst.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</si>
  <si>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charset val="186"/>
      </rPr>
      <t>2</t>
    </r>
    <r>
      <rPr>
        <sz val="10"/>
        <rFont val="Times New Roman"/>
        <family val="1"/>
      </rPr>
      <t xml:space="preserve">   </t>
    </r>
  </si>
  <si>
    <t>Miesto teritorijų, viešųjų lauko tualetų valymas, šiukšliadėžių įrengimas, remontas, priežiūra</t>
  </si>
  <si>
    <t>VB(KPPP)</t>
  </si>
  <si>
    <t>Miesto viešųjų erdvių, atnaujinimas, priežiūra / poilsio ir rekreacinių zonų infrastruktūros sukūrimas</t>
  </si>
  <si>
    <t>Miesto viešųjų erdvių infrastruktūros plėtra ir atnaujinimas</t>
  </si>
  <si>
    <t>Parengti projektai, vnt.</t>
  </si>
  <si>
    <t>Projektavimo paslaugos</t>
  </si>
  <si>
    <t>Atliekami kadastriniai matavimai, teisinė registracija, vnt.</t>
  </si>
  <si>
    <t>Kadastrinių matavimų atlikimas, teisinė registracija</t>
  </si>
  <si>
    <t>Keičiami informaciniai ženklai, nuorodos (gatvių pavadinimai), vnt.</t>
  </si>
  <si>
    <t xml:space="preserve">Kelio informacinių ženklų, nuorodų, iškabų įrengimas, priežiūra </t>
  </si>
  <si>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</si>
  <si>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</si>
  <si>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</si>
  <si>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t>Daugiabučių namų teritorijose esančių vietinių kelių (įvažų) šaligatvių, automobilių aikštelių įrengimas, remontas</t>
  </si>
  <si>
    <t>Reguliuojami šulinių liukų aukščiai vykdant kelių asfalto dangos remonto darbus, vnt.</t>
  </si>
  <si>
    <t>Remontuojami lietaus kanalizacijos vamzdynai, pralaidos, m</t>
  </si>
  <si>
    <t>Valomi lietaus kanalizacijos vamzdynai, m</t>
  </si>
  <si>
    <t>Paviršiaus vandens nuleidimo įrenginių, lietaus kanalizacijos įrengimas, rekonstrukcija ir remontas</t>
  </si>
  <si>
    <t>Parengtas Panevėžio miesto A. Mackevičiaus gatvės dalies (nuo A. Mackevičiaus g. Nr. 57 iki Nr. 57A) rekonstravimo techninis darbo projektas ir atlikti rekonstravimo darbai</t>
  </si>
  <si>
    <t>Vykdomas miesto gatvių remontas, pritaikant karšto regeneravimo technologiją, km</t>
  </si>
  <si>
    <r>
      <t>Remontuojami šaligatviai, dviračių takai, m</t>
    </r>
    <r>
      <rPr>
        <vertAlign val="superscript"/>
        <sz val="10"/>
        <rFont val="Times New Roman"/>
        <family val="1"/>
        <charset val="186"/>
      </rPr>
      <t>2</t>
    </r>
  </si>
  <si>
    <t>Vykdoma šaligatvių, dviračių takų priežiūra, km</t>
  </si>
  <si>
    <t xml:space="preserve">Vykdoma tiltų, viadukų priežiūra, vnt.    </t>
  </si>
  <si>
    <t xml:space="preserve"> 3) su betono danga, gruntinių kelių ilgis km</t>
  </si>
  <si>
    <t xml:space="preserve"> 2) su žvyro danga, ilgis km</t>
  </si>
  <si>
    <t xml:space="preserve">Prižiūrimi vietinės reikšmės keliai (gatvės):                       1) su asfalto danga, ilgis km </t>
  </si>
  <si>
    <t>Gatvių, vietinių kelių dangų, tiltų, viadukų, šaligatvių, pėsčiųjų ir dviračių takų įrengimas, rekonstrukcija, remontas ir priežiūra</t>
  </si>
  <si>
    <t xml:space="preserve">Miesto susisiekimo infrastruktūros objektų įrengimas, rekonstrukcija, remontas ir priežiūra </t>
  </si>
  <si>
    <t>Renkama rinkliava (parkomatai, vnt.)</t>
  </si>
  <si>
    <t>Rinkliavos už transporto stovėjimą gatvėse ir aikštėse organizavimas</t>
  </si>
  <si>
    <t>Miesto susisiekimo infrastruktūros plėtra ir modernizavimas</t>
  </si>
  <si>
    <t>Vaizdo kamerų sk.</t>
  </si>
  <si>
    <t>Vaizdo kameromis transliuojamojo vaizdo stebėjimo paslaugos</t>
  </si>
  <si>
    <t>Vaizdo stebėjimo sistemos duomenų perdavimo paslaugos</t>
  </si>
  <si>
    <t>Vaizdo kamerų, kitų techninių priemonių naudojimas viešųjų vietų stebėjimui</t>
  </si>
  <si>
    <r>
      <t>Ženklinama gatvių, m</t>
    </r>
    <r>
      <rPr>
        <vertAlign val="superscript"/>
        <sz val="10"/>
        <rFont val="Times New Roman"/>
        <family val="1"/>
        <charset val="186"/>
      </rPr>
      <t>2</t>
    </r>
  </si>
  <si>
    <t xml:space="preserve">Eksploatuojama kelio ženklų, vnt.                 </t>
  </si>
  <si>
    <t xml:space="preserve">Šviesoforų postų rekonstrukcija, įrengimas, vnt.     </t>
  </si>
  <si>
    <t xml:space="preserve">Eksploatuojama šviesoforų postų, vnt.          </t>
  </si>
  <si>
    <t>Eismo valdymo, reguliavimo priemonių eksploatavimas, įrengimas, remontas ir gatvių ženklinimas</t>
  </si>
  <si>
    <t>Suremontuoti valdymo skydai, vnt.</t>
  </si>
  <si>
    <t>Pakeista apšvietimo lempų, vnt.</t>
  </si>
  <si>
    <t xml:space="preserve">Suvartota el. energijos, tūkst. MWh  per metus     </t>
  </si>
  <si>
    <t xml:space="preserve">Eksploatuojama šviestuvų, tūkst. vnt.       </t>
  </si>
  <si>
    <t>Miesto gatvių ir viešųjų erdvių apšvietimo tinklų eksploatavimas, įrengimas, rekonstrukcija ir remontas</t>
  </si>
  <si>
    <t xml:space="preserve">        </t>
  </si>
  <si>
    <t>Inžinierinės infrastruktūros įrengimas, modernizavimas ir priežiūra</t>
  </si>
  <si>
    <t>Miesto inžinierinės infrastruktūros plėtra ir modernizavimas</t>
  </si>
  <si>
    <t>Miesto infrastruktūros gerinimas</t>
  </si>
  <si>
    <t>MIESTO INFRASTRUKTŪROS OBJEKTŲ PLĖTROS, MODERNIZAVIMO, PRIEŽIŪROS PROGRAMA (10)</t>
  </si>
  <si>
    <r>
      <t xml:space="preserve"> Valstybės  biudžeto lėšos </t>
    </r>
    <r>
      <rPr>
        <b/>
        <sz val="9"/>
        <rFont val="Times New Roman"/>
        <family val="1"/>
      </rPr>
      <t>VB</t>
    </r>
    <r>
      <rPr>
        <sz val="9"/>
        <rFont val="Times New Roman"/>
        <family val="1"/>
      </rPr>
      <t xml:space="preserve"> (VIP numatytoms kapitalo investicijoms)</t>
    </r>
  </si>
  <si>
    <r>
      <t xml:space="preserve">Valstybės biudžeto  lėšos </t>
    </r>
    <r>
      <rPr>
        <b/>
        <sz val="9"/>
        <rFont val="Times New Roman"/>
        <family val="1"/>
      </rPr>
      <t>(VB)</t>
    </r>
  </si>
  <si>
    <t>Finansuotų meno kolektyvų skaičius</t>
  </si>
  <si>
    <t>0;6</t>
  </si>
  <si>
    <t>Sudaryti sąlygas mėgėjų meno  kolektyvų pasirengimui dalyvauti Dainų šventėje</t>
  </si>
  <si>
    <t>Paremtų projektų skaičius</t>
  </si>
  <si>
    <t>Remti naujoviškas sociakultūrines iniciatyvas, susijusias su miesto mikrorajonuose gyvenančiųjų įtraukimu į kultūros kūrimą ir sklaidą</t>
  </si>
  <si>
    <t xml:space="preserve">Paremtų projektų skaičius </t>
  </si>
  <si>
    <t>Remti kūrybiškumo ugdymo mieste projektus</t>
  </si>
  <si>
    <t>(VB)</t>
  </si>
  <si>
    <t>570</t>
  </si>
  <si>
    <t>550</t>
  </si>
  <si>
    <t>520</t>
  </si>
  <si>
    <t>Renginių miesto bendruomenei skaičius per metus</t>
  </si>
  <si>
    <t>288724610
193278297</t>
  </si>
  <si>
    <t>Sudaryti sąlygas kultūros centro Panevėžio bendruomenių rūmų veiklai</t>
  </si>
  <si>
    <t>Sudaryti sąlygas miesto gyventojams, ypač jaunimui, dalyvauti kultūros ir meno veikloje, ugdyti jų kūrybiškumą ir meninę raišką</t>
  </si>
  <si>
    <t>finansuotų įvairių renginių skaičius</t>
  </si>
  <si>
    <t>Paremtų kultūros ir meno projektų skaičius</t>
  </si>
  <si>
    <t>Remti tradicinius ir unikalius miesto kultūros renginius</t>
  </si>
  <si>
    <t>Įgyvendintų projektų skaičius</t>
  </si>
  <si>
    <t>0;6;5</t>
  </si>
  <si>
    <t>Kasmet plėtoti menininkų, kultūros specialistų keitimąsi patirtimi su miestais partneriais</t>
  </si>
  <si>
    <t>Didinti kultūros ir meno indėlį į miesto gyvybingumą</t>
  </si>
  <si>
    <t>800</t>
  </si>
  <si>
    <t>750</t>
  </si>
  <si>
    <t>700</t>
  </si>
  <si>
    <t>Įsigytų eksponatų skaičius</t>
  </si>
  <si>
    <t>Įsigyti naujų eksponatų ir papildyti jais Kraštotyros muziejaus ekspozicijas</t>
  </si>
  <si>
    <t>Įsigyta dailės kūrinių skaičius</t>
  </si>
  <si>
    <t>Formuoti Aukštaitijos dailės kolekciją</t>
  </si>
  <si>
    <t>Naujų kultūros paveldo ekspozicijų skaičius</t>
  </si>
  <si>
    <t>Remti naujų kultūros paveldo ekspozicijų įrengimo projektus</t>
  </si>
  <si>
    <t>4000</t>
  </si>
  <si>
    <t>3000</t>
  </si>
  <si>
    <t>Edukacinių programų lankytojų skaičius per metus</t>
  </si>
  <si>
    <t>Naujų edukacinių programų skaičius</t>
  </si>
  <si>
    <t>8000</t>
  </si>
  <si>
    <t>Kraštotyros muziejaus lankytojų skaičius</t>
  </si>
  <si>
    <t xml:space="preserve">190431446 </t>
  </si>
  <si>
    <t>Užtikrinti Kraštotyros muziejaus veiklą</t>
  </si>
  <si>
    <t>Puoselėti kultūros paveldą</t>
  </si>
  <si>
    <t>Įsteigtų kultūros ir meno premijų nominacijų skaičius</t>
  </si>
  <si>
    <t>Įsteigti kasmetines Panevėžio miesto kultūros ir meno premijas</t>
  </si>
  <si>
    <t>Įgyvendintų rinkodaros priemonių skaičius</t>
  </si>
  <si>
    <t xml:space="preserve">Įgyvendinti renginių rinkodaros priemones </t>
  </si>
  <si>
    <t>Modernizuotų bibliotekų skaičius</t>
  </si>
  <si>
    <t>Sudaryti infrastruktūrines sąlygas miesto viešųjų bibliotekų paslaugų plėtrai ir kaitai</t>
  </si>
  <si>
    <t>Modernizuotų ekspozicijų skaičius</t>
  </si>
  <si>
    <t>Modernizuoti muziejaus ekspozicijas, diegti interaktyvius kūrybinius sprendimus ir pritaikyti įvairių socialinių bei amžiaus grupių poreikiams</t>
  </si>
  <si>
    <t>Sutvarkytų įstaigų skaičius</t>
  </si>
  <si>
    <t>Parengtas kultūros įstaigų modernizavimo planas</t>
  </si>
  <si>
    <t>Modernizuoti kultūros įstaigų fizinę ir informacinę infrastruktūrą</t>
  </si>
  <si>
    <t>120</t>
  </si>
  <si>
    <t>100</t>
  </si>
  <si>
    <t>Paskelbtų suskaitmenintų dokumentų skaičius</t>
  </si>
  <si>
    <t>Suskaitmenintų dokumentų skaičius</t>
  </si>
  <si>
    <t>190431250</t>
  </si>
  <si>
    <t>Užtikrinti Panevėžio paveldo skaitmeninimą ir skelbimą</t>
  </si>
  <si>
    <t>Interneto vartotojų skaičius</t>
  </si>
  <si>
    <t>65</t>
  </si>
  <si>
    <t>Aptarnaujamų prieigų skaičius</t>
  </si>
  <si>
    <t>Įsigytų naujų knygų skaičius</t>
  </si>
  <si>
    <t>12585</t>
  </si>
  <si>
    <t>12580</t>
  </si>
  <si>
    <t>Registruotų vartotojų skaičius per metus</t>
  </si>
  <si>
    <t>Sudaryti sąlygas Savivaldybės viešosios bibliotekos veiklai</t>
  </si>
  <si>
    <t>Užtikrinti, kad kultūra Panevėžyje būtų aukštos šiuolaikiškos kokybės ir išsiskirtų iš kitų miestų</t>
  </si>
  <si>
    <t>Paremtų tarptautinių profesionalaus meno festivalių skaičius</t>
  </si>
  <si>
    <t xml:space="preserve">Nuosekliai ir planingai remti vykstančius mieste tarptautinius profesionalaus meno festivalius </t>
  </si>
  <si>
    <t>įgyvendinti projektai, idėjų konkursai</t>
  </si>
  <si>
    <t>Įrengtos kūrybinės dirbtuvės</t>
  </si>
  <si>
    <t>Parengta studija</t>
  </si>
  <si>
    <t>Parengti kūrybinių industrijų galimybių plėtros studiją ir pagal ją įgyvendinti priemones</t>
  </si>
  <si>
    <t>Remti iniciatyvas, skatinančias profesionalių menininkų įtraukimą į vietos kultūrinius projektus</t>
  </si>
  <si>
    <t>Stipendiją gavusių menininkų skaičius per metus</t>
  </si>
  <si>
    <t>Skirti stipendijas menininkams</t>
  </si>
  <si>
    <t>40000</t>
  </si>
  <si>
    <t>39500</t>
  </si>
  <si>
    <t>39000</t>
  </si>
  <si>
    <t xml:space="preserve">Žiūrovų (lankytojų) skaičius per metus </t>
  </si>
  <si>
    <t>Kino renginių skaičius</t>
  </si>
  <si>
    <t>Nekomercinio kino rodymas (proc.)</t>
  </si>
  <si>
    <t>148504349</t>
  </si>
  <si>
    <t>Sudaryti sąlygas kino centrui „Garsas“ nekomercinio kino sklaidai</t>
  </si>
  <si>
    <t>5500</t>
  </si>
  <si>
    <t>4200</t>
  </si>
  <si>
    <t>4800</t>
  </si>
  <si>
    <t>Edukacinių programų dalyvių skaičius</t>
  </si>
  <si>
    <t>Naujų parengtų edukacinių programų skaičius</t>
  </si>
  <si>
    <t>16100</t>
  </si>
  <si>
    <t>14000</t>
  </si>
  <si>
    <t>14300</t>
  </si>
  <si>
    <t xml:space="preserve">Parodų lankytojų skaičius  </t>
  </si>
  <si>
    <t>37</t>
  </si>
  <si>
    <t>Parodų skaičius per metus</t>
  </si>
  <si>
    <t>302477544</t>
  </si>
  <si>
    <t>Sudaryti sąlygas Dailės galerijos veiklai</t>
  </si>
  <si>
    <t>Naujų parengtų koncertinių programų skaičius  per metus</t>
  </si>
  <si>
    <t>40</t>
  </si>
  <si>
    <t>38</t>
  </si>
  <si>
    <t>Koncertų skaičius per metus</t>
  </si>
  <si>
    <t>190866014</t>
  </si>
  <si>
    <t>Sudaryti sąlygas koncertinės įstaigos „Panevėžio garsas“ veiklai</t>
  </si>
  <si>
    <t>19000</t>
  </si>
  <si>
    <t>12000</t>
  </si>
  <si>
    <t>10100</t>
  </si>
  <si>
    <t>Žiūrovų (lankytojų) skaičius  per metus</t>
  </si>
  <si>
    <t>Naujų parengtų programų skaičius per metus</t>
  </si>
  <si>
    <t>42</t>
  </si>
  <si>
    <t xml:space="preserve">Premjerų skaičius per metus </t>
  </si>
  <si>
    <t>Spektaklių skaičius per metus</t>
  </si>
  <si>
    <t>148428990</t>
  </si>
  <si>
    <t>Sudaryti sąlygas Muzikinio teatro veiklai</t>
  </si>
  <si>
    <t>18200</t>
  </si>
  <si>
    <t>16600</t>
  </si>
  <si>
    <t>190432352</t>
  </si>
  <si>
    <t>Sudaryti sąlygas teatro ,,Menas“ veiklai</t>
  </si>
  <si>
    <t>15000</t>
  </si>
  <si>
    <t>15700</t>
  </si>
  <si>
    <t>195</t>
  </si>
  <si>
    <t>190</t>
  </si>
  <si>
    <t>191782373</t>
  </si>
  <si>
    <t>Sudaryti sąlygas Lėlių vežimo teatro veiklai</t>
  </si>
  <si>
    <t>Sudaryti tinkamas sąlygas profesionalaus meno kūrybai, įkurti ir vystyti kūrybinių industrijų sektorių mieste</t>
  </si>
  <si>
    <t>Paversti Panevėžio miestą kultūros traukos centru</t>
  </si>
  <si>
    <t>KULTŪROS IR MENO PROGRAMA (11)</t>
  </si>
  <si>
    <r>
      <t xml:space="preserve">Mokinio krepšelio lėšos </t>
    </r>
    <r>
      <rPr>
        <b/>
        <sz val="9"/>
        <rFont val="Times New Roman"/>
        <family val="1"/>
      </rPr>
      <t xml:space="preserve">SB(VB) </t>
    </r>
  </si>
  <si>
    <t>Paramą gavusių profesionalių komandų skaičius ir rezultatai</t>
  </si>
  <si>
    <t>10;18</t>
  </si>
  <si>
    <t>300036519</t>
  </si>
  <si>
    <t>Remti žaidimų sporto šakų komandas, reprezentuojančias miestą</t>
  </si>
  <si>
    <t>Pasaulio ir Europos čempionatuose dalyvavusių sportininkų skaičius ir užimta prizinė vieta (1-3)</t>
  </si>
  <si>
    <t>Remti olimpinio rezervo sportininkų rengimą</t>
  </si>
  <si>
    <t>Remti didelio meistriškumo sportinę veiklą</t>
  </si>
  <si>
    <t>Organizuotų masinių sporto renginių miesto gyventojams skaičius</t>
  </si>
  <si>
    <t xml:space="preserve">
300036519</t>
  </si>
  <si>
    <t>Organizuoti masinius kūno kultūros ir sporto renginius miesto gyventojams</t>
  </si>
  <si>
    <t>Įrengtų vaikų žaidimų ir lauko treniruoklių aikštelių skaičius</t>
  </si>
  <si>
    <t>Sutvarkytų daugiabučių namų kiemuose ir mokyklų teritorijose esančių sporto aikštelių skaičius</t>
  </si>
  <si>
    <t>Pratęsti daugiabučių namų kiemuose ir mokyklų teritorijose esančių sporto aikštelių sutvarkymo programos įgyvendinimą</t>
  </si>
  <si>
    <t>Plėtoti judėjimo "Sportas visiems"  veiklą</t>
  </si>
  <si>
    <t>Finansuojamų veiklų, renginių programų skaičius</t>
  </si>
  <si>
    <t>Finansuojamų tarptautinių renginių skaičius</t>
  </si>
  <si>
    <t>10;18
 Futbolo akademija</t>
  </si>
  <si>
    <t xml:space="preserve">288724610
</t>
  </si>
  <si>
    <r>
      <t xml:space="preserve">Remti Kūno kultūros ir sporto centro, Futbolo akademijos ir nevyriausybinių kūno kultūros ir sporto organizacijų rengiamų tradicinių ir naujų kūno kultūros ir sporto renginių, </t>
    </r>
    <r>
      <rPr>
        <sz val="10"/>
        <rFont val="Times New Roman"/>
        <family val="1"/>
      </rPr>
      <t xml:space="preserve">veiklų projektus, </t>
    </r>
    <r>
      <rPr>
        <sz val="10"/>
        <rFont val="Times New Roman"/>
        <family val="1"/>
        <charset val="186"/>
      </rPr>
      <t>programas</t>
    </r>
  </si>
  <si>
    <t>Paremtų neįgaliųjų sporto klubų projektų skaičius</t>
  </si>
  <si>
    <t>Remti neįgaliųjų sporto  klubų programas</t>
  </si>
  <si>
    <t xml:space="preserve">Remiamų žaidimų sporto komandų skaičius </t>
  </si>
  <si>
    <t xml:space="preserve">Olimpinėse žaidynėse, Pasaulio ir Europos čempionatuose laimėtų prizinių vietų skaičius </t>
  </si>
  <si>
    <t xml:space="preserve">Pasaulio ir Europos pirmenybėse dalyvavusių miesto sportininkų,  skaičius </t>
  </si>
  <si>
    <t xml:space="preserve">Olimpinei ir nacionalinei rinktinei parengtų sportininkų skaičius </t>
  </si>
  <si>
    <t>Rengti didelio meistriškumo sportininkus iš dalies finansuojant jų rengimo programas, skirti premijas didelio meistriškumo sportininkams ir jų treneriams už sporto laimėjimus</t>
  </si>
  <si>
    <t xml:space="preserve">Finansuotų nevyriausybinių sporto organizacijų programų skaičius </t>
  </si>
  <si>
    <t>Miesto sporto bazėse vykusių įvairių sporto šakų varžybų skaičius</t>
  </si>
  <si>
    <t xml:space="preserve">Nevyriausybinėse kūno kultūros ir sporto organizacijose sportuojančių skaičius </t>
  </si>
  <si>
    <t>Panevėžio kūno kultūros ir sporto centre, Futbolo akademijoje ir „Žemynos“ pagrindinėje mokykloje (plaukimas) sportuojančių moksleivių skaičius</t>
  </si>
  <si>
    <t>300036519
300630183</t>
  </si>
  <si>
    <t>Remti  biudžetinių ir nevyriausybinių kūno kultūros ir sporto organizacijų veiklos programas</t>
  </si>
  <si>
    <t>Plėtoti ir propaguoti kūno kultūrą ir sportą.</t>
  </si>
  <si>
    <t xml:space="preserve">Sudaryti sąlygas kūno kultūros ir sporto veiklų plėtojimui                   </t>
  </si>
  <si>
    <t>2019 metų išlaidų projektas, tūkst.Eurų</t>
  </si>
  <si>
    <t>2018 metų išlaidų projektas, tūkst.Eurų</t>
  </si>
  <si>
    <t>KŪNO KULTŪROS IR SPORTO PROGRAMA (12)</t>
  </si>
  <si>
    <r>
      <t xml:space="preserve">Mokinio krepšelio lėšos </t>
    </r>
    <r>
      <rPr>
        <b/>
        <sz val="9"/>
        <rFont val="Times New Roman"/>
        <family val="1"/>
      </rPr>
      <t>(MK)</t>
    </r>
  </si>
  <si>
    <t>Įsteigtų nominacijų skaičius</t>
  </si>
  <si>
    <t>0;12</t>
  </si>
  <si>
    <t>Įsteigti nominacijas ir pinigines premijas geriausiai dirbantiems švietimo darbuotojams</t>
  </si>
  <si>
    <t>Premijuotų darbų skaičius</t>
  </si>
  <si>
    <t>P.Butėno premijos skyrimas</t>
  </si>
  <si>
    <t>Išvykų skaičius</t>
  </si>
  <si>
    <t>Transporto skyrimas mokiniams nuvežti į olimpiadas, konkursus, varžybas</t>
  </si>
  <si>
    <t>Renginių skaičius</t>
  </si>
  <si>
    <t>Konkursų, olimpiadų, varžybų, festivalių miesto mokiniams organizavimas</t>
  </si>
  <si>
    <t xml:space="preserve">Lietuvos mokslų akademijos dienos organizavimas </t>
  </si>
  <si>
    <t>Iš dalies finansuotų tinkamai parengtų mokslo projektų skaičius (proc.)</t>
  </si>
  <si>
    <r>
      <t xml:space="preserve"> </t>
    </r>
    <r>
      <rPr>
        <sz val="10"/>
        <rFont val="Times New Roman"/>
        <family val="1"/>
        <charset val="186"/>
      </rPr>
      <t>Mokslo projektų dalinis finansavimas</t>
    </r>
  </si>
  <si>
    <t>Renginių  skaičius</t>
  </si>
  <si>
    <t>Tarptautinės Mokytojų dienos minėjimas</t>
  </si>
  <si>
    <t>Paskatintų (apdovanotų) gabių mokinių skaičius</t>
  </si>
  <si>
    <t>Gabių mokinių skatinimas</t>
  </si>
  <si>
    <t>Mokinių skaičius</t>
  </si>
  <si>
    <t>Vaikų ir mokinių organizacijų veiklos užtikrinimas</t>
  </si>
  <si>
    <t>Mokinių, dalyvaujančių vaikų vasaros poilsio projektuose, skaičius</t>
  </si>
  <si>
    <t>Vaikų vasaros poilsio projektų finansavimas</t>
  </si>
  <si>
    <t>Organizuoti švietimo,kultūros ir kitų renginius</t>
  </si>
  <si>
    <t>Kolektyvų veikloje dalyvaujančių vaikų ir jaunuolių skaičius</t>
  </si>
  <si>
    <t>Kolektyvų dalyvavimo regiono ir respublikinėse meno šventėse finansavimas</t>
  </si>
  <si>
    <t>Premijų skaičius</t>
  </si>
  <si>
    <t>Meno srityje gabių vaikų ir jaunuolių skatinimas premijomis</t>
  </si>
  <si>
    <t>Iš dalies finansuotų tinkamai parengtų projektų skaičius (proc.)</t>
  </si>
  <si>
    <t xml:space="preserve">Vaikų ir jaunimo meno projektų ir  tautinio  meno kolektyvų veiklos projektų konkurso organizavimas </t>
  </si>
  <si>
    <t>Sudaryti sąlygas vaikų ir jaunimo meniniam, sportiniam ugdymui</t>
  </si>
  <si>
    <t>Tenkinti mokinių užimtumo poreikius, specifinių gebėjimų vystymą</t>
  </si>
  <si>
    <t>8,25</t>
  </si>
  <si>
    <t>7,75</t>
  </si>
  <si>
    <t>Darbuotojų skaičius</t>
  </si>
  <si>
    <t>Pedagogų švietimo centro išlaikymas</t>
  </si>
  <si>
    <t>16,25</t>
  </si>
  <si>
    <t>15,25</t>
  </si>
  <si>
    <t>MK</t>
  </si>
  <si>
    <t>Pedagoginės-psichologinės tarnybos išlaikymas</t>
  </si>
  <si>
    <t>Sudaryti sąlygas mokiniui,mokytojui,mokyklai gauti pedagoginę,psichologinę,metodinę pagalbą</t>
  </si>
  <si>
    <t>Finansuotų neformaliojo suaugusiųjų švietimo ir tęstinio mokymosi programų skaičius</t>
  </si>
  <si>
    <t>Neformaliojo suaugusiųjų švietimo ir tęstinio mokymosi programų finansavimas</t>
  </si>
  <si>
    <t>3400</t>
  </si>
  <si>
    <t>3350</t>
  </si>
  <si>
    <t>Neformaliojo vaikų švietimo (NVŠ krepšelis) programose dalyvaujančių mokinių skaičius</t>
  </si>
  <si>
    <t>Neformaliojo vaikų švietimo mokyklose ir formalųjį švietimą papildančio ugdymo mokyklose dirbančių pedagogų skaičius</t>
  </si>
  <si>
    <t>Neformaliojo vaikų švietimo programų įgyvendinimas</t>
  </si>
  <si>
    <t>Neformaliojo vaikų švietimo mokyklų ir formalųjį švietimą papildančio ugdymo mokyklų  skaičius</t>
  </si>
  <si>
    <t>Neformaliojo vaikų švietimo mokyklų aplinkos išlaikymas</t>
  </si>
  <si>
    <t>Sudaryti sąlygas mokinių saviraiškai neformaliojo vaikų švietimo mokyklose ir formalujį švietimą papildančio ugdymo mokyklose. Plėsti neformaliojo suaugusiųjų švietimo ir tęstinio mokymosi galimybes Panevėžio mieste.</t>
  </si>
  <si>
    <t>K.Paltaroko gimnazijos išlaikymas</t>
  </si>
  <si>
    <t>5200</t>
  </si>
  <si>
    <t>5300</t>
  </si>
  <si>
    <t>5400</t>
  </si>
  <si>
    <t>Egzempliorių skaičius</t>
  </si>
  <si>
    <t>Mokyklinės dokumentacijos įsigijimas iš ŠMM</t>
  </si>
  <si>
    <t>10850</t>
  </si>
  <si>
    <t>11000</t>
  </si>
  <si>
    <t>11240</t>
  </si>
  <si>
    <t xml:space="preserve">Pradinio, pagrindinio, vidurinio ugdymo  programų įgyvendinimas </t>
  </si>
  <si>
    <t>1000</t>
  </si>
  <si>
    <t>1022</t>
  </si>
  <si>
    <t>1042</t>
  </si>
  <si>
    <t>Bendrojo ugdymo mokyklose dirbančių pedagogų skaičius</t>
  </si>
  <si>
    <t>Bendrojo ugdymo mokyklų skaičius</t>
  </si>
  <si>
    <t xml:space="preserve">Bendrojo ugdymo mokyklų išlaikymas </t>
  </si>
  <si>
    <t>Sudaryti sąlygas mokinių mokymuisi bendrojo ugdymo mokyklose</t>
  </si>
  <si>
    <t>Pedagogų skaičius</t>
  </si>
  <si>
    <t>Priešmokyklinio ugdymo grupes lankančių vaikų skaičius</t>
  </si>
  <si>
    <t>Ikimokyklinio ir privalomojo priešmokyklinio ugdymo programų įgyvendinimo užtikrinimas</t>
  </si>
  <si>
    <t>Ikimokyklines ugdymo mokyklas lankančių vaikų skaičius</t>
  </si>
  <si>
    <t xml:space="preserve"> Ikimokyklinių ugdymo mokyklų skaičius</t>
  </si>
  <si>
    <t xml:space="preserve">Ikimokyklinių ugdymo mokyklų aplinkos išlaikymas </t>
  </si>
  <si>
    <t>Sudaryti sąlygas ugdyti bendruosius vaikų gebėjimus ir vertybines nuostatas  ikimokyklinio  ugdymo mokyklose</t>
  </si>
  <si>
    <t>Formaliojo ir neformaliojo švietimo kokybės ir prieinamumo gerinimas</t>
  </si>
  <si>
    <t>ŠVIETIMO IR UGDYMO PROGRAMA (13)</t>
  </si>
  <si>
    <t>500</t>
  </si>
  <si>
    <r>
      <t xml:space="preserve">Valstybės dotacija regioninėms savivaldybėms </t>
    </r>
    <r>
      <rPr>
        <b/>
        <sz val="9"/>
        <rFont val="Times New Roman"/>
        <family val="1"/>
      </rPr>
      <t>SB(VD)</t>
    </r>
  </si>
  <si>
    <r>
      <t>Mokinio krepšelio lėšos</t>
    </r>
    <r>
      <rPr>
        <b/>
        <sz val="9"/>
        <rFont val="Times New Roman"/>
        <family val="1"/>
        <charset val="186"/>
      </rPr>
      <t xml:space="preserve"> K</t>
    </r>
  </si>
  <si>
    <t>Asignavimų poreikis biudžetiniams 2017 metams tūkst. Eur</t>
  </si>
  <si>
    <t>finansuotos neįgaliųjų integracijos programos</t>
  </si>
  <si>
    <t>0;9;1</t>
  </si>
  <si>
    <t>Vykdyti Neįgaliųjų integracijos programą.</t>
  </si>
  <si>
    <t>pritaikyta gyvenamoji aplinka neįgaliesiems</t>
  </si>
  <si>
    <t>Vykdyti Gyvenamosios aplinkos neįgaliesiems programą.</t>
  </si>
  <si>
    <t>Užtikrinti neįgaliųjų integraciją, nustatytą Lietuvos Respublikos neįgaliųjų integracijos įstatyme, iš dalies finansuojant Gyvenamosios aplinkos neįgaliesiems ir Neįgaliųjų integracijos programas.</t>
  </si>
  <si>
    <t>x</t>
  </si>
  <si>
    <t xml:space="preserve">suteiktos paslaugos </t>
  </si>
  <si>
    <t>Organizuoti Socialinio darbuotojo dienos renginį</t>
  </si>
  <si>
    <t>suteiktos paslaugos asmenims</t>
  </si>
  <si>
    <t>Vykdyti Panevėžio miesto savivaldybės ir Lietuvos agentūros "SOS vaikai" Panevėžio skyriaus bendradarbiavimo sutartį</t>
  </si>
  <si>
    <t>Kitos su socialine apsauga susijusios priemonės</t>
  </si>
  <si>
    <t>suteiktos socialinės paslaugos asmenims</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</si>
  <si>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</si>
  <si>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300601541</t>
  </si>
  <si>
    <r>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t>
    </r>
    <r>
      <rPr>
        <sz val="10"/>
        <rFont val="Times New Roman"/>
        <family val="1"/>
        <charset val="186"/>
      </rPr>
      <t xml:space="preserve"> ir kitas paslaugas</t>
    </r>
    <r>
      <rPr>
        <sz val="10"/>
        <rFont val="Times New Roman"/>
        <family val="1"/>
      </rPr>
      <t xml:space="preserve"> Panevėžio socialinių paslaugų centre.</t>
    </r>
  </si>
  <si>
    <t>Užtikrinti vaikų, senyvo amžiaus asmenų ir asmenų, turinčių negalią, socialinę priežiūrą ir globą socialinių paslaugų įstaigose bei asmens namuose.</t>
  </si>
  <si>
    <t>248209780</t>
  </si>
  <si>
    <t>Teikti  dienos socialinės globos paslaugas sutrikusio intelekto jaunuoliams Panevėžio jaunuolių dienos centre</t>
  </si>
  <si>
    <t>SB (VD)</t>
  </si>
  <si>
    <t>K</t>
  </si>
  <si>
    <t>148209637</t>
  </si>
  <si>
    <t>Teikti  dienos socialinės globos paslaugas sutrikusio intelekto vaikams Panevėžio specialiojoje mokykloje - daugiafunkciniame centre</t>
  </si>
  <si>
    <t>Užtikrinti vaikų, jaunuolių ir suaugusiųjų, turinčių proto ir kompleksinę negalią, globą.</t>
  </si>
  <si>
    <t>Organizuoti bei teikti kokybiškas socialines paslaugas įvairioms miesto gyventojų socialinėms grupėms</t>
  </si>
  <si>
    <t>930</t>
  </si>
  <si>
    <t>1155</t>
  </si>
  <si>
    <t>suteikta piniginė ir nepiniginė socialinė parama asmenims</t>
  </si>
  <si>
    <t>Skirti ir mokėti iš valstybės biudžeto specialiosios tikslinės dotacijos savivaldybių biudžetams lėšų paramą mokinio reikmenims.</t>
  </si>
  <si>
    <t>1280</t>
  </si>
  <si>
    <t>1520</t>
  </si>
  <si>
    <t>suteikta piniginė socialinė parama asmenims</t>
  </si>
  <si>
    <t>Skirti ir mokėti iš valstybės biudžeto specialiosios tikslinės dotacijos savivaldybių biudžetams lėšų už  mokinių nemokamą maitinimą.</t>
  </si>
  <si>
    <t>Užtikrinti socialinę paramą, nustatytą  Lietuvos Respublikos socialinės paramos mokiniams įstatyme.</t>
  </si>
  <si>
    <t>Iš dalies kompensuoti iš Savivaldybės biudžeto lėšų pirties paslaugų išlaidas nepasiturintiems gyventojams, kurie neturi sąlygų išsimaudyti namuose.</t>
  </si>
  <si>
    <t>Skirti ir mokėti iš Savivaldybės biudžeto lėšų vienkartines pašalpas nepasiturinčioms šeimoms ir vieniems gyvenantiems asmenims bei pašalpas stichinių nelaimių atveju</t>
  </si>
  <si>
    <t>Užtikrinti vienkartinę socialinę paramą nepasiturinčioms šeimoms ir vieniems gyvenantiems asmenims.</t>
  </si>
  <si>
    <t>Kompensuoti iš Savivaldybės biudžeto lėšų transporto išlaidas teisę į transporto lengvatas turintiems asmenims.</t>
  </si>
  <si>
    <t>Vadovaujantis Lietuvos Respublikos transporto lengvatų įstatymu, kompensuoti tranporto išlaidas į teisę į šias lengvatas turintiems asmenims</t>
  </si>
  <si>
    <t>Skirti ir mokėti būsto nuomos ar išperkamosios būsto nuomos mokesčių dalies kompensacijas.</t>
  </si>
  <si>
    <t>Skirti ir mokėti iš valstybės biudžeto lėšų vienkartines kompensacijas asmenims, sužalotiems atliekant būtinąją karinę tarnybą sovietinėje armijoje, ir šioje armijoje žuvusiųjų šeimoms.</t>
  </si>
  <si>
    <t>178</t>
  </si>
  <si>
    <t>168</t>
  </si>
  <si>
    <t>Skirti ir mokėti iš valstybės biudžeto lėšų transporto išlaidų kompensacijas neįgaliesiems, turintiems sutrikusią judėjimo funkciją.</t>
  </si>
  <si>
    <t>Skirti ir mokėti kompensacijas už išlaidas būstui nepriklausomybės gynėjams, nukentėjusiems nuo 1991 m. sausio 11-13 d. ir po to vykdytos SSRS agresijos, bei jų šeimos nariams</t>
  </si>
  <si>
    <t xml:space="preserve">Skirti ir mokėti kompensacijas būsto šildymo išlaidoms bei išlaidoms šaltam ir karštam  vandeniui </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</si>
  <si>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</si>
  <si>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Pervesti lėšas už bendravimo su vaikais tobulinimo kursus nepasiturintiems tėvams</t>
  </si>
  <si>
    <t>Skirti ir mokėti iš savivaldybės biudžeto lėšų pagalbos pinigus šeimoms, globojančioms nesusietus giminystės ryšiais vaikus</t>
  </si>
  <si>
    <t>Skirti ir mokėti iš valstybės biudžeto lėšų išmokas už komunalines paslaugas neįgaliesiems, auginantiems vaikus</t>
  </si>
  <si>
    <t>Skirti ir mokėti iš valstybės biudžeto lėšų vienkartines išmokas ginkluoto pasipriešinimo (rezistencijos) dalyviams - kariams savanoriams ir jiems laidoti</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</si>
  <si>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</si>
  <si>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</si>
  <si>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šalpos pensijas, šalpos našlaičių pensijas, slaugos ir priežiūros (pagalbos) tikslines kompensacijas, šalpos kompensacijas, mokėti šalpos pensijas už invalidų slaugą namuose ir socialines pensijas</t>
  </si>
  <si>
    <t>Skirti ir mokėti iš savivaldybės biudžeto lėšų socialines pašalpas nepasiturinčioms šeimoms ir vieniems gyvenantiems asmenims</t>
  </si>
  <si>
    <t>Skirti ir mokėti iš valstybės biudžeto specialiosios tikslinės dotacijos savivaldybių biudžetams lėšų vienkartines paramos mirties atveju pašalpas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</si>
  <si>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</si>
  <si>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Įgyvendinti Lietuvos Respublikos įstatymų ir kitų norminių teisės aktų nustatytą socialinę politiką, teikiant piniginę socialinę paramą Panevėžio miesto gyventojams</t>
  </si>
  <si>
    <t>2018metai</t>
  </si>
  <si>
    <t>SOCIALINĖS PARAMOS ĮGYVENDINIMO PROGRAMOS (15)</t>
  </si>
  <si>
    <t>atliktas komunalinių atliekų susidarymo normų tyrimas (vnt.)</t>
  </si>
  <si>
    <t>atliktas komunalinių atliekų susidarymo normų tyrimo duomenų analizė</t>
  </si>
  <si>
    <t>surinktų gatvių valymo atliekų kiekis, (t)</t>
  </si>
  <si>
    <t>Privačių darželių ugdymo programų įgyvendinimo užtikrinimas</t>
  </si>
  <si>
    <t>Užimtumo didinimo programos socialinės paramos gavėjams įgyvendinimo administravimas</t>
  </si>
  <si>
    <t>0;10; 18;
Futbolo akademija</t>
  </si>
  <si>
    <t>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</si>
  <si>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</si>
  <si>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</si>
  <si>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</si>
  <si>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</si>
  <si>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ES,VB</t>
  </si>
  <si>
    <t>Įgyvendinti projektą „Autobusų stoties teritorijos konversija, pritaikant ją komercinei ir bendruomenių veiklai“</t>
  </si>
  <si>
    <t>11; 0;7</t>
  </si>
  <si>
    <t>Parengtas projektinis pasiūlymas</t>
  </si>
  <si>
    <t>Parengtas investicijų projektas</t>
  </si>
  <si>
    <t>Parengtas techninis projektas</t>
  </si>
  <si>
    <t>Atlikta projekto darbų, proc.</t>
  </si>
  <si>
    <t>Įgyvendinti projektą „Autobusų stoties prieigų sutvarkymas"</t>
  </si>
  <si>
    <t>11; 0;14</t>
  </si>
  <si>
    <t>ES, VB</t>
  </si>
  <si>
    <t>Sutvarkytos autobusų stoties prieigos (m²)</t>
  </si>
  <si>
    <t>Įgyvendinti projektą „Panevėžio Senvagės teritorijos kompleksinis sutvarkymas“</t>
  </si>
  <si>
    <t>11; 0; 14</t>
  </si>
  <si>
    <t>Parengta paraiška</t>
  </si>
  <si>
    <t>Kompleksiškai sutvarkyta Senvagė (m²)</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</si>
  <si>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</si>
  <si>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</si>
  <si>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</si>
  <si>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</si>
  <si>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</si>
  <si>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</si>
  <si>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</si>
  <si>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</si>
  <si>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</si>
  <si>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</si>
  <si>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</si>
  <si>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</si>
  <si>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</si>
  <si>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</si>
  <si>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</si>
  <si>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</si>
  <si>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</si>
  <si>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0;11;14</t>
  </si>
  <si>
    <t>Įgyvendintas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</si>
  <si>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</si>
  <si>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</si>
  <si>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</si>
  <si>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</si>
  <si>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</si>
  <si>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</si>
  <si>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</si>
  <si>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</si>
  <si>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</si>
  <si>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</si>
  <si>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</si>
  <si>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</si>
  <si>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</si>
  <si>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</si>
  <si>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</si>
  <si>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Įkurti Stasio Eidrigevičiaus menų centrą Panevėžyje</t>
  </si>
  <si>
    <t>0;6;14</t>
  </si>
  <si>
    <t>Įgyvendinti projektą „Paslaugų ir asmenų aptarnavimo kokybės gerinimas Panevėžio mieste“</t>
  </si>
  <si>
    <t>Pagerinti gyvenamosios aplinkos kokybę, siekiant prisitaikyti prie demografinių pokyčių (ITVP)</t>
  </si>
  <si>
    <t>Pagerinti miesto aplinkosauginę būklę</t>
  </si>
  <si>
    <t>Įgyvendinti projektus siekiant gerinti miesto aplinkosauginę būklę</t>
  </si>
  <si>
    <t>VB(VIP)</t>
  </si>
  <si>
    <t xml:space="preserve"> Įgyvendinti projektą „Kultūros ir poilsio parko modernizavimas, gerinant miesto gamtinę aplinką ir gyvenimo kokybę, skatinat lankytojų srautus, aktyvų laisvalaikį“</t>
  </si>
  <si>
    <t>Įgyvendinti projektą „Jaunimo sodo sutvarkymas“</t>
  </si>
  <si>
    <t>Parengtas techninis projektas. Atlikta ekspertizė</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</si>
  <si>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</si>
  <si>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</si>
  <si>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</si>
  <si>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</si>
  <si>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</si>
  <si>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</si>
  <si>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</si>
  <si>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‚„Bike sharing“ sistemos diegimas ir dviračių statymo vietų įrengimas“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</si>
  <si>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</si>
  <si>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</si>
  <si>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</si>
  <si>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</si>
  <si>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</si>
  <si>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</si>
  <si>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</si>
  <si>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Remontuoti, rekonstruoti, prižiūrėti miesto infrastruktūros objektus</t>
  </si>
  <si>
    <t>Parengtas Smėlynės gatvės kapitalinio remonto techninis projektas</t>
  </si>
  <si>
    <t>Rekonstruota Stetiškių g.dalis</t>
  </si>
  <si>
    <t>Parengtas Jurginų g. statybos techninis darbo projektas</t>
  </si>
  <si>
    <t>Parengtas Statybininkų g. rekonstrukcijos techninis darbo projektas</t>
  </si>
  <si>
    <t>Atlikti Jurginų g. statybos darbai (etapais)</t>
  </si>
  <si>
    <t>Rekonstruota Statybininkų g.</t>
  </si>
  <si>
    <t>Kapitališkai suremontuota Smėlynės g.atkarpa (nuo geležinkelio pervažos iki miesto ribos)</t>
  </si>
  <si>
    <t>Atliktas Elektronikos g.ir Senamiesčio g. - Kerbedžio g.žiedinės sankryžos rekonstrukcijos techninio darbo projektas</t>
  </si>
  <si>
    <t xml:space="preserve">Rekonstruota Elektronikos g. ir Senamiesčio g.- Kerbedžio g. žiedinė sankryža </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</si>
  <si>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</si>
  <si>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</si>
  <si>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</si>
  <si>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J. Janonio g. rekonstrukcijos techninio projekto koregavimas / parengimas, siekiant gatvę tiesiogiai sujungti su numatomu įrengti žiedu</t>
  </si>
  <si>
    <t xml:space="preserve"> 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</si>
  <si>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</si>
  <si>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</si>
  <si>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</si>
  <si>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</si>
  <si>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</si>
  <si>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</si>
  <si>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</si>
  <si>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</si>
  <si>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</si>
  <si>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 „Vilties“ progimnazijos pastato modernizavimas, siekiant pagerinti pastato energetines savybes“ </t>
  </si>
  <si>
    <t>Įgyvendinti projektą „Lengvosios atletikos maniežo  pastato modernizavimas, Liepų al.4, Panevėžys“</t>
  </si>
  <si>
    <t>0;10;11;7</t>
  </si>
  <si>
    <t>Parengtas energinis auditas</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</si>
  <si>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</si>
  <si>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</si>
  <si>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</si>
  <si>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</si>
  <si>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</si>
  <si>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</si>
  <si>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 „Alfonso Lipniūno“ progimnazijos pastato modernizavimas, siekiant pagerinti pastato energetines savybes“ (FP)</t>
  </si>
  <si>
    <t>Įgyvendinti projektą  „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</si>
  <si>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</si>
  <si>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</si>
  <si>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</si>
  <si>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</si>
  <si>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</si>
  <si>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</si>
  <si>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</si>
  <si>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Parengtos galimybių studijos/ investiciniai projektai/ kiti dokumentai (vnt.)</t>
  </si>
  <si>
    <t>Atlikti energijos vartojimo auditai (vnt.)</t>
  </si>
  <si>
    <t>Administruoti investicijų projektus</t>
  </si>
  <si>
    <t xml:space="preserve">Vykdyti investicijų projektus, naudojant bankų paskolos lėšas </t>
  </si>
  <si>
    <t>Įgyvendinti projektą  „Panevėžio  „Žemynos" progimnazijos sporto aikštyno  rekonstravimas"</t>
  </si>
  <si>
    <t>Parengtas techninis projektas, atlikti darbai</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</si>
  <si>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</si>
  <si>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</si>
  <si>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r>
      <t xml:space="preserve">Europos Sąjungos paramos lėšos </t>
    </r>
    <r>
      <rPr>
        <b/>
        <sz val="9"/>
        <rFont val="Times New Roman"/>
        <family val="1"/>
      </rPr>
      <t>ES, VB</t>
    </r>
  </si>
  <si>
    <t>Įgyvendinti projektus siekiant modernizuoti gyvenamąją aplinką ir viešąją infrastruktūrą</t>
  </si>
  <si>
    <t>Parengtas Stoties - Pušaloto - Marijonų gatvių sankryžos rekonstravimo  techninis darbo projektas</t>
  </si>
  <si>
    <t>Rekonstruota  Stoties - Pušaloto - Marijonų gatvių sankryža</t>
  </si>
  <si>
    <t>Suremontuota Pušaloto 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</si>
</sst>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94">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Times New Roman"/>
      <family val="1"/>
    </font>
    <font>
      <sz val="9"/>
      <color theme="4"/>
      <name val="Times New Roman"/>
      <family val="1"/>
    </font>
    <font>
      <sz val="8"/>
      <color theme="4"/>
      <name val="Times New Roman"/>
      <family val="1"/>
      <charset val="186"/>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Times New Roman"/>
      <family val="1"/>
    </font>
    <font>
      <sz val="11"/>
      <name val="Times New Roman"/>
      <family val="1"/>
      <charset val="186"/>
    </font>
    <font>
      <sz val="11"/>
      <name val="Arial"/>
      <family val="2"/>
      <charset val="186"/>
    </font>
    <font>
      <sz val="11"/>
      <color theme="1"/>
      <name val="Calibri"/>
      <family val="2"/>
      <scheme val="minor"/>
    </font>
    <font>
      <sz val="9"/>
      <color rgb="FFFF0000"/>
      <name val="Times New Roman"/>
      <family val="1"/>
    </font>
    <font>
      <sz val="10"/>
      <color rgb="FFFF0000"/>
      <name val="Times New Roman"/>
      <family val="1"/>
    </font>
    <font>
      <sz val="10"/>
      <color rgb="FFFF0000"/>
      <name val="Arial"/>
      <family val="2"/>
    </font>
    <font>
      <sz val="12"/>
      <name val="Arial"/>
      <family val="2"/>
      <charset val="186"/>
    </font>
    <font>
      <b/>
      <sz val="10"/>
      <name val="Arial"/>
      <family val="2"/>
      <charset val="186"/>
    </font>
    <font>
      <sz val="10"/>
      <name val="Arial"/>
      <family val="2"/>
    </font>
    <font>
      <sz val="7"/>
      <name val="Times New Roman"/>
      <family val="1"/>
      <charset val="186"/>
    </font>
    <font>
      <b/>
      <sz val="9"/>
      <name val="Times New Roman"/>
      <family val="1"/>
      <charset val="186"/>
    </font>
    <font>
      <b/>
      <sz val="8"/>
      <name val="Times New Roman"/>
      <family val="1"/>
      <charset val="186"/>
    </font>
    <font>
      <sz val="8"/>
      <color theme="5"/>
      <name val="Times New Roman"/>
      <family val="1"/>
    </font>
    <font>
      <sz val="8"/>
      <color indexed="10"/>
      <name val="Times New Roman"/>
      <family val="1"/>
    </font>
    <font>
      <b/>
      <sz val="11"/>
      <name val="Times New Roman"/>
      <family val="1"/>
      <charset val="186"/>
    </font>
    <font>
      <b/>
      <sz val="9"/>
      <color theme="4"/>
      <name val="Times New Roman"/>
      <family val="1"/>
    </font>
    <font>
      <sz val="10"/>
      <color theme="4"/>
      <name val="Arial"/>
      <family val="2"/>
      <charset val="186"/>
    </font>
    <font>
      <b/>
      <sz val="12"/>
      <color theme="4"/>
      <name val="Times New Roman"/>
      <family val="1"/>
    </font>
    <font>
      <sz val="10"/>
      <color theme="1"/>
      <name val="Times New Roman"/>
      <family val="1"/>
    </font>
    <font>
      <sz val="11"/>
      <name val="Calibri"/>
      <family val="2"/>
      <scheme val="minor"/>
    </font>
    <font>
      <b/>
      <sz val="11"/>
      <name val="Arial"/>
      <family val="2"/>
      <charset val="186"/>
    </font>
    <font>
      <b/>
      <sz val="11"/>
      <name val="Times New Roman"/>
      <family val="1"/>
    </font>
    <font>
      <b/>
      <sz val="9"/>
      <color indexed="62"/>
      <name val="Times New Roman"/>
      <family val="1"/>
    </font>
    <font>
      <b/>
      <sz val="9"/>
      <color indexed="57"/>
      <name val="Times New Roman"/>
      <family val="1"/>
    </font>
    <font>
      <vertAlign val="superscript"/>
      <sz val="10"/>
      <name val="Times New Roman"/>
      <family val="1"/>
      <charset val="186"/>
    </font>
    <font>
      <sz val="8"/>
      <color theme="3"/>
      <name val="Times New Roman"/>
      <family val="1"/>
    </font>
    <font>
      <sz val="8"/>
      <color theme="3"/>
      <name val="Times New Roman"/>
      <family val="1"/>
      <charset val="186"/>
    </font>
    <font>
      <sz val="9"/>
      <color theme="3"/>
      <name val="Times New Roman"/>
      <family val="1"/>
    </font>
    <font>
      <sz val="10"/>
      <color theme="3"/>
      <name val="Times New Roman"/>
      <family val="1"/>
    </font>
    <font>
      <b/>
      <sz val="9"/>
      <color theme="3"/>
      <name val="Times New Roman"/>
      <family val="1"/>
    </font>
    <font>
      <strike/>
      <sz val="10"/>
      <name val="Cambria"/>
      <family val="1"/>
      <charset val="186"/>
    </font>
    <font>
      <strike/>
      <sz val="9"/>
      <name val="Cambria"/>
      <family val="1"/>
      <charset val="186"/>
    </font>
    <font>
      <strike/>
      <sz val="10"/>
      <name val="Times New Roman"/>
      <family val="1"/>
    </font>
    <font>
      <sz val="12"/>
      <color rgb="FFFF0000"/>
      <name val="Times New Roman"/>
      <family val="1"/>
      <charset val="186"/>
    </font>
    <font>
      <strike/>
      <sz val="8"/>
      <name val="Times New Roman"/>
      <family val="1"/>
    </font>
    <font>
      <strike/>
      <sz val="8"/>
      <color theme="3"/>
      <name val="Times New Roman"/>
      <family val="1"/>
    </font>
    <font>
      <b/>
      <sz val="12"/>
      <color rgb="FFFF0000"/>
      <name val="Arial"/>
      <family val="2"/>
      <charset val="186"/>
    </font>
    <font>
      <sz val="11"/>
      <name val="Times New Roman"/>
      <family val="1"/>
    </font>
    <font>
      <b/>
      <sz val="12"/>
      <name val="Arial"/>
      <family val="2"/>
      <charset val="186"/>
    </font>
    <font>
      <sz val="10"/>
      <color theme="1"/>
      <name val="Arial"/>
      <family val="2"/>
      <charset val="186"/>
    </font>
    <font>
      <b/>
      <sz val="9"/>
      <color theme="1"/>
      <name val="Times New Roman"/>
      <family val="1"/>
    </font>
    <font>
      <sz val="9"/>
      <color theme="1"/>
      <name val="Times New Roman"/>
      <family val="1"/>
    </font>
    <font>
      <sz val="10"/>
      <color theme="1"/>
      <name val="Times New Roman"/>
      <family val="1"/>
      <charset val="186"/>
    </font>
    <font>
      <b/>
      <sz val="8"/>
      <color theme="1"/>
      <name val="Times New Roman"/>
      <family val="1"/>
    </font>
    <font>
      <sz val="7"/>
      <color theme="1"/>
      <name val="Times New Roman"/>
      <family val="1"/>
    </font>
    <font>
      <sz val="9"/>
      <color theme="1"/>
      <name val="Times New Roman"/>
      <family val="1"/>
      <charset val="186"/>
    </font>
    <font>
      <sz val="8"/>
      <color theme="1"/>
      <name val="Times New Roman"/>
      <family val="1"/>
    </font>
    <font>
      <sz val="8"/>
      <color theme="1"/>
      <name val="Times New Roman"/>
      <family val="1"/>
      <charset val="186"/>
    </font>
    <font>
      <sz val="8"/>
      <name val="Arial"/>
      <family val="2"/>
    </font>
    <font>
      <b/>
      <sz val="9"/>
      <color rgb="FFFF0000"/>
      <name val="Times New Roman"/>
      <family val="1"/>
    </font>
    <font>
      <sz val="9"/>
      <color theme="5"/>
      <name val="Times New Roman"/>
      <family val="1"/>
    </font>
    <font>
      <b/>
      <sz val="9"/>
      <color theme="5"/>
      <name val="Times New Roman"/>
      <family val="1"/>
    </font>
    <font>
      <sz val="9"/>
      <color theme="5"/>
      <name val="Arial"/>
      <family val="2"/>
    </font>
    <font>
      <sz val="10"/>
      <color theme="5"/>
      <name val="Times New Roman"/>
      <family val="1"/>
    </font>
    <font>
      <sz val="9"/>
      <color rgb="FFFF0000"/>
      <name val="Arial"/>
      <family val="2"/>
    </font>
    <font>
      <sz val="9"/>
      <color theme="5"/>
      <name val="Times New Roman"/>
      <family val="1"/>
      <charset val="186"/>
    </font>
    <font>
      <b/>
      <sz val="10"/>
      <color theme="5"/>
      <name val="Arial"/>
      <family val="2"/>
    </font>
    <font>
      <b/>
      <sz val="9"/>
      <color theme="5"/>
      <name val="Times New Roman"/>
      <family val="1"/>
      <charset val="186"/>
    </font>
    <font>
      <sz val="10"/>
      <color theme="5"/>
      <name val="Times New Roman"/>
      <family val="1"/>
      <charset val="186"/>
    </font>
    <font>
      <b/>
      <sz val="10"/>
      <color theme="5"/>
      <name val="Times New Roman"/>
      <family val="1"/>
      <charset val="186"/>
    </font>
    <font>
      <sz val="11"/>
      <color indexed="8"/>
      <name val="Calibri"/>
      <family val="2"/>
    </font>
    <font>
      <b/>
      <sz val="12"/>
      <color rgb="FFFF0000"/>
      <name val="Times New Roman"/>
      <family val="1"/>
      <charset val="186"/>
    </font>
    <font>
      <sz val="8"/>
      <color rgb="FF4F81BD"/>
      <name val="Times New Roman"/>
      <family val="1"/>
    </font>
    <font>
      <sz val="10"/>
      <name val="Times NewRoman"/>
      <charset val="186"/>
    </font>
    <font>
      <sz val="10"/>
      <color rgb="FF4F81BD"/>
      <name val="Times New Roman"/>
      <family val="1"/>
    </font>
    <font>
      <sz val="9"/>
      <color rgb="FF4F81BD"/>
      <name val="Times New Roman"/>
      <family val="1"/>
    </font>
  </fonts>
  <fills count="1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99CCFF"/>
        <bgColor rgb="FF000000"/>
      </patternFill>
    </fill>
    <fill>
      <patternFill patternType="solid">
        <fgColor rgb="FFCCFFCC"/>
        <bgColor rgb="FF000000"/>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rgb="FFBFBFBF"/>
        <bgColor rgb="FF000000"/>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11">
    <xf numFmtId="0" fontId="0" fillId="0" borderId="0"/>
    <xf numFmtId="0" fontId="27" fillId="0" borderId="0"/>
    <xf numFmtId="0" fontId="15" fillId="0" borderId="0"/>
    <xf numFmtId="0" fontId="6" fillId="0" borderId="0"/>
    <xf numFmtId="0" fontId="30" fillId="0" borderId="0"/>
    <xf numFmtId="0" fontId="11" fillId="0" borderId="0"/>
    <xf numFmtId="43" fontId="30" fillId="0" borderId="0" applyFont="0" applyFill="0" applyBorder="0" applyAlignment="0" applyProtection="0"/>
    <xf numFmtId="0" fontId="11" fillId="0" borderId="0"/>
    <xf numFmtId="9" fontId="36" fillId="0" borderId="0" applyFont="0" applyFill="0" applyBorder="0" applyAlignment="0" applyProtection="0"/>
    <xf numFmtId="0" fontId="36" fillId="0" borderId="0"/>
    <xf numFmtId="43" fontId="88" fillId="0" borderId="0" applyFont="0" applyFill="0" applyBorder="0" applyAlignment="0" applyProtection="0"/>
  </cellStyleXfs>
  <cellXfs count="3385">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49" fontId="8" fillId="0" borderId="8" xfId="0" applyNumberFormat="1" applyFont="1" applyFill="1" applyBorder="1" applyAlignment="1">
      <alignment horizontal="center" vertical="center"/>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8" fillId="0" borderId="53" xfId="0" applyNumberFormat="1" applyFont="1" applyFill="1" applyBorder="1" applyAlignment="1">
      <alignment horizontal="center" vertical="center"/>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0" fontId="18" fillId="0" borderId="0" xfId="0" applyFont="1" applyFill="1" applyBorder="1" applyAlignment="1">
      <alignment horizontal="center" vertical="top"/>
    </xf>
    <xf numFmtId="0" fontId="19" fillId="0" borderId="0" xfId="0" applyFont="1" applyFill="1" applyAlignment="1">
      <alignment vertical="top"/>
    </xf>
    <xf numFmtId="0" fontId="20"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6"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0" fontId="8" fillId="0" borderId="19" xfId="0" applyFont="1" applyFill="1" applyBorder="1" applyAlignment="1">
      <alignment horizontal="center" vertical="top" wrapText="1"/>
    </xf>
    <xf numFmtId="164" fontId="8" fillId="0" borderId="3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0" fontId="8" fillId="0" borderId="57" xfId="0" applyFont="1" applyBorder="1" applyAlignment="1">
      <alignment horizontal="center" vertical="top"/>
    </xf>
    <xf numFmtId="0" fontId="8" fillId="0" borderId="44"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60" xfId="0" applyFont="1" applyBorder="1" applyAlignment="1">
      <alignment horizontal="center" vertical="top"/>
    </xf>
    <xf numFmtId="0" fontId="8" fillId="0" borderId="45"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left" vertical="top" wrapText="1"/>
    </xf>
    <xf numFmtId="0" fontId="8" fillId="0" borderId="53" xfId="0" applyFont="1" applyFill="1" applyBorder="1" applyAlignment="1">
      <alignment horizontal="center" vertical="top" wrapText="1"/>
    </xf>
    <xf numFmtId="0" fontId="8" fillId="0" borderId="64"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wrapText="1"/>
    </xf>
    <xf numFmtId="164" fontId="7" fillId="4" borderId="34" xfId="0" applyNumberFormat="1" applyFont="1" applyFill="1" applyBorder="1" applyAlignment="1">
      <alignment horizontal="center" vertical="center"/>
    </xf>
    <xf numFmtId="0" fontId="10" fillId="4" borderId="51" xfId="0"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8" fillId="0" borderId="52" xfId="0" applyFont="1" applyFill="1" applyBorder="1" applyAlignment="1">
      <alignment horizontal="center" vertical="top" wrapText="1"/>
    </xf>
    <xf numFmtId="0" fontId="13" fillId="0" borderId="52" xfId="0" applyFont="1" applyBorder="1" applyAlignment="1">
      <alignment horizontal="center" vertical="top" wrapText="1"/>
    </xf>
    <xf numFmtId="0" fontId="12" fillId="0" borderId="77" xfId="0" applyFont="1" applyBorder="1" applyAlignment="1">
      <alignment vertical="top" wrapText="1"/>
    </xf>
    <xf numFmtId="0" fontId="8" fillId="0" borderId="52" xfId="0" applyFont="1" applyFill="1" applyBorder="1" applyAlignment="1">
      <alignment horizontal="center" vertical="top" wrapText="1"/>
    </xf>
    <xf numFmtId="0" fontId="8" fillId="0" borderId="5" xfId="0" applyFont="1" applyBorder="1" applyAlignment="1">
      <alignment horizontal="center" vertical="top"/>
    </xf>
    <xf numFmtId="0" fontId="8" fillId="0" borderId="19" xfId="0" applyFont="1" applyFill="1" applyBorder="1" applyAlignment="1">
      <alignment horizontal="center" vertical="top" wrapText="1"/>
    </xf>
    <xf numFmtId="0" fontId="26" fillId="0" borderId="0" xfId="0" applyFont="1" applyFill="1" applyBorder="1" applyAlignment="1">
      <alignment vertical="top"/>
    </xf>
    <xf numFmtId="164" fontId="8" fillId="0" borderId="21"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top" wrapText="1"/>
    </xf>
    <xf numFmtId="164" fontId="31" fillId="0" borderId="10" xfId="0" applyNumberFormat="1" applyFont="1" applyFill="1" applyBorder="1" applyAlignment="1">
      <alignment horizontal="center" vertical="center"/>
    </xf>
    <xf numFmtId="164" fontId="31" fillId="0" borderId="9" xfId="0" applyNumberFormat="1" applyFont="1" applyFill="1" applyBorder="1" applyAlignment="1">
      <alignment horizontal="center" vertical="center"/>
    </xf>
    <xf numFmtId="164" fontId="31" fillId="0" borderId="11" xfId="0" applyNumberFormat="1" applyFont="1" applyFill="1" applyBorder="1" applyAlignment="1">
      <alignment horizontal="center" vertical="center"/>
    </xf>
    <xf numFmtId="164" fontId="8" fillId="5" borderId="5" xfId="0" applyNumberFormat="1" applyFont="1" applyFill="1" applyBorder="1" applyAlignment="1">
      <alignment horizontal="left" vertical="center" wrapText="1"/>
    </xf>
    <xf numFmtId="164" fontId="8" fillId="0" borderId="53" xfId="0" applyNumberFormat="1" applyFont="1" applyFill="1" applyBorder="1" applyAlignment="1">
      <alignment horizontal="left" vertical="center" wrapText="1"/>
    </xf>
    <xf numFmtId="164" fontId="8" fillId="0" borderId="56" xfId="0" applyNumberFormat="1" applyFont="1" applyFill="1" applyBorder="1" applyAlignment="1">
      <alignment horizontal="left" vertical="center" wrapText="1"/>
    </xf>
    <xf numFmtId="0" fontId="8" fillId="0" borderId="46" xfId="0" applyFont="1" applyBorder="1" applyAlignment="1">
      <alignment horizontal="left" wrapText="1"/>
    </xf>
    <xf numFmtId="164" fontId="8" fillId="5" borderId="54" xfId="0" applyNumberFormat="1" applyFont="1" applyFill="1" applyBorder="1" applyAlignment="1">
      <alignment horizontal="left" vertical="center" wrapText="1"/>
    </xf>
    <xf numFmtId="164" fontId="8" fillId="5" borderId="61" xfId="0" applyNumberFormat="1" applyFont="1" applyFill="1" applyBorder="1" applyAlignment="1">
      <alignment horizontal="left" vertical="center" wrapText="1"/>
    </xf>
    <xf numFmtId="0" fontId="21" fillId="0" borderId="46" xfId="0" applyFont="1" applyBorder="1" applyAlignment="1">
      <alignment wrapText="1"/>
    </xf>
    <xf numFmtId="0" fontId="8" fillId="0" borderId="8" xfId="0" applyFont="1" applyBorder="1" applyAlignment="1">
      <alignment horizontal="center" vertical="top"/>
    </xf>
    <xf numFmtId="0" fontId="8" fillId="0" borderId="12" xfId="0" applyFont="1" applyBorder="1" applyAlignment="1">
      <alignment horizontal="center" vertical="top"/>
    </xf>
    <xf numFmtId="164" fontId="7" fillId="0" borderId="7"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164" fontId="7" fillId="0" borderId="15"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21" fillId="0" borderId="27" xfId="0" applyNumberFormat="1" applyFont="1" applyFill="1" applyBorder="1" applyAlignment="1">
      <alignment horizontal="center" vertical="top"/>
    </xf>
    <xf numFmtId="164" fontId="7" fillId="4" borderId="65" xfId="0" applyNumberFormat="1" applyFont="1" applyFill="1" applyBorder="1" applyAlignment="1">
      <alignment horizontal="center" vertical="top"/>
    </xf>
    <xf numFmtId="164" fontId="21" fillId="0" borderId="7" xfId="0" applyNumberFormat="1" applyFont="1" applyFill="1" applyBorder="1" applyAlignment="1">
      <alignment horizontal="center" vertical="top"/>
    </xf>
    <xf numFmtId="164" fontId="8" fillId="5" borderId="5"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0" fontId="11" fillId="0" borderId="44" xfId="0" applyFont="1" applyBorder="1" applyAlignment="1">
      <alignment horizontal="center" vertical="top" wrapText="1"/>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68"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8" fillId="0" borderId="45" xfId="0" applyFont="1" applyFill="1" applyBorder="1" applyAlignment="1">
      <alignment horizontal="left" vertical="top" wrapText="1"/>
    </xf>
    <xf numFmtId="49" fontId="9" fillId="0" borderId="5" xfId="0" applyNumberFormat="1" applyFont="1" applyBorder="1" applyAlignment="1">
      <alignment horizontal="center" vertical="top"/>
    </xf>
    <xf numFmtId="49" fontId="7" fillId="0" borderId="15" xfId="0" applyNumberFormat="1" applyFont="1" applyBorder="1" applyAlignment="1">
      <alignment horizontal="center" vertical="top"/>
    </xf>
    <xf numFmtId="49" fontId="7" fillId="0" borderId="28" xfId="0" applyNumberFormat="1" applyFont="1" applyBorder="1" applyAlignment="1">
      <alignment horizontal="center" vertical="top" wrapText="1"/>
    </xf>
    <xf numFmtId="49" fontId="9" fillId="0" borderId="19" xfId="0" applyNumberFormat="1" applyFont="1" applyBorder="1" applyAlignment="1">
      <alignment horizontal="center" vertical="top"/>
    </xf>
    <xf numFmtId="0" fontId="8" fillId="0" borderId="19" xfId="0" applyFont="1" applyFill="1" applyBorder="1" applyAlignment="1">
      <alignment horizontal="center"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2" fillId="0" borderId="61"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54" xfId="0" applyNumberFormat="1" applyFont="1" applyBorder="1" applyAlignment="1">
      <alignment horizontal="center"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6" fillId="0" borderId="0" xfId="0" applyFont="1" applyAlignment="1">
      <alignment vertical="top"/>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5" fillId="0" borderId="0" xfId="0" applyFont="1" applyAlignment="1">
      <alignment vertical="top"/>
    </xf>
    <xf numFmtId="0" fontId="5" fillId="0" borderId="0"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3" borderId="37" xfId="0" applyNumberFormat="1" applyFont="1" applyFill="1" applyBorder="1" applyAlignment="1">
      <alignment horizontal="center" vertical="top"/>
    </xf>
    <xf numFmtId="0" fontId="5" fillId="0" borderId="23" xfId="0" applyFont="1" applyFill="1" applyBorder="1" applyAlignment="1">
      <alignment horizontal="left" vertical="top" wrapText="1"/>
    </xf>
    <xf numFmtId="49" fontId="8" fillId="0" borderId="27" xfId="0" applyNumberFormat="1" applyFont="1" applyBorder="1" applyAlignment="1">
      <alignment horizontal="center" vertical="top"/>
    </xf>
    <xf numFmtId="0" fontId="6" fillId="0" borderId="5" xfId="0" applyFont="1" applyFill="1" applyBorder="1" applyAlignment="1">
      <alignment vertical="top" wrapText="1"/>
    </xf>
    <xf numFmtId="164" fontId="6" fillId="0" borderId="5" xfId="0" applyNumberFormat="1" applyFont="1" applyFill="1" applyBorder="1" applyAlignment="1"/>
    <xf numFmtId="164" fontId="6" fillId="0" borderId="5" xfId="0" applyNumberFormat="1" applyFont="1" applyFill="1" applyBorder="1" applyAlignment="1">
      <alignment horizontal="center" vertical="center"/>
    </xf>
    <xf numFmtId="164" fontId="6" fillId="0" borderId="5" xfId="0" applyNumberFormat="1" applyFont="1" applyFill="1" applyBorder="1" applyAlignment="1">
      <alignment vertical="center"/>
    </xf>
    <xf numFmtId="0" fontId="36" fillId="0" borderId="16" xfId="0" applyFont="1" applyBorder="1"/>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0" fontId="18" fillId="0" borderId="0" xfId="0" applyFont="1" applyFill="1" applyBorder="1" applyAlignment="1">
      <alignment vertical="top"/>
    </xf>
    <xf numFmtId="0" fontId="18" fillId="0" borderId="0" xfId="0" applyFont="1" applyBorder="1" applyAlignment="1">
      <alignment vertical="top"/>
    </xf>
    <xf numFmtId="0" fontId="18" fillId="0" borderId="0" xfId="0" applyFont="1" applyBorder="1" applyAlignment="1">
      <alignment horizontal="left" vertical="top"/>
    </xf>
    <xf numFmtId="49" fontId="5" fillId="2" borderId="6" xfId="0" applyNumberFormat="1" applyFont="1" applyFill="1" applyBorder="1" applyAlignment="1">
      <alignment horizontal="center" vertical="top"/>
    </xf>
    <xf numFmtId="0" fontId="6" fillId="0" borderId="40" xfId="0" applyFont="1" applyBorder="1" applyAlignment="1">
      <alignment vertical="top" wrapText="1"/>
    </xf>
    <xf numFmtId="0" fontId="6" fillId="0" borderId="53" xfId="0" applyFont="1" applyFill="1" applyBorder="1" applyAlignment="1">
      <alignment vertical="top" wrapText="1"/>
    </xf>
    <xf numFmtId="0" fontId="36" fillId="0" borderId="53" xfId="0" applyFont="1" applyBorder="1" applyAlignment="1">
      <alignment horizontal="center"/>
    </xf>
    <xf numFmtId="164" fontId="6" fillId="0" borderId="53" xfId="0" applyNumberFormat="1" applyFont="1" applyFill="1" applyBorder="1" applyAlignment="1">
      <alignment vertical="top"/>
    </xf>
    <xf numFmtId="164" fontId="6" fillId="0" borderId="53" xfId="0" applyNumberFormat="1" applyFont="1" applyFill="1" applyBorder="1" applyAlignment="1">
      <alignment horizontal="center" vertical="center"/>
    </xf>
    <xf numFmtId="0" fontId="15" fillId="0" borderId="78" xfId="0" applyFont="1" applyBorder="1" applyAlignment="1">
      <alignment wrapText="1"/>
    </xf>
    <xf numFmtId="0" fontId="8" fillId="0" borderId="59" xfId="0" applyFont="1" applyFill="1" applyBorder="1" applyAlignment="1">
      <alignment horizontal="center" vertical="top" wrapText="1"/>
    </xf>
    <xf numFmtId="0" fontId="8" fillId="0" borderId="58" xfId="0" applyFont="1" applyFill="1" applyBorder="1" applyAlignment="1">
      <alignment horizontal="center" vertical="top" wrapText="1"/>
    </xf>
    <xf numFmtId="0" fontId="6" fillId="0" borderId="72" xfId="0" applyFont="1" applyBorder="1" applyAlignment="1">
      <alignment vertical="top" wrapText="1"/>
    </xf>
    <xf numFmtId="0" fontId="6" fillId="0" borderId="72" xfId="0" applyFont="1" applyBorder="1" applyAlignment="1">
      <alignment vertical="top"/>
    </xf>
    <xf numFmtId="0" fontId="15" fillId="0" borderId="0" xfId="0" applyFont="1" applyBorder="1"/>
    <xf numFmtId="0" fontId="6" fillId="0" borderId="0" xfId="0" applyFont="1" applyFill="1" applyBorder="1" applyAlignment="1">
      <alignment vertical="top"/>
    </xf>
    <xf numFmtId="0" fontId="15" fillId="0" borderId="72" xfId="0" applyFont="1" applyBorder="1" applyAlignment="1">
      <alignment vertical="top" wrapText="1"/>
    </xf>
    <xf numFmtId="0" fontId="15" fillId="0" borderId="78" xfId="0" applyFont="1" applyBorder="1" applyAlignment="1">
      <alignment horizontal="left" vertical="top" wrapText="1"/>
    </xf>
    <xf numFmtId="0" fontId="15" fillId="0" borderId="78" xfId="0" applyFont="1" applyBorder="1" applyAlignment="1">
      <alignment vertical="top" wrapText="1"/>
    </xf>
    <xf numFmtId="0" fontId="6" fillId="0" borderId="72" xfId="0" applyFont="1" applyFill="1" applyBorder="1" applyAlignment="1">
      <alignment horizontal="left" vertical="top" wrapText="1"/>
    </xf>
    <xf numFmtId="0" fontId="15" fillId="0" borderId="79" xfId="0" applyFont="1" applyBorder="1" applyAlignment="1">
      <alignment wrapText="1"/>
    </xf>
    <xf numFmtId="0" fontId="8" fillId="0" borderId="9" xfId="0" applyFont="1" applyBorder="1" applyAlignment="1">
      <alignment horizontal="center" vertical="top"/>
    </xf>
    <xf numFmtId="0" fontId="8" fillId="0" borderId="11" xfId="0" applyFont="1" applyFill="1" applyBorder="1" applyAlignment="1">
      <alignment horizontal="center" vertical="top" wrapText="1"/>
    </xf>
    <xf numFmtId="49" fontId="5" fillId="2" borderId="41" xfId="0" applyNumberFormat="1" applyFont="1" applyFill="1" applyBorder="1" applyAlignment="1">
      <alignment horizontal="center" vertical="top"/>
    </xf>
    <xf numFmtId="0" fontId="6" fillId="0" borderId="65" xfId="0" applyFont="1" applyFill="1" applyBorder="1" applyAlignment="1">
      <alignment horizontal="center" vertical="top" wrapText="1"/>
    </xf>
    <xf numFmtId="49" fontId="2" fillId="0" borderId="34" xfId="0" applyNumberFormat="1" applyFont="1" applyBorder="1" applyAlignment="1">
      <alignment horizontal="center" vertical="top"/>
    </xf>
    <xf numFmtId="164" fontId="5" fillId="4" borderId="51" xfId="0" applyNumberFormat="1" applyFont="1" applyFill="1" applyBorder="1" applyAlignment="1">
      <alignment horizontal="center" vertical="center"/>
    </xf>
    <xf numFmtId="164" fontId="5" fillId="4" borderId="24" xfId="0" applyNumberFormat="1" applyFont="1" applyFill="1" applyBorder="1" applyAlignment="1">
      <alignment horizontal="center" vertical="center"/>
    </xf>
    <xf numFmtId="164" fontId="5" fillId="4" borderId="51" xfId="0" applyNumberFormat="1" applyFont="1" applyFill="1" applyBorder="1" applyAlignment="1">
      <alignment horizontal="center" vertical="center" wrapText="1"/>
    </xf>
    <xf numFmtId="0" fontId="6" fillId="0" borderId="35" xfId="0" applyFont="1" applyBorder="1" applyAlignment="1">
      <alignment vertical="top" wrapText="1"/>
    </xf>
    <xf numFmtId="0" fontId="6" fillId="0" borderId="4" xfId="0" applyFont="1" applyBorder="1" applyAlignment="1">
      <alignment horizontal="center" vertical="top"/>
    </xf>
    <xf numFmtId="0" fontId="6" fillId="0" borderId="62" xfId="0" applyFont="1" applyFill="1" applyBorder="1" applyAlignment="1">
      <alignment horizontal="center" vertical="top" wrapText="1"/>
    </xf>
    <xf numFmtId="49" fontId="5" fillId="2" borderId="68" xfId="0" applyNumberFormat="1" applyFont="1" applyFill="1" applyBorder="1" applyAlignment="1">
      <alignment horizontal="center" vertical="top"/>
    </xf>
    <xf numFmtId="49" fontId="5" fillId="0" borderId="28" xfId="0" applyNumberFormat="1" applyFont="1" applyBorder="1" applyAlignment="1">
      <alignment vertical="top"/>
    </xf>
    <xf numFmtId="0" fontId="5" fillId="0" borderId="27" xfId="0" applyFont="1" applyFill="1" applyBorder="1" applyAlignment="1">
      <alignment horizontal="left" vertical="top" wrapText="1"/>
    </xf>
    <xf numFmtId="49" fontId="2" fillId="0" borderId="36" xfId="0" applyNumberFormat="1" applyFont="1" applyBorder="1" applyAlignment="1">
      <alignment horizontal="center" vertical="top"/>
    </xf>
    <xf numFmtId="49" fontId="8" fillId="0" borderId="37" xfId="0" applyNumberFormat="1" applyFont="1" applyBorder="1" applyAlignment="1">
      <alignment horizontal="center" vertical="top"/>
    </xf>
    <xf numFmtId="0" fontId="6" fillId="0" borderId="5" xfId="3" applyFont="1" applyBorder="1" applyAlignment="1"/>
    <xf numFmtId="2" fontId="6" fillId="0" borderId="5" xfId="3" applyNumberFormat="1" applyFont="1" applyBorder="1" applyAlignment="1">
      <alignment horizontal="center"/>
    </xf>
    <xf numFmtId="164" fontId="6" fillId="0" borderId="5" xfId="3" applyNumberFormat="1" applyFont="1" applyBorder="1" applyAlignment="1"/>
    <xf numFmtId="164" fontId="6" fillId="0" borderId="18" xfId="3" applyNumberFormat="1" applyFont="1" applyBorder="1" applyAlignment="1"/>
    <xf numFmtId="0" fontId="36" fillId="0" borderId="69" xfId="0" applyFont="1" applyBorder="1"/>
    <xf numFmtId="0" fontId="8" fillId="0" borderId="28" xfId="0" applyFont="1" applyBorder="1" applyAlignment="1">
      <alignment horizontal="center" vertical="top"/>
    </xf>
    <xf numFmtId="0" fontId="8" fillId="0" borderId="29" xfId="0" applyFont="1" applyFill="1" applyBorder="1" applyAlignment="1">
      <alignment horizontal="center" vertical="top" wrapText="1"/>
    </xf>
    <xf numFmtId="49" fontId="5" fillId="2" borderId="61" xfId="0" applyNumberFormat="1" applyFont="1" applyFill="1" applyBorder="1" applyAlignment="1">
      <alignment horizontal="center" vertical="top"/>
    </xf>
    <xf numFmtId="49" fontId="5" fillId="3" borderId="20" xfId="0" applyNumberFormat="1" applyFont="1" applyFill="1" applyBorder="1" applyAlignment="1">
      <alignment horizontal="center" vertical="top"/>
    </xf>
    <xf numFmtId="49" fontId="5" fillId="0" borderId="20" xfId="0" applyNumberFormat="1" applyFont="1" applyBorder="1" applyAlignment="1">
      <alignment vertical="top"/>
    </xf>
    <xf numFmtId="0" fontId="6" fillId="0" borderId="53" xfId="3" applyFont="1" applyBorder="1" applyAlignment="1"/>
    <xf numFmtId="0" fontId="6" fillId="0" borderId="53" xfId="3" applyFont="1" applyBorder="1" applyAlignment="1">
      <alignment horizontal="center" vertical="top"/>
    </xf>
    <xf numFmtId="0" fontId="6" fillId="0" borderId="64" xfId="3" applyFont="1" applyBorder="1" applyAlignment="1"/>
    <xf numFmtId="0" fontId="8" fillId="0" borderId="59" xfId="0" applyFont="1" applyBorder="1" applyAlignment="1">
      <alignment horizontal="center" vertical="top"/>
    </xf>
    <xf numFmtId="0" fontId="8" fillId="0" borderId="72" xfId="0" applyFont="1" applyBorder="1" applyAlignment="1">
      <alignment horizontal="center" vertical="top"/>
    </xf>
    <xf numFmtId="0" fontId="2" fillId="0" borderId="58" xfId="0" applyFont="1" applyFill="1" applyBorder="1" applyAlignment="1">
      <alignment horizontal="center" vertical="top" wrapText="1"/>
    </xf>
    <xf numFmtId="0" fontId="6" fillId="0" borderId="0" xfId="0" applyFont="1" applyFill="1" applyBorder="1" applyAlignment="1">
      <alignment horizontal="center" vertical="top" wrapText="1"/>
    </xf>
    <xf numFmtId="0" fontId="15" fillId="0" borderId="78" xfId="0" applyFont="1" applyBorder="1"/>
    <xf numFmtId="0" fontId="8" fillId="0" borderId="76" xfId="0" applyFont="1" applyFill="1" applyBorder="1" applyAlignment="1">
      <alignment horizontal="center" vertical="top" wrapText="1"/>
    </xf>
    <xf numFmtId="0" fontId="18" fillId="0" borderId="0" xfId="0" applyFont="1" applyBorder="1" applyAlignment="1"/>
    <xf numFmtId="49" fontId="5" fillId="0" borderId="38" xfId="0" applyNumberFormat="1" applyFont="1" applyBorder="1" applyAlignment="1">
      <alignment vertical="top"/>
    </xf>
    <xf numFmtId="0" fontId="6" fillId="0" borderId="40" xfId="0" applyFont="1" applyFill="1" applyBorder="1" applyAlignment="1">
      <alignment horizontal="left" vertical="top" wrapText="1"/>
    </xf>
    <xf numFmtId="0" fontId="15" fillId="0" borderId="79" xfId="0" applyFont="1" applyBorder="1" applyAlignment="1">
      <alignment vertical="top" wrapText="1"/>
    </xf>
    <xf numFmtId="49" fontId="5" fillId="0" borderId="32" xfId="0" applyNumberFormat="1" applyFont="1" applyBorder="1" applyAlignment="1">
      <alignment vertical="top"/>
    </xf>
    <xf numFmtId="0" fontId="6" fillId="0" borderId="42" xfId="0" applyFont="1" applyFill="1" applyBorder="1" applyAlignment="1">
      <alignment horizontal="center" vertical="top" wrapText="1"/>
    </xf>
    <xf numFmtId="49" fontId="6" fillId="0" borderId="3" xfId="0" applyNumberFormat="1" applyFont="1" applyBorder="1" applyAlignment="1">
      <alignment horizontal="center" vertical="top"/>
    </xf>
    <xf numFmtId="0" fontId="15" fillId="0" borderId="3" xfId="0" applyFont="1" applyBorder="1" applyAlignment="1">
      <alignment vertical="top" wrapText="1"/>
    </xf>
    <xf numFmtId="49" fontId="6" fillId="0" borderId="66" xfId="0" applyNumberFormat="1" applyFont="1" applyBorder="1" applyAlignment="1">
      <alignment horizontal="center" vertical="top"/>
    </xf>
    <xf numFmtId="0" fontId="6" fillId="0" borderId="19" xfId="0" applyFont="1" applyFill="1" applyBorder="1" applyAlignment="1">
      <alignment horizontal="center" vertical="top"/>
    </xf>
    <xf numFmtId="164" fontId="6" fillId="0" borderId="61" xfId="0" applyNumberFormat="1" applyFont="1" applyFill="1" applyBorder="1" applyAlignment="1">
      <alignment horizontal="center" vertical="top"/>
    </xf>
    <xf numFmtId="164" fontId="6" fillId="0" borderId="2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49" fontId="6" fillId="0" borderId="16" xfId="0" applyNumberFormat="1" applyFont="1" applyFill="1" applyBorder="1" applyAlignment="1">
      <alignment horizontal="left" vertical="top" wrapText="1"/>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49" fontId="6" fillId="0" borderId="49" xfId="0" applyNumberFormat="1" applyFont="1" applyBorder="1" applyAlignment="1">
      <alignment horizontal="center" vertical="top"/>
    </xf>
    <xf numFmtId="49" fontId="6" fillId="0" borderId="6" xfId="0" applyNumberFormat="1" applyFont="1" applyFill="1" applyBorder="1" applyAlignment="1">
      <alignment horizontal="left" vertical="top" wrapText="1"/>
    </xf>
    <xf numFmtId="49" fontId="8" fillId="0" borderId="20" xfId="0" applyNumberFormat="1" applyFont="1" applyFill="1" applyBorder="1" applyAlignment="1">
      <alignment horizontal="center" vertical="top"/>
    </xf>
    <xf numFmtId="49" fontId="8" fillId="0" borderId="21" xfId="0" applyNumberFormat="1" applyFont="1" applyFill="1" applyBorder="1" applyAlignment="1">
      <alignment horizontal="center" vertical="top"/>
    </xf>
    <xf numFmtId="49" fontId="6" fillId="0" borderId="3" xfId="0" applyNumberFormat="1" applyFont="1" applyFill="1" applyBorder="1" applyAlignment="1">
      <alignment horizontal="left" vertical="top" wrapText="1"/>
    </xf>
    <xf numFmtId="49" fontId="8" fillId="0" borderId="4" xfId="0" applyNumberFormat="1" applyFont="1" applyFill="1" applyBorder="1" applyAlignment="1">
      <alignment horizontal="center" vertical="top"/>
    </xf>
    <xf numFmtId="49" fontId="8" fillId="0" borderId="62" xfId="0" applyNumberFormat="1" applyFont="1" applyFill="1" applyBorder="1" applyAlignment="1">
      <alignment horizontal="center" vertical="top"/>
    </xf>
    <xf numFmtId="164" fontId="5" fillId="7" borderId="34" xfId="0" applyNumberFormat="1" applyFont="1" applyFill="1" applyBorder="1" applyAlignment="1">
      <alignment horizontal="center" vertical="top"/>
    </xf>
    <xf numFmtId="164" fontId="7" fillId="7" borderId="34" xfId="0" applyNumberFormat="1" applyFont="1" applyFill="1" applyBorder="1" applyAlignment="1">
      <alignment horizontal="center" vertical="top"/>
    </xf>
    <xf numFmtId="164" fontId="5" fillId="4" borderId="51" xfId="0" applyNumberFormat="1" applyFont="1" applyFill="1" applyBorder="1" applyAlignment="1">
      <alignment horizontal="center" vertical="top"/>
    </xf>
    <xf numFmtId="0" fontId="0" fillId="0" borderId="46" xfId="0" applyBorder="1"/>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164" fontId="5" fillId="4" borderId="55" xfId="0" applyNumberFormat="1" applyFont="1" applyFill="1" applyBorder="1" applyAlignment="1">
      <alignment horizontal="center" vertical="top"/>
    </xf>
    <xf numFmtId="0" fontId="6" fillId="3" borderId="45" xfId="0" applyFont="1" applyFill="1" applyBorder="1" applyAlignment="1">
      <alignment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5" fillId="0" borderId="15" xfId="0" applyFont="1" applyFill="1" applyBorder="1" applyAlignment="1">
      <alignment vertical="top" wrapText="1"/>
    </xf>
    <xf numFmtId="49" fontId="2" fillId="0" borderId="77" xfId="0" applyNumberFormat="1" applyFont="1" applyBorder="1" applyAlignment="1">
      <alignment horizontal="center" vertical="top"/>
    </xf>
    <xf numFmtId="49" fontId="6" fillId="0" borderId="52" xfId="0" applyNumberFormat="1" applyFont="1" applyBorder="1" applyAlignment="1">
      <alignment horizontal="center" vertical="top"/>
    </xf>
    <xf numFmtId="0" fontId="6" fillId="0" borderId="5" xfId="0"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6" fillId="0" borderId="26" xfId="0" applyFont="1" applyBorder="1" applyAlignment="1">
      <alignment vertical="top" wrapText="1"/>
    </xf>
    <xf numFmtId="1" fontId="8" fillId="0" borderId="15" xfId="0" applyNumberFormat="1" applyFont="1" applyFill="1" applyBorder="1" applyAlignment="1">
      <alignment horizontal="center" vertical="top"/>
    </xf>
    <xf numFmtId="1" fontId="8" fillId="0" borderId="17" xfId="0" applyNumberFormat="1" applyFont="1" applyFill="1" applyBorder="1" applyAlignment="1">
      <alignment horizontal="center" vertical="top"/>
    </xf>
    <xf numFmtId="0" fontId="6" fillId="0" borderId="59" xfId="0" applyFont="1" applyFill="1" applyBorder="1" applyAlignment="1">
      <alignment vertical="top" wrapText="1"/>
    </xf>
    <xf numFmtId="164" fontId="6" fillId="5" borderId="19" xfId="0" applyNumberFormat="1" applyFont="1" applyFill="1" applyBorder="1" applyAlignment="1">
      <alignment horizontal="center" vertical="top"/>
    </xf>
    <xf numFmtId="1" fontId="8" fillId="0" borderId="38" xfId="0" applyNumberFormat="1" applyFont="1" applyFill="1" applyBorder="1" applyAlignment="1">
      <alignment horizontal="center" vertical="top"/>
    </xf>
    <xf numFmtId="1" fontId="8" fillId="0" borderId="76" xfId="0" applyNumberFormat="1" applyFont="1" applyFill="1" applyBorder="1" applyAlignment="1">
      <alignment horizontal="center" vertical="top"/>
    </xf>
    <xf numFmtId="0" fontId="6" fillId="0" borderId="78" xfId="0" applyFont="1" applyBorder="1" applyAlignment="1">
      <alignment vertical="top" wrapText="1"/>
    </xf>
    <xf numFmtId="0" fontId="6" fillId="0" borderId="78" xfId="0" applyFont="1" applyBorder="1" applyAlignment="1">
      <alignment wrapText="1"/>
    </xf>
    <xf numFmtId="0" fontId="8" fillId="0" borderId="20"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0" fontId="6" fillId="0" borderId="2" xfId="0" applyFont="1" applyFill="1" applyBorder="1" applyAlignment="1">
      <alignment vertical="top" wrapText="1"/>
    </xf>
    <xf numFmtId="49" fontId="2" fillId="0" borderId="51" xfId="0" applyNumberFormat="1" applyFont="1" applyBorder="1" applyAlignment="1">
      <alignment horizontal="center" vertical="top"/>
    </xf>
    <xf numFmtId="164" fontId="5" fillId="4" borderId="34" xfId="0" applyNumberFormat="1" applyFont="1" applyFill="1" applyBorder="1" applyAlignment="1">
      <alignment horizontal="center" vertical="top"/>
    </xf>
    <xf numFmtId="0" fontId="36" fillId="0" borderId="3" xfId="0" applyFont="1" applyBorder="1" applyAlignment="1">
      <alignment wrapText="1"/>
    </xf>
    <xf numFmtId="9" fontId="6" fillId="0" borderId="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0" fontId="5" fillId="0" borderId="38" xfId="0" applyFont="1" applyFill="1" applyBorder="1" applyAlignment="1">
      <alignment vertical="top" wrapText="1"/>
    </xf>
    <xf numFmtId="164" fontId="6" fillId="0" borderId="16" xfId="0" applyNumberFormat="1" applyFont="1" applyFill="1" applyBorder="1" applyAlignment="1">
      <alignment horizontal="center" vertical="top"/>
    </xf>
    <xf numFmtId="0" fontId="36" fillId="0" borderId="38" xfId="0" applyFont="1" applyBorder="1"/>
    <xf numFmtId="49" fontId="6" fillId="0" borderId="38" xfId="0" applyNumberFormat="1" applyFont="1" applyFill="1" applyBorder="1" applyAlignment="1">
      <alignment horizontal="center" vertical="top"/>
    </xf>
    <xf numFmtId="49" fontId="6" fillId="0" borderId="76" xfId="0" applyNumberFormat="1" applyFont="1" applyFill="1" applyBorder="1" applyAlignment="1">
      <alignment horizontal="center" vertical="top"/>
    </xf>
    <xf numFmtId="0" fontId="6" fillId="0" borderId="59" xfId="0" applyFont="1" applyFill="1" applyBorder="1" applyAlignment="1">
      <alignment horizontal="left" vertical="top" wrapText="1"/>
    </xf>
    <xf numFmtId="49" fontId="6" fillId="0" borderId="59" xfId="0" applyNumberFormat="1" applyFont="1" applyFill="1" applyBorder="1" applyAlignment="1">
      <alignment horizontal="center" vertical="top"/>
    </xf>
    <xf numFmtId="49" fontId="6" fillId="0" borderId="58" xfId="0" applyNumberFormat="1" applyFont="1" applyFill="1" applyBorder="1" applyAlignment="1">
      <alignment horizontal="center" vertical="top"/>
    </xf>
    <xf numFmtId="164" fontId="6" fillId="5" borderId="44" xfId="0" applyNumberFormat="1" applyFont="1" applyFill="1" applyBorder="1" applyAlignment="1">
      <alignment horizontal="center" vertical="top"/>
    </xf>
    <xf numFmtId="0" fontId="6" fillId="0" borderId="9" xfId="0" applyFont="1" applyFill="1" applyBorder="1" applyAlignment="1">
      <alignment horizontal="left" vertical="top" wrapText="1"/>
    </xf>
    <xf numFmtId="49" fontId="6" fillId="0" borderId="9"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164" fontId="5" fillId="4" borderId="41" xfId="0" applyNumberFormat="1" applyFont="1" applyFill="1" applyBorder="1" applyAlignment="1">
      <alignment horizontal="center" vertical="top"/>
    </xf>
    <xf numFmtId="0" fontId="36" fillId="0" borderId="34" xfId="0" applyFont="1" applyBorder="1" applyAlignment="1">
      <alignment horizontal="left" vertical="top" wrapText="1"/>
    </xf>
    <xf numFmtId="49" fontId="6" fillId="0" borderId="24" xfId="0" applyNumberFormat="1" applyFont="1" applyFill="1" applyBorder="1" applyAlignment="1">
      <alignment horizontal="center" vertical="top"/>
    </xf>
    <xf numFmtId="49" fontId="6" fillId="0" borderId="25"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0" fontId="6" fillId="3" borderId="24" xfId="0" applyFont="1" applyFill="1" applyBorder="1" applyAlignment="1">
      <alignment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164" fontId="5" fillId="6" borderId="13" xfId="0" applyNumberFormat="1" applyFont="1" applyFill="1" applyBorder="1" applyAlignment="1">
      <alignment horizontal="center" vertical="top"/>
    </xf>
    <xf numFmtId="0" fontId="5" fillId="0" borderId="0" xfId="0" applyFont="1" applyBorder="1" applyAlignment="1">
      <alignment horizontal="right" vertical="top" wrapText="1"/>
    </xf>
    <xf numFmtId="0" fontId="11" fillId="0" borderId="0" xfId="0" applyFont="1" applyBorder="1" applyAlignment="1">
      <alignment horizontal="right" vertical="top" wrapText="1"/>
    </xf>
    <xf numFmtId="0" fontId="36" fillId="0" borderId="0" xfId="0" applyFont="1"/>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8" fillId="0" borderId="29"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0" fontId="2" fillId="0" borderId="0" xfId="0" applyFont="1" applyBorder="1" applyAlignment="1">
      <alignment horizontal="left" vertical="top"/>
    </xf>
    <xf numFmtId="9" fontId="8" fillId="0" borderId="33" xfId="0" applyNumberFormat="1" applyFont="1" applyFill="1" applyBorder="1" applyAlignment="1">
      <alignment horizontal="center" vertical="top"/>
    </xf>
    <xf numFmtId="0" fontId="2" fillId="0" borderId="0" xfId="0" applyFont="1" applyFill="1" applyBorder="1" applyAlignment="1">
      <alignment vertical="top"/>
    </xf>
    <xf numFmtId="0" fontId="8" fillId="0" borderId="33"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8" fillId="0" borderId="77"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164" fontId="21" fillId="0" borderId="5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0" fontId="6" fillId="0" borderId="45" xfId="0" applyFont="1" applyFill="1" applyBorder="1" applyAlignment="1">
      <alignment horizontal="left" vertical="top" wrapText="1"/>
    </xf>
    <xf numFmtId="164" fontId="8" fillId="0" borderId="78" xfId="0" applyNumberFormat="1" applyFont="1" applyFill="1" applyBorder="1" applyAlignment="1">
      <alignment horizontal="center" vertical="top"/>
    </xf>
    <xf numFmtId="9" fontId="31" fillId="0" borderId="32" xfId="0" applyNumberFormat="1" applyFont="1" applyFill="1" applyBorder="1" applyAlignment="1">
      <alignment horizontal="center" vertical="top"/>
    </xf>
    <xf numFmtId="0" fontId="26" fillId="0" borderId="0" xfId="0" applyFont="1" applyBorder="1" applyAlignment="1">
      <alignment vertical="top"/>
    </xf>
    <xf numFmtId="164" fontId="8" fillId="0" borderId="20" xfId="0" applyNumberFormat="1" applyFont="1" applyFill="1" applyBorder="1" applyAlignment="1">
      <alignment horizontal="center" vertical="top"/>
    </xf>
    <xf numFmtId="49" fontId="2" fillId="0" borderId="0" xfId="0" applyNumberFormat="1" applyFont="1" applyBorder="1" applyAlignment="1">
      <alignment horizontal="center" vertical="top"/>
    </xf>
    <xf numFmtId="49" fontId="2" fillId="0" borderId="45" xfId="0" applyNumberFormat="1" applyFont="1" applyBorder="1" applyAlignment="1">
      <alignment horizontal="center" vertical="top"/>
    </xf>
    <xf numFmtId="164" fontId="38" fillId="0" borderId="26" xfId="0" applyNumberFormat="1" applyFont="1" applyFill="1" applyBorder="1" applyAlignment="1">
      <alignment horizontal="center" vertical="top"/>
    </xf>
    <xf numFmtId="164" fontId="21" fillId="0" borderId="17" xfId="0" applyNumberFormat="1" applyFont="1" applyFill="1" applyBorder="1" applyAlignment="1">
      <alignment horizontal="center" vertical="top"/>
    </xf>
    <xf numFmtId="164" fontId="7" fillId="8" borderId="15" xfId="0" applyNumberFormat="1" applyFont="1" applyFill="1" applyBorder="1" applyAlignment="1">
      <alignment horizontal="center" vertical="top"/>
    </xf>
    <xf numFmtId="164" fontId="21" fillId="8" borderId="18" xfId="0" applyNumberFormat="1" applyFont="1" applyFill="1" applyBorder="1" applyAlignment="1">
      <alignment horizontal="center" vertical="top"/>
    </xf>
    <xf numFmtId="9" fontId="8" fillId="0" borderId="29"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0" fontId="2" fillId="3" borderId="25" xfId="0" applyFont="1" applyFill="1" applyBorder="1" applyAlignment="1">
      <alignment vertical="top"/>
    </xf>
    <xf numFmtId="0" fontId="6" fillId="0" borderId="0" xfId="0" applyFont="1" applyFill="1" applyBorder="1" applyAlignment="1">
      <alignment horizontal="center" vertical="top"/>
    </xf>
    <xf numFmtId="0" fontId="42" fillId="0" borderId="0" xfId="0" applyFont="1" applyAlignment="1">
      <alignment vertical="top"/>
    </xf>
    <xf numFmtId="0" fontId="42" fillId="0" borderId="0" xfId="0" applyNumberFormat="1" applyFont="1" applyAlignment="1">
      <alignment vertical="top"/>
    </xf>
    <xf numFmtId="0" fontId="42" fillId="0" borderId="0" xfId="0" applyFont="1" applyAlignment="1">
      <alignment horizontal="center" vertical="top"/>
    </xf>
    <xf numFmtId="0" fontId="12" fillId="0" borderId="0" xfId="0" applyFont="1" applyAlignment="1">
      <alignment horizontal="left" vertical="top" wrapText="1"/>
    </xf>
    <xf numFmtId="0" fontId="11" fillId="0" borderId="0" xfId="0" applyFont="1" applyAlignment="1">
      <alignment vertical="top"/>
    </xf>
    <xf numFmtId="49" fontId="7" fillId="2" borderId="36"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49" fontId="7" fillId="2" borderId="6" xfId="0" applyNumberFormat="1" applyFont="1" applyFill="1" applyBorder="1" applyAlignment="1">
      <alignment horizontal="center" vertical="top"/>
    </xf>
    <xf numFmtId="164" fontId="8" fillId="0" borderId="73"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7" borderId="55" xfId="0" applyNumberFormat="1" applyFont="1" applyFill="1" applyBorder="1" applyAlignment="1">
      <alignment horizontal="center" vertical="center"/>
    </xf>
    <xf numFmtId="164" fontId="7" fillId="7" borderId="65" xfId="0" applyNumberFormat="1" applyFont="1" applyFill="1" applyBorder="1" applyAlignment="1">
      <alignment horizontal="center" vertical="center"/>
    </xf>
    <xf numFmtId="164" fontId="7" fillId="7" borderId="13" xfId="0" applyNumberFormat="1" applyFont="1" applyFill="1" applyBorder="1" applyAlignment="1">
      <alignment horizontal="center" vertical="center"/>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49" fontId="2" fillId="0" borderId="69" xfId="0" applyNumberFormat="1" applyFont="1" applyBorder="1" applyAlignment="1">
      <alignment horizontal="center" vertical="top"/>
    </xf>
    <xf numFmtId="0" fontId="3" fillId="0" borderId="5" xfId="0" applyFont="1" applyFill="1" applyBorder="1" applyAlignment="1">
      <alignment horizontal="center" vertical="top"/>
    </xf>
    <xf numFmtId="164" fontId="8" fillId="0" borderId="18" xfId="0" applyNumberFormat="1" applyFont="1" applyBorder="1" applyAlignment="1">
      <alignment horizontal="center" vertical="top"/>
    </xf>
    <xf numFmtId="164" fontId="8" fillId="0" borderId="27" xfId="0" applyNumberFormat="1" applyFont="1" applyBorder="1" applyAlignment="1">
      <alignment horizontal="center" vertical="top"/>
    </xf>
    <xf numFmtId="164" fontId="8" fillId="5" borderId="5" xfId="0" applyNumberFormat="1" applyFont="1" applyFill="1" applyBorder="1" applyAlignment="1">
      <alignment horizontal="center" vertical="top" wrapText="1"/>
    </xf>
    <xf numFmtId="0" fontId="21" fillId="0" borderId="69" xfId="0" applyFont="1" applyFill="1" applyBorder="1" applyAlignment="1">
      <alignment horizontal="left" vertical="top" wrapText="1"/>
    </xf>
    <xf numFmtId="0" fontId="2" fillId="0" borderId="68"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77" xfId="0" applyFont="1" applyFill="1" applyBorder="1" applyAlignment="1">
      <alignment horizontal="center" vertical="top" wrapText="1"/>
    </xf>
    <xf numFmtId="49" fontId="3" fillId="0" borderId="44" xfId="0" applyNumberFormat="1" applyFont="1" applyBorder="1" applyAlignment="1">
      <alignment horizontal="center" vertical="top"/>
    </xf>
    <xf numFmtId="164" fontId="21" fillId="4" borderId="14" xfId="0" applyNumberFormat="1" applyFont="1" applyFill="1" applyBorder="1" applyAlignment="1">
      <alignment horizontal="center" vertical="center"/>
    </xf>
    <xf numFmtId="0" fontId="2" fillId="0" borderId="46"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47" xfId="0" applyFont="1" applyFill="1" applyBorder="1" applyAlignment="1">
      <alignment horizontal="center" vertical="top" wrapText="1"/>
    </xf>
    <xf numFmtId="49" fontId="7" fillId="0" borderId="28" xfId="0" applyNumberFormat="1" applyFont="1" applyBorder="1" applyAlignment="1">
      <alignment vertical="top"/>
    </xf>
    <xf numFmtId="0" fontId="6" fillId="0" borderId="29" xfId="0" applyFont="1" applyFill="1" applyBorder="1" applyAlignment="1">
      <alignment vertical="top" wrapText="1"/>
    </xf>
    <xf numFmtId="49" fontId="9" fillId="0" borderId="52" xfId="0" applyNumberFormat="1" applyFont="1" applyBorder="1" applyAlignment="1">
      <alignment vertical="top"/>
    </xf>
    <xf numFmtId="0" fontId="2" fillId="0" borderId="5" xfId="0" applyFont="1" applyFill="1" applyBorder="1" applyAlignment="1">
      <alignment horizontal="center" vertical="top" wrapText="1"/>
    </xf>
    <xf numFmtId="164" fontId="8" fillId="0" borderId="54" xfId="0" applyNumberFormat="1" applyFont="1" applyFill="1" applyBorder="1" applyAlignment="1">
      <alignment horizontal="center" vertical="center"/>
    </xf>
    <xf numFmtId="49" fontId="7" fillId="0" borderId="32" xfId="0" applyNumberFormat="1" applyFont="1" applyBorder="1" applyAlignment="1">
      <alignment vertical="top"/>
    </xf>
    <xf numFmtId="0" fontId="6" fillId="0" borderId="33" xfId="0" applyFont="1" applyFill="1" applyBorder="1" applyAlignment="1">
      <alignment vertical="top" wrapText="1"/>
    </xf>
    <xf numFmtId="49" fontId="9" fillId="0" borderId="44" xfId="0" applyNumberFormat="1" applyFont="1" applyBorder="1" applyAlignment="1">
      <alignment vertical="top"/>
    </xf>
    <xf numFmtId="164" fontId="8" fillId="0" borderId="57" xfId="0" applyNumberFormat="1" applyFont="1" applyFill="1" applyBorder="1" applyAlignment="1">
      <alignment horizontal="center" vertical="center"/>
    </xf>
    <xf numFmtId="164" fontId="7" fillId="7" borderId="22" xfId="0" applyNumberFormat="1" applyFont="1" applyFill="1" applyBorder="1" applyAlignment="1">
      <alignment horizontal="center" vertical="center"/>
    </xf>
    <xf numFmtId="164" fontId="7" fillId="3" borderId="41" xfId="0" applyNumberFormat="1" applyFont="1" applyFill="1" applyBorder="1" applyAlignment="1">
      <alignment horizontal="center" vertical="center"/>
    </xf>
    <xf numFmtId="0" fontId="8" fillId="3" borderId="45" xfId="0" applyFont="1" applyFill="1" applyBorder="1" applyAlignment="1">
      <alignment vertical="top" wrapText="1"/>
    </xf>
    <xf numFmtId="164" fontId="8" fillId="5" borderId="69"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49" fontId="2" fillId="8" borderId="2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8"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5" xfId="0" applyFont="1" applyFill="1" applyBorder="1" applyAlignment="1">
      <alignment horizontal="center" vertical="top"/>
    </xf>
    <xf numFmtId="164" fontId="7" fillId="4" borderId="50"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8"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0" fontId="8" fillId="0" borderId="5" xfId="0" applyFont="1" applyFill="1" applyBorder="1" applyAlignment="1">
      <alignment horizontal="center" vertical="top"/>
    </xf>
    <xf numFmtId="164" fontId="7" fillId="0" borderId="54" xfId="0" applyNumberFormat="1" applyFont="1" applyFill="1" applyBorder="1" applyAlignment="1">
      <alignment horizontal="center" vertical="top"/>
    </xf>
    <xf numFmtId="0" fontId="10" fillId="7" borderId="13" xfId="0"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22" xfId="0" applyNumberFormat="1" applyFont="1" applyFill="1" applyBorder="1" applyAlignment="1">
      <alignment horizontal="center" vertical="top"/>
    </xf>
    <xf numFmtId="0" fontId="8" fillId="0" borderId="52" xfId="0" applyFont="1" applyFill="1" applyBorder="1" applyAlignment="1">
      <alignment horizontal="left" vertical="top" wrapText="1"/>
    </xf>
    <xf numFmtId="49" fontId="2" fillId="0" borderId="36" xfId="0" applyNumberFormat="1" applyFont="1" applyFill="1" applyBorder="1" applyAlignment="1">
      <alignment horizontal="center" vertical="top"/>
    </xf>
    <xf numFmtId="49" fontId="7" fillId="0" borderId="7" xfId="0" applyNumberFormat="1" applyFont="1" applyBorder="1" applyAlignment="1">
      <alignment horizontal="center" vertical="top"/>
    </xf>
    <xf numFmtId="0" fontId="8" fillId="0" borderId="19" xfId="0" applyFont="1" applyFill="1" applyBorder="1" applyAlignment="1">
      <alignment horizontal="left" vertical="top" wrapText="1"/>
    </xf>
    <xf numFmtId="49" fontId="2" fillId="0" borderId="6"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0" fontId="8" fillId="0" borderId="52" xfId="0" applyFont="1" applyFill="1" applyBorder="1" applyAlignment="1">
      <alignment vertical="top"/>
    </xf>
    <xf numFmtId="164" fontId="7" fillId="8" borderId="61" xfId="0" applyNumberFormat="1" applyFont="1" applyFill="1" applyBorder="1" applyAlignment="1">
      <alignment horizontal="center" vertical="top"/>
    </xf>
    <xf numFmtId="0" fontId="10" fillId="8" borderId="5" xfId="0" applyFont="1" applyFill="1" applyBorder="1" applyAlignment="1">
      <alignment horizontal="center" vertical="top"/>
    </xf>
    <xf numFmtId="164" fontId="21" fillId="8" borderId="5" xfId="0" applyNumberFormat="1" applyFont="1" applyFill="1" applyBorder="1" applyAlignment="1">
      <alignment horizontal="center" vertical="top"/>
    </xf>
    <xf numFmtId="0" fontId="10" fillId="4" borderId="19" xfId="0" applyFont="1" applyFill="1" applyBorder="1" applyAlignment="1">
      <alignment horizontal="center" vertical="top"/>
    </xf>
    <xf numFmtId="164" fontId="7" fillId="4" borderId="19" xfId="0" applyNumberFormat="1" applyFont="1" applyFill="1" applyBorder="1" applyAlignment="1">
      <alignment horizontal="center" vertical="top"/>
    </xf>
    <xf numFmtId="49" fontId="7" fillId="3" borderId="42" xfId="0" applyNumberFormat="1" applyFont="1" applyFill="1" applyBorder="1" applyAlignment="1">
      <alignment horizontal="right" vertical="top"/>
    </xf>
    <xf numFmtId="49" fontId="9" fillId="0" borderId="13" xfId="0" applyNumberFormat="1" applyFont="1" applyBorder="1" applyAlignment="1">
      <alignment horizontal="center" vertical="top"/>
    </xf>
    <xf numFmtId="0" fontId="2" fillId="0" borderId="69" xfId="0" applyFont="1" applyBorder="1" applyAlignment="1">
      <alignment horizontal="center" vertical="top" wrapText="1"/>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0" fontId="10" fillId="4" borderId="22" xfId="0" applyFont="1" applyFill="1" applyBorder="1" applyAlignment="1">
      <alignment horizontal="center" vertical="top"/>
    </xf>
    <xf numFmtId="0" fontId="2" fillId="0" borderId="68" xfId="0" applyFont="1" applyBorder="1" applyAlignment="1">
      <alignment horizontal="center" vertical="top" wrapText="1"/>
    </xf>
    <xf numFmtId="164" fontId="21" fillId="8" borderId="15" xfId="0" applyNumberFormat="1" applyFont="1" applyFill="1" applyBorder="1" applyAlignment="1">
      <alignment horizontal="center" vertical="top"/>
    </xf>
    <xf numFmtId="164" fontId="21" fillId="8" borderId="17" xfId="0" applyNumberFormat="1" applyFont="1" applyFill="1" applyBorder="1" applyAlignment="1">
      <alignment horizontal="center" vertical="top"/>
    </xf>
    <xf numFmtId="0" fontId="8" fillId="0" borderId="0" xfId="0" applyFont="1" applyBorder="1" applyAlignment="1">
      <alignment horizontal="center" vertical="top" wrapText="1"/>
    </xf>
    <xf numFmtId="164" fontId="8" fillId="0" borderId="20" xfId="0" applyNumberFormat="1" applyFont="1" applyFill="1" applyBorder="1" applyAlignment="1">
      <alignment horizontal="center" vertical="top" wrapText="1"/>
    </xf>
    <xf numFmtId="164" fontId="8" fillId="0" borderId="7" xfId="0" applyNumberFormat="1" applyFont="1" applyFill="1" applyBorder="1" applyAlignment="1">
      <alignment horizontal="center" vertical="top" wrapText="1"/>
    </xf>
    <xf numFmtId="164" fontId="8" fillId="5" borderId="19" xfId="0" applyNumberFormat="1" applyFont="1" applyFill="1" applyBorder="1" applyAlignment="1">
      <alignment horizontal="center" vertical="top" wrapText="1"/>
    </xf>
    <xf numFmtId="0" fontId="8" fillId="0" borderId="69" xfId="0" applyFont="1" applyBorder="1" applyAlignment="1">
      <alignment horizontal="center" vertical="top" wrapText="1"/>
    </xf>
    <xf numFmtId="0" fontId="2" fillId="8" borderId="16" xfId="0" applyFont="1" applyFill="1" applyBorder="1" applyAlignment="1">
      <alignment horizontal="center" vertical="top" wrapText="1"/>
    </xf>
    <xf numFmtId="164" fontId="8" fillId="0" borderId="30" xfId="0" applyNumberFormat="1" applyFont="1" applyFill="1" applyBorder="1" applyAlignment="1">
      <alignment horizontal="center" vertical="top" wrapText="1"/>
    </xf>
    <xf numFmtId="164" fontId="7" fillId="3" borderId="32" xfId="0" applyNumberFormat="1" applyFont="1" applyFill="1" applyBorder="1" applyAlignment="1">
      <alignment horizontal="center" vertical="top"/>
    </xf>
    <xf numFmtId="0" fontId="8" fillId="0" borderId="18" xfId="0" applyFont="1" applyFill="1" applyBorder="1" applyAlignment="1">
      <alignment horizontal="center" vertical="top"/>
    </xf>
    <xf numFmtId="164" fontId="8" fillId="5" borderId="68" xfId="0" applyNumberFormat="1" applyFont="1" applyFill="1" applyBorder="1" applyAlignment="1">
      <alignment horizontal="center" vertical="top" wrapText="1"/>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15" fillId="0" borderId="68" xfId="0" applyFont="1" applyBorder="1" applyAlignment="1">
      <alignment vertical="top" wrapText="1"/>
    </xf>
    <xf numFmtId="0" fontId="2" fillId="0" borderId="68"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5" fillId="0" borderId="46" xfId="0" applyFont="1" applyBorder="1" applyAlignment="1">
      <alignment vertical="top" wrapText="1"/>
    </xf>
    <xf numFmtId="0" fontId="3" fillId="0" borderId="46" xfId="0" applyFont="1" applyBorder="1" applyAlignment="1">
      <alignment vertical="top"/>
    </xf>
    <xf numFmtId="0" fontId="2" fillId="0" borderId="46" xfId="0" applyFont="1" applyBorder="1" applyAlignment="1">
      <alignment vertical="top"/>
    </xf>
    <xf numFmtId="0" fontId="2" fillId="0" borderId="44" xfId="0" applyFont="1" applyBorder="1" applyAlignment="1">
      <alignment vertical="top"/>
    </xf>
    <xf numFmtId="0" fontId="2" fillId="3" borderId="34" xfId="0" applyFont="1" applyFill="1" applyBorder="1" applyAlignment="1">
      <alignment horizontal="center" vertical="top" wrapText="1"/>
    </xf>
    <xf numFmtId="0" fontId="2" fillId="6" borderId="25" xfId="0" applyFont="1" applyFill="1" applyBorder="1" applyAlignment="1">
      <alignment horizontal="center" vertical="top"/>
    </xf>
    <xf numFmtId="164" fontId="7" fillId="2" borderId="4" xfId="0" applyNumberFormat="1" applyFont="1" applyFill="1" applyBorder="1" applyAlignment="1">
      <alignment horizontal="center" vertical="top"/>
    </xf>
    <xf numFmtId="0" fontId="2" fillId="9" borderId="34" xfId="0" applyFont="1" applyFill="1" applyBorder="1" applyAlignment="1">
      <alignment vertical="top"/>
    </xf>
    <xf numFmtId="0" fontId="2" fillId="9" borderId="24" xfId="0" applyFont="1" applyFill="1" applyBorder="1" applyAlignment="1">
      <alignment vertical="top"/>
    </xf>
    <xf numFmtId="0" fontId="6" fillId="9" borderId="25" xfId="0"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10" borderId="25" xfId="0" applyFont="1" applyFill="1" applyBorder="1" applyAlignment="1">
      <alignment vertical="top"/>
    </xf>
    <xf numFmtId="0" fontId="18" fillId="0" borderId="0" xfId="0" applyFont="1" applyAlignment="1">
      <alignment horizontal="left" vertical="top"/>
    </xf>
    <xf numFmtId="164" fontId="7" fillId="6" borderId="35" xfId="0" applyNumberFormat="1" applyFont="1" applyFill="1" applyBorder="1" applyAlignment="1">
      <alignment horizontal="center" vertical="top"/>
    </xf>
    <xf numFmtId="0" fontId="2" fillId="0" borderId="17"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6" xfId="0" applyFont="1" applyFill="1" applyBorder="1" applyAlignment="1">
      <alignment horizontal="center" vertical="top" wrapText="1"/>
    </xf>
    <xf numFmtId="164" fontId="7" fillId="4" borderId="10" xfId="0" applyNumberFormat="1" applyFont="1" applyFill="1" applyBorder="1" applyAlignment="1">
      <alignment horizontal="center" vertical="top"/>
    </xf>
    <xf numFmtId="0" fontId="10" fillId="4" borderId="80"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79" xfId="0" applyFont="1" applyFill="1" applyBorder="1" applyAlignment="1">
      <alignment horizontal="center" vertical="top" wrapText="1"/>
    </xf>
    <xf numFmtId="0" fontId="2" fillId="0" borderId="26" xfId="0" applyFont="1" applyFill="1" applyBorder="1" applyAlignment="1">
      <alignment horizontal="center" vertical="top" wrapText="1"/>
    </xf>
    <xf numFmtId="0" fontId="17" fillId="3" borderId="47" xfId="0" applyFont="1" applyFill="1" applyBorder="1" applyAlignment="1">
      <alignment horizontal="center" vertical="top" wrapText="1"/>
    </xf>
    <xf numFmtId="49" fontId="43" fillId="3" borderId="23" xfId="0" applyNumberFormat="1" applyFont="1" applyFill="1" applyBorder="1" applyAlignment="1">
      <alignment horizontal="center" vertical="top"/>
    </xf>
    <xf numFmtId="0" fontId="6" fillId="0" borderId="46" xfId="0" applyFont="1" applyBorder="1" applyAlignment="1">
      <alignment horizontal="left" vertical="center" wrapText="1"/>
    </xf>
    <xf numFmtId="164" fontId="5" fillId="4" borderId="13"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1" xfId="0" applyNumberFormat="1" applyFont="1" applyFill="1" applyBorder="1" applyAlignment="1">
      <alignment horizontal="center" vertical="top"/>
    </xf>
    <xf numFmtId="0" fontId="5" fillId="4" borderId="50" xfId="0" applyFont="1" applyFill="1" applyBorder="1" applyAlignment="1">
      <alignment horizontal="center" vertical="top"/>
    </xf>
    <xf numFmtId="0" fontId="6" fillId="0" borderId="17" xfId="0" applyNumberFormat="1" applyFont="1" applyFill="1" applyBorder="1" applyAlignment="1">
      <alignment horizontal="center" vertical="top"/>
    </xf>
    <xf numFmtId="0" fontId="6" fillId="0" borderId="15" xfId="0" applyNumberFormat="1" applyFont="1" applyFill="1" applyBorder="1" applyAlignment="1">
      <alignment horizontal="center" vertical="top"/>
    </xf>
    <xf numFmtId="164" fontId="6" fillId="0" borderId="54" xfId="0" applyNumberFormat="1" applyFont="1" applyFill="1" applyBorder="1" applyAlignment="1">
      <alignment horizontal="left" vertical="center" wrapText="1"/>
    </xf>
    <xf numFmtId="164" fontId="6" fillId="5" borderId="1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0" fontId="6" fillId="0" borderId="48" xfId="0" applyFont="1" applyFill="1" applyBorder="1" applyAlignment="1">
      <alignment horizontal="center" vertical="top"/>
    </xf>
    <xf numFmtId="164" fontId="8" fillId="0" borderId="0"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9" fontId="31" fillId="0" borderId="47"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9" fontId="8" fillId="0" borderId="49" xfId="0" applyNumberFormat="1" applyFont="1" applyFill="1" applyBorder="1" applyAlignment="1">
      <alignment horizontal="center" vertical="top"/>
    </xf>
    <xf numFmtId="0" fontId="8" fillId="0" borderId="47" xfId="0" applyFont="1" applyFill="1" applyBorder="1" applyAlignment="1">
      <alignment horizontal="center" vertical="top" wrapText="1"/>
    </xf>
    <xf numFmtId="0" fontId="8" fillId="0" borderId="32" xfId="0" applyFont="1" applyFill="1" applyBorder="1" applyAlignment="1">
      <alignment horizontal="center" vertical="top" wrapText="1"/>
    </xf>
    <xf numFmtId="0" fontId="11" fillId="0" borderId="46" xfId="0" applyFont="1" applyBorder="1" applyAlignment="1">
      <alignment horizontal="left" vertical="center" wrapText="1"/>
    </xf>
    <xf numFmtId="0" fontId="8" fillId="0" borderId="48"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32"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0" fontId="8" fillId="0" borderId="15" xfId="0" applyNumberFormat="1" applyFont="1" applyFill="1" applyBorder="1" applyAlignment="1">
      <alignment horizontal="center" vertical="top"/>
    </xf>
    <xf numFmtId="0" fontId="30" fillId="0" borderId="0" xfId="4"/>
    <xf numFmtId="0" fontId="17" fillId="0" borderId="0" xfId="4" applyFont="1" applyAlignment="1">
      <alignment vertical="top"/>
    </xf>
    <xf numFmtId="0" fontId="20" fillId="0" borderId="0" xfId="4" applyFont="1" applyAlignment="1">
      <alignment vertical="top"/>
    </xf>
    <xf numFmtId="0" fontId="2" fillId="0" borderId="0" xfId="4" applyFont="1" applyAlignment="1">
      <alignment vertical="top"/>
    </xf>
    <xf numFmtId="0" fontId="2" fillId="0" borderId="0" xfId="4" applyFont="1" applyBorder="1" applyAlignment="1">
      <alignment vertical="top"/>
    </xf>
    <xf numFmtId="0" fontId="18" fillId="0" borderId="0" xfId="4" applyFont="1" applyFill="1" applyBorder="1" applyAlignment="1">
      <alignment horizontal="center" vertical="top"/>
    </xf>
    <xf numFmtId="49" fontId="6" fillId="0" borderId="0" xfId="4" applyNumberFormat="1" applyFont="1" applyFill="1" applyBorder="1" applyAlignment="1">
      <alignment horizontal="right" vertical="top"/>
    </xf>
    <xf numFmtId="49" fontId="18" fillId="0" borderId="0" xfId="4" applyNumberFormat="1" applyFont="1" applyFill="1" applyBorder="1" applyAlignment="1">
      <alignment horizontal="right" vertical="top"/>
    </xf>
    <xf numFmtId="49" fontId="18" fillId="0" borderId="0" xfId="4" applyNumberFormat="1" applyFont="1" applyFill="1" applyBorder="1" applyAlignment="1">
      <alignment vertical="top"/>
    </xf>
    <xf numFmtId="0" fontId="44" fillId="0" borderId="0" xfId="4" applyFont="1" applyAlignment="1">
      <alignment vertical="top" wrapText="1"/>
    </xf>
    <xf numFmtId="49" fontId="45" fillId="0" borderId="0" xfId="4" applyNumberFormat="1" applyFont="1" applyFill="1" applyBorder="1" applyAlignment="1">
      <alignment horizontal="center" vertical="top" wrapText="1"/>
    </xf>
    <xf numFmtId="2" fontId="7" fillId="6" borderId="14" xfId="4" applyNumberFormat="1" applyFont="1" applyFill="1" applyBorder="1" applyAlignment="1">
      <alignment horizontal="center" vertical="top"/>
    </xf>
    <xf numFmtId="49" fontId="7" fillId="6" borderId="3" xfId="4" applyNumberFormat="1" applyFont="1" applyFill="1" applyBorder="1" applyAlignment="1">
      <alignment horizontal="center" vertical="top"/>
    </xf>
    <xf numFmtId="1" fontId="17" fillId="2" borderId="25" xfId="4" applyNumberFormat="1" applyFont="1" applyFill="1" applyBorder="1" applyAlignment="1">
      <alignment vertical="top"/>
    </xf>
    <xf numFmtId="1" fontId="17" fillId="2" borderId="24" xfId="4" applyNumberFormat="1" applyFont="1" applyFill="1" applyBorder="1" applyAlignment="1">
      <alignment vertical="top"/>
    </xf>
    <xf numFmtId="1" fontId="17" fillId="2" borderId="34" xfId="4" applyNumberFormat="1" applyFont="1" applyFill="1" applyBorder="1" applyAlignment="1">
      <alignment vertical="top"/>
    </xf>
    <xf numFmtId="2" fontId="7" fillId="2" borderId="3" xfId="4" applyNumberFormat="1" applyFont="1" applyFill="1" applyBorder="1" applyAlignment="1">
      <alignment horizontal="center" vertical="top"/>
    </xf>
    <xf numFmtId="49" fontId="7" fillId="2" borderId="3" xfId="4" applyNumberFormat="1" applyFont="1" applyFill="1" applyBorder="1" applyAlignment="1">
      <alignment horizontal="center" vertical="top"/>
    </xf>
    <xf numFmtId="1" fontId="2" fillId="0" borderId="33" xfId="4" applyNumberFormat="1" applyFont="1" applyFill="1" applyBorder="1" applyAlignment="1">
      <alignment horizontal="center" vertical="top"/>
    </xf>
    <xf numFmtId="1" fontId="2" fillId="0" borderId="32" xfId="4" applyNumberFormat="1" applyFont="1" applyFill="1" applyBorder="1" applyAlignment="1">
      <alignment horizontal="center" vertical="top"/>
    </xf>
    <xf numFmtId="164" fontId="7" fillId="4" borderId="55" xfId="4" applyNumberFormat="1" applyFont="1" applyFill="1" applyBorder="1" applyAlignment="1">
      <alignment horizontal="center" vertical="top"/>
    </xf>
    <xf numFmtId="164" fontId="7" fillId="4" borderId="14" xfId="4" applyNumberFormat="1" applyFont="1" applyFill="1" applyBorder="1" applyAlignment="1">
      <alignment horizontal="center" vertical="top"/>
    </xf>
    <xf numFmtId="1" fontId="10" fillId="4" borderId="13" xfId="4" applyNumberFormat="1" applyFont="1" applyFill="1" applyBorder="1" applyAlignment="1">
      <alignment horizontal="center" vertical="top"/>
    </xf>
    <xf numFmtId="1" fontId="2" fillId="0" borderId="21"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64" fontId="8" fillId="0" borderId="61" xfId="4" applyNumberFormat="1" applyFont="1" applyFill="1" applyBorder="1" applyAlignment="1">
      <alignment horizontal="center" vertical="top"/>
    </xf>
    <xf numFmtId="164" fontId="8" fillId="5" borderId="0" xfId="4" applyNumberFormat="1" applyFont="1" applyFill="1" applyBorder="1" applyAlignment="1">
      <alignment horizontal="center" vertical="top"/>
    </xf>
    <xf numFmtId="164" fontId="7" fillId="0" borderId="21" xfId="4" applyNumberFormat="1" applyFont="1" applyFill="1" applyBorder="1" applyAlignment="1">
      <alignment horizontal="center" vertical="top"/>
    </xf>
    <xf numFmtId="164" fontId="7" fillId="0" borderId="30" xfId="4" applyNumberFormat="1" applyFont="1" applyFill="1" applyBorder="1" applyAlignment="1">
      <alignment horizontal="center" vertical="top"/>
    </xf>
    <xf numFmtId="164" fontId="7" fillId="0" borderId="20" xfId="4" applyNumberFormat="1" applyFont="1" applyFill="1" applyBorder="1" applyAlignment="1">
      <alignment horizontal="center" vertical="top"/>
    </xf>
    <xf numFmtId="164" fontId="8" fillId="0" borderId="6" xfId="4" applyNumberFormat="1" applyFont="1" applyFill="1" applyBorder="1" applyAlignment="1">
      <alignment horizontal="center" vertical="top"/>
    </xf>
    <xf numFmtId="1" fontId="8" fillId="0" borderId="19" xfId="4" applyNumberFormat="1" applyFont="1" applyFill="1" applyBorder="1" applyAlignment="1">
      <alignment horizontal="center" vertical="top"/>
    </xf>
    <xf numFmtId="1" fontId="2" fillId="0" borderId="29" xfId="4" applyNumberFormat="1" applyFont="1" applyFill="1" applyBorder="1" applyAlignment="1">
      <alignment horizontal="center" vertical="top"/>
    </xf>
    <xf numFmtId="1" fontId="2" fillId="0" borderId="28" xfId="4" applyNumberFormat="1" applyFont="1" applyFill="1" applyBorder="1" applyAlignment="1">
      <alignment horizontal="center" vertical="top"/>
    </xf>
    <xf numFmtId="164" fontId="8" fillId="0" borderId="54" xfId="4" applyNumberFormat="1" applyFont="1" applyFill="1" applyBorder="1" applyAlignment="1">
      <alignment horizontal="center" vertical="top"/>
    </xf>
    <xf numFmtId="164" fontId="8" fillId="5" borderId="18" xfId="4" applyNumberFormat="1" applyFont="1" applyFill="1" applyBorder="1" applyAlignment="1">
      <alignment horizontal="center" vertical="top"/>
    </xf>
    <xf numFmtId="164" fontId="8" fillId="0" borderId="17" xfId="4" applyNumberFormat="1" applyFont="1" applyFill="1" applyBorder="1" applyAlignment="1">
      <alignment horizontal="center" vertical="top"/>
    </xf>
    <xf numFmtId="164" fontId="7" fillId="0" borderId="26" xfId="4" applyNumberFormat="1" applyFont="1" applyFill="1" applyBorder="1" applyAlignment="1">
      <alignment horizontal="center" vertical="top"/>
    </xf>
    <xf numFmtId="164" fontId="8" fillId="0" borderId="15" xfId="4" applyNumberFormat="1" applyFont="1" applyFill="1" applyBorder="1" applyAlignment="1">
      <alignment horizontal="center" vertical="top"/>
    </xf>
    <xf numFmtId="164" fontId="8" fillId="0" borderId="16" xfId="4" applyNumberFormat="1" applyFont="1" applyFill="1" applyBorder="1" applyAlignment="1">
      <alignment horizontal="center" vertical="top"/>
    </xf>
    <xf numFmtId="1" fontId="8" fillId="0" borderId="5" xfId="4" applyNumberFormat="1" applyFont="1" applyBorder="1" applyAlignment="1">
      <alignment horizontal="center" vertical="top"/>
    </xf>
    <xf numFmtId="164" fontId="7" fillId="4" borderId="13" xfId="4" applyNumberFormat="1" applyFont="1" applyFill="1" applyBorder="1" applyAlignment="1">
      <alignment horizontal="center" vertical="top"/>
    </xf>
    <xf numFmtId="164" fontId="7" fillId="4" borderId="22" xfId="4" applyNumberFormat="1" applyFont="1" applyFill="1" applyBorder="1" applyAlignment="1">
      <alignment horizontal="center" vertical="top"/>
    </xf>
    <xf numFmtId="164" fontId="7" fillId="4" borderId="2" xfId="4" applyNumberFormat="1" applyFont="1" applyFill="1" applyBorder="1" applyAlignment="1">
      <alignment horizontal="center" vertical="top"/>
    </xf>
    <xf numFmtId="164" fontId="7" fillId="4" borderId="31" xfId="4" applyNumberFormat="1" applyFont="1" applyFill="1" applyBorder="1" applyAlignment="1">
      <alignment horizontal="center" vertical="top"/>
    </xf>
    <xf numFmtId="164" fontId="7" fillId="4" borderId="1" xfId="4" applyNumberFormat="1" applyFont="1" applyFill="1" applyBorder="1" applyAlignment="1">
      <alignment horizontal="center" vertical="top"/>
    </xf>
    <xf numFmtId="164" fontId="8" fillId="0" borderId="19" xfId="4" applyNumberFormat="1" applyFont="1" applyFill="1" applyBorder="1" applyAlignment="1">
      <alignment horizontal="center" vertical="top"/>
    </xf>
    <xf numFmtId="164" fontId="8" fillId="0" borderId="0" xfId="4" applyNumberFormat="1" applyFont="1" applyFill="1" applyBorder="1" applyAlignment="1">
      <alignment horizontal="center" vertical="top"/>
    </xf>
    <xf numFmtId="164" fontId="8" fillId="0" borderId="5" xfId="4" applyNumberFormat="1" applyFont="1" applyFill="1" applyBorder="1" applyAlignment="1">
      <alignment horizontal="center" vertical="top"/>
    </xf>
    <xf numFmtId="164" fontId="8" fillId="0" borderId="18" xfId="4" applyNumberFormat="1" applyFont="1" applyFill="1" applyBorder="1" applyAlignment="1">
      <alignment horizontal="center" vertical="top"/>
    </xf>
    <xf numFmtId="1" fontId="6" fillId="0" borderId="41" xfId="4" applyNumberFormat="1" applyFont="1" applyFill="1" applyBorder="1" applyAlignment="1">
      <alignment horizontal="center" vertical="top" wrapText="1"/>
    </xf>
    <xf numFmtId="2" fontId="7" fillId="4" borderId="55" xfId="4" applyNumberFormat="1" applyFont="1" applyFill="1" applyBorder="1" applyAlignment="1">
      <alignment horizontal="center" vertical="top"/>
    </xf>
    <xf numFmtId="2" fontId="7" fillId="4" borderId="14" xfId="4" applyNumberFormat="1" applyFont="1" applyFill="1" applyBorder="1" applyAlignment="1">
      <alignment horizontal="center" vertical="top"/>
    </xf>
    <xf numFmtId="49" fontId="7" fillId="0" borderId="20" xfId="4" applyNumberFormat="1" applyFont="1" applyBorder="1" applyAlignment="1">
      <alignment horizontal="center" vertical="top"/>
    </xf>
    <xf numFmtId="1" fontId="7" fillId="3" borderId="20" xfId="4" applyNumberFormat="1" applyFont="1" applyFill="1" applyBorder="1" applyAlignment="1">
      <alignment horizontal="center" vertical="top"/>
    </xf>
    <xf numFmtId="49" fontId="7" fillId="2" borderId="61" xfId="4" applyNumberFormat="1" applyFont="1" applyFill="1" applyBorder="1" applyAlignment="1">
      <alignment horizontal="center" vertical="top"/>
    </xf>
    <xf numFmtId="1" fontId="2" fillId="0" borderId="17" xfId="4" applyNumberFormat="1" applyFont="1" applyFill="1" applyBorder="1" applyAlignment="1">
      <alignment horizontal="center" vertical="top"/>
    </xf>
    <xf numFmtId="1" fontId="2" fillId="0" borderId="15" xfId="4" applyNumberFormat="1" applyFont="1" applyFill="1" applyBorder="1" applyAlignment="1">
      <alignment horizontal="center" vertical="top"/>
    </xf>
    <xf numFmtId="1" fontId="6" fillId="0" borderId="16" xfId="4" applyNumberFormat="1" applyFont="1" applyFill="1" applyBorder="1" applyAlignment="1">
      <alignment horizontal="left" vertical="top" wrapText="1"/>
    </xf>
    <xf numFmtId="2" fontId="8" fillId="0" borderId="54" xfId="4" applyNumberFormat="1" applyFont="1" applyFill="1" applyBorder="1" applyAlignment="1">
      <alignment horizontal="center" vertical="top"/>
    </xf>
    <xf numFmtId="2" fontId="8" fillId="0" borderId="18" xfId="4" applyNumberFormat="1" applyFont="1" applyFill="1" applyBorder="1" applyAlignment="1">
      <alignment horizontal="center" vertical="top"/>
    </xf>
    <xf numFmtId="2" fontId="8" fillId="0" borderId="17" xfId="4" applyNumberFormat="1" applyFont="1" applyFill="1" applyBorder="1" applyAlignment="1">
      <alignment horizontal="center" vertical="top"/>
    </xf>
    <xf numFmtId="2" fontId="7" fillId="0" borderId="26" xfId="4" applyNumberFormat="1" applyFont="1" applyFill="1" applyBorder="1" applyAlignment="1">
      <alignment horizontal="center" vertical="top"/>
    </xf>
    <xf numFmtId="2" fontId="8" fillId="0" borderId="15" xfId="4" applyNumberFormat="1" applyFont="1" applyFill="1" applyBorder="1" applyAlignment="1">
      <alignment horizontal="center" vertical="top"/>
    </xf>
    <xf numFmtId="1" fontId="8" fillId="0" borderId="5" xfId="4" applyNumberFormat="1" applyFont="1" applyFill="1" applyBorder="1" applyAlignment="1">
      <alignment horizontal="center" vertical="top"/>
    </xf>
    <xf numFmtId="49" fontId="7" fillId="0" borderId="20" xfId="6" applyNumberFormat="1" applyFont="1" applyBorder="1" applyAlignment="1">
      <alignment horizontal="center" vertical="top"/>
    </xf>
    <xf numFmtId="1" fontId="6" fillId="0" borderId="20" xfId="4" applyNumberFormat="1" applyFont="1" applyFill="1" applyBorder="1" applyAlignment="1">
      <alignment horizontal="center" vertical="top"/>
    </xf>
    <xf numFmtId="1" fontId="6" fillId="0" borderId="28" xfId="4" applyNumberFormat="1" applyFont="1" applyFill="1" applyBorder="1" applyAlignment="1">
      <alignment horizontal="center" vertical="top"/>
    </xf>
    <xf numFmtId="1" fontId="7" fillId="3" borderId="4" xfId="4" applyNumberFormat="1" applyFont="1" applyFill="1" applyBorder="1" applyAlignment="1">
      <alignment horizontal="center" vertical="top"/>
    </xf>
    <xf numFmtId="1" fontId="2" fillId="3" borderId="25"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 fontId="8" fillId="3" borderId="24" xfId="4" applyNumberFormat="1" applyFont="1" applyFill="1" applyBorder="1" applyAlignment="1">
      <alignment vertical="top" wrapText="1"/>
    </xf>
    <xf numFmtId="164" fontId="7" fillId="3" borderId="3" xfId="4" applyNumberFormat="1" applyFont="1" applyFill="1" applyBorder="1" applyAlignment="1">
      <alignment horizontal="center" vertical="center"/>
    </xf>
    <xf numFmtId="1" fontId="7" fillId="3" borderId="23" xfId="4" applyNumberFormat="1" applyFont="1" applyFill="1" applyBorder="1" applyAlignment="1">
      <alignment horizontal="center" vertical="top"/>
    </xf>
    <xf numFmtId="0" fontId="46" fillId="0" borderId="43" xfId="4" applyFont="1" applyBorder="1" applyAlignment="1">
      <alignment horizontal="left" vertical="top"/>
    </xf>
    <xf numFmtId="164" fontId="7" fillId="4" borderId="14" xfId="4" applyNumberFormat="1" applyFont="1" applyFill="1" applyBorder="1" applyAlignment="1">
      <alignment horizontal="center" vertical="center"/>
    </xf>
    <xf numFmtId="0" fontId="47" fillId="0" borderId="0" xfId="4" applyFont="1"/>
    <xf numFmtId="1" fontId="2" fillId="0" borderId="76" xfId="4" applyNumberFormat="1" applyFont="1" applyFill="1" applyBorder="1" applyAlignment="1">
      <alignment horizontal="center" vertical="top"/>
    </xf>
    <xf numFmtId="1" fontId="2" fillId="0" borderId="38" xfId="4" applyNumberFormat="1" applyFont="1" applyFill="1" applyBorder="1" applyAlignment="1">
      <alignment horizontal="center" vertical="top"/>
    </xf>
    <xf numFmtId="164" fontId="8" fillId="0" borderId="8" xfId="4" applyNumberFormat="1" applyFont="1" applyFill="1" applyBorder="1" applyAlignment="1">
      <alignment horizontal="center" vertical="center"/>
    </xf>
    <xf numFmtId="164" fontId="8" fillId="0" borderId="12" xfId="4" applyNumberFormat="1" applyFont="1" applyFill="1" applyBorder="1" applyAlignment="1">
      <alignment horizontal="center" vertical="center"/>
    </xf>
    <xf numFmtId="164" fontId="8" fillId="0" borderId="11" xfId="4" applyNumberFormat="1" applyFont="1" applyFill="1" applyBorder="1" applyAlignment="1">
      <alignment horizontal="center" vertical="center"/>
    </xf>
    <xf numFmtId="164" fontId="8" fillId="0" borderId="9" xfId="4" applyNumberFormat="1" applyFont="1" applyFill="1" applyBorder="1" applyAlignment="1">
      <alignment horizontal="center" vertical="center"/>
    </xf>
    <xf numFmtId="164" fontId="8" fillId="0" borderId="10" xfId="4" applyNumberFormat="1" applyFont="1" applyFill="1" applyBorder="1" applyAlignment="1">
      <alignment horizontal="center" vertical="center"/>
    </xf>
    <xf numFmtId="1" fontId="8" fillId="0" borderId="8" xfId="4" applyNumberFormat="1" applyFont="1" applyFill="1" applyBorder="1" applyAlignment="1">
      <alignment horizontal="center" vertical="top" wrapText="1"/>
    </xf>
    <xf numFmtId="1" fontId="2" fillId="5" borderId="29" xfId="4" applyNumberFormat="1" applyFont="1" applyFill="1" applyBorder="1" applyAlignment="1">
      <alignment horizontal="center" vertical="top"/>
    </xf>
    <xf numFmtId="1" fontId="2" fillId="5" borderId="28" xfId="4" applyNumberFormat="1" applyFont="1" applyFill="1" applyBorder="1" applyAlignment="1">
      <alignment horizontal="center" vertical="top"/>
    </xf>
    <xf numFmtId="164" fontId="8" fillId="5" borderId="5" xfId="4" applyNumberFormat="1" applyFont="1" applyFill="1" applyBorder="1" applyAlignment="1">
      <alignment horizontal="center" vertical="center" wrapText="1"/>
    </xf>
    <xf numFmtId="164" fontId="8" fillId="5" borderId="18" xfId="4" applyNumberFormat="1" applyFont="1" applyFill="1" applyBorder="1" applyAlignment="1">
      <alignment horizontal="center" vertical="center" wrapText="1"/>
    </xf>
    <xf numFmtId="164" fontId="8" fillId="0" borderId="17" xfId="4" applyNumberFormat="1" applyFont="1" applyBorder="1" applyAlignment="1">
      <alignment horizontal="center" vertical="center"/>
    </xf>
    <xf numFmtId="164" fontId="8" fillId="0" borderId="15" xfId="4" applyNumberFormat="1" applyFont="1" applyBorder="1" applyAlignment="1">
      <alignment horizontal="center" vertical="center"/>
    </xf>
    <xf numFmtId="164" fontId="8" fillId="0" borderId="16" xfId="4" applyNumberFormat="1" applyFont="1" applyBorder="1" applyAlignment="1">
      <alignment horizontal="center" vertical="center"/>
    </xf>
    <xf numFmtId="49" fontId="7" fillId="2" borderId="3" xfId="4" applyNumberFormat="1" applyFont="1" applyFill="1" applyBorder="1" applyAlignment="1">
      <alignment horizontal="center" vertical="top" wrapText="1"/>
    </xf>
    <xf numFmtId="1" fontId="2" fillId="0" borderId="2" xfId="4" applyNumberFormat="1" applyFont="1" applyBorder="1" applyAlignment="1">
      <alignment horizontal="center" vertical="center" textRotation="90"/>
    </xf>
    <xf numFmtId="1" fontId="2" fillId="0" borderId="1" xfId="4" applyNumberFormat="1" applyFont="1" applyBorder="1" applyAlignment="1">
      <alignment horizontal="center" vertical="center" textRotation="90"/>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11" fillId="0" borderId="0" xfId="4" applyNumberFormat="1" applyFont="1" applyAlignment="1">
      <alignment vertical="top"/>
    </xf>
    <xf numFmtId="1" fontId="48" fillId="0" borderId="0" xfId="4" applyNumberFormat="1" applyFont="1" applyAlignment="1">
      <alignment vertical="top"/>
    </xf>
    <xf numFmtId="1" fontId="42" fillId="0" borderId="0" xfId="4" applyNumberFormat="1" applyFont="1" applyAlignment="1">
      <alignment horizontal="left" vertical="top" wrapText="1"/>
    </xf>
    <xf numFmtId="1" fontId="49" fillId="0" borderId="0" xfId="4" applyNumberFormat="1" applyFont="1" applyAlignment="1">
      <alignment vertical="top"/>
    </xf>
    <xf numFmtId="1" fontId="49" fillId="0" borderId="0" xfId="4" applyNumberFormat="1" applyFont="1" applyAlignment="1">
      <alignment horizontal="center" vertical="top"/>
    </xf>
    <xf numFmtId="1" fontId="2" fillId="0" borderId="0" xfId="4" applyNumberFormat="1" applyFont="1" applyAlignment="1">
      <alignment vertical="top"/>
    </xf>
    <xf numFmtId="1" fontId="2" fillId="0" borderId="0" xfId="4" applyNumberFormat="1" applyFont="1" applyAlignment="1">
      <alignment horizontal="center" vertical="top"/>
    </xf>
    <xf numFmtId="0" fontId="7" fillId="0" borderId="0" xfId="0" applyFont="1" applyBorder="1" applyAlignment="1">
      <alignment horizontal="right" vertical="top" wrapText="1"/>
    </xf>
    <xf numFmtId="0" fontId="2" fillId="0" borderId="0" xfId="0" applyFont="1" applyFill="1" applyBorder="1" applyAlignment="1">
      <alignment horizontal="center" vertical="top"/>
    </xf>
    <xf numFmtId="164" fontId="7" fillId="6"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164" fontId="7" fillId="3" borderId="51" xfId="0" applyNumberFormat="1" applyFont="1" applyFill="1" applyBorder="1" applyAlignment="1">
      <alignment horizontal="center" vertical="top"/>
    </xf>
    <xf numFmtId="0" fontId="6" fillId="0" borderId="32" xfId="0" applyFont="1" applyFill="1" applyBorder="1" applyAlignment="1">
      <alignment horizontal="center" vertical="top" wrapText="1"/>
    </xf>
    <xf numFmtId="0" fontId="2" fillId="5" borderId="29" xfId="0" applyFont="1" applyFill="1" applyBorder="1" applyAlignment="1">
      <alignment horizontal="center" vertical="top"/>
    </xf>
    <xf numFmtId="0" fontId="2" fillId="5" borderId="28" xfId="0" applyFont="1" applyFill="1" applyBorder="1" applyAlignment="1">
      <alignment horizontal="center" vertical="top"/>
    </xf>
    <xf numFmtId="164" fontId="8" fillId="5" borderId="5" xfId="0" applyNumberFormat="1" applyFont="1" applyFill="1" applyBorder="1" applyAlignment="1">
      <alignment horizontal="center" vertical="center" wrapText="1"/>
    </xf>
    <xf numFmtId="164" fontId="8" fillId="5" borderId="18" xfId="0" applyNumberFormat="1" applyFont="1" applyFill="1" applyBorder="1" applyAlignment="1">
      <alignment horizontal="center" vertical="center" wrapText="1"/>
    </xf>
    <xf numFmtId="164" fontId="8" fillId="0" borderId="17"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6" xfId="0" applyNumberFormat="1" applyFont="1" applyBorder="1" applyAlignment="1">
      <alignment horizontal="center" vertical="center"/>
    </xf>
    <xf numFmtId="164" fontId="8" fillId="0" borderId="75" xfId="0" applyNumberFormat="1" applyFont="1" applyFill="1" applyBorder="1" applyAlignment="1">
      <alignment horizontal="center" vertical="center"/>
    </xf>
    <xf numFmtId="164" fontId="8" fillId="5" borderId="54" xfId="0" applyNumberFormat="1" applyFont="1" applyFill="1" applyBorder="1" applyAlignment="1">
      <alignment horizontal="center" vertical="center" wrapText="1"/>
    </xf>
    <xf numFmtId="0" fontId="2" fillId="0" borderId="76"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38"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164" fontId="7" fillId="4" borderId="46"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17" xfId="0" applyFont="1" applyFill="1" applyBorder="1" applyAlignment="1">
      <alignment horizontal="center" vertical="top"/>
    </xf>
    <xf numFmtId="0" fontId="2" fillId="0" borderId="15" xfId="0" applyFont="1" applyFill="1" applyBorder="1" applyAlignment="1">
      <alignment horizontal="center" vertical="top"/>
    </xf>
    <xf numFmtId="0" fontId="2" fillId="0" borderId="76" xfId="0" applyFont="1" applyFill="1" applyBorder="1" applyAlignment="1">
      <alignment horizontal="center" vertical="top"/>
    </xf>
    <xf numFmtId="0" fontId="2" fillId="0" borderId="38" xfId="0" applyFont="1" applyFill="1" applyBorder="1" applyAlignment="1">
      <alignment horizontal="center" vertical="top"/>
    </xf>
    <xf numFmtId="0" fontId="2" fillId="0" borderId="58" xfId="0" applyFont="1" applyFill="1" applyBorder="1" applyAlignment="1">
      <alignment horizontal="center" vertical="top"/>
    </xf>
    <xf numFmtId="0" fontId="2" fillId="0" borderId="59" xfId="0" applyFont="1" applyFill="1" applyBorder="1" applyAlignment="1">
      <alignment horizontal="center" vertical="top"/>
    </xf>
    <xf numFmtId="164" fontId="7" fillId="0" borderId="0" xfId="0" applyNumberFormat="1" applyFont="1" applyFill="1" applyBorder="1" applyAlignment="1">
      <alignment horizontal="center" vertical="center" wrapText="1"/>
    </xf>
    <xf numFmtId="0" fontId="6" fillId="0" borderId="20" xfId="0" applyFont="1" applyFill="1" applyBorder="1" applyAlignment="1">
      <alignment horizontal="center" vertical="top" wrapText="1"/>
    </xf>
    <xf numFmtId="0" fontId="22" fillId="0" borderId="0" xfId="0" applyFont="1" applyAlignment="1">
      <alignment vertical="top"/>
    </xf>
    <xf numFmtId="0" fontId="2" fillId="5" borderId="0" xfId="0" applyFont="1" applyFill="1" applyBorder="1" applyAlignment="1">
      <alignment vertical="top"/>
    </xf>
    <xf numFmtId="0" fontId="2" fillId="5" borderId="0" xfId="0" applyFont="1" applyFill="1" applyBorder="1" applyAlignment="1">
      <alignment horizontal="center" vertical="top"/>
    </xf>
    <xf numFmtId="164" fontId="7" fillId="5" borderId="0" xfId="0" applyNumberFormat="1" applyFont="1" applyFill="1" applyBorder="1" applyAlignment="1">
      <alignment horizontal="center" vertical="top"/>
    </xf>
    <xf numFmtId="49" fontId="7" fillId="5" borderId="0" xfId="0" applyNumberFormat="1" applyFont="1" applyFill="1" applyBorder="1" applyAlignment="1">
      <alignment horizontal="right" vertical="top"/>
    </xf>
    <xf numFmtId="49" fontId="50" fillId="5" borderId="0"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49" fontId="50" fillId="6" borderId="3" xfId="0" applyNumberFormat="1" applyFont="1" applyFill="1" applyBorder="1" applyAlignment="1">
      <alignment horizontal="center" vertical="top"/>
    </xf>
    <xf numFmtId="0" fontId="2" fillId="2" borderId="47" xfId="0" applyFont="1" applyFill="1" applyBorder="1" applyAlignment="1">
      <alignment horizontal="center" vertical="top" wrapText="1"/>
    </xf>
    <xf numFmtId="0" fontId="2" fillId="2" borderId="45" xfId="0" applyFont="1" applyFill="1" applyBorder="1" applyAlignment="1">
      <alignment horizontal="center" vertical="top" wrapText="1"/>
    </xf>
    <xf numFmtId="0" fontId="2" fillId="2" borderId="46" xfId="0" applyFont="1" applyFill="1" applyBorder="1" applyAlignment="1">
      <alignment horizontal="center" vertical="top" wrapText="1"/>
    </xf>
    <xf numFmtId="164" fontId="7" fillId="2" borderId="44" xfId="0" applyNumberFormat="1" applyFont="1" applyFill="1" applyBorder="1" applyAlignment="1">
      <alignment horizontal="center" vertical="top"/>
    </xf>
    <xf numFmtId="0" fontId="8" fillId="0" borderId="28" xfId="0" applyFont="1" applyFill="1" applyBorder="1" applyAlignment="1">
      <alignment horizontal="left" vertical="top" wrapText="1"/>
    </xf>
    <xf numFmtId="49" fontId="6" fillId="0" borderId="29" xfId="0" applyNumberFormat="1" applyFont="1" applyFill="1" applyBorder="1" applyAlignment="1">
      <alignment vertical="center" wrapText="1"/>
    </xf>
    <xf numFmtId="49" fontId="51" fillId="2" borderId="36" xfId="0" applyNumberFormat="1" applyFont="1" applyFill="1" applyBorder="1" applyAlignment="1">
      <alignment horizontal="center" vertical="top"/>
    </xf>
    <xf numFmtId="0" fontId="10" fillId="0" borderId="29" xfId="0" applyFont="1" applyFill="1" applyBorder="1" applyAlignment="1">
      <alignment horizontal="center" vertical="top"/>
    </xf>
    <xf numFmtId="0" fontId="2" fillId="0" borderId="21"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11" fillId="0" borderId="60" xfId="0" applyFont="1" applyBorder="1" applyAlignment="1"/>
    <xf numFmtId="0" fontId="8" fillId="0" borderId="53" xfId="0" applyFont="1" applyBorder="1" applyAlignment="1">
      <alignment horizontal="center" vertical="top"/>
    </xf>
    <xf numFmtId="164" fontId="15" fillId="0" borderId="40" xfId="0" applyNumberFormat="1" applyFont="1" applyBorder="1" applyAlignment="1">
      <alignment horizontal="center"/>
    </xf>
    <xf numFmtId="164" fontId="6" fillId="0" borderId="57" xfId="0" applyNumberFormat="1" applyFont="1" applyBorder="1" applyAlignment="1">
      <alignment horizontal="center"/>
    </xf>
    <xf numFmtId="0" fontId="8" fillId="0" borderId="19" xfId="0" applyFont="1" applyBorder="1" applyAlignment="1">
      <alignment horizontal="center" vertical="top"/>
    </xf>
    <xf numFmtId="0" fontId="6" fillId="0" borderId="41" xfId="0" applyNumberFormat="1" applyFont="1" applyFill="1" applyBorder="1" applyAlignment="1">
      <alignment horizontal="left" vertical="top" wrapText="1"/>
    </xf>
    <xf numFmtId="164" fontId="8" fillId="0" borderId="60" xfId="0" applyNumberFormat="1" applyFont="1" applyFill="1" applyBorder="1" applyAlignment="1">
      <alignment horizontal="center" vertical="top"/>
    </xf>
    <xf numFmtId="0" fontId="3" fillId="0" borderId="0" xfId="0" applyFont="1" applyBorder="1" applyAlignment="1">
      <alignment vertical="top"/>
    </xf>
    <xf numFmtId="0" fontId="2" fillId="0" borderId="33"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20" xfId="0"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9" fontId="2" fillId="0" borderId="28"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65"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37" xfId="0" applyNumberFormat="1" applyFont="1" applyFill="1" applyBorder="1" applyAlignment="1">
      <alignment horizontal="center" vertical="top" wrapText="1"/>
    </xf>
    <xf numFmtId="0" fontId="0" fillId="0" borderId="0" xfId="0" applyAlignment="1">
      <alignment horizontal="center" vertical="top"/>
    </xf>
    <xf numFmtId="0" fontId="0" fillId="0" borderId="0" xfId="0" applyAlignment="1">
      <alignment vertical="top"/>
    </xf>
    <xf numFmtId="0" fontId="42" fillId="0" borderId="0" xfId="0" applyFont="1" applyAlignment="1">
      <alignment horizontal="center"/>
    </xf>
    <xf numFmtId="1" fontId="6" fillId="0" borderId="0" xfId="0" applyNumberFormat="1" applyFont="1" applyAlignment="1">
      <alignment vertical="top" wrapText="1"/>
    </xf>
    <xf numFmtId="0" fontId="6" fillId="0" borderId="0" xfId="0" applyFont="1" applyAlignment="1">
      <alignment vertical="top" wrapText="1"/>
    </xf>
    <xf numFmtId="0" fontId="15" fillId="0" borderId="0" xfId="0" applyFont="1" applyAlignment="1">
      <alignment vertical="top" wrapText="1"/>
    </xf>
    <xf numFmtId="0" fontId="6" fillId="0" borderId="0" xfId="0" applyFont="1" applyAlignment="1">
      <alignment horizontal="center" vertical="top"/>
    </xf>
    <xf numFmtId="1" fontId="6"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right" vertical="top"/>
    </xf>
    <xf numFmtId="1" fontId="6" fillId="0" borderId="11"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left" vertical="center"/>
    </xf>
    <xf numFmtId="0" fontId="16" fillId="0" borderId="44" xfId="0" applyFont="1" applyFill="1" applyBorder="1" applyAlignment="1">
      <alignment vertical="top" wrapText="1"/>
    </xf>
    <xf numFmtId="1" fontId="6" fillId="0" borderId="58" xfId="0" applyNumberFormat="1" applyFont="1" applyFill="1" applyBorder="1" applyAlignment="1">
      <alignment horizontal="center" vertical="center" wrapText="1"/>
    </xf>
    <xf numFmtId="49" fontId="6" fillId="0" borderId="59" xfId="0" applyNumberFormat="1" applyFont="1" applyFill="1" applyBorder="1" applyAlignment="1">
      <alignment horizontal="center" vertical="center" wrapText="1"/>
    </xf>
    <xf numFmtId="1" fontId="6" fillId="0" borderId="76"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xf>
    <xf numFmtId="164" fontId="5" fillId="0" borderId="18"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6" fillId="0" borderId="48" xfId="0" applyFont="1" applyFill="1" applyBorder="1" applyAlignment="1">
      <alignment horizontal="center" vertical="center"/>
    </xf>
    <xf numFmtId="0" fontId="6" fillId="0" borderId="58" xfId="0" applyNumberFormat="1" applyFont="1" applyFill="1" applyBorder="1" applyAlignment="1">
      <alignment horizontal="center" vertical="top" wrapText="1"/>
    </xf>
    <xf numFmtId="0" fontId="6" fillId="0" borderId="59" xfId="0" applyNumberFormat="1" applyFont="1" applyFill="1" applyBorder="1" applyAlignment="1">
      <alignment horizontal="center" vertical="top" wrapText="1"/>
    </xf>
    <xf numFmtId="0" fontId="6" fillId="0" borderId="78" xfId="0" applyFont="1" applyFill="1" applyBorder="1" applyAlignment="1">
      <alignment vertical="center" wrapText="1"/>
    </xf>
    <xf numFmtId="0" fontId="6" fillId="0" borderId="78" xfId="0" applyFont="1" applyFill="1" applyBorder="1" applyAlignment="1">
      <alignment vertical="top" wrapText="1"/>
    </xf>
    <xf numFmtId="164" fontId="6" fillId="0" borderId="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0" fontId="6" fillId="0" borderId="49" xfId="0" applyFont="1" applyFill="1" applyBorder="1" applyAlignment="1">
      <alignment horizontal="center" vertical="top"/>
    </xf>
    <xf numFmtId="164" fontId="6" fillId="0" borderId="2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54" xfId="0" applyNumberFormat="1" applyFont="1" applyFill="1" applyBorder="1" applyAlignment="1">
      <alignment horizontal="center" vertical="top"/>
    </xf>
    <xf numFmtId="1" fontId="6" fillId="0" borderId="2"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0" fontId="11" fillId="0" borderId="31" xfId="0" applyFont="1" applyFill="1" applyBorder="1" applyAlignment="1">
      <alignment vertical="top" wrapText="1"/>
    </xf>
    <xf numFmtId="0" fontId="6" fillId="0" borderId="76" xfId="0" applyNumberFormat="1" applyFont="1" applyFill="1" applyBorder="1" applyAlignment="1">
      <alignment horizontal="center" vertical="center" wrapText="1"/>
    </xf>
    <xf numFmtId="0" fontId="6" fillId="0" borderId="38" xfId="0" applyNumberFormat="1" applyFont="1" applyFill="1" applyBorder="1" applyAlignment="1">
      <alignment horizontal="center" vertical="center" wrapText="1"/>
    </xf>
    <xf numFmtId="0" fontId="6" fillId="0" borderId="39" xfId="0" applyFont="1" applyFill="1" applyBorder="1" applyAlignment="1">
      <alignment vertical="center" wrapText="1"/>
    </xf>
    <xf numFmtId="164" fontId="6" fillId="0" borderId="57"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38"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39" xfId="0" applyNumberFormat="1" applyFont="1" applyFill="1" applyBorder="1" applyAlignment="1">
      <alignment horizontal="center" vertical="top"/>
    </xf>
    <xf numFmtId="0" fontId="6" fillId="0" borderId="57" xfId="0" applyFont="1" applyFill="1" applyBorder="1" applyAlignment="1">
      <alignment horizontal="center" vertical="top"/>
    </xf>
    <xf numFmtId="164" fontId="5" fillId="0" borderId="30" xfId="0" applyNumberFormat="1" applyFont="1" applyFill="1" applyBorder="1" applyAlignment="1">
      <alignment horizontal="center" vertical="top"/>
    </xf>
    <xf numFmtId="0" fontId="6" fillId="0" borderId="77" xfId="0" applyFont="1" applyFill="1" applyBorder="1" applyAlignment="1">
      <alignment horizontal="center" vertical="top"/>
    </xf>
    <xf numFmtId="164" fontId="6" fillId="0" borderId="74" xfId="0" applyNumberFormat="1" applyFont="1" applyFill="1" applyBorder="1" applyAlignment="1">
      <alignment horizontal="center" vertical="top"/>
    </xf>
    <xf numFmtId="164" fontId="5" fillId="0" borderId="9"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49" fontId="6" fillId="0" borderId="15"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6" fillId="0" borderId="13" xfId="0" applyFont="1" applyFill="1" applyBorder="1" applyAlignment="1">
      <alignment vertical="top" wrapText="1"/>
    </xf>
    <xf numFmtId="49" fontId="6" fillId="0" borderId="38" xfId="0" applyNumberFormat="1" applyFont="1" applyFill="1" applyBorder="1" applyAlignment="1">
      <alignment horizontal="center" vertical="center" wrapText="1"/>
    </xf>
    <xf numFmtId="1" fontId="6" fillId="0" borderId="38" xfId="0" applyNumberFormat="1" applyFont="1" applyFill="1" applyBorder="1" applyAlignment="1">
      <alignment horizontal="center" vertical="center" wrapText="1"/>
    </xf>
    <xf numFmtId="164" fontId="6" fillId="0" borderId="61" xfId="0" applyNumberFormat="1" applyFont="1" applyFill="1" applyBorder="1" applyAlignment="1">
      <alignment vertical="top"/>
    </xf>
    <xf numFmtId="164" fontId="6" fillId="0" borderId="6" xfId="0" applyNumberFormat="1" applyFont="1" applyFill="1" applyBorder="1" applyAlignment="1">
      <alignment vertical="top"/>
    </xf>
    <xf numFmtId="0" fontId="6" fillId="0" borderId="19" xfId="0" applyFont="1" applyFill="1" applyBorder="1" applyAlignment="1">
      <alignment vertical="top"/>
    </xf>
    <xf numFmtId="0" fontId="6" fillId="0" borderId="38" xfId="0" applyNumberFormat="1" applyFont="1" applyFill="1" applyBorder="1" applyAlignment="1">
      <alignment horizontal="center" vertical="top" wrapText="1"/>
    </xf>
    <xf numFmtId="1" fontId="6" fillId="0" borderId="38" xfId="0" applyNumberFormat="1" applyFont="1" applyFill="1" applyBorder="1" applyAlignment="1">
      <alignment horizontal="center" vertical="top" wrapText="1"/>
    </xf>
    <xf numFmtId="0" fontId="6" fillId="0" borderId="73" xfId="0" applyFont="1" applyFill="1" applyBorder="1" applyAlignment="1">
      <alignment vertical="top" wrapText="1"/>
    </xf>
    <xf numFmtId="1" fontId="6" fillId="0" borderId="21" xfId="0" applyNumberFormat="1" applyFont="1" applyFill="1" applyBorder="1" applyAlignment="1">
      <alignment horizontal="center" vertical="center"/>
    </xf>
    <xf numFmtId="1" fontId="6" fillId="0" borderId="20"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1" fontId="6" fillId="0" borderId="49" xfId="0" applyNumberFormat="1" applyFont="1" applyFill="1" applyBorder="1" applyAlignment="1">
      <alignment horizontal="center" vertical="center"/>
    </xf>
    <xf numFmtId="1" fontId="6" fillId="0" borderId="80"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5" xfId="0" applyFont="1" applyFill="1" applyBorder="1" applyAlignment="1">
      <alignment horizontal="left" vertical="center" wrapText="1"/>
    </xf>
    <xf numFmtId="0" fontId="6" fillId="0" borderId="20" xfId="0" applyNumberFormat="1" applyFont="1" applyFill="1" applyBorder="1" applyAlignment="1">
      <alignment horizontal="center" vertical="center"/>
    </xf>
    <xf numFmtId="0" fontId="6" fillId="0" borderId="61" xfId="0" applyFont="1" applyFill="1" applyBorder="1" applyAlignment="1">
      <alignment horizontal="left" vertical="center" wrapText="1"/>
    </xf>
    <xf numFmtId="0" fontId="6" fillId="0" borderId="49" xfId="0" applyNumberFormat="1" applyFont="1" applyFill="1" applyBorder="1" applyAlignment="1">
      <alignment horizontal="center" vertical="center"/>
    </xf>
    <xf numFmtId="0" fontId="6" fillId="0" borderId="80" xfId="0" applyNumberFormat="1" applyFont="1" applyFill="1" applyBorder="1" applyAlignment="1">
      <alignment horizontal="center" vertical="center"/>
    </xf>
    <xf numFmtId="164" fontId="6" fillId="0" borderId="58" xfId="0" applyNumberFormat="1" applyFont="1" applyFill="1" applyBorder="1" applyAlignment="1">
      <alignment horizontal="center" vertical="center" wrapText="1"/>
    </xf>
    <xf numFmtId="0" fontId="6" fillId="0" borderId="59" xfId="0" applyNumberFormat="1" applyFont="1" applyFill="1" applyBorder="1" applyAlignment="1">
      <alignment horizontal="center" vertical="center" wrapText="1"/>
    </xf>
    <xf numFmtId="0" fontId="6" fillId="0" borderId="56"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0" fontId="6" fillId="0" borderId="20" xfId="0" applyNumberFormat="1" applyFont="1" applyFill="1" applyBorder="1" applyAlignment="1">
      <alignment horizontal="center" vertical="center" wrapText="1"/>
    </xf>
    <xf numFmtId="1" fontId="6" fillId="0" borderId="20"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1" fontId="6" fillId="0" borderId="66" xfId="0" applyNumberFormat="1" applyFont="1" applyFill="1" applyBorder="1" applyAlignment="1">
      <alignment horizontal="center" vertical="center" wrapText="1"/>
    </xf>
    <xf numFmtId="0" fontId="6" fillId="0" borderId="70" xfId="0" applyFont="1" applyFill="1" applyBorder="1" applyAlignment="1">
      <alignment horizontal="left" vertical="center" wrapText="1"/>
    </xf>
    <xf numFmtId="1" fontId="6" fillId="0" borderId="49" xfId="0" applyNumberFormat="1" applyFont="1" applyFill="1" applyBorder="1" applyAlignment="1">
      <alignment horizontal="center" vertical="center" wrapText="1"/>
    </xf>
    <xf numFmtId="1" fontId="6" fillId="0" borderId="80" xfId="0" applyNumberFormat="1" applyFont="1" applyFill="1" applyBorder="1" applyAlignment="1">
      <alignment horizontal="center" vertical="center" wrapText="1"/>
    </xf>
    <xf numFmtId="164" fontId="6" fillId="0" borderId="68" xfId="0" applyNumberFormat="1" applyFont="1" applyFill="1" applyBorder="1" applyAlignment="1">
      <alignment vertical="top"/>
    </xf>
    <xf numFmtId="164" fontId="6" fillId="0" borderId="36" xfId="0" applyNumberFormat="1" applyFont="1" applyFill="1" applyBorder="1" applyAlignment="1">
      <alignment vertical="top"/>
    </xf>
    <xf numFmtId="0" fontId="6" fillId="0" borderId="1" xfId="0" applyFont="1" applyFill="1" applyBorder="1" applyAlignment="1">
      <alignment horizontal="center" vertical="top" wrapText="1"/>
    </xf>
    <xf numFmtId="1" fontId="6" fillId="0" borderId="58" xfId="0" applyNumberFormat="1" applyFont="1" applyFill="1" applyBorder="1" applyAlignment="1">
      <alignment horizontal="center" vertical="top" wrapText="1"/>
    </xf>
    <xf numFmtId="1" fontId="6" fillId="0" borderId="59" xfId="0" applyNumberFormat="1" applyFont="1" applyFill="1" applyBorder="1" applyAlignment="1">
      <alignment horizontal="center" vertical="top" wrapText="1"/>
    </xf>
    <xf numFmtId="0" fontId="6" fillId="0" borderId="63" xfId="0" applyFont="1" applyFill="1" applyBorder="1" applyAlignment="1">
      <alignment horizontal="left" vertical="top" wrapText="1"/>
    </xf>
    <xf numFmtId="164" fontId="6" fillId="0" borderId="19" xfId="0" applyNumberFormat="1" applyFont="1" applyFill="1" applyBorder="1" applyAlignment="1">
      <alignment vertical="top"/>
    </xf>
    <xf numFmtId="164" fontId="6" fillId="0" borderId="21" xfId="0" applyNumberFormat="1" applyFont="1" applyFill="1" applyBorder="1" applyAlignment="1">
      <alignment vertical="top"/>
    </xf>
    <xf numFmtId="164" fontId="5" fillId="0" borderId="20" xfId="0" applyNumberFormat="1" applyFont="1" applyFill="1" applyBorder="1" applyAlignment="1">
      <alignment vertical="top"/>
    </xf>
    <xf numFmtId="164" fontId="6" fillId="0" borderId="20" xfId="0" applyNumberFormat="1" applyFont="1" applyFill="1" applyBorder="1" applyAlignment="1">
      <alignment vertical="top"/>
    </xf>
    <xf numFmtId="1" fontId="6" fillId="0" borderId="59" xfId="0" applyNumberFormat="1" applyFont="1" applyFill="1" applyBorder="1" applyAlignment="1">
      <alignment horizontal="center" vertical="center" wrapText="1"/>
    </xf>
    <xf numFmtId="0" fontId="6" fillId="0" borderId="73" xfId="0" applyFont="1" applyFill="1" applyBorder="1" applyAlignment="1">
      <alignment horizontal="left" vertical="center" wrapText="1"/>
    </xf>
    <xf numFmtId="0" fontId="6" fillId="0" borderId="73" xfId="0" applyFont="1" applyFill="1" applyBorder="1" applyAlignment="1">
      <alignment horizontal="left" vertical="top" wrapText="1"/>
    </xf>
    <xf numFmtId="49" fontId="6" fillId="0" borderId="20" xfId="0" applyNumberFormat="1" applyFont="1" applyFill="1" applyBorder="1" applyAlignment="1">
      <alignment horizontal="center" vertical="center" wrapText="1"/>
    </xf>
    <xf numFmtId="0" fontId="6" fillId="0" borderId="61" xfId="0" applyFont="1" applyFill="1" applyBorder="1" applyAlignment="1">
      <alignment horizontal="left" vertical="top" wrapText="1"/>
    </xf>
    <xf numFmtId="164" fontId="6" fillId="0" borderId="49"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wrapText="1"/>
    </xf>
    <xf numFmtId="164" fontId="6" fillId="0" borderId="9" xfId="0" applyNumberFormat="1" applyFont="1" applyFill="1" applyBorder="1" applyAlignment="1">
      <alignment horizontal="center" vertical="center" wrapText="1"/>
    </xf>
    <xf numFmtId="0" fontId="6" fillId="0" borderId="75" xfId="0" applyFont="1" applyFill="1" applyBorder="1" applyAlignment="1">
      <alignment horizontal="left" vertical="top" wrapText="1"/>
    </xf>
    <xf numFmtId="164" fontId="6" fillId="0" borderId="52" xfId="0" applyNumberFormat="1" applyFont="1" applyFill="1" applyBorder="1" applyAlignment="1">
      <alignment vertical="top"/>
    </xf>
    <xf numFmtId="164" fontId="8" fillId="0" borderId="29" xfId="0" applyNumberFormat="1" applyFont="1" applyFill="1" applyBorder="1" applyAlignment="1">
      <alignment vertical="top"/>
    </xf>
    <xf numFmtId="164" fontId="5" fillId="0" borderId="28" xfId="0" applyNumberFormat="1" applyFont="1" applyFill="1" applyBorder="1" applyAlignment="1">
      <alignment vertical="top"/>
    </xf>
    <xf numFmtId="164" fontId="6" fillId="0" borderId="28" xfId="0" applyNumberFormat="1" applyFont="1" applyFill="1" applyBorder="1" applyAlignment="1">
      <alignment vertical="top"/>
    </xf>
    <xf numFmtId="164" fontId="6" fillId="0" borderId="68" xfId="0" applyNumberFormat="1" applyFont="1" applyFill="1" applyBorder="1" applyAlignment="1">
      <alignment horizontal="center" vertical="center"/>
    </xf>
    <xf numFmtId="164" fontId="6" fillId="0" borderId="37" xfId="0" applyNumberFormat="1" applyFont="1" applyFill="1" applyBorder="1" applyAlignment="1">
      <alignment horizontal="center" vertical="center"/>
    </xf>
    <xf numFmtId="164" fontId="5" fillId="0" borderId="2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67" xfId="0" applyNumberFormat="1" applyFont="1" applyFill="1" applyBorder="1" applyAlignment="1">
      <alignment horizontal="center" vertical="center"/>
    </xf>
    <xf numFmtId="0" fontId="6" fillId="0" borderId="51" xfId="0" applyFont="1" applyFill="1" applyBorder="1" applyAlignment="1">
      <alignment horizontal="center" vertical="center"/>
    </xf>
    <xf numFmtId="1" fontId="6" fillId="0" borderId="2"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9" xfId="0" applyFont="1" applyFill="1" applyBorder="1" applyAlignment="1">
      <alignment horizontal="center" vertical="center" wrapText="1"/>
    </xf>
    <xf numFmtId="164" fontId="6" fillId="0" borderId="49" xfId="0" applyNumberFormat="1" applyFont="1" applyFill="1" applyBorder="1" applyAlignment="1">
      <alignment horizontal="right" vertical="center"/>
    </xf>
    <xf numFmtId="164" fontId="6" fillId="0" borderId="44" xfId="0" applyNumberFormat="1" applyFont="1" applyFill="1" applyBorder="1" applyAlignment="1">
      <alignment horizontal="right" vertical="center" wrapText="1"/>
    </xf>
    <xf numFmtId="164" fontId="6" fillId="0" borderId="7" xfId="0" applyNumberFormat="1" applyFont="1" applyFill="1" applyBorder="1" applyAlignment="1">
      <alignment horizontal="right" vertical="center"/>
    </xf>
    <xf numFmtId="164" fontId="6" fillId="0" borderId="0" xfId="0" applyNumberFormat="1" applyFont="1" applyFill="1" applyBorder="1" applyAlignment="1">
      <alignment horizontal="right" vertical="center"/>
    </xf>
    <xf numFmtId="164" fontId="6" fillId="0" borderId="30" xfId="0" applyNumberFormat="1" applyFont="1" applyFill="1" applyBorder="1" applyAlignment="1">
      <alignment horizontal="right" vertical="center"/>
    </xf>
    <xf numFmtId="0" fontId="6" fillId="0" borderId="44" xfId="0" applyFont="1" applyFill="1" applyBorder="1" applyAlignment="1">
      <alignment horizontal="center" vertical="center" wrapText="1"/>
    </xf>
    <xf numFmtId="0" fontId="15" fillId="0" borderId="53" xfId="0" applyFont="1" applyFill="1" applyBorder="1" applyAlignment="1">
      <alignment vertical="top" wrapText="1"/>
    </xf>
    <xf numFmtId="164" fontId="6" fillId="0" borderId="19" xfId="0" applyNumberFormat="1" applyFont="1" applyFill="1" applyBorder="1" applyAlignment="1">
      <alignment horizontal="right" vertical="center" wrapText="1"/>
    </xf>
    <xf numFmtId="0" fontId="6" fillId="0" borderId="19" xfId="0" applyFont="1" applyFill="1" applyBorder="1" applyAlignment="1">
      <alignment horizontal="center" vertical="center" wrapText="1"/>
    </xf>
    <xf numFmtId="1" fontId="6" fillId="0" borderId="33" xfId="0" applyNumberFormat="1" applyFont="1" applyFill="1" applyBorder="1" applyAlignment="1">
      <alignment horizontal="center" vertical="top" wrapText="1"/>
    </xf>
    <xf numFmtId="0" fontId="6" fillId="0" borderId="44" xfId="0" applyFont="1" applyFill="1" applyBorder="1" applyAlignment="1">
      <alignment vertical="top" wrapText="1"/>
    </xf>
    <xf numFmtId="0" fontId="8" fillId="0" borderId="38" xfId="0" applyFont="1" applyFill="1" applyBorder="1" applyAlignment="1">
      <alignment horizontal="center" vertical="top" wrapText="1"/>
    </xf>
    <xf numFmtId="0" fontId="53" fillId="0" borderId="0" xfId="0" applyFont="1" applyBorder="1" applyAlignment="1">
      <alignment vertical="top"/>
    </xf>
    <xf numFmtId="0" fontId="53" fillId="0" borderId="0" xfId="0" applyFont="1" applyAlignment="1">
      <alignment vertical="top"/>
    </xf>
    <xf numFmtId="0" fontId="54" fillId="0" borderId="0" xfId="0" applyFont="1" applyAlignment="1">
      <alignment vertical="top"/>
    </xf>
    <xf numFmtId="0" fontId="55" fillId="0" borderId="0" xfId="0" applyFont="1" applyFill="1" applyAlignment="1">
      <alignment vertical="top"/>
    </xf>
    <xf numFmtId="0" fontId="56" fillId="0" borderId="0" xfId="0" applyFont="1" applyFill="1" applyBorder="1" applyAlignment="1">
      <alignment horizontal="center" vertical="top"/>
    </xf>
    <xf numFmtId="49" fontId="56" fillId="0" borderId="0" xfId="0" applyNumberFormat="1" applyFont="1" applyFill="1" applyBorder="1" applyAlignment="1">
      <alignment horizontal="right" vertical="top"/>
    </xf>
    <xf numFmtId="49" fontId="56" fillId="0" borderId="0" xfId="0" applyNumberFormat="1" applyFont="1" applyFill="1" applyBorder="1" applyAlignment="1">
      <alignment vertical="top"/>
    </xf>
    <xf numFmtId="0" fontId="53" fillId="0" borderId="0" xfId="0" applyFont="1" applyBorder="1" applyAlignment="1">
      <alignment horizontal="left" vertical="top"/>
    </xf>
    <xf numFmtId="0" fontId="53" fillId="0" borderId="0" xfId="0" applyFont="1" applyFill="1" applyBorder="1" applyAlignment="1">
      <alignment vertical="top"/>
    </xf>
    <xf numFmtId="164" fontId="7" fillId="4" borderId="22"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164" fontId="8" fillId="0" borderId="74" xfId="0" applyNumberFormat="1" applyFont="1" applyFill="1" applyBorder="1" applyAlignment="1">
      <alignment horizontal="center" vertical="center"/>
    </xf>
    <xf numFmtId="164" fontId="8" fillId="0" borderId="79" xfId="0" applyNumberFormat="1" applyFont="1" applyFill="1" applyBorder="1" applyAlignment="1">
      <alignment horizontal="center" vertical="center"/>
    </xf>
    <xf numFmtId="164" fontId="8" fillId="0" borderId="27" xfId="0" applyNumberFormat="1" applyFont="1" applyBorder="1" applyAlignment="1">
      <alignment horizontal="center" vertical="center"/>
    </xf>
    <xf numFmtId="164" fontId="8" fillId="0" borderId="26" xfId="0" applyNumberFormat="1" applyFont="1" applyBorder="1" applyAlignment="1">
      <alignment horizontal="center" vertical="center"/>
    </xf>
    <xf numFmtId="0" fontId="2" fillId="0" borderId="45" xfId="0" applyFont="1" applyBorder="1" applyAlignment="1">
      <alignment vertical="top"/>
    </xf>
    <xf numFmtId="164" fontId="7" fillId="4" borderId="50" xfId="0" applyNumberFormat="1" applyFont="1" applyFill="1" applyBorder="1" applyAlignment="1">
      <alignment horizontal="center" vertical="center"/>
    </xf>
    <xf numFmtId="49" fontId="2" fillId="0" borderId="58"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6" fillId="0" borderId="78" xfId="0" applyNumberFormat="1" applyFont="1" applyFill="1" applyBorder="1" applyAlignment="1">
      <alignment vertical="top" wrapText="1"/>
    </xf>
    <xf numFmtId="49" fontId="2" fillId="0" borderId="17" xfId="0" applyNumberFormat="1" applyFont="1" applyFill="1" applyBorder="1" applyAlignment="1">
      <alignment horizontal="center" vertical="top"/>
    </xf>
    <xf numFmtId="49" fontId="6" fillId="5" borderId="67" xfId="0" applyNumberFormat="1" applyFont="1" applyFill="1" applyBorder="1" applyAlignment="1">
      <alignment vertical="top" wrapText="1"/>
    </xf>
    <xf numFmtId="0" fontId="2" fillId="8" borderId="0" xfId="0" applyFont="1" applyFill="1" applyBorder="1" applyAlignment="1">
      <alignment vertical="top"/>
    </xf>
    <xf numFmtId="0" fontId="53" fillId="8" borderId="0" xfId="0" applyFont="1" applyFill="1" applyBorder="1" applyAlignment="1">
      <alignment vertical="top"/>
    </xf>
    <xf numFmtId="49" fontId="6" fillId="8" borderId="10" xfId="0" applyNumberFormat="1" applyFont="1" applyFill="1" applyBorder="1" applyAlignment="1">
      <alignment vertical="top" wrapText="1"/>
    </xf>
    <xf numFmtId="164" fontId="59" fillId="8" borderId="43" xfId="0" applyNumberFormat="1" applyFont="1" applyFill="1" applyBorder="1" applyAlignment="1">
      <alignment horizontal="center" vertical="center"/>
    </xf>
    <xf numFmtId="49" fontId="60" fillId="8" borderId="39" xfId="0" applyNumberFormat="1" applyFont="1" applyFill="1" applyBorder="1" applyAlignment="1">
      <alignment vertical="top" wrapText="1"/>
    </xf>
    <xf numFmtId="49" fontId="2" fillId="0" borderId="33" xfId="0" applyNumberFormat="1" applyFont="1" applyFill="1" applyBorder="1" applyAlignment="1">
      <alignment vertical="top" wrapText="1"/>
    </xf>
    <xf numFmtId="49" fontId="2" fillId="0" borderId="32" xfId="0" applyNumberFormat="1" applyFont="1" applyFill="1" applyBorder="1" applyAlignment="1">
      <alignment vertical="top" wrapText="1"/>
    </xf>
    <xf numFmtId="0" fontId="11" fillId="0" borderId="41" xfId="0" applyFont="1" applyBorder="1" applyAlignment="1">
      <alignment wrapText="1"/>
    </xf>
    <xf numFmtId="49" fontId="2" fillId="0" borderId="58" xfId="0" applyNumberFormat="1" applyFont="1" applyFill="1" applyBorder="1" applyAlignment="1">
      <alignment vertical="top" wrapText="1"/>
    </xf>
    <xf numFmtId="49" fontId="2" fillId="0" borderId="59" xfId="0" applyNumberFormat="1" applyFont="1" applyFill="1" applyBorder="1" applyAlignment="1">
      <alignment vertical="top" wrapText="1"/>
    </xf>
    <xf numFmtId="49" fontId="6" fillId="5" borderId="63" xfId="0" applyNumberFormat="1" applyFont="1" applyFill="1" applyBorder="1" applyAlignment="1">
      <alignment vertical="top" wrapText="1"/>
    </xf>
    <xf numFmtId="164" fontId="8" fillId="5" borderId="0" xfId="0" applyNumberFormat="1" applyFont="1" applyFill="1" applyBorder="1" applyAlignment="1">
      <alignment horizontal="center" vertical="center" wrapText="1"/>
    </xf>
    <xf numFmtId="164" fontId="8" fillId="5" borderId="19" xfId="0" applyNumberFormat="1" applyFont="1" applyFill="1" applyBorder="1" applyAlignment="1">
      <alignment horizontal="center" vertical="center" wrapText="1"/>
    </xf>
    <xf numFmtId="164" fontId="8" fillId="0" borderId="0" xfId="0" applyNumberFormat="1" applyFont="1" applyBorder="1" applyAlignment="1">
      <alignment horizontal="center" vertical="center"/>
    </xf>
    <xf numFmtId="164" fontId="8" fillId="0" borderId="30" xfId="0" applyNumberFormat="1" applyFont="1" applyBorder="1" applyAlignment="1">
      <alignment horizontal="center" vertical="center"/>
    </xf>
    <xf numFmtId="164" fontId="8" fillId="5" borderId="71" xfId="0" applyNumberFormat="1" applyFont="1" applyFill="1" applyBorder="1" applyAlignment="1">
      <alignment horizontal="center" vertical="center" wrapText="1"/>
    </xf>
    <xf numFmtId="164" fontId="8" fillId="5" borderId="53" xfId="0" applyNumberFormat="1" applyFont="1" applyFill="1" applyBorder="1" applyAlignment="1">
      <alignment horizontal="center" vertical="center" wrapText="1"/>
    </xf>
    <xf numFmtId="164" fontId="8" fillId="0" borderId="71" xfId="0" applyNumberFormat="1" applyFont="1" applyBorder="1" applyAlignment="1">
      <alignment horizontal="center" vertical="center"/>
    </xf>
    <xf numFmtId="0" fontId="2" fillId="0" borderId="53" xfId="0" applyFont="1" applyBorder="1" applyAlignment="1">
      <alignment horizontal="center" vertical="top"/>
    </xf>
    <xf numFmtId="49" fontId="6" fillId="5" borderId="16" xfId="0" applyNumberFormat="1" applyFont="1" applyFill="1" applyBorder="1" applyAlignment="1">
      <alignment vertical="top" wrapText="1"/>
    </xf>
    <xf numFmtId="164" fontId="8" fillId="5" borderId="48" xfId="0" applyNumberFormat="1" applyFont="1" applyFill="1" applyBorder="1" applyAlignment="1">
      <alignment horizontal="center" vertical="center" wrapText="1"/>
    </xf>
    <xf numFmtId="164" fontId="7" fillId="3" borderId="51" xfId="0" applyNumberFormat="1" applyFont="1" applyFill="1" applyBorder="1" applyAlignment="1">
      <alignment horizontal="center" vertical="center"/>
    </xf>
    <xf numFmtId="164" fontId="7" fillId="3" borderId="34" xfId="0" applyNumberFormat="1" applyFont="1" applyFill="1" applyBorder="1" applyAlignment="1">
      <alignment horizontal="center" vertical="center"/>
    </xf>
    <xf numFmtId="49" fontId="57" fillId="2" borderId="3" xfId="0" applyNumberFormat="1" applyFont="1" applyFill="1" applyBorder="1" applyAlignment="1">
      <alignment horizontal="center" vertical="top"/>
    </xf>
    <xf numFmtId="49" fontId="2" fillId="8" borderId="58" xfId="0" applyNumberFormat="1" applyFont="1" applyFill="1" applyBorder="1" applyAlignment="1">
      <alignment horizontal="center" vertical="top"/>
    </xf>
    <xf numFmtId="49" fontId="2" fillId="8" borderId="59" xfId="0" applyNumberFormat="1" applyFont="1" applyFill="1" applyBorder="1" applyAlignment="1">
      <alignment horizontal="center" vertical="top"/>
    </xf>
    <xf numFmtId="49" fontId="6" fillId="8" borderId="73" xfId="0" applyNumberFormat="1" applyFont="1" applyFill="1" applyBorder="1" applyAlignment="1">
      <alignment vertical="top"/>
    </xf>
    <xf numFmtId="49" fontId="2" fillId="8" borderId="17" xfId="0" applyNumberFormat="1" applyFont="1" applyFill="1" applyBorder="1" applyAlignment="1">
      <alignment horizontal="center" vertical="top"/>
    </xf>
    <xf numFmtId="49" fontId="2" fillId="8" borderId="15" xfId="0" applyNumberFormat="1" applyFont="1" applyFill="1" applyBorder="1" applyAlignment="1">
      <alignment horizontal="center" vertical="top"/>
    </xf>
    <xf numFmtId="49" fontId="6" fillId="8" borderId="16" xfId="0" applyNumberFormat="1" applyFont="1" applyFill="1" applyBorder="1" applyAlignment="1">
      <alignment vertical="top" wrapText="1"/>
    </xf>
    <xf numFmtId="0" fontId="61" fillId="0" borderId="0" xfId="0" applyFont="1" applyAlignment="1">
      <alignment horizontal="left" vertical="center" indent="1"/>
    </xf>
    <xf numFmtId="49" fontId="2" fillId="8" borderId="33" xfId="0" applyNumberFormat="1" applyFont="1" applyFill="1" applyBorder="1" applyAlignment="1">
      <alignment horizontal="center" vertical="top"/>
    </xf>
    <xf numFmtId="49" fontId="6" fillId="8" borderId="70" xfId="0" applyNumberFormat="1" applyFont="1" applyFill="1" applyBorder="1" applyAlignment="1">
      <alignment vertical="top"/>
    </xf>
    <xf numFmtId="0" fontId="2" fillId="0" borderId="21" xfId="0" applyFont="1" applyBorder="1" applyAlignment="1">
      <alignment vertical="top"/>
    </xf>
    <xf numFmtId="0" fontId="2" fillId="0" borderId="20" xfId="0" applyFont="1" applyBorder="1" applyAlignment="1">
      <alignment vertical="top"/>
    </xf>
    <xf numFmtId="0" fontId="3" fillId="0" borderId="20" xfId="0" applyFont="1" applyBorder="1" applyAlignment="1">
      <alignment vertical="top"/>
    </xf>
    <xf numFmtId="0" fontId="2" fillId="0" borderId="61" xfId="0" applyFont="1" applyBorder="1" applyAlignment="1">
      <alignment vertical="top"/>
    </xf>
    <xf numFmtId="49" fontId="6" fillId="8" borderId="54" xfId="0" applyNumberFormat="1" applyFont="1" applyFill="1" applyBorder="1" applyAlignment="1">
      <alignment vertical="top"/>
    </xf>
    <xf numFmtId="49" fontId="3" fillId="0" borderId="33" xfId="0" applyNumberFormat="1" applyFont="1" applyFill="1" applyBorder="1" applyAlignment="1">
      <alignment horizontal="center" vertical="top"/>
    </xf>
    <xf numFmtId="49" fontId="3" fillId="0" borderId="32" xfId="0" applyNumberFormat="1" applyFont="1" applyFill="1" applyBorder="1" applyAlignment="1">
      <alignment horizontal="center" vertical="top"/>
    </xf>
    <xf numFmtId="49" fontId="3" fillId="0" borderId="58" xfId="0" applyNumberFormat="1" applyFont="1" applyFill="1" applyBorder="1" applyAlignment="1">
      <alignment horizontal="center" vertical="top"/>
    </xf>
    <xf numFmtId="49" fontId="3" fillId="0" borderId="59" xfId="0" applyNumberFormat="1" applyFont="1" applyFill="1" applyBorder="1" applyAlignment="1">
      <alignment horizontal="center" vertical="top"/>
    </xf>
    <xf numFmtId="49" fontId="3" fillId="0" borderId="17" xfId="0" applyNumberFormat="1" applyFont="1" applyFill="1" applyBorder="1" applyAlignment="1">
      <alignment horizontal="center" vertical="top"/>
    </xf>
    <xf numFmtId="49" fontId="3" fillId="0" borderId="15" xfId="0" applyNumberFormat="1" applyFont="1" applyFill="1" applyBorder="1" applyAlignment="1">
      <alignment horizontal="center" vertical="top"/>
    </xf>
    <xf numFmtId="49" fontId="6" fillId="5" borderId="26" xfId="0" applyNumberFormat="1" applyFont="1" applyFill="1" applyBorder="1" applyAlignment="1">
      <alignment vertical="top"/>
    </xf>
    <xf numFmtId="0" fontId="11" fillId="8" borderId="43" xfId="0" applyFont="1" applyFill="1" applyBorder="1" applyAlignment="1">
      <alignment vertical="top" wrapText="1"/>
    </xf>
    <xf numFmtId="49" fontId="6" fillId="8" borderId="26" xfId="0" applyNumberFormat="1" applyFont="1" applyFill="1" applyBorder="1" applyAlignment="1">
      <alignment vertical="top" wrapText="1"/>
    </xf>
    <xf numFmtId="9" fontId="15" fillId="0" borderId="43" xfId="0" applyNumberFormat="1" applyFont="1" applyFill="1" applyBorder="1" applyAlignment="1">
      <alignment horizontal="left" vertical="top" wrapText="1"/>
    </xf>
    <xf numFmtId="0" fontId="3" fillId="0" borderId="33" xfId="0" applyNumberFormat="1" applyFont="1" applyFill="1" applyBorder="1" applyAlignment="1">
      <alignment horizontal="center" vertical="top"/>
    </xf>
    <xf numFmtId="0" fontId="3" fillId="0" borderId="32" xfId="0" applyNumberFormat="1" applyFont="1" applyFill="1" applyBorder="1" applyAlignment="1">
      <alignment horizontal="center" vertical="top"/>
    </xf>
    <xf numFmtId="0" fontId="15" fillId="0" borderId="64" xfId="0" applyFont="1" applyBorder="1" applyAlignment="1">
      <alignment wrapText="1"/>
    </xf>
    <xf numFmtId="49" fontId="3" fillId="0" borderId="20" xfId="0" applyNumberFormat="1" applyFont="1" applyFill="1" applyBorder="1" applyAlignment="1">
      <alignment horizontal="center" vertical="top"/>
    </xf>
    <xf numFmtId="0" fontId="15" fillId="0" borderId="60" xfId="0" applyFont="1" applyBorder="1" applyAlignment="1">
      <alignment wrapText="1"/>
    </xf>
    <xf numFmtId="164" fontId="8" fillId="0" borderId="7" xfId="0" applyNumberFormat="1" applyFont="1" applyBorder="1" applyAlignment="1">
      <alignment horizontal="center" vertical="center"/>
    </xf>
    <xf numFmtId="164" fontId="8" fillId="0" borderId="20" xfId="0" applyNumberFormat="1" applyFont="1" applyBorder="1" applyAlignment="1">
      <alignment horizontal="center" vertical="center"/>
    </xf>
    <xf numFmtId="0" fontId="15" fillId="0" borderId="18" xfId="0" applyFont="1" applyBorder="1" applyAlignment="1">
      <alignment wrapText="1"/>
    </xf>
    <xf numFmtId="0" fontId="8" fillId="0" borderId="45" xfId="0" applyFont="1" applyBorder="1" applyAlignment="1">
      <alignment vertical="top"/>
    </xf>
    <xf numFmtId="49" fontId="6" fillId="5" borderId="36" xfId="0" applyNumberFormat="1" applyFont="1" applyFill="1" applyBorder="1" applyAlignment="1">
      <alignment vertical="top" wrapText="1"/>
    </xf>
    <xf numFmtId="0" fontId="11" fillId="0" borderId="39" xfId="0" applyFont="1" applyBorder="1" applyAlignment="1">
      <alignment wrapText="1"/>
    </xf>
    <xf numFmtId="49" fontId="6" fillId="5" borderId="26" xfId="0" applyNumberFormat="1" applyFont="1" applyFill="1" applyBorder="1" applyAlignment="1">
      <alignment vertical="top" wrapText="1"/>
    </xf>
    <xf numFmtId="49" fontId="2" fillId="0" borderId="2"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0" fontId="15" fillId="8" borderId="31" xfId="0" applyFont="1" applyFill="1" applyBorder="1" applyAlignment="1">
      <alignment wrapText="1"/>
    </xf>
    <xf numFmtId="0" fontId="15" fillId="8" borderId="67" xfId="0" applyFont="1" applyFill="1" applyBorder="1" applyAlignment="1">
      <alignment wrapText="1"/>
    </xf>
    <xf numFmtId="164" fontId="8" fillId="0" borderId="80" xfId="0" applyNumberFormat="1" applyFont="1" applyFill="1" applyBorder="1" applyAlignment="1">
      <alignment horizontal="center" vertical="center"/>
    </xf>
    <xf numFmtId="49" fontId="3" fillId="0" borderId="76" xfId="0" applyNumberFormat="1" applyFont="1" applyFill="1" applyBorder="1" applyAlignment="1">
      <alignment horizontal="center" vertical="top" wrapText="1"/>
    </xf>
    <xf numFmtId="49" fontId="3" fillId="0" borderId="38" xfId="0" applyNumberFormat="1" applyFont="1" applyFill="1" applyBorder="1" applyAlignment="1">
      <alignment horizontal="center" vertical="top" wrapText="1"/>
    </xf>
    <xf numFmtId="0" fontId="15" fillId="8" borderId="73" xfId="0" applyFont="1" applyFill="1" applyBorder="1" applyAlignment="1">
      <alignment wrapText="1"/>
    </xf>
    <xf numFmtId="0" fontId="2" fillId="8" borderId="2" xfId="0" applyNumberFormat="1" applyFont="1" applyFill="1" applyBorder="1" applyAlignment="1">
      <alignment horizontal="center" vertical="top"/>
    </xf>
    <xf numFmtId="0" fontId="2" fillId="8" borderId="1" xfId="0" applyNumberFormat="1" applyFont="1" applyFill="1" applyBorder="1" applyAlignment="1">
      <alignment horizontal="center" vertical="top"/>
    </xf>
    <xf numFmtId="0" fontId="6" fillId="8" borderId="14" xfId="0" applyFont="1" applyFill="1" applyBorder="1" applyAlignment="1">
      <alignment horizontal="left" vertical="top" wrapText="1"/>
    </xf>
    <xf numFmtId="164" fontId="7" fillId="8" borderId="31" xfId="0" applyNumberFormat="1" applyFont="1" applyFill="1" applyBorder="1" applyAlignment="1">
      <alignment horizontal="center" vertical="center"/>
    </xf>
    <xf numFmtId="164" fontId="7" fillId="8" borderId="13" xfId="0" applyNumberFormat="1" applyFont="1" applyFill="1" applyBorder="1" applyAlignment="1">
      <alignment horizontal="center" vertical="center"/>
    </xf>
    <xf numFmtId="164" fontId="7" fillId="8" borderId="22" xfId="0" applyNumberFormat="1" applyFont="1" applyFill="1" applyBorder="1" applyAlignment="1">
      <alignment horizontal="center" vertical="center"/>
    </xf>
    <xf numFmtId="0" fontId="10" fillId="8" borderId="13" xfId="0" applyFont="1" applyFill="1" applyBorder="1" applyAlignment="1">
      <alignment horizontal="center" vertical="top"/>
    </xf>
    <xf numFmtId="49" fontId="2" fillId="8" borderId="76" xfId="0" applyNumberFormat="1" applyFont="1" applyFill="1" applyBorder="1" applyAlignment="1">
      <alignment horizontal="center" vertical="top"/>
    </xf>
    <xf numFmtId="49" fontId="2" fillId="8" borderId="38" xfId="0" applyNumberFormat="1" applyFont="1" applyFill="1" applyBorder="1" applyAlignment="1">
      <alignment horizontal="center" vertical="top"/>
    </xf>
    <xf numFmtId="0" fontId="6" fillId="8" borderId="70" xfId="0" applyFont="1" applyFill="1" applyBorder="1" applyAlignment="1">
      <alignment horizontal="left" vertical="top" wrapText="1"/>
    </xf>
    <xf numFmtId="164" fontId="8" fillId="8" borderId="80" xfId="0" applyNumberFormat="1" applyFont="1" applyFill="1" applyBorder="1" applyAlignment="1">
      <alignment horizontal="center" vertical="center"/>
    </xf>
    <xf numFmtId="164" fontId="8" fillId="8" borderId="8" xfId="0" applyNumberFormat="1" applyFont="1" applyFill="1" applyBorder="1" applyAlignment="1">
      <alignment horizontal="center" vertical="center"/>
    </xf>
    <xf numFmtId="164" fontId="8" fillId="8" borderId="74" xfId="0" applyNumberFormat="1" applyFont="1" applyFill="1" applyBorder="1" applyAlignment="1">
      <alignment horizontal="center" vertical="center"/>
    </xf>
    <xf numFmtId="164" fontId="8" fillId="8" borderId="9" xfId="0" applyNumberFormat="1" applyFont="1" applyFill="1" applyBorder="1" applyAlignment="1">
      <alignment horizontal="center" vertical="center"/>
    </xf>
    <xf numFmtId="164" fontId="8" fillId="8" borderId="79" xfId="0" applyNumberFormat="1" applyFont="1" applyFill="1" applyBorder="1" applyAlignment="1">
      <alignment horizontal="center" vertical="center"/>
    </xf>
    <xf numFmtId="0" fontId="8" fillId="8" borderId="8" xfId="0" applyFont="1" applyFill="1" applyBorder="1" applyAlignment="1">
      <alignment horizontal="center" vertical="top" wrapText="1"/>
    </xf>
    <xf numFmtId="0" fontId="6" fillId="8" borderId="56" xfId="0" applyFont="1" applyFill="1" applyBorder="1" applyAlignment="1">
      <alignment horizontal="left" vertical="top"/>
    </xf>
    <xf numFmtId="0" fontId="2" fillId="8" borderId="29" xfId="0" applyNumberFormat="1" applyFont="1" applyFill="1" applyBorder="1" applyAlignment="1">
      <alignment horizontal="center" vertical="top"/>
    </xf>
    <xf numFmtId="0" fontId="6" fillId="8" borderId="68" xfId="0" applyFont="1" applyFill="1" applyBorder="1" applyAlignment="1">
      <alignment horizontal="left" wrapText="1"/>
    </xf>
    <xf numFmtId="164" fontId="8" fillId="8" borderId="48" xfId="0" applyNumberFormat="1"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164" fontId="8" fillId="8" borderId="27" xfId="0" applyNumberFormat="1" applyFont="1" applyFill="1" applyBorder="1" applyAlignment="1">
      <alignment horizontal="center" vertical="center"/>
    </xf>
    <xf numFmtId="164" fontId="8" fillId="8" borderId="15" xfId="0" applyNumberFormat="1" applyFont="1" applyFill="1" applyBorder="1" applyAlignment="1">
      <alignment horizontal="center" vertical="center"/>
    </xf>
    <xf numFmtId="164" fontId="8" fillId="8" borderId="26" xfId="0" applyNumberFormat="1" applyFont="1" applyFill="1" applyBorder="1" applyAlignment="1">
      <alignment horizontal="center" vertical="center"/>
    </xf>
    <xf numFmtId="0" fontId="8" fillId="8" borderId="5" xfId="0" applyFont="1" applyFill="1" applyBorder="1" applyAlignment="1">
      <alignment horizontal="center" vertical="top"/>
    </xf>
    <xf numFmtId="0" fontId="2" fillId="8" borderId="25" xfId="0" applyFont="1" applyFill="1" applyBorder="1" applyAlignment="1">
      <alignment horizontal="center" vertical="top" wrapText="1"/>
    </xf>
    <xf numFmtId="0" fontId="2" fillId="8" borderId="24" xfId="0" applyFont="1" applyFill="1" applyBorder="1" applyAlignment="1">
      <alignment horizontal="center" vertical="top" wrapText="1"/>
    </xf>
    <xf numFmtId="0" fontId="8" fillId="8" borderId="34" xfId="0" applyFont="1" applyFill="1" applyBorder="1" applyAlignment="1">
      <alignment vertical="top" wrapText="1"/>
    </xf>
    <xf numFmtId="164" fontId="7" fillId="8" borderId="34" xfId="0" applyNumberFormat="1" applyFont="1" applyFill="1" applyBorder="1" applyAlignment="1">
      <alignment horizontal="center" vertical="center"/>
    </xf>
    <xf numFmtId="164" fontId="7" fillId="8" borderId="3" xfId="0" applyNumberFormat="1" applyFont="1" applyFill="1" applyBorder="1" applyAlignment="1">
      <alignment horizontal="center" vertical="center"/>
    </xf>
    <xf numFmtId="164" fontId="8" fillId="8" borderId="18" xfId="0" applyNumberFormat="1" applyFont="1" applyFill="1" applyBorder="1" applyAlignment="1">
      <alignment horizontal="center" vertical="center" wrapText="1"/>
    </xf>
    <xf numFmtId="164" fontId="8" fillId="8" borderId="15" xfId="0" applyNumberFormat="1" applyFont="1" applyFill="1" applyBorder="1" applyAlignment="1">
      <alignment horizontal="center" vertical="center" wrapText="1"/>
    </xf>
    <xf numFmtId="164" fontId="8" fillId="8" borderId="40" xfId="0" applyNumberFormat="1" applyFont="1" applyFill="1" applyBorder="1" applyAlignment="1">
      <alignment horizontal="center" vertical="center"/>
    </xf>
    <xf numFmtId="0" fontId="62" fillId="0" borderId="0" xfId="0" applyFont="1" applyBorder="1" applyAlignment="1">
      <alignment vertical="top"/>
    </xf>
    <xf numFmtId="0" fontId="63" fillId="0" borderId="0" xfId="0" applyFont="1" applyBorder="1" applyAlignment="1">
      <alignment vertical="top"/>
    </xf>
    <xf numFmtId="49" fontId="2" fillId="8" borderId="21" xfId="0" applyNumberFormat="1" applyFont="1" applyFill="1" applyBorder="1" applyAlignment="1">
      <alignment horizontal="center" vertical="top"/>
    </xf>
    <xf numFmtId="49" fontId="6" fillId="8" borderId="6" xfId="0" applyNumberFormat="1" applyFont="1" applyFill="1" applyBorder="1" applyAlignment="1">
      <alignment vertical="top" wrapText="1"/>
    </xf>
    <xf numFmtId="164" fontId="7" fillId="8" borderId="0" xfId="0" applyNumberFormat="1" applyFont="1" applyFill="1" applyBorder="1" applyAlignment="1">
      <alignment horizontal="center" vertical="center"/>
    </xf>
    <xf numFmtId="164" fontId="7" fillId="8" borderId="1" xfId="0" applyNumberFormat="1" applyFont="1" applyFill="1" applyBorder="1" applyAlignment="1">
      <alignment horizontal="center" vertical="center"/>
    </xf>
    <xf numFmtId="164" fontId="7" fillId="8" borderId="30" xfId="0" applyNumberFormat="1" applyFont="1" applyFill="1" applyBorder="1" applyAlignment="1">
      <alignment horizontal="center" vertical="center"/>
    </xf>
    <xf numFmtId="0" fontId="10" fillId="8" borderId="19" xfId="0" applyFont="1" applyFill="1" applyBorder="1" applyAlignment="1">
      <alignment horizontal="center" vertical="top"/>
    </xf>
    <xf numFmtId="49" fontId="6" fillId="8" borderId="73" xfId="0" applyNumberFormat="1" applyFont="1" applyFill="1" applyBorder="1" applyAlignment="1">
      <alignment vertical="top" wrapText="1"/>
    </xf>
    <xf numFmtId="164" fontId="7" fillId="8" borderId="64" xfId="0" applyNumberFormat="1" applyFont="1" applyFill="1" applyBorder="1" applyAlignment="1">
      <alignment horizontal="center" vertical="center"/>
    </xf>
    <xf numFmtId="164" fontId="7" fillId="8" borderId="78" xfId="0" applyNumberFormat="1" applyFont="1" applyFill="1" applyBorder="1" applyAlignment="1">
      <alignment horizontal="center" vertical="center"/>
    </xf>
    <xf numFmtId="0" fontId="10" fillId="8" borderId="53" xfId="0" applyFont="1" applyFill="1" applyBorder="1" applyAlignment="1">
      <alignment horizontal="center" vertical="top"/>
    </xf>
    <xf numFmtId="164" fontId="8" fillId="8" borderId="17" xfId="0" applyNumberFormat="1" applyFont="1" applyFill="1" applyBorder="1" applyAlignment="1">
      <alignment horizontal="center" vertical="center" wrapText="1"/>
    </xf>
    <xf numFmtId="164" fontId="8" fillId="8" borderId="27" xfId="0" applyNumberFormat="1" applyFont="1" applyFill="1" applyBorder="1" applyAlignment="1">
      <alignment horizontal="center" vertical="center" wrapText="1"/>
    </xf>
    <xf numFmtId="0" fontId="11" fillId="0" borderId="73" xfId="0" applyFont="1" applyBorder="1" applyAlignment="1">
      <alignment wrapText="1"/>
    </xf>
    <xf numFmtId="49" fontId="6" fillId="0" borderId="73" xfId="0" applyNumberFormat="1" applyFont="1" applyFill="1" applyBorder="1" applyAlignment="1">
      <alignment vertical="top" wrapText="1"/>
    </xf>
    <xf numFmtId="0" fontId="2" fillId="0" borderId="15" xfId="0" applyNumberFormat="1" applyFont="1" applyFill="1" applyBorder="1" applyAlignment="1">
      <alignment horizontal="center" vertical="top"/>
    </xf>
    <xf numFmtId="49" fontId="6" fillId="0" borderId="16" xfId="0" applyNumberFormat="1" applyFont="1" applyFill="1" applyBorder="1" applyAlignment="1">
      <alignment vertical="top" wrapText="1"/>
    </xf>
    <xf numFmtId="49" fontId="6" fillId="0" borderId="6" xfId="0" applyNumberFormat="1" applyFont="1" applyFill="1" applyBorder="1" applyAlignment="1">
      <alignment vertical="top" wrapText="1"/>
    </xf>
    <xf numFmtId="0" fontId="2" fillId="0" borderId="59" xfId="0" applyFont="1" applyFill="1" applyBorder="1" applyAlignment="1">
      <alignment vertical="top"/>
    </xf>
    <xf numFmtId="0" fontId="2" fillId="0" borderId="1" xfId="0" applyFont="1" applyFill="1" applyBorder="1" applyAlignment="1">
      <alignment vertical="top"/>
    </xf>
    <xf numFmtId="0" fontId="3" fillId="0" borderId="1" xfId="0" applyFont="1" applyFill="1" applyBorder="1" applyAlignment="1">
      <alignment vertical="top"/>
    </xf>
    <xf numFmtId="0" fontId="2" fillId="0" borderId="31" xfId="0" applyFont="1" applyBorder="1" applyAlignment="1">
      <alignment vertical="top"/>
    </xf>
    <xf numFmtId="49" fontId="2" fillId="0" borderId="59" xfId="0" applyNumberFormat="1" applyFont="1" applyFill="1" applyBorder="1" applyAlignment="1">
      <alignment horizontal="center" vertical="top" wrapText="1"/>
    </xf>
    <xf numFmtId="164" fontId="8" fillId="0" borderId="53" xfId="0" applyNumberFormat="1" applyFont="1" applyFill="1" applyBorder="1" applyAlignment="1">
      <alignment horizontal="center" vertical="center"/>
    </xf>
    <xf numFmtId="49" fontId="2" fillId="0" borderId="58"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49" fontId="2" fillId="0" borderId="15" xfId="0" applyNumberFormat="1" applyFont="1" applyFill="1" applyBorder="1" applyAlignment="1">
      <alignment horizontal="center" vertical="top" wrapText="1"/>
    </xf>
    <xf numFmtId="49" fontId="6" fillId="0" borderId="26" xfId="0" applyNumberFormat="1" applyFont="1" applyFill="1" applyBorder="1" applyAlignment="1">
      <alignment vertical="top" wrapText="1"/>
    </xf>
    <xf numFmtId="49" fontId="2" fillId="0" borderId="76" xfId="0" applyNumberFormat="1" applyFont="1" applyFill="1" applyBorder="1" applyAlignment="1">
      <alignment horizontal="center" vertical="top"/>
    </xf>
    <xf numFmtId="49" fontId="2" fillId="0" borderId="38" xfId="0" applyNumberFormat="1" applyFont="1" applyFill="1" applyBorder="1" applyAlignment="1">
      <alignment horizontal="center" vertical="top"/>
    </xf>
    <xf numFmtId="49" fontId="6" fillId="0" borderId="79" xfId="0" applyNumberFormat="1" applyFont="1" applyFill="1" applyBorder="1" applyAlignment="1">
      <alignment vertical="top" wrapText="1"/>
    </xf>
    <xf numFmtId="49" fontId="2" fillId="0" borderId="11"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6" fillId="5" borderId="30" xfId="0" applyNumberFormat="1" applyFont="1" applyFill="1" applyBorder="1" applyAlignment="1">
      <alignment vertical="top"/>
    </xf>
    <xf numFmtId="164" fontId="8" fillId="5" borderId="49" xfId="0" applyNumberFormat="1" applyFont="1" applyFill="1" applyBorder="1" applyAlignment="1">
      <alignment horizontal="center" vertical="center" wrapText="1"/>
    </xf>
    <xf numFmtId="49" fontId="6" fillId="0" borderId="63" xfId="0" applyNumberFormat="1" applyFont="1" applyFill="1" applyBorder="1" applyAlignment="1">
      <alignment vertical="top" wrapText="1"/>
    </xf>
    <xf numFmtId="49" fontId="6" fillId="5" borderId="73" xfId="0" applyNumberFormat="1" applyFont="1" applyFill="1" applyBorder="1" applyAlignment="1">
      <alignment vertical="top"/>
    </xf>
    <xf numFmtId="0" fontId="6" fillId="0" borderId="63" xfId="0" applyFont="1" applyBorder="1" applyAlignment="1"/>
    <xf numFmtId="49" fontId="6" fillId="5" borderId="16" xfId="0" applyNumberFormat="1" applyFont="1" applyFill="1" applyBorder="1" applyAlignment="1">
      <alignment vertical="top"/>
    </xf>
    <xf numFmtId="0" fontId="6" fillId="0" borderId="78" xfId="0" applyFont="1" applyBorder="1" applyAlignment="1"/>
    <xf numFmtId="0" fontId="11" fillId="0" borderId="0" xfId="0" applyFont="1" applyAlignment="1">
      <alignment wrapText="1"/>
    </xf>
    <xf numFmtId="0" fontId="36" fillId="0" borderId="0" xfId="0" applyFont="1" applyAlignment="1">
      <alignment vertical="top" wrapText="1"/>
    </xf>
    <xf numFmtId="164" fontId="38" fillId="6" borderId="35" xfId="0" applyNumberFormat="1" applyFont="1" applyFill="1" applyBorder="1" applyAlignment="1">
      <alignment horizontal="center" vertical="center"/>
    </xf>
    <xf numFmtId="164" fontId="7" fillId="3" borderId="4" xfId="0" applyNumberFormat="1" applyFont="1" applyFill="1" applyBorder="1" applyAlignment="1">
      <alignment horizontal="center" vertical="center"/>
    </xf>
    <xf numFmtId="0" fontId="21" fillId="0" borderId="43" xfId="0" applyFont="1" applyFill="1" applyBorder="1" applyAlignment="1">
      <alignment horizontal="left" vertical="top" wrapText="1"/>
    </xf>
    <xf numFmtId="49" fontId="7" fillId="0" borderId="42" xfId="0" applyNumberFormat="1" applyFont="1" applyBorder="1" applyAlignment="1">
      <alignment horizontal="center" vertical="top"/>
    </xf>
    <xf numFmtId="0" fontId="2" fillId="0" borderId="76" xfId="0" applyFont="1" applyFill="1" applyBorder="1" applyAlignment="1">
      <alignment horizontal="center" vertical="top" wrapText="1"/>
    </xf>
    <xf numFmtId="0" fontId="2" fillId="0" borderId="38" xfId="0" applyFont="1" applyFill="1" applyBorder="1" applyAlignment="1">
      <alignment horizontal="center" vertical="top" wrapText="1"/>
    </xf>
    <xf numFmtId="0" fontId="2" fillId="0" borderId="29" xfId="0" applyFont="1" applyFill="1" applyBorder="1" applyAlignment="1">
      <alignment horizontal="center" vertical="top" wrapText="1"/>
    </xf>
    <xf numFmtId="164" fontId="8" fillId="5" borderId="52" xfId="0" applyNumberFormat="1" applyFont="1" applyFill="1" applyBorder="1" applyAlignment="1">
      <alignment horizontal="center" vertical="center" wrapText="1"/>
    </xf>
    <xf numFmtId="164" fontId="8" fillId="5" borderId="37" xfId="0" applyNumberFormat="1" applyFont="1" applyFill="1" applyBorder="1" applyAlignment="1">
      <alignment horizontal="center" vertical="center" wrapText="1"/>
    </xf>
    <xf numFmtId="164" fontId="8" fillId="0" borderId="28" xfId="0" applyNumberFormat="1" applyFont="1" applyBorder="1" applyAlignment="1">
      <alignment horizontal="center" vertical="center"/>
    </xf>
    <xf numFmtId="164" fontId="8" fillId="0" borderId="67" xfId="0" applyNumberFormat="1" applyFont="1" applyBorder="1" applyAlignment="1">
      <alignment horizontal="center" vertical="center"/>
    </xf>
    <xf numFmtId="0" fontId="8" fillId="0" borderId="52" xfId="0" applyFont="1" applyBorder="1" applyAlignment="1">
      <alignment horizontal="center" vertical="top"/>
    </xf>
    <xf numFmtId="0" fontId="2" fillId="0" borderId="43" xfId="0" applyFont="1" applyFill="1" applyBorder="1" applyAlignment="1">
      <alignment horizontal="center" vertical="top" wrapText="1"/>
    </xf>
    <xf numFmtId="164" fontId="7" fillId="3" borderId="23" xfId="0" applyNumberFormat="1" applyFont="1" applyFill="1" applyBorder="1" applyAlignment="1">
      <alignment horizontal="center" vertical="center"/>
    </xf>
    <xf numFmtId="0" fontId="2" fillId="5" borderId="32"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26" xfId="0" applyFont="1" applyFill="1" applyBorder="1" applyAlignment="1">
      <alignment horizontal="left" vertical="top" wrapText="1"/>
    </xf>
    <xf numFmtId="164" fontId="8" fillId="0" borderId="37" xfId="0" applyNumberFormat="1" applyFont="1" applyBorder="1" applyAlignment="1">
      <alignment horizontal="center" vertical="center"/>
    </xf>
    <xf numFmtId="49" fontId="9" fillId="0" borderId="52" xfId="0" applyNumberFormat="1" applyFont="1" applyBorder="1" applyAlignment="1">
      <alignment horizontal="center" vertical="top" wrapText="1"/>
    </xf>
    <xf numFmtId="49" fontId="7" fillId="0" borderId="37" xfId="0" applyNumberFormat="1" applyFont="1" applyBorder="1" applyAlignment="1">
      <alignment horizontal="center" vertical="top"/>
    </xf>
    <xf numFmtId="0" fontId="15" fillId="0" borderId="43" xfId="0" applyFont="1" applyFill="1" applyBorder="1" applyAlignment="1">
      <alignment horizontal="left" vertical="top" wrapText="1"/>
    </xf>
    <xf numFmtId="0" fontId="15" fillId="0" borderId="6" xfId="0" applyFont="1" applyFill="1" applyBorder="1" applyAlignment="1">
      <alignment horizontal="left" vertical="top" wrapText="1"/>
    </xf>
    <xf numFmtId="164" fontId="8" fillId="0" borderId="49" xfId="0" applyNumberFormat="1" applyFont="1" applyFill="1" applyBorder="1" applyAlignment="1">
      <alignment horizontal="center" vertical="center"/>
    </xf>
    <xf numFmtId="0" fontId="6" fillId="0" borderId="16" xfId="0" applyFont="1" applyFill="1" applyBorder="1" applyAlignment="1">
      <alignment horizontal="left" vertical="top" wrapText="1"/>
    </xf>
    <xf numFmtId="164" fontId="8" fillId="5" borderId="77" xfId="0" applyNumberFormat="1" applyFont="1" applyFill="1" applyBorder="1" applyAlignment="1">
      <alignment horizontal="center" vertical="center" wrapText="1"/>
    </xf>
    <xf numFmtId="0" fontId="2" fillId="0" borderId="59" xfId="0" applyFont="1" applyFill="1" applyBorder="1" applyAlignment="1">
      <alignment horizontal="center" vertical="top" wrapText="1"/>
    </xf>
    <xf numFmtId="164" fontId="7" fillId="0" borderId="49"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164" fontId="7" fillId="0" borderId="30" xfId="0" applyNumberFormat="1" applyFont="1" applyFill="1" applyBorder="1" applyAlignment="1">
      <alignment horizontal="center" vertical="center"/>
    </xf>
    <xf numFmtId="0" fontId="10" fillId="0" borderId="19" xfId="0" applyFont="1" applyFill="1" applyBorder="1" applyAlignment="1">
      <alignment horizontal="center" vertical="top"/>
    </xf>
    <xf numFmtId="0" fontId="15" fillId="0" borderId="63" xfId="0" applyFont="1" applyFill="1" applyBorder="1" applyAlignment="1">
      <alignment horizontal="left" vertical="top" wrapText="1"/>
    </xf>
    <xf numFmtId="164" fontId="38" fillId="4" borderId="13" xfId="0" applyNumberFormat="1" applyFont="1" applyFill="1" applyBorder="1" applyAlignment="1">
      <alignment horizontal="center" vertical="center"/>
    </xf>
    <xf numFmtId="164" fontId="38" fillId="4" borderId="31" xfId="0" applyNumberFormat="1" applyFont="1" applyFill="1" applyBorder="1" applyAlignment="1">
      <alignment horizontal="center" vertical="center"/>
    </xf>
    <xf numFmtId="0" fontId="39" fillId="4" borderId="13" xfId="0" applyFont="1" applyFill="1" applyBorder="1" applyAlignment="1">
      <alignment horizontal="center" vertical="top"/>
    </xf>
    <xf numFmtId="49" fontId="3" fillId="0" borderId="45" xfId="0" applyNumberFormat="1" applyFont="1" applyBorder="1" applyAlignment="1">
      <alignment horizontal="center" vertical="top"/>
    </xf>
    <xf numFmtId="0" fontId="15" fillId="0" borderId="42" xfId="0" applyFont="1" applyFill="1" applyBorder="1" applyAlignment="1">
      <alignment horizontal="left" vertical="top" wrapText="1"/>
    </xf>
    <xf numFmtId="0" fontId="15" fillId="0" borderId="73" xfId="0" applyFont="1" applyFill="1" applyBorder="1" applyAlignment="1">
      <alignment horizontal="left" vertical="top" wrapText="1"/>
    </xf>
    <xf numFmtId="164" fontId="21" fillId="0" borderId="57"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0" fontId="3" fillId="0" borderId="19" xfId="0" applyFont="1" applyFill="1" applyBorder="1" applyAlignment="1">
      <alignment horizontal="center" vertical="top"/>
    </xf>
    <xf numFmtId="164" fontId="21" fillId="0" borderId="53" xfId="0" applyNumberFormat="1" applyFont="1" applyFill="1" applyBorder="1" applyAlignment="1">
      <alignment horizontal="center" vertical="center"/>
    </xf>
    <xf numFmtId="164" fontId="21" fillId="0" borderId="72" xfId="0" applyNumberFormat="1" applyFont="1" applyFill="1" applyBorder="1" applyAlignment="1">
      <alignment horizontal="center" vertical="center"/>
    </xf>
    <xf numFmtId="164" fontId="21" fillId="0" borderId="59" xfId="0" applyNumberFormat="1" applyFont="1" applyFill="1" applyBorder="1" applyAlignment="1">
      <alignment horizontal="center" vertical="center"/>
    </xf>
    <xf numFmtId="164" fontId="21" fillId="0" borderId="78" xfId="0" applyNumberFormat="1" applyFont="1" applyFill="1" applyBorder="1" applyAlignment="1">
      <alignment horizontal="center" vertical="center"/>
    </xf>
    <xf numFmtId="0" fontId="3" fillId="0" borderId="53" xfId="0" applyFont="1" applyFill="1" applyBorder="1" applyAlignment="1">
      <alignment horizontal="center" vertical="top" wrapText="1"/>
    </xf>
    <xf numFmtId="164" fontId="21" fillId="0" borderId="40" xfId="0" applyNumberFormat="1" applyFont="1" applyFill="1" applyBorder="1" applyAlignment="1">
      <alignment horizontal="center" vertical="center"/>
    </xf>
    <xf numFmtId="164" fontId="21" fillId="0" borderId="38" xfId="0" applyNumberFormat="1" applyFont="1" applyFill="1" applyBorder="1" applyAlignment="1">
      <alignment horizontal="center" vertical="center"/>
    </xf>
    <xf numFmtId="164" fontId="21" fillId="0" borderId="39" xfId="0" applyNumberFormat="1" applyFont="1" applyFill="1" applyBorder="1" applyAlignment="1">
      <alignment horizontal="center" vertical="center"/>
    </xf>
    <xf numFmtId="0" fontId="3" fillId="0" borderId="57" xfId="0" applyFont="1" applyFill="1" applyBorder="1" applyAlignment="1">
      <alignment horizontal="center" vertical="top" wrapText="1"/>
    </xf>
    <xf numFmtId="0" fontId="15" fillId="0" borderId="16" xfId="0" applyFont="1" applyFill="1" applyBorder="1" applyAlignment="1">
      <alignment horizontal="left" vertical="top" wrapText="1"/>
    </xf>
    <xf numFmtId="164" fontId="21" fillId="5" borderId="5" xfId="0" applyNumberFormat="1" applyFont="1" applyFill="1" applyBorder="1" applyAlignment="1">
      <alignment horizontal="center" vertical="center" wrapText="1"/>
    </xf>
    <xf numFmtId="164" fontId="21" fillId="0" borderId="27" xfId="0" applyNumberFormat="1" applyFont="1" applyBorder="1" applyAlignment="1">
      <alignment horizontal="center" vertical="center" wrapText="1"/>
    </xf>
    <xf numFmtId="164" fontId="21" fillId="0" borderId="15" xfId="0" applyNumberFormat="1" applyFont="1" applyBorder="1" applyAlignment="1">
      <alignment horizontal="center" vertical="center"/>
    </xf>
    <xf numFmtId="0" fontId="3" fillId="0" borderId="5" xfId="0" applyFont="1" applyBorder="1" applyAlignment="1">
      <alignment horizontal="center" vertical="top"/>
    </xf>
    <xf numFmtId="0" fontId="2" fillId="0" borderId="0" xfId="5" applyFont="1" applyBorder="1" applyAlignment="1">
      <alignment vertical="top"/>
    </xf>
    <xf numFmtId="0" fontId="2" fillId="0" borderId="0" xfId="5" applyFont="1" applyAlignment="1">
      <alignment vertical="top"/>
    </xf>
    <xf numFmtId="0" fontId="3" fillId="0" borderId="0" xfId="5" applyFont="1" applyAlignment="1">
      <alignment vertical="top"/>
    </xf>
    <xf numFmtId="0" fontId="2" fillId="0" borderId="0" xfId="5" applyFont="1" applyAlignment="1">
      <alignment horizontal="center" vertical="top"/>
    </xf>
    <xf numFmtId="0" fontId="2" fillId="0" borderId="0" xfId="5" applyNumberFormat="1" applyFont="1" applyAlignment="1">
      <alignment vertical="top"/>
    </xf>
    <xf numFmtId="0" fontId="6" fillId="0" borderId="0" xfId="5" applyFont="1" applyAlignment="1">
      <alignment horizontal="left" vertical="top"/>
    </xf>
    <xf numFmtId="0" fontId="4" fillId="0" borderId="0" xfId="5" applyFont="1"/>
    <xf numFmtId="0" fontId="8" fillId="5" borderId="0" xfId="5" applyFont="1" applyFill="1" applyAlignment="1">
      <alignment vertical="top"/>
    </xf>
    <xf numFmtId="0" fontId="8" fillId="0" borderId="0" xfId="5" applyFont="1" applyFill="1" applyAlignment="1">
      <alignment vertical="top"/>
    </xf>
    <xf numFmtId="0" fontId="6" fillId="0" borderId="0" xfId="5" applyFont="1" applyFill="1" applyBorder="1" applyAlignment="1">
      <alignment horizontal="center" vertical="top"/>
    </xf>
    <xf numFmtId="49" fontId="6" fillId="0" borderId="0" xfId="5" applyNumberFormat="1" applyFont="1" applyFill="1" applyBorder="1" applyAlignment="1">
      <alignment horizontal="right" vertical="top"/>
    </xf>
    <xf numFmtId="49" fontId="6" fillId="0" borderId="0" xfId="5" applyNumberFormat="1" applyFont="1" applyFill="1" applyBorder="1" applyAlignment="1">
      <alignment vertical="top"/>
    </xf>
    <xf numFmtId="0" fontId="11" fillId="0" borderId="0" xfId="5" applyFont="1" applyAlignment="1">
      <alignment vertical="top" wrapText="1"/>
    </xf>
    <xf numFmtId="0" fontId="11" fillId="0" borderId="0" xfId="5" applyAlignment="1">
      <alignment vertical="top" wrapText="1"/>
    </xf>
    <xf numFmtId="49" fontId="22" fillId="0" borderId="0" xfId="5" applyNumberFormat="1" applyFont="1" applyFill="1" applyBorder="1" applyAlignment="1">
      <alignment horizontal="center" vertical="top" wrapText="1"/>
    </xf>
    <xf numFmtId="164" fontId="7" fillId="6" borderId="13" xfId="5" applyNumberFormat="1" applyFont="1" applyFill="1" applyBorder="1" applyAlignment="1">
      <alignment horizontal="center" vertical="top"/>
    </xf>
    <xf numFmtId="49" fontId="7" fillId="6" borderId="3" xfId="5" applyNumberFormat="1" applyFont="1" applyFill="1" applyBorder="1" applyAlignment="1">
      <alignment horizontal="center" vertical="top"/>
    </xf>
    <xf numFmtId="0" fontId="2" fillId="0" borderId="0" xfId="5" applyFont="1" applyBorder="1" applyAlignment="1">
      <alignment horizontal="left" vertical="top"/>
    </xf>
    <xf numFmtId="0" fontId="2" fillId="2" borderId="25" xfId="5" applyFont="1" applyFill="1" applyBorder="1" applyAlignment="1">
      <alignment vertical="top"/>
    </xf>
    <xf numFmtId="0" fontId="2" fillId="2" borderId="24" xfId="5" applyFont="1" applyFill="1" applyBorder="1" applyAlignment="1">
      <alignment vertical="top"/>
    </xf>
    <xf numFmtId="164" fontId="7" fillId="2" borderId="3" xfId="5" applyNumberFormat="1" applyFont="1" applyFill="1" applyBorder="1" applyAlignment="1">
      <alignment horizontal="center" vertical="top"/>
    </xf>
    <xf numFmtId="49" fontId="7" fillId="2" borderId="34" xfId="5" applyNumberFormat="1" applyFont="1" applyFill="1" applyBorder="1" applyAlignment="1">
      <alignment horizontal="center" vertical="top"/>
    </xf>
    <xf numFmtId="0" fontId="2" fillId="2" borderId="34" xfId="5" applyFont="1" applyFill="1" applyBorder="1" applyAlignment="1">
      <alignment vertical="top"/>
    </xf>
    <xf numFmtId="164" fontId="7" fillId="2" borderId="35" xfId="5" applyNumberFormat="1" applyFont="1" applyFill="1" applyBorder="1" applyAlignment="1">
      <alignment horizontal="center" vertical="top"/>
    </xf>
    <xf numFmtId="164" fontId="7" fillId="2" borderId="51" xfId="5" applyNumberFormat="1" applyFont="1" applyFill="1" applyBorder="1" applyAlignment="1">
      <alignment horizontal="center" vertical="top"/>
    </xf>
    <xf numFmtId="164" fontId="7" fillId="2" borderId="24" xfId="5" applyNumberFormat="1" applyFont="1" applyFill="1" applyBorder="1" applyAlignment="1">
      <alignment horizontal="center" vertical="top"/>
    </xf>
    <xf numFmtId="49" fontId="7" fillId="2" borderId="3" xfId="5" applyNumberFormat="1" applyFont="1" applyFill="1" applyBorder="1" applyAlignment="1">
      <alignment horizontal="center" vertical="top"/>
    </xf>
    <xf numFmtId="0" fontId="2" fillId="3" borderId="47" xfId="5" applyFont="1" applyFill="1" applyBorder="1" applyAlignment="1">
      <alignment horizontal="center" vertical="top" wrapText="1"/>
    </xf>
    <xf numFmtId="0" fontId="2" fillId="3" borderId="45" xfId="5" applyFont="1" applyFill="1" applyBorder="1" applyAlignment="1">
      <alignment horizontal="center" vertical="top" wrapText="1"/>
    </xf>
    <xf numFmtId="0" fontId="2" fillId="3" borderId="46" xfId="5" applyFont="1" applyFill="1" applyBorder="1" applyAlignment="1">
      <alignment horizontal="center" vertical="top" wrapText="1"/>
    </xf>
    <xf numFmtId="164" fontId="7" fillId="3" borderId="43" xfId="5" applyNumberFormat="1" applyFont="1" applyFill="1" applyBorder="1" applyAlignment="1">
      <alignment horizontal="center" vertical="top"/>
    </xf>
    <xf numFmtId="164" fontId="7" fillId="3" borderId="44" xfId="5" applyNumberFormat="1" applyFont="1" applyFill="1" applyBorder="1" applyAlignment="1">
      <alignment horizontal="center" vertical="top"/>
    </xf>
    <xf numFmtId="164" fontId="7" fillId="3" borderId="45"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0" fontId="2" fillId="3" borderId="25" xfId="5" applyFont="1" applyFill="1" applyBorder="1" applyAlignment="1">
      <alignment horizontal="center" vertical="top" wrapText="1"/>
    </xf>
    <xf numFmtId="0" fontId="2" fillId="3" borderId="24" xfId="5" applyFont="1" applyFill="1" applyBorder="1" applyAlignment="1">
      <alignment horizontal="center" vertical="top" wrapText="1"/>
    </xf>
    <xf numFmtId="0" fontId="2" fillId="3" borderId="34" xfId="5" applyFont="1" applyFill="1" applyBorder="1" applyAlignment="1">
      <alignment horizontal="center" vertical="top" wrapText="1"/>
    </xf>
    <xf numFmtId="164" fontId="7" fillId="3" borderId="35" xfId="5" applyNumberFormat="1" applyFont="1" applyFill="1" applyBorder="1" applyAlignment="1">
      <alignment horizontal="center" vertical="top"/>
    </xf>
    <xf numFmtId="49" fontId="7" fillId="3" borderId="4" xfId="5" applyNumberFormat="1" applyFont="1" applyFill="1" applyBorder="1" applyAlignment="1">
      <alignment horizontal="center" vertical="top"/>
    </xf>
    <xf numFmtId="0" fontId="2" fillId="0" borderId="33" xfId="5" applyNumberFormat="1" applyFont="1" applyFill="1" applyBorder="1" applyAlignment="1">
      <alignment horizontal="center" vertical="top"/>
    </xf>
    <xf numFmtId="0" fontId="2" fillId="0" borderId="45" xfId="5" applyNumberFormat="1" applyFont="1" applyFill="1" applyBorder="1" applyAlignment="1">
      <alignment horizontal="center" vertical="top"/>
    </xf>
    <xf numFmtId="0" fontId="2" fillId="0" borderId="32" xfId="5" applyNumberFormat="1" applyFont="1" applyFill="1" applyBorder="1" applyAlignment="1">
      <alignment horizontal="center" vertical="top"/>
    </xf>
    <xf numFmtId="164" fontId="7" fillId="4" borderId="43" xfId="5" applyNumberFormat="1" applyFont="1" applyFill="1" applyBorder="1" applyAlignment="1">
      <alignment horizontal="center" vertical="top"/>
    </xf>
    <xf numFmtId="164" fontId="7" fillId="4" borderId="44" xfId="5" applyNumberFormat="1" applyFont="1" applyFill="1" applyBorder="1" applyAlignment="1">
      <alignment horizontal="center" vertical="top"/>
    </xf>
    <xf numFmtId="164" fontId="7" fillId="4" borderId="45" xfId="5" applyNumberFormat="1" applyFont="1" applyFill="1" applyBorder="1" applyAlignment="1">
      <alignment horizontal="center" vertical="top"/>
    </xf>
    <xf numFmtId="0" fontId="10" fillId="4" borderId="44" xfId="5" applyFont="1" applyFill="1" applyBorder="1" applyAlignment="1">
      <alignment horizontal="center" vertical="top"/>
    </xf>
    <xf numFmtId="49" fontId="7" fillId="3" borderId="42" xfId="5" applyNumberFormat="1" applyFont="1" applyFill="1" applyBorder="1" applyAlignment="1">
      <alignment horizontal="center" vertical="top"/>
    </xf>
    <xf numFmtId="49" fontId="8" fillId="2" borderId="41" xfId="5" applyNumberFormat="1" applyFont="1" applyFill="1" applyBorder="1" applyAlignment="1">
      <alignment horizontal="center" vertical="top"/>
    </xf>
    <xf numFmtId="0" fontId="41" fillId="0" borderId="0" xfId="5" applyFont="1" applyBorder="1" applyAlignment="1">
      <alignment vertical="top"/>
    </xf>
    <xf numFmtId="0" fontId="2" fillId="0" borderId="29" xfId="5" applyFont="1" applyFill="1" applyBorder="1" applyAlignment="1">
      <alignment horizontal="center" vertical="top"/>
    </xf>
    <xf numFmtId="0" fontId="2" fillId="0" borderId="28" xfId="5" applyFont="1" applyFill="1" applyBorder="1" applyAlignment="1">
      <alignment horizontal="center" vertical="top"/>
    </xf>
    <xf numFmtId="164" fontId="8" fillId="0" borderId="18" xfId="5" applyNumberFormat="1" applyFont="1" applyFill="1" applyBorder="1" applyAlignment="1">
      <alignment horizontal="center" vertical="top"/>
    </xf>
    <xf numFmtId="164" fontId="8" fillId="0" borderId="5" xfId="5" applyNumberFormat="1" applyFont="1" applyFill="1" applyBorder="1" applyAlignment="1">
      <alignment horizontal="center" vertical="top"/>
    </xf>
    <xf numFmtId="164" fontId="8" fillId="0" borderId="27" xfId="5" applyNumberFormat="1" applyFont="1" applyFill="1" applyBorder="1" applyAlignment="1">
      <alignment horizontal="center" vertical="top"/>
    </xf>
    <xf numFmtId="164" fontId="8" fillId="0" borderId="15" xfId="5" applyNumberFormat="1" applyFont="1" applyFill="1" applyBorder="1" applyAlignment="1">
      <alignment horizontal="center" vertical="top"/>
    </xf>
    <xf numFmtId="164" fontId="8" fillId="0" borderId="26" xfId="5" applyNumberFormat="1" applyFont="1" applyFill="1" applyBorder="1" applyAlignment="1">
      <alignment horizontal="center" vertical="top"/>
    </xf>
    <xf numFmtId="0" fontId="8" fillId="0" borderId="52" xfId="5" applyFont="1" applyFill="1" applyBorder="1" applyAlignment="1">
      <alignment vertical="top" wrapText="1"/>
    </xf>
    <xf numFmtId="49" fontId="7" fillId="3" borderId="37" xfId="5" applyNumberFormat="1" applyFont="1" applyFill="1" applyBorder="1" applyAlignment="1">
      <alignment horizontal="center" vertical="top"/>
    </xf>
    <xf numFmtId="49" fontId="7" fillId="2" borderId="36" xfId="5" applyNumberFormat="1" applyFont="1" applyFill="1" applyBorder="1" applyAlignment="1">
      <alignment horizontal="center" vertical="top"/>
    </xf>
    <xf numFmtId="0" fontId="67" fillId="0" borderId="41" xfId="5" applyFont="1" applyBorder="1" applyAlignment="1">
      <alignment horizontal="left" vertical="top" wrapText="1"/>
    </xf>
    <xf numFmtId="164" fontId="68" fillId="4" borderId="43" xfId="5" applyNumberFormat="1" applyFont="1" applyFill="1" applyBorder="1" applyAlignment="1">
      <alignment horizontal="center" vertical="top"/>
    </xf>
    <xf numFmtId="164" fontId="68" fillId="4" borderId="44" xfId="5" applyNumberFormat="1" applyFont="1" applyFill="1" applyBorder="1" applyAlignment="1">
      <alignment horizontal="center" vertical="top"/>
    </xf>
    <xf numFmtId="164" fontId="68" fillId="4" borderId="45" xfId="5" applyNumberFormat="1" applyFont="1" applyFill="1" applyBorder="1" applyAlignment="1">
      <alignment horizontal="center" vertical="top"/>
    </xf>
    <xf numFmtId="0" fontId="69" fillId="0" borderId="36" xfId="5" applyFont="1" applyFill="1" applyBorder="1" applyAlignment="1">
      <alignment vertical="top" wrapText="1"/>
    </xf>
    <xf numFmtId="164" fontId="69" fillId="0" borderId="18" xfId="5" applyNumberFormat="1" applyFont="1" applyFill="1" applyBorder="1" applyAlignment="1">
      <alignment horizontal="center" vertical="top"/>
    </xf>
    <xf numFmtId="164" fontId="69" fillId="0" borderId="5" xfId="5" applyNumberFormat="1" applyFont="1" applyFill="1" applyBorder="1" applyAlignment="1">
      <alignment horizontal="center" vertical="top"/>
    </xf>
    <xf numFmtId="164" fontId="69" fillId="0" borderId="27" xfId="5" applyNumberFormat="1" applyFont="1" applyFill="1" applyBorder="1" applyAlignment="1">
      <alignment horizontal="center" vertical="top"/>
    </xf>
    <xf numFmtId="164" fontId="69" fillId="0" borderId="15" xfId="5" applyNumberFormat="1" applyFont="1" applyFill="1" applyBorder="1" applyAlignment="1">
      <alignment horizontal="center" vertical="top"/>
    </xf>
    <xf numFmtId="164" fontId="69" fillId="0" borderId="26" xfId="5" applyNumberFormat="1" applyFont="1" applyFill="1" applyBorder="1" applyAlignment="1">
      <alignment horizontal="center" vertical="top"/>
    </xf>
    <xf numFmtId="0" fontId="71" fillId="4" borderId="44" xfId="5" applyFont="1" applyFill="1" applyBorder="1" applyAlignment="1">
      <alignment horizontal="center" vertical="top"/>
    </xf>
    <xf numFmtId="0" fontId="69" fillId="0" borderId="52" xfId="5" applyFont="1" applyFill="1" applyBorder="1" applyAlignment="1">
      <alignment vertical="top" wrapText="1"/>
    </xf>
    <xf numFmtId="164" fontId="68" fillId="4" borderId="47" xfId="5" applyNumberFormat="1" applyFont="1" applyFill="1" applyBorder="1" applyAlignment="1">
      <alignment horizontal="center" vertical="top"/>
    </xf>
    <xf numFmtId="164" fontId="68" fillId="4" borderId="41" xfId="5" applyNumberFormat="1" applyFont="1" applyFill="1" applyBorder="1" applyAlignment="1">
      <alignment horizontal="center" vertical="top"/>
    </xf>
    <xf numFmtId="164" fontId="69" fillId="0" borderId="48" xfId="5" applyNumberFormat="1" applyFont="1" applyFill="1" applyBorder="1" applyAlignment="1">
      <alignment horizontal="center" vertical="top"/>
    </xf>
    <xf numFmtId="164" fontId="69" fillId="0" borderId="16" xfId="5" applyNumberFormat="1" applyFont="1" applyFill="1" applyBorder="1" applyAlignment="1">
      <alignment horizontal="center" vertical="top"/>
    </xf>
    <xf numFmtId="0" fontId="74" fillId="3" borderId="47" xfId="5" applyFont="1" applyFill="1" applyBorder="1" applyAlignment="1">
      <alignment horizontal="center" vertical="top" wrapText="1"/>
    </xf>
    <xf numFmtId="0" fontId="74" fillId="3" borderId="45" xfId="5" applyFont="1" applyFill="1" applyBorder="1" applyAlignment="1">
      <alignment horizontal="center" vertical="top" wrapText="1"/>
    </xf>
    <xf numFmtId="0" fontId="74" fillId="3" borderId="46" xfId="5" applyFont="1" applyFill="1" applyBorder="1" applyAlignment="1">
      <alignment horizontal="center" vertical="top" wrapText="1"/>
    </xf>
    <xf numFmtId="164" fontId="68" fillId="3" borderId="43" xfId="5" applyNumberFormat="1" applyFont="1" applyFill="1" applyBorder="1" applyAlignment="1">
      <alignment horizontal="center" vertical="top"/>
    </xf>
    <xf numFmtId="0" fontId="75" fillId="0" borderId="33" xfId="5" applyNumberFormat="1" applyFont="1" applyFill="1" applyBorder="1" applyAlignment="1">
      <alignment horizontal="center" vertical="top"/>
    </xf>
    <xf numFmtId="0" fontId="75" fillId="0" borderId="45" xfId="5" applyNumberFormat="1" applyFont="1" applyFill="1" applyBorder="1" applyAlignment="1">
      <alignment horizontal="center" vertical="top"/>
    </xf>
    <xf numFmtId="0" fontId="75" fillId="0" borderId="32" xfId="5" applyNumberFormat="1" applyFont="1" applyFill="1" applyBorder="1" applyAlignment="1">
      <alignment horizontal="center" vertical="top"/>
    </xf>
    <xf numFmtId="0" fontId="11" fillId="0" borderId="41" xfId="5" applyFont="1" applyBorder="1" applyAlignment="1">
      <alignment horizontal="left" vertical="top" wrapText="1"/>
    </xf>
    <xf numFmtId="0" fontId="8" fillId="0" borderId="36" xfId="5" applyFont="1" applyFill="1" applyBorder="1" applyAlignment="1">
      <alignment vertical="top" wrapText="1"/>
    </xf>
    <xf numFmtId="49" fontId="7" fillId="2" borderId="3" xfId="5" applyNumberFormat="1" applyFont="1" applyFill="1" applyBorder="1" applyAlignment="1">
      <alignment horizontal="center" vertical="top" wrapText="1"/>
    </xf>
    <xf numFmtId="0" fontId="74" fillId="2" borderId="25" xfId="5" applyFont="1" applyFill="1" applyBorder="1" applyAlignment="1">
      <alignment vertical="top"/>
    </xf>
    <xf numFmtId="0" fontId="74" fillId="2" borderId="24" xfId="5" applyFont="1" applyFill="1" applyBorder="1" applyAlignment="1">
      <alignment vertical="top"/>
    </xf>
    <xf numFmtId="164" fontId="68" fillId="2" borderId="3" xfId="5" applyNumberFormat="1" applyFont="1" applyFill="1" applyBorder="1" applyAlignment="1">
      <alignment horizontal="center" vertical="top"/>
    </xf>
    <xf numFmtId="0" fontId="74" fillId="3" borderId="25" xfId="5" applyFont="1" applyFill="1" applyBorder="1" applyAlignment="1">
      <alignment horizontal="center" vertical="top" wrapText="1"/>
    </xf>
    <xf numFmtId="0" fontId="74" fillId="3" borderId="24" xfId="5" applyFont="1" applyFill="1" applyBorder="1" applyAlignment="1">
      <alignment horizontal="center" vertical="top" wrapText="1"/>
    </xf>
    <xf numFmtId="0" fontId="69" fillId="3" borderId="24" xfId="5" applyFont="1" applyFill="1" applyBorder="1" applyAlignment="1">
      <alignment vertical="top" wrapText="1"/>
    </xf>
    <xf numFmtId="164" fontId="68" fillId="3" borderId="3" xfId="5" applyNumberFormat="1" applyFont="1" applyFill="1" applyBorder="1" applyAlignment="1">
      <alignment horizontal="center" vertical="top"/>
    </xf>
    <xf numFmtId="49" fontId="68" fillId="3" borderId="23" xfId="5" applyNumberFormat="1" applyFont="1" applyFill="1" applyBorder="1" applyAlignment="1">
      <alignment horizontal="center" vertical="top"/>
    </xf>
    <xf numFmtId="49" fontId="74" fillId="0" borderId="33" xfId="5" applyNumberFormat="1" applyFont="1" applyFill="1" applyBorder="1" applyAlignment="1">
      <alignment horizontal="center" vertical="top"/>
    </xf>
    <xf numFmtId="49" fontId="74" fillId="0" borderId="32" xfId="5" applyNumberFormat="1" applyFont="1" applyFill="1" applyBorder="1" applyAlignment="1">
      <alignment horizontal="center" vertical="top"/>
    </xf>
    <xf numFmtId="164" fontId="68" fillId="4" borderId="1" xfId="5" applyNumberFormat="1" applyFont="1" applyFill="1" applyBorder="1" applyAlignment="1">
      <alignment horizontal="center" vertical="top"/>
    </xf>
    <xf numFmtId="0" fontId="71" fillId="4" borderId="50" xfId="5" applyFont="1" applyFill="1" applyBorder="1" applyAlignment="1">
      <alignment horizontal="center" vertical="top"/>
    </xf>
    <xf numFmtId="49" fontId="26" fillId="0" borderId="21" xfId="5" applyNumberFormat="1" applyFont="1" applyFill="1" applyBorder="1" applyAlignment="1">
      <alignment horizontal="center" vertical="top"/>
    </xf>
    <xf numFmtId="49" fontId="26" fillId="0" borderId="20" xfId="5" applyNumberFormat="1" applyFont="1" applyFill="1" applyBorder="1" applyAlignment="1">
      <alignment horizontal="center" vertical="top"/>
    </xf>
    <xf numFmtId="164" fontId="69" fillId="0" borderId="19" xfId="5" applyNumberFormat="1" applyFont="1" applyFill="1" applyBorder="1" applyAlignment="1">
      <alignment horizontal="center" vertical="top"/>
    </xf>
    <xf numFmtId="164" fontId="69" fillId="0" borderId="7" xfId="5" applyNumberFormat="1" applyFont="1" applyFill="1" applyBorder="1" applyAlignment="1">
      <alignment horizontal="center" vertical="top"/>
    </xf>
    <xf numFmtId="164" fontId="69" fillId="0" borderId="30" xfId="5" applyNumberFormat="1" applyFont="1" applyFill="1" applyBorder="1" applyAlignment="1">
      <alignment horizontal="center" vertical="top"/>
    </xf>
    <xf numFmtId="164" fontId="69" fillId="0" borderId="20" xfId="5" applyNumberFormat="1" applyFont="1" applyFill="1" applyBorder="1" applyAlignment="1">
      <alignment horizontal="center" vertical="top"/>
    </xf>
    <xf numFmtId="0" fontId="69" fillId="0" borderId="66" xfId="5" applyFont="1" applyFill="1" applyBorder="1" applyAlignment="1">
      <alignment horizontal="center" vertical="top"/>
    </xf>
    <xf numFmtId="49" fontId="2" fillId="0" borderId="21"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0" fontId="69" fillId="0" borderId="53" xfId="5" applyFont="1" applyFill="1" applyBorder="1" applyAlignment="1">
      <alignment horizontal="center" vertical="top"/>
    </xf>
    <xf numFmtId="49" fontId="2" fillId="0" borderId="29" xfId="5" applyNumberFormat="1" applyFont="1" applyFill="1" applyBorder="1" applyAlignment="1">
      <alignment horizontal="center" vertical="top"/>
    </xf>
    <xf numFmtId="49" fontId="2" fillId="0" borderId="28" xfId="5" applyNumberFormat="1" applyFont="1" applyFill="1" applyBorder="1" applyAlignment="1">
      <alignment horizontal="center" vertical="top"/>
    </xf>
    <xf numFmtId="0" fontId="69" fillId="0" borderId="5" xfId="5" applyFont="1" applyFill="1" applyBorder="1" applyAlignment="1">
      <alignment horizontal="center" vertical="top"/>
    </xf>
    <xf numFmtId="49" fontId="2" fillId="0" borderId="33" xfId="5" applyNumberFormat="1" applyFont="1" applyFill="1" applyBorder="1" applyAlignment="1">
      <alignment horizontal="center" vertical="top"/>
    </xf>
    <xf numFmtId="49" fontId="2" fillId="0" borderId="32" xfId="5" applyNumberFormat="1" applyFont="1" applyFill="1" applyBorder="1" applyAlignment="1">
      <alignment horizontal="center" vertical="top"/>
    </xf>
    <xf numFmtId="164" fontId="68" fillId="4" borderId="14" xfId="5" applyNumberFormat="1" applyFont="1" applyFill="1" applyBorder="1" applyAlignment="1">
      <alignment horizontal="center" vertical="top"/>
    </xf>
    <xf numFmtId="164" fontId="69" fillId="5" borderId="19" xfId="5" applyNumberFormat="1" applyFont="1" applyFill="1" applyBorder="1" applyAlignment="1">
      <alignment horizontal="center" vertical="top"/>
    </xf>
    <xf numFmtId="164" fontId="69" fillId="0" borderId="6" xfId="5" applyNumberFormat="1" applyFont="1" applyFill="1" applyBorder="1" applyAlignment="1">
      <alignment horizontal="center" vertical="top"/>
    </xf>
    <xf numFmtId="0" fontId="69" fillId="0" borderId="49" xfId="5" applyFont="1" applyFill="1" applyBorder="1" applyAlignment="1">
      <alignment horizontal="center" vertical="top"/>
    </xf>
    <xf numFmtId="164" fontId="69" fillId="5" borderId="5" xfId="5" applyNumberFormat="1" applyFont="1" applyFill="1" applyBorder="1" applyAlignment="1">
      <alignment horizontal="center" vertical="top"/>
    </xf>
    <xf numFmtId="0" fontId="69" fillId="0" borderId="48" xfId="5" applyFont="1" applyFill="1" applyBorder="1" applyAlignment="1">
      <alignment horizontal="center" vertical="top"/>
    </xf>
    <xf numFmtId="49" fontId="68" fillId="3" borderId="4" xfId="5" applyNumberFormat="1" applyFont="1" applyFill="1" applyBorder="1" applyAlignment="1">
      <alignment horizontal="center" vertical="top"/>
    </xf>
    <xf numFmtId="0" fontId="69" fillId="3" borderId="45" xfId="5" applyFont="1" applyFill="1" applyBorder="1" applyAlignment="1">
      <alignment vertical="top" wrapText="1"/>
    </xf>
    <xf numFmtId="164" fontId="68" fillId="3" borderId="41" xfId="5" applyNumberFormat="1" applyFont="1" applyFill="1" applyBorder="1" applyAlignment="1">
      <alignment horizontal="center" vertical="top"/>
    </xf>
    <xf numFmtId="49" fontId="68" fillId="3" borderId="42" xfId="5" applyNumberFormat="1" applyFont="1" applyFill="1" applyBorder="1" applyAlignment="1">
      <alignment horizontal="center" vertical="top"/>
    </xf>
    <xf numFmtId="49" fontId="7" fillId="2" borderId="46" xfId="5" applyNumberFormat="1" applyFont="1" applyFill="1" applyBorder="1" applyAlignment="1">
      <alignment horizontal="center" vertical="top"/>
    </xf>
    <xf numFmtId="9" fontId="26" fillId="0" borderId="33" xfId="5" applyNumberFormat="1" applyFont="1" applyFill="1" applyBorder="1" applyAlignment="1">
      <alignment horizontal="center" vertical="top"/>
    </xf>
    <xf numFmtId="9" fontId="26" fillId="0" borderId="32" xfId="5" applyNumberFormat="1" applyFont="1" applyFill="1" applyBorder="1" applyAlignment="1">
      <alignment horizontal="center" vertical="top"/>
    </xf>
    <xf numFmtId="9" fontId="26" fillId="0" borderId="43" xfId="5" applyNumberFormat="1" applyFont="1" applyFill="1" applyBorder="1" applyAlignment="1">
      <alignment horizontal="center" vertical="top"/>
    </xf>
    <xf numFmtId="0" fontId="46" fillId="0" borderId="44" xfId="3" applyFont="1" applyBorder="1" applyAlignment="1">
      <alignment horizontal="left" vertical="top" wrapText="1"/>
    </xf>
    <xf numFmtId="164" fontId="68" fillId="4" borderId="31" xfId="5" applyNumberFormat="1" applyFont="1" applyFill="1" applyBorder="1" applyAlignment="1">
      <alignment horizontal="center" vertical="top"/>
    </xf>
    <xf numFmtId="164" fontId="7" fillId="4" borderId="13" xfId="5" applyNumberFormat="1" applyFont="1" applyFill="1" applyBorder="1" applyAlignment="1">
      <alignment horizontal="center" vertical="top"/>
    </xf>
    <xf numFmtId="164" fontId="7" fillId="4" borderId="65" xfId="5" applyNumberFormat="1" applyFont="1" applyFill="1" applyBorder="1" applyAlignment="1">
      <alignment horizontal="center" vertical="top"/>
    </xf>
    <xf numFmtId="164" fontId="7" fillId="4" borderId="1" xfId="5" applyNumberFormat="1" applyFont="1" applyFill="1" applyBorder="1" applyAlignment="1">
      <alignment horizontal="center" vertical="top"/>
    </xf>
    <xf numFmtId="0" fontId="10" fillId="4" borderId="50" xfId="5" applyFont="1" applyFill="1" applyBorder="1" applyAlignment="1">
      <alignment horizontal="center" vertical="top"/>
    </xf>
    <xf numFmtId="49" fontId="2" fillId="0" borderId="50" xfId="5" applyNumberFormat="1" applyFont="1" applyBorder="1" applyAlignment="1">
      <alignment horizontal="center" vertical="top"/>
    </xf>
    <xf numFmtId="49" fontId="9" fillId="0" borderId="50" xfId="5" applyNumberFormat="1" applyFont="1" applyBorder="1" applyAlignment="1">
      <alignment horizontal="center" vertical="top"/>
    </xf>
    <xf numFmtId="49" fontId="74" fillId="0" borderId="21" xfId="5" applyNumberFormat="1" applyFont="1" applyFill="1" applyBorder="1" applyAlignment="1">
      <alignment horizontal="center" vertical="top"/>
    </xf>
    <xf numFmtId="49" fontId="74" fillId="0" borderId="20" xfId="5" applyNumberFormat="1" applyFont="1" applyFill="1" applyBorder="1" applyAlignment="1">
      <alignment horizontal="center" vertical="top"/>
    </xf>
    <xf numFmtId="1" fontId="74" fillId="0" borderId="30" xfId="5" applyNumberFormat="1" applyFont="1" applyFill="1" applyBorder="1" applyAlignment="1">
      <alignment horizontal="center" vertical="top"/>
    </xf>
    <xf numFmtId="0" fontId="69" fillId="0" borderId="19" xfId="5" applyFont="1" applyFill="1" applyBorder="1" applyAlignment="1">
      <alignment horizontal="left" vertical="top" wrapText="1"/>
    </xf>
    <xf numFmtId="0" fontId="76" fillId="0" borderId="0" xfId="0" applyFont="1" applyBorder="1" applyAlignment="1">
      <alignment horizontal="center" vertical="top"/>
    </xf>
    <xf numFmtId="0" fontId="76" fillId="0" borderId="19" xfId="0" applyFont="1" applyBorder="1" applyAlignment="1">
      <alignment horizontal="center" vertical="top"/>
    </xf>
    <xf numFmtId="0" fontId="76" fillId="0" borderId="7" xfId="0" applyFont="1" applyBorder="1" applyAlignment="1">
      <alignment horizontal="center" vertical="top"/>
    </xf>
    <xf numFmtId="0" fontId="76" fillId="0" borderId="20" xfId="0" applyFont="1" applyBorder="1" applyAlignment="1">
      <alignment horizontal="center" vertical="top"/>
    </xf>
    <xf numFmtId="0" fontId="76" fillId="0" borderId="30" xfId="0" applyFont="1" applyBorder="1" applyAlignment="1">
      <alignment horizontal="center" vertical="top"/>
    </xf>
    <xf numFmtId="0" fontId="36" fillId="0" borderId="49" xfId="0" applyFont="1" applyBorder="1" applyAlignment="1">
      <alignment horizontal="center" vertical="top"/>
    </xf>
    <xf numFmtId="49" fontId="2" fillId="0" borderId="49" xfId="5" applyNumberFormat="1" applyFont="1" applyBorder="1" applyAlignment="1">
      <alignment horizontal="center" vertical="top"/>
    </xf>
    <xf numFmtId="49" fontId="9" fillId="0" borderId="49" xfId="5" applyNumberFormat="1" applyFont="1" applyBorder="1" applyAlignment="1">
      <alignment horizontal="center" vertical="top"/>
    </xf>
    <xf numFmtId="49" fontId="7" fillId="3" borderId="7"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74" fillId="0" borderId="17" xfId="5" applyNumberFormat="1" applyFont="1" applyFill="1" applyBorder="1" applyAlignment="1">
      <alignment horizontal="center" vertical="top"/>
    </xf>
    <xf numFmtId="49" fontId="74" fillId="0" borderId="15" xfId="5" applyNumberFormat="1" applyFont="1" applyFill="1" applyBorder="1" applyAlignment="1">
      <alignment horizontal="center" vertical="top"/>
    </xf>
    <xf numFmtId="1" fontId="74" fillId="0" borderId="26" xfId="5" applyNumberFormat="1" applyFont="1" applyFill="1" applyBorder="1" applyAlignment="1">
      <alignment horizontal="center" vertical="top"/>
    </xf>
    <xf numFmtId="0" fontId="69" fillId="0" borderId="5" xfId="5" applyFont="1" applyFill="1" applyBorder="1" applyAlignment="1">
      <alignment horizontal="left" vertical="top" wrapText="1"/>
    </xf>
    <xf numFmtId="164" fontId="8" fillId="0" borderId="66" xfId="0" applyNumberFormat="1" applyFont="1" applyBorder="1" applyAlignment="1">
      <alignment horizontal="center" vertical="top"/>
    </xf>
    <xf numFmtId="164" fontId="8" fillId="0" borderId="5" xfId="0" applyNumberFormat="1" applyFont="1" applyBorder="1" applyAlignment="1">
      <alignment horizontal="center" vertical="top"/>
    </xf>
    <xf numFmtId="164" fontId="8" fillId="0" borderId="40" xfId="0" applyNumberFormat="1" applyFont="1" applyBorder="1" applyAlignment="1">
      <alignment horizontal="center" vertical="top"/>
    </xf>
    <xf numFmtId="164" fontId="8" fillId="0" borderId="38" xfId="0" applyNumberFormat="1" applyFont="1" applyBorder="1" applyAlignment="1">
      <alignment horizontal="center" vertical="top"/>
    </xf>
    <xf numFmtId="164" fontId="8" fillId="0" borderId="73" xfId="0" applyNumberFormat="1" applyFont="1" applyBorder="1" applyAlignment="1">
      <alignment horizontal="center" vertical="top"/>
    </xf>
    <xf numFmtId="49" fontId="2" fillId="0" borderId="52" xfId="5" applyNumberFormat="1" applyFont="1" applyBorder="1" applyAlignment="1">
      <alignment horizontal="center" vertical="top"/>
    </xf>
    <xf numFmtId="49" fontId="9" fillId="0" borderId="52" xfId="5" applyNumberFormat="1" applyFont="1" applyBorder="1" applyAlignment="1">
      <alignment horizontal="center" vertical="top"/>
    </xf>
    <xf numFmtId="1" fontId="74" fillId="0" borderId="43" xfId="5" applyNumberFormat="1" applyFont="1" applyFill="1" applyBorder="1" applyAlignment="1">
      <alignment horizontal="center" vertical="top"/>
    </xf>
    <xf numFmtId="0" fontId="69" fillId="0" borderId="44" xfId="5" applyFont="1" applyFill="1" applyBorder="1" applyAlignment="1">
      <alignment horizontal="left" vertical="top" wrapText="1"/>
    </xf>
    <xf numFmtId="49" fontId="74" fillId="0" borderId="44" xfId="5" applyNumberFormat="1" applyFont="1" applyBorder="1" applyAlignment="1">
      <alignment horizontal="center" vertical="top"/>
    </xf>
    <xf numFmtId="49" fontId="72" fillId="0" borderId="44" xfId="5" applyNumberFormat="1" applyFont="1" applyBorder="1" applyAlignment="1">
      <alignment horizontal="center" vertical="top"/>
    </xf>
    <xf numFmtId="49" fontId="74" fillId="0" borderId="58" xfId="5" applyNumberFormat="1" applyFont="1" applyFill="1" applyBorder="1" applyAlignment="1">
      <alignment horizontal="center" vertical="top"/>
    </xf>
    <xf numFmtId="49" fontId="74" fillId="0" borderId="59" xfId="5" applyNumberFormat="1" applyFont="1" applyFill="1" applyBorder="1" applyAlignment="1">
      <alignment horizontal="center" vertical="top"/>
    </xf>
    <xf numFmtId="1" fontId="74" fillId="0" borderId="63" xfId="5" applyNumberFormat="1" applyFont="1" applyFill="1" applyBorder="1" applyAlignment="1">
      <alignment horizontal="center" vertical="top"/>
    </xf>
    <xf numFmtId="0" fontId="69" fillId="0" borderId="53" xfId="5" applyFont="1" applyFill="1" applyBorder="1" applyAlignment="1">
      <alignment horizontal="left" vertical="top" wrapText="1"/>
    </xf>
    <xf numFmtId="164" fontId="69" fillId="0" borderId="80" xfId="5" applyNumberFormat="1" applyFont="1" applyFill="1" applyBorder="1" applyAlignment="1">
      <alignment horizontal="center" vertical="top"/>
    </xf>
    <xf numFmtId="164" fontId="8" fillId="0" borderId="8" xfId="0" applyNumberFormat="1" applyFont="1" applyBorder="1" applyAlignment="1">
      <alignment horizontal="center" vertical="top"/>
    </xf>
    <xf numFmtId="164" fontId="8" fillId="0" borderId="74" xfId="5" applyNumberFormat="1" applyFont="1" applyFill="1" applyBorder="1" applyAlignment="1">
      <alignment horizontal="center" vertical="top"/>
    </xf>
    <xf numFmtId="164" fontId="8" fillId="0" borderId="9" xfId="5" applyNumberFormat="1" applyFont="1" applyFill="1" applyBorder="1" applyAlignment="1">
      <alignment horizontal="center" vertical="top"/>
    </xf>
    <xf numFmtId="0" fontId="8" fillId="0" borderId="80" xfId="5" applyFont="1" applyFill="1" applyBorder="1" applyAlignment="1">
      <alignment horizontal="center" vertical="top"/>
    </xf>
    <xf numFmtId="49" fontId="74" fillId="0" borderId="19" xfId="5" applyNumberFormat="1" applyFont="1" applyBorder="1" applyAlignment="1">
      <alignment horizontal="center" vertical="top"/>
    </xf>
    <xf numFmtId="49" fontId="72" fillId="0" borderId="19" xfId="5" applyNumberFormat="1" applyFont="1" applyBorder="1" applyAlignment="1">
      <alignment horizontal="center" vertical="top"/>
    </xf>
    <xf numFmtId="49" fontId="7" fillId="3" borderId="20" xfId="5" applyNumberFormat="1" applyFont="1" applyFill="1" applyBorder="1" applyAlignment="1">
      <alignment horizontal="center" vertical="top"/>
    </xf>
    <xf numFmtId="49" fontId="74" fillId="0" borderId="76" xfId="5" applyNumberFormat="1" applyFont="1" applyFill="1" applyBorder="1" applyAlignment="1">
      <alignment horizontal="center" vertical="top"/>
    </xf>
    <xf numFmtId="49" fontId="74" fillId="0" borderId="38" xfId="5" applyNumberFormat="1" applyFont="1" applyFill="1" applyBorder="1" applyAlignment="1">
      <alignment horizontal="center" vertical="top"/>
    </xf>
    <xf numFmtId="1" fontId="74" fillId="0" borderId="73" xfId="5" applyNumberFormat="1" applyFont="1" applyFill="1" applyBorder="1" applyAlignment="1">
      <alignment horizontal="center" vertical="top"/>
    </xf>
    <xf numFmtId="0" fontId="69" fillId="0" borderId="57" xfId="5" applyFont="1" applyFill="1" applyBorder="1" applyAlignment="1">
      <alignment horizontal="left" vertical="top" wrapText="1"/>
    </xf>
    <xf numFmtId="164" fontId="69" fillId="0" borderId="49" xfId="5" applyNumberFormat="1" applyFont="1" applyFill="1" applyBorder="1" applyAlignment="1">
      <alignment horizontal="center" vertical="top"/>
    </xf>
    <xf numFmtId="164" fontId="8" fillId="0" borderId="7" xfId="5" applyNumberFormat="1" applyFont="1" applyFill="1" applyBorder="1" applyAlignment="1">
      <alignment horizontal="center" vertical="top"/>
    </xf>
    <xf numFmtId="164" fontId="8" fillId="0" borderId="30" xfId="5" applyNumberFormat="1" applyFont="1" applyFill="1" applyBorder="1" applyAlignment="1">
      <alignment horizontal="center" vertical="top"/>
    </xf>
    <xf numFmtId="164" fontId="8" fillId="0" borderId="20" xfId="5" applyNumberFormat="1" applyFont="1" applyFill="1" applyBorder="1" applyAlignment="1">
      <alignment horizontal="center" vertical="top"/>
    </xf>
    <xf numFmtId="0" fontId="8" fillId="0" borderId="49" xfId="5" applyFont="1" applyFill="1" applyBorder="1" applyAlignment="1">
      <alignment horizontal="center" vertical="top"/>
    </xf>
    <xf numFmtId="1" fontId="74" fillId="0" borderId="16" xfId="5" applyNumberFormat="1" applyFont="1" applyFill="1" applyBorder="1" applyAlignment="1">
      <alignment horizontal="center" vertical="top"/>
    </xf>
    <xf numFmtId="0" fontId="8" fillId="0" borderId="48" xfId="5" applyFont="1" applyFill="1" applyBorder="1" applyAlignment="1">
      <alignment horizontal="center" vertical="top"/>
    </xf>
    <xf numFmtId="49" fontId="74" fillId="0" borderId="52" xfId="5" applyNumberFormat="1" applyFont="1" applyBorder="1" applyAlignment="1">
      <alignment horizontal="center" vertical="top"/>
    </xf>
    <xf numFmtId="49" fontId="72" fillId="0" borderId="52" xfId="5" applyNumberFormat="1" applyFont="1" applyBorder="1" applyAlignment="1">
      <alignment horizontal="center" vertical="top"/>
    </xf>
    <xf numFmtId="49" fontId="7" fillId="3" borderId="28" xfId="5" applyNumberFormat="1" applyFont="1" applyFill="1" applyBorder="1" applyAlignment="1">
      <alignment horizontal="center" vertical="top"/>
    </xf>
    <xf numFmtId="49" fontId="7" fillId="2" borderId="68" xfId="5" applyNumberFormat="1" applyFont="1" applyFill="1" applyBorder="1" applyAlignment="1">
      <alignment horizontal="center" vertical="top"/>
    </xf>
    <xf numFmtId="1" fontId="74" fillId="0" borderId="41" xfId="5" applyNumberFormat="1" applyFont="1" applyFill="1" applyBorder="1" applyAlignment="1">
      <alignment horizontal="center" vertical="top"/>
    </xf>
    <xf numFmtId="164" fontId="68" fillId="4" borderId="13" xfId="5" applyNumberFormat="1" applyFont="1" applyFill="1" applyBorder="1" applyAlignment="1">
      <alignment horizontal="center" vertical="top"/>
    </xf>
    <xf numFmtId="164" fontId="68" fillId="4" borderId="65" xfId="5" applyNumberFormat="1" applyFont="1" applyFill="1" applyBorder="1" applyAlignment="1">
      <alignment horizontal="center" vertical="top"/>
    </xf>
    <xf numFmtId="1" fontId="74" fillId="0" borderId="6" xfId="5" applyNumberFormat="1" applyFont="1" applyFill="1" applyBorder="1" applyAlignment="1">
      <alignment horizontal="center" vertical="top"/>
    </xf>
    <xf numFmtId="49" fontId="7" fillId="3" borderId="23" xfId="5" applyNumberFormat="1" applyFont="1" applyFill="1" applyBorder="1" applyAlignment="1">
      <alignment horizontal="center" vertical="top"/>
    </xf>
    <xf numFmtId="164" fontId="68" fillId="0" borderId="26" xfId="5" applyNumberFormat="1" applyFont="1" applyFill="1" applyBorder="1" applyAlignment="1">
      <alignment horizontal="center" vertical="top"/>
    </xf>
    <xf numFmtId="49" fontId="74" fillId="0" borderId="43" xfId="5" applyNumberFormat="1" applyFont="1" applyFill="1" applyBorder="1" applyAlignment="1">
      <alignment horizontal="center" vertical="top"/>
    </xf>
    <xf numFmtId="164" fontId="68" fillId="4" borderId="32" xfId="5" applyNumberFormat="1" applyFont="1" applyFill="1" applyBorder="1" applyAlignment="1">
      <alignment horizontal="center" vertical="top"/>
    </xf>
    <xf numFmtId="0" fontId="71" fillId="4" borderId="47" xfId="5" applyFont="1" applyFill="1" applyBorder="1" applyAlignment="1">
      <alignment horizontal="center" vertical="top"/>
    </xf>
    <xf numFmtId="49" fontId="46" fillId="0" borderId="30" xfId="5" applyNumberFormat="1" applyFont="1" applyFill="1" applyBorder="1" applyAlignment="1">
      <alignment vertical="top"/>
    </xf>
    <xf numFmtId="49" fontId="69" fillId="0" borderId="30" xfId="5" applyNumberFormat="1" applyFont="1" applyFill="1" applyBorder="1" applyAlignment="1">
      <alignment vertical="top"/>
    </xf>
    <xf numFmtId="49" fontId="2" fillId="0" borderId="58" xfId="5" applyNumberFormat="1" applyFont="1" applyFill="1" applyBorder="1" applyAlignment="1">
      <alignment horizontal="center" vertical="top"/>
    </xf>
    <xf numFmtId="49" fontId="2" fillId="0" borderId="59" xfId="5" applyNumberFormat="1" applyFont="1" applyFill="1" applyBorder="1" applyAlignment="1">
      <alignment horizontal="center" vertical="top"/>
    </xf>
    <xf numFmtId="49" fontId="69" fillId="0" borderId="78" xfId="5" applyNumberFormat="1" applyFont="1" applyFill="1" applyBorder="1" applyAlignment="1">
      <alignment vertical="top"/>
    </xf>
    <xf numFmtId="164" fontId="69" fillId="0" borderId="77" xfId="5" applyNumberFormat="1" applyFont="1" applyFill="1" applyBorder="1" applyAlignment="1">
      <alignment horizontal="center" vertical="top"/>
    </xf>
    <xf numFmtId="49" fontId="69" fillId="0" borderId="43" xfId="5" applyNumberFormat="1" applyFont="1" applyFill="1" applyBorder="1" applyAlignment="1">
      <alignment vertical="top" wrapText="1"/>
    </xf>
    <xf numFmtId="0" fontId="71" fillId="4" borderId="13" xfId="5" applyFont="1" applyFill="1" applyBorder="1" applyAlignment="1">
      <alignment horizontal="center" vertical="top"/>
    </xf>
    <xf numFmtId="0" fontId="69" fillId="0" borderId="19" xfId="5" applyFont="1" applyFill="1" applyBorder="1" applyAlignment="1">
      <alignment horizontal="center" vertical="top"/>
    </xf>
    <xf numFmtId="49" fontId="2" fillId="0" borderId="17" xfId="5" applyNumberFormat="1" applyFont="1" applyFill="1" applyBorder="1" applyAlignment="1">
      <alignment horizontal="center" vertical="top"/>
    </xf>
    <xf numFmtId="49" fontId="2" fillId="0" borderId="15" xfId="5" applyNumberFormat="1" applyFont="1" applyFill="1" applyBorder="1" applyAlignment="1">
      <alignment horizontal="center" vertical="top"/>
    </xf>
    <xf numFmtId="0" fontId="8" fillId="0" borderId="5" xfId="5" applyFont="1" applyFill="1" applyBorder="1" applyAlignment="1">
      <alignment horizontal="center" vertical="top"/>
    </xf>
    <xf numFmtId="164" fontId="7" fillId="3" borderId="3" xfId="5" applyNumberFormat="1" applyFont="1" applyFill="1" applyBorder="1" applyAlignment="1">
      <alignment horizontal="center" vertical="top"/>
    </xf>
    <xf numFmtId="0" fontId="10" fillId="4" borderId="13" xfId="5" applyFont="1" applyFill="1" applyBorder="1" applyAlignment="1">
      <alignment horizontal="center" vertical="top"/>
    </xf>
    <xf numFmtId="0" fontId="2" fillId="0" borderId="17" xfId="5" applyFont="1" applyFill="1" applyBorder="1" applyAlignment="1">
      <alignment horizontal="center" vertical="top"/>
    </xf>
    <xf numFmtId="0" fontId="2" fillId="0" borderId="15" xfId="5" applyFont="1" applyFill="1" applyBorder="1" applyAlignment="1">
      <alignment horizontal="center" vertical="top"/>
    </xf>
    <xf numFmtId="164" fontId="8" fillId="0" borderId="48" xfId="5" applyNumberFormat="1" applyFont="1" applyFill="1" applyBorder="1" applyAlignment="1">
      <alignment horizontal="center" vertical="top"/>
    </xf>
    <xf numFmtId="0" fontId="2" fillId="0" borderId="76" xfId="5" applyFont="1" applyFill="1" applyBorder="1" applyAlignment="1">
      <alignment horizontal="center" vertical="top"/>
    </xf>
    <xf numFmtId="0" fontId="2" fillId="0" borderId="38" xfId="5" applyFont="1" applyFill="1" applyBorder="1" applyAlignment="1">
      <alignment horizontal="center" vertical="top"/>
    </xf>
    <xf numFmtId="0" fontId="8" fillId="0" borderId="6" xfId="5" applyFont="1" applyFill="1" applyBorder="1" applyAlignment="1" applyProtection="1">
      <alignment vertical="top" wrapText="1"/>
      <protection locked="0"/>
    </xf>
    <xf numFmtId="164" fontId="8" fillId="0" borderId="0" xfId="5" applyNumberFormat="1" applyFont="1" applyFill="1" applyBorder="1" applyAlignment="1">
      <alignment horizontal="center" vertical="top"/>
    </xf>
    <xf numFmtId="0" fontId="8" fillId="0" borderId="19" xfId="5" applyFont="1" applyFill="1" applyBorder="1" applyAlignment="1">
      <alignment horizontal="center" vertical="top"/>
    </xf>
    <xf numFmtId="0" fontId="8" fillId="5" borderId="16" xfId="5" applyFont="1" applyFill="1" applyBorder="1" applyAlignment="1">
      <alignment vertical="top" wrapText="1"/>
    </xf>
    <xf numFmtId="49" fontId="38" fillId="3" borderId="4" xfId="5" applyNumberFormat="1" applyFont="1" applyFill="1" applyBorder="1" applyAlignment="1">
      <alignment horizontal="center" vertical="top"/>
    </xf>
    <xf numFmtId="0" fontId="2" fillId="0" borderId="2" xfId="5" applyFont="1" applyBorder="1" applyAlignment="1">
      <alignment horizontal="center" vertical="center" textRotation="90"/>
    </xf>
    <xf numFmtId="0" fontId="2" fillId="0" borderId="1" xfId="5" applyFont="1" applyBorder="1" applyAlignment="1">
      <alignment horizontal="center" vertical="center" textRotation="90"/>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wrapText="1"/>
    </xf>
    <xf numFmtId="0" fontId="11" fillId="0" borderId="0" xfId="5" applyFont="1" applyAlignment="1">
      <alignment horizontal="left" wrapText="1"/>
    </xf>
    <xf numFmtId="0" fontId="11" fillId="0" borderId="0" xfId="5" applyAlignment="1">
      <alignment horizontal="center" vertical="top"/>
    </xf>
    <xf numFmtId="0" fontId="6" fillId="0" borderId="0" xfId="5" applyFont="1" applyFill="1" applyAlignment="1">
      <alignment horizontal="center" vertical="top"/>
    </xf>
    <xf numFmtId="0" fontId="11" fillId="0" borderId="0" xfId="5" applyAlignment="1">
      <alignment vertical="top"/>
    </xf>
    <xf numFmtId="0" fontId="12" fillId="0" borderId="0" xfId="5" applyFont="1" applyAlignment="1">
      <alignment horizontal="left" vertical="top" wrapText="1"/>
    </xf>
    <xf numFmtId="0" fontId="28" fillId="0" borderId="0" xfId="5" applyFont="1" applyAlignment="1">
      <alignment horizontal="center" vertical="top"/>
    </xf>
    <xf numFmtId="0" fontId="42" fillId="0" borderId="0" xfId="5" applyFont="1" applyAlignment="1">
      <alignment vertical="top"/>
    </xf>
    <xf numFmtId="0" fontId="42" fillId="0" borderId="0" xfId="5" applyNumberFormat="1" applyFont="1" applyAlignment="1">
      <alignment vertical="top"/>
    </xf>
    <xf numFmtId="49" fontId="2" fillId="0" borderId="37" xfId="0" applyNumberFormat="1" applyFont="1" applyBorder="1" applyAlignment="1">
      <alignment horizontal="center" vertical="top" wrapText="1"/>
    </xf>
    <xf numFmtId="49" fontId="7" fillId="3" borderId="40" xfId="0" applyNumberFormat="1" applyFont="1" applyFill="1" applyBorder="1" applyAlignment="1">
      <alignment horizontal="center" vertical="top"/>
    </xf>
    <xf numFmtId="49" fontId="7" fillId="2" borderId="73" xfId="0" applyNumberFormat="1" applyFont="1" applyFill="1" applyBorder="1" applyAlignment="1">
      <alignment horizontal="center" vertical="top"/>
    </xf>
    <xf numFmtId="164" fontId="8" fillId="0" borderId="72"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0" fontId="10" fillId="4" borderId="65" xfId="0" applyFont="1" applyFill="1" applyBorder="1" applyAlignment="1">
      <alignment horizontal="center" vertical="top"/>
    </xf>
    <xf numFmtId="164" fontId="38" fillId="0" borderId="72" xfId="0" applyNumberFormat="1" applyFont="1" applyFill="1" applyBorder="1" applyAlignment="1">
      <alignment horizontal="center" vertical="top"/>
    </xf>
    <xf numFmtId="0" fontId="8" fillId="0" borderId="72" xfId="0" applyFont="1" applyFill="1" applyBorder="1" applyAlignment="1">
      <alignment horizontal="center" vertical="top"/>
    </xf>
    <xf numFmtId="164" fontId="7" fillId="0" borderId="72" xfId="0" applyNumberFormat="1" applyFont="1" applyFill="1" applyBorder="1" applyAlignment="1">
      <alignment horizontal="center" vertical="top"/>
    </xf>
    <xf numFmtId="164" fontId="21" fillId="0" borderId="26" xfId="0" applyNumberFormat="1" applyFont="1" applyFill="1" applyBorder="1" applyAlignment="1">
      <alignment horizontal="center" vertical="top"/>
    </xf>
    <xf numFmtId="0" fontId="10" fillId="4" borderId="1" xfId="0" applyFont="1" applyFill="1" applyBorder="1" applyAlignment="1">
      <alignment horizontal="center" vertical="top"/>
    </xf>
    <xf numFmtId="164" fontId="8" fillId="0" borderId="30" xfId="0" applyNumberFormat="1" applyFont="1" applyFill="1" applyBorder="1" applyAlignment="1">
      <alignment horizontal="center" vertical="top"/>
    </xf>
    <xf numFmtId="0" fontId="8" fillId="0" borderId="59" xfId="0" applyFont="1" applyFill="1" applyBorder="1" applyAlignment="1">
      <alignment horizontal="center" vertical="top"/>
    </xf>
    <xf numFmtId="0" fontId="8" fillId="0" borderId="28" xfId="0" applyFont="1" applyFill="1" applyBorder="1" applyAlignment="1">
      <alignment horizontal="center" vertical="top"/>
    </xf>
    <xf numFmtId="164" fontId="7" fillId="3" borderId="41" xfId="0" applyNumberFormat="1" applyFont="1" applyFill="1" applyBorder="1" applyAlignment="1">
      <alignment horizontal="center" vertical="top"/>
    </xf>
    <xf numFmtId="164" fontId="7" fillId="4" borderId="78" xfId="0" applyNumberFormat="1" applyFont="1" applyFill="1" applyBorder="1" applyAlignment="1">
      <alignment horizontal="center" vertical="top"/>
    </xf>
    <xf numFmtId="0" fontId="10" fillId="4" borderId="59" xfId="0" applyFont="1" applyFill="1" applyBorder="1" applyAlignment="1">
      <alignment horizontal="center" vertical="top"/>
    </xf>
    <xf numFmtId="0" fontId="1" fillId="0" borderId="40" xfId="0" applyFont="1" applyBorder="1" applyAlignment="1">
      <alignment horizontal="center" vertical="top" wrapText="1"/>
    </xf>
    <xf numFmtId="49" fontId="8" fillId="2" borderId="73" xfId="0" applyNumberFormat="1" applyFont="1" applyFill="1" applyBorder="1" applyAlignment="1">
      <alignment horizontal="center" vertical="top"/>
    </xf>
    <xf numFmtId="164" fontId="8" fillId="5" borderId="40" xfId="0" applyNumberFormat="1" applyFont="1" applyFill="1" applyBorder="1" applyAlignment="1">
      <alignment horizontal="center" vertical="top"/>
    </xf>
    <xf numFmtId="164" fontId="21" fillId="0" borderId="30" xfId="0" applyNumberFormat="1" applyFont="1" applyFill="1" applyBorder="1" applyAlignment="1">
      <alignment horizontal="center" vertical="top"/>
    </xf>
    <xf numFmtId="0" fontId="8" fillId="0" borderId="40" xfId="0" applyFont="1" applyFill="1" applyBorder="1" applyAlignment="1">
      <alignment horizontal="center" vertical="top"/>
    </xf>
    <xf numFmtId="0" fontId="1" fillId="0" borderId="7" xfId="0" applyFont="1" applyBorder="1" applyAlignment="1">
      <alignment horizontal="center" vertical="top" wrapText="1"/>
    </xf>
    <xf numFmtId="0" fontId="8" fillId="0" borderId="28" xfId="0" applyFont="1" applyFill="1" applyBorder="1" applyAlignment="1">
      <alignment vertical="top" wrapText="1"/>
    </xf>
    <xf numFmtId="164" fontId="8" fillId="5" borderId="27" xfId="0" applyNumberFormat="1" applyFont="1" applyFill="1" applyBorder="1" applyAlignment="1">
      <alignment horizontal="center" vertical="top"/>
    </xf>
    <xf numFmtId="0" fontId="8" fillId="0" borderId="27" xfId="0" applyFont="1" applyBorder="1" applyAlignment="1">
      <alignment horizontal="center" vertical="top"/>
    </xf>
    <xf numFmtId="164" fontId="7" fillId="4" borderId="9" xfId="0" applyNumberFormat="1" applyFont="1" applyFill="1" applyBorder="1" applyAlignment="1">
      <alignment horizontal="center" vertical="top"/>
    </xf>
    <xf numFmtId="0" fontId="10" fillId="4" borderId="74" xfId="0" applyFont="1" applyFill="1" applyBorder="1" applyAlignment="1">
      <alignment horizontal="center" vertical="top"/>
    </xf>
    <xf numFmtId="49" fontId="8" fillId="2" borderId="6" xfId="0" applyNumberFormat="1" applyFont="1" applyFill="1" applyBorder="1" applyAlignment="1">
      <alignment horizontal="center" vertical="top"/>
    </xf>
    <xf numFmtId="0" fontId="8" fillId="0" borderId="20" xfId="0" applyFont="1" applyFill="1" applyBorder="1" applyAlignment="1">
      <alignment vertical="top" wrapText="1"/>
    </xf>
    <xf numFmtId="49" fontId="2" fillId="0" borderId="7" xfId="0" applyNumberFormat="1" applyFont="1" applyBorder="1" applyAlignment="1">
      <alignment horizontal="center" vertical="top" wrapText="1"/>
    </xf>
    <xf numFmtId="0" fontId="8" fillId="0" borderId="37" xfId="0" applyFont="1" applyBorder="1" applyAlignment="1">
      <alignment horizontal="center" vertical="top"/>
    </xf>
    <xf numFmtId="0" fontId="26" fillId="0" borderId="21" xfId="0" applyFont="1" applyFill="1" applyBorder="1" applyAlignment="1">
      <alignment horizontal="center" vertical="top"/>
    </xf>
    <xf numFmtId="0" fontId="26" fillId="0" borderId="0" xfId="0" applyFont="1" applyFill="1" applyBorder="1" applyAlignment="1">
      <alignment horizontal="center" vertical="top"/>
    </xf>
    <xf numFmtId="0" fontId="26" fillId="0" borderId="20"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0" fontId="8" fillId="0" borderId="15" xfId="0" applyFont="1" applyBorder="1" applyAlignment="1">
      <alignment horizontal="center" vertical="top"/>
    </xf>
    <xf numFmtId="9" fontId="26" fillId="0" borderId="33" xfId="0" applyNumberFormat="1" applyFont="1" applyFill="1" applyBorder="1" applyAlignment="1">
      <alignment horizontal="center" vertical="top"/>
    </xf>
    <xf numFmtId="9" fontId="26" fillId="0" borderId="32" xfId="0" applyNumberFormat="1" applyFont="1" applyFill="1" applyBorder="1" applyAlignment="1">
      <alignment horizontal="center" vertical="top"/>
    </xf>
    <xf numFmtId="49" fontId="8" fillId="0" borderId="1" xfId="0" applyNumberFormat="1" applyFont="1" applyBorder="1" applyAlignment="1">
      <alignment horizontal="center" vertical="top"/>
    </xf>
    <xf numFmtId="164" fontId="38" fillId="0" borderId="5" xfId="0" applyNumberFormat="1" applyFont="1" applyFill="1" applyBorder="1" applyAlignment="1">
      <alignment horizontal="center" vertical="top"/>
    </xf>
    <xf numFmtId="164" fontId="38" fillId="5" borderId="18" xfId="0" applyNumberFormat="1" applyFont="1" applyFill="1" applyBorder="1" applyAlignment="1">
      <alignment horizontal="center" vertical="top"/>
    </xf>
    <xf numFmtId="164" fontId="38" fillId="0" borderId="17" xfId="0" applyNumberFormat="1" applyFont="1" applyFill="1" applyBorder="1" applyAlignment="1">
      <alignment horizontal="center" vertical="top"/>
    </xf>
    <xf numFmtId="164" fontId="38" fillId="0" borderId="15" xfId="0" applyNumberFormat="1" applyFont="1" applyFill="1" applyBorder="1" applyAlignment="1">
      <alignment horizontal="center" vertical="top"/>
    </xf>
    <xf numFmtId="164" fontId="38" fillId="0" borderId="16" xfId="0" applyNumberFormat="1" applyFont="1" applyFill="1" applyBorder="1" applyAlignment="1">
      <alignment horizontal="center" vertical="top"/>
    </xf>
    <xf numFmtId="49" fontId="2" fillId="0" borderId="29" xfId="8" applyNumberFormat="1" applyFont="1" applyFill="1" applyBorder="1" applyAlignment="1">
      <alignment horizontal="center" vertical="top"/>
    </xf>
    <xf numFmtId="0" fontId="8" fillId="5" borderId="67" xfId="0" applyFont="1" applyFill="1" applyBorder="1" applyAlignment="1">
      <alignment horizontal="left" vertical="top" wrapText="1"/>
    </xf>
    <xf numFmtId="164" fontId="7" fillId="4" borderId="44"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33"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41" xfId="0" applyNumberFormat="1" applyFont="1" applyFill="1" applyBorder="1" applyAlignment="1">
      <alignment horizontal="center" vertical="center"/>
    </xf>
    <xf numFmtId="0" fontId="10" fillId="4" borderId="47" xfId="0" applyFont="1" applyFill="1" applyBorder="1" applyAlignment="1">
      <alignment horizontal="center" vertical="top"/>
    </xf>
    <xf numFmtId="49" fontId="7" fillId="0" borderId="51" xfId="0" applyNumberFormat="1" applyFont="1" applyBorder="1" applyAlignment="1">
      <alignment horizontal="center" vertical="top"/>
    </xf>
    <xf numFmtId="49" fontId="7" fillId="3" borderId="51" xfId="0" applyNumberFormat="1" applyFont="1" applyFill="1" applyBorder="1" applyAlignment="1">
      <alignment horizontal="center" vertical="top"/>
    </xf>
    <xf numFmtId="0" fontId="26" fillId="0" borderId="38" xfId="0" applyFont="1" applyFill="1" applyBorder="1" applyAlignment="1">
      <alignment horizontal="center" vertical="top" wrapText="1"/>
    </xf>
    <xf numFmtId="164" fontId="8" fillId="0" borderId="60" xfId="0" applyNumberFormat="1" applyFont="1" applyFill="1" applyBorder="1" applyAlignment="1">
      <alignment horizontal="center" vertical="center" wrapText="1"/>
    </xf>
    <xf numFmtId="0" fontId="26" fillId="0" borderId="33"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21" xfId="0" applyFont="1" applyFill="1" applyBorder="1" applyAlignment="1">
      <alignment horizontal="center" vertical="top" wrapText="1"/>
    </xf>
    <xf numFmtId="0" fontId="26" fillId="0" borderId="20" xfId="0" applyFont="1" applyFill="1" applyBorder="1" applyAlignment="1">
      <alignment horizontal="center" vertical="top" wrapText="1"/>
    </xf>
    <xf numFmtId="0" fontId="26" fillId="0" borderId="33" xfId="0" applyFont="1" applyFill="1" applyBorder="1" applyAlignment="1">
      <alignment horizontal="center" vertical="top"/>
    </xf>
    <xf numFmtId="0" fontId="26" fillId="0" borderId="32" xfId="0" applyFont="1" applyFill="1" applyBorder="1" applyAlignment="1">
      <alignment horizontal="center" vertical="top"/>
    </xf>
    <xf numFmtId="164" fontId="78" fillId="0" borderId="9" xfId="0" applyNumberFormat="1" applyFont="1" applyFill="1" applyBorder="1" applyAlignment="1">
      <alignment horizontal="center" vertical="center"/>
    </xf>
    <xf numFmtId="164" fontId="79" fillId="6" borderId="31" xfId="0" applyNumberFormat="1" applyFont="1" applyFill="1" applyBorder="1" applyAlignment="1">
      <alignment horizontal="center" vertical="top"/>
    </xf>
    <xf numFmtId="164" fontId="81" fillId="0" borderId="5" xfId="0" applyNumberFormat="1" applyFont="1" applyFill="1" applyBorder="1" applyAlignment="1">
      <alignment horizontal="center" vertical="top"/>
    </xf>
    <xf numFmtId="164" fontId="78" fillId="0" borderId="16" xfId="0" applyNumberFormat="1" applyFont="1" applyFill="1" applyBorder="1" applyAlignment="1">
      <alignment horizontal="center" vertical="top"/>
    </xf>
    <xf numFmtId="0" fontId="78" fillId="0" borderId="49" xfId="0" applyFont="1" applyFill="1" applyBorder="1" applyAlignment="1">
      <alignment horizontal="center" vertical="top"/>
    </xf>
    <xf numFmtId="164" fontId="78" fillId="0" borderId="6" xfId="0" applyNumberFormat="1" applyFont="1" applyFill="1" applyBorder="1" applyAlignment="1">
      <alignment horizontal="center" vertical="top"/>
    </xf>
    <xf numFmtId="164" fontId="79" fillId="4" borderId="10" xfId="0" applyNumberFormat="1" applyFont="1" applyFill="1" applyBorder="1" applyAlignment="1">
      <alignment horizontal="center" vertical="top"/>
    </xf>
    <xf numFmtId="164" fontId="78" fillId="8" borderId="79" xfId="0" applyNumberFormat="1" applyFont="1" applyFill="1" applyBorder="1" applyAlignment="1">
      <alignment horizontal="center" vertical="center"/>
    </xf>
    <xf numFmtId="164" fontId="78" fillId="8" borderId="9" xfId="0" applyNumberFormat="1" applyFont="1" applyFill="1" applyBorder="1" applyAlignment="1">
      <alignment horizontal="center" vertical="center"/>
    </xf>
    <xf numFmtId="164" fontId="78" fillId="0" borderId="79" xfId="0" applyNumberFormat="1" applyFont="1" applyFill="1" applyBorder="1" applyAlignment="1">
      <alignment horizontal="center" vertical="center"/>
    </xf>
    <xf numFmtId="164" fontId="78" fillId="0" borderId="26" xfId="0" applyNumberFormat="1" applyFont="1" applyBorder="1" applyAlignment="1">
      <alignment horizontal="center" vertical="center"/>
    </xf>
    <xf numFmtId="2" fontId="78" fillId="0" borderId="16" xfId="4" applyNumberFormat="1" applyFont="1" applyFill="1" applyBorder="1" applyAlignment="1">
      <alignment horizontal="center" vertical="top"/>
    </xf>
    <xf numFmtId="164" fontId="78" fillId="0" borderId="16" xfId="4" applyNumberFormat="1" applyFont="1" applyFill="1" applyBorder="1" applyAlignment="1">
      <alignment horizontal="center" vertical="top"/>
    </xf>
    <xf numFmtId="164" fontId="78" fillId="0" borderId="17" xfId="4" applyNumberFormat="1" applyFont="1" applyFill="1" applyBorder="1" applyAlignment="1">
      <alignment horizontal="center" vertical="top"/>
    </xf>
    <xf numFmtId="164" fontId="78" fillId="0" borderId="78" xfId="0" applyNumberFormat="1" applyFont="1" applyBorder="1" applyAlignment="1">
      <alignment horizontal="center" vertical="center"/>
    </xf>
    <xf numFmtId="164" fontId="78" fillId="0" borderId="15" xfId="0" applyNumberFormat="1" applyFont="1" applyBorder="1" applyAlignment="1">
      <alignment horizontal="center" vertical="center"/>
    </xf>
    <xf numFmtId="164" fontId="78" fillId="0" borderId="30" xfId="0" applyNumberFormat="1" applyFont="1" applyBorder="1" applyAlignment="1">
      <alignment horizontal="center" vertical="center"/>
    </xf>
    <xf numFmtId="164" fontId="78" fillId="0" borderId="20" xfId="0" applyNumberFormat="1" applyFont="1" applyBorder="1" applyAlignment="1">
      <alignment horizontal="center" vertical="center"/>
    </xf>
    <xf numFmtId="0" fontId="31" fillId="0" borderId="19" xfId="0" applyFont="1" applyBorder="1" applyAlignment="1">
      <alignment horizontal="center" vertical="top"/>
    </xf>
    <xf numFmtId="164" fontId="31" fillId="0" borderId="30" xfId="0" applyNumberFormat="1" applyFont="1" applyBorder="1" applyAlignment="1">
      <alignment horizontal="center" vertical="center"/>
    </xf>
    <xf numFmtId="164" fontId="31" fillId="0" borderId="20" xfId="0" applyNumberFormat="1" applyFont="1" applyBorder="1" applyAlignment="1">
      <alignment horizontal="center" vertical="center"/>
    </xf>
    <xf numFmtId="49" fontId="7" fillId="2" borderId="61" xfId="0" applyNumberFormat="1" applyFont="1" applyFill="1" applyBorder="1" applyAlignment="1">
      <alignment horizontal="center" vertical="top"/>
    </xf>
    <xf numFmtId="49" fontId="7" fillId="0" borderId="7" xfId="0" applyNumberFormat="1" applyFont="1" applyBorder="1" applyAlignment="1">
      <alignment horizontal="center" vertical="top"/>
    </xf>
    <xf numFmtId="49" fontId="7" fillId="3" borderId="7" xfId="0" applyNumberFormat="1" applyFont="1" applyFill="1" applyBorder="1" applyAlignment="1">
      <alignment horizontal="center" vertical="top"/>
    </xf>
    <xf numFmtId="49" fontId="3" fillId="0" borderId="19" xfId="0" applyNumberFormat="1" applyFont="1" applyBorder="1" applyAlignment="1">
      <alignment horizontal="center" vertical="top"/>
    </xf>
    <xf numFmtId="0" fontId="15" fillId="0" borderId="7" xfId="0" applyFont="1" applyFill="1" applyBorder="1" applyAlignment="1">
      <alignment horizontal="left" vertical="top" wrapText="1"/>
    </xf>
    <xf numFmtId="164" fontId="31" fillId="0" borderId="27" xfId="0" applyNumberFormat="1" applyFont="1" applyFill="1" applyBorder="1" applyAlignment="1">
      <alignment horizontal="center" vertical="top"/>
    </xf>
    <xf numFmtId="164" fontId="31" fillId="0" borderId="5" xfId="0" applyNumberFormat="1" applyFont="1" applyFill="1" applyBorder="1" applyAlignment="1">
      <alignment horizontal="center" vertical="top"/>
    </xf>
    <xf numFmtId="164" fontId="77" fillId="6" borderId="13" xfId="0"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74" fillId="0" borderId="19" xfId="5" applyNumberFormat="1" applyFont="1" applyBorder="1" applyAlignment="1">
      <alignment horizontal="center" vertical="top"/>
    </xf>
    <xf numFmtId="49" fontId="7" fillId="3" borderId="7" xfId="5" applyNumberFormat="1" applyFont="1" applyFill="1" applyBorder="1" applyAlignment="1">
      <alignment horizontal="center" vertical="top"/>
    </xf>
    <xf numFmtId="49" fontId="72" fillId="0" borderId="19" xfId="5" applyNumberFormat="1" applyFont="1" applyBorder="1" applyAlignment="1">
      <alignment horizontal="center" vertical="top"/>
    </xf>
    <xf numFmtId="49" fontId="3" fillId="0" borderId="0" xfId="0" applyNumberFormat="1" applyFont="1" applyBorder="1" applyAlignment="1">
      <alignment horizontal="center" vertical="top"/>
    </xf>
    <xf numFmtId="0" fontId="3" fillId="0" borderId="53" xfId="0" applyFont="1" applyFill="1" applyBorder="1" applyAlignment="1">
      <alignment horizontal="center" vertical="top"/>
    </xf>
    <xf numFmtId="164" fontId="38" fillId="0" borderId="72" xfId="0" applyNumberFormat="1" applyFont="1" applyFill="1" applyBorder="1" applyAlignment="1">
      <alignment horizontal="center" vertical="center"/>
    </xf>
    <xf numFmtId="164" fontId="83" fillId="0" borderId="30" xfId="0" applyNumberFormat="1" applyFont="1" applyFill="1" applyBorder="1" applyAlignment="1">
      <alignment horizontal="center" vertical="center"/>
    </xf>
    <xf numFmtId="164" fontId="85" fillId="6" borderId="35" xfId="0" applyNumberFormat="1" applyFont="1" applyFill="1" applyBorder="1" applyAlignment="1">
      <alignment horizontal="center" vertical="center"/>
    </xf>
    <xf numFmtId="164" fontId="79" fillId="6" borderId="35" xfId="0" applyNumberFormat="1" applyFont="1" applyFill="1" applyBorder="1" applyAlignment="1">
      <alignment horizontal="center" vertical="center"/>
    </xf>
    <xf numFmtId="0" fontId="78" fillId="5" borderId="0" xfId="0" applyFont="1" applyFill="1" applyAlignment="1">
      <alignment vertical="top"/>
    </xf>
    <xf numFmtId="164" fontId="78" fillId="0" borderId="67" xfId="0" applyNumberFormat="1" applyFont="1" applyBorder="1" applyAlignment="1">
      <alignment horizontal="center" vertical="center"/>
    </xf>
    <xf numFmtId="164" fontId="83" fillId="0" borderId="26" xfId="0" applyNumberFormat="1" applyFont="1" applyBorder="1" applyAlignment="1">
      <alignment horizontal="center" vertical="center"/>
    </xf>
    <xf numFmtId="164" fontId="85" fillId="4" borderId="31" xfId="0" applyNumberFormat="1" applyFont="1" applyFill="1" applyBorder="1" applyAlignment="1">
      <alignment horizontal="center" vertical="center"/>
    </xf>
    <xf numFmtId="164" fontId="79" fillId="4" borderId="31" xfId="0" applyNumberFormat="1" applyFont="1" applyFill="1" applyBorder="1" applyAlignment="1">
      <alignment horizontal="center" vertical="center"/>
    </xf>
    <xf numFmtId="0" fontId="2" fillId="0" borderId="0" xfId="5" applyFont="1" applyFill="1" applyBorder="1" applyAlignment="1">
      <alignment horizontal="center" vertical="top" wrapText="1"/>
    </xf>
    <xf numFmtId="0" fontId="2" fillId="0" borderId="49" xfId="5" applyFont="1" applyFill="1" applyBorder="1" applyAlignment="1">
      <alignment horizontal="center" vertical="top" wrapText="1"/>
    </xf>
    <xf numFmtId="164" fontId="78" fillId="0" borderId="16" xfId="5" applyNumberFormat="1" applyFont="1" applyFill="1" applyBorder="1" applyAlignment="1">
      <alignment horizontal="center" vertical="top"/>
    </xf>
    <xf numFmtId="164" fontId="78" fillId="0" borderId="26" xfId="5" applyNumberFormat="1" applyFont="1" applyFill="1" applyBorder="1" applyAlignment="1">
      <alignment horizontal="center" vertical="top"/>
    </xf>
    <xf numFmtId="164" fontId="7" fillId="4" borderId="22" xfId="5" applyNumberFormat="1" applyFont="1" applyFill="1" applyBorder="1" applyAlignment="1">
      <alignment horizontal="center" vertical="top"/>
    </xf>
    <xf numFmtId="0" fontId="8" fillId="0" borderId="3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8" fillId="0" borderId="10" xfId="5" applyFont="1" applyFill="1" applyBorder="1" applyAlignment="1" applyProtection="1">
      <alignment vertical="top" wrapText="1"/>
      <protection locked="0"/>
    </xf>
    <xf numFmtId="0" fontId="8" fillId="3" borderId="45" xfId="5" applyFont="1" applyFill="1" applyBorder="1" applyAlignment="1">
      <alignment vertical="top" wrapText="1"/>
    </xf>
    <xf numFmtId="0" fontId="2" fillId="0" borderId="69" xfId="5" applyFont="1" applyFill="1" applyBorder="1" applyAlignment="1">
      <alignment horizontal="center" vertical="top"/>
    </xf>
    <xf numFmtId="0" fontId="2" fillId="0" borderId="77" xfId="5" applyFont="1" applyFill="1" applyBorder="1" applyAlignment="1">
      <alignment horizontal="center" vertical="top"/>
    </xf>
    <xf numFmtId="0" fontId="2" fillId="0" borderId="9" xfId="5" applyFont="1" applyFill="1" applyBorder="1" applyAlignment="1">
      <alignment horizontal="center" vertical="top" wrapText="1"/>
    </xf>
    <xf numFmtId="0" fontId="2" fillId="0" borderId="20" xfId="5" applyFont="1" applyFill="1" applyBorder="1" applyAlignment="1">
      <alignment horizontal="center" vertical="top" wrapText="1"/>
    </xf>
    <xf numFmtId="0" fontId="2" fillId="0" borderId="20" xfId="5" applyFont="1" applyFill="1" applyBorder="1" applyAlignment="1">
      <alignment horizontal="center" vertical="top"/>
    </xf>
    <xf numFmtId="0" fontId="2" fillId="0" borderId="11" xfId="5" applyFont="1" applyFill="1" applyBorder="1" applyAlignment="1">
      <alignment horizontal="center" vertical="top" wrapText="1"/>
    </xf>
    <xf numFmtId="0" fontId="2" fillId="0" borderId="49" xfId="5" applyFont="1" applyFill="1" applyBorder="1" applyAlignment="1">
      <alignment horizontal="center" vertical="top"/>
    </xf>
    <xf numFmtId="0" fontId="8" fillId="0" borderId="41" xfId="5" applyFont="1" applyFill="1" applyBorder="1" applyAlignment="1" applyProtection="1">
      <alignment vertical="top" wrapText="1"/>
      <protection locked="0"/>
    </xf>
    <xf numFmtId="0" fontId="2" fillId="0" borderId="45" xfId="5" applyFont="1" applyFill="1" applyBorder="1" applyAlignment="1">
      <alignment horizontal="center" vertical="top" wrapText="1"/>
    </xf>
    <xf numFmtId="0" fontId="2" fillId="0" borderId="32" xfId="5" applyFont="1" applyFill="1" applyBorder="1" applyAlignment="1">
      <alignment horizontal="center" vertical="top" wrapText="1"/>
    </xf>
    <xf numFmtId="0" fontId="2" fillId="0" borderId="47" xfId="5" applyFont="1" applyFill="1" applyBorder="1" applyAlignment="1">
      <alignment horizontal="center" vertical="top" wrapText="1"/>
    </xf>
    <xf numFmtId="164" fontId="78" fillId="0" borderId="0" xfId="0" applyNumberFormat="1" applyFont="1" applyFill="1" applyBorder="1" applyAlignment="1">
      <alignment horizontal="center" vertical="center"/>
    </xf>
    <xf numFmtId="164" fontId="85" fillId="4" borderId="22" xfId="0" applyNumberFormat="1" applyFont="1" applyFill="1" applyBorder="1" applyAlignment="1">
      <alignment horizontal="center" vertical="center"/>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78" fillId="0" borderId="30" xfId="5" applyNumberFormat="1" applyFont="1" applyFill="1" applyBorder="1" applyAlignment="1">
      <alignment horizontal="center" vertical="top"/>
    </xf>
    <xf numFmtId="0" fontId="2" fillId="0" borderId="21" xfId="5" applyFont="1" applyFill="1" applyBorder="1" applyAlignment="1">
      <alignment horizontal="center" vertical="top"/>
    </xf>
    <xf numFmtId="0" fontId="8" fillId="0" borderId="53" xfId="5" applyFont="1" applyFill="1" applyBorder="1" applyAlignment="1">
      <alignment horizontal="center" vertical="top"/>
    </xf>
    <xf numFmtId="164" fontId="69" fillId="0" borderId="78" xfId="5" applyNumberFormat="1" applyFont="1" applyFill="1" applyBorder="1" applyAlignment="1">
      <alignment horizontal="center" vertical="top"/>
    </xf>
    <xf numFmtId="164" fontId="69" fillId="0" borderId="59" xfId="5" applyNumberFormat="1" applyFont="1" applyFill="1" applyBorder="1" applyAlignment="1">
      <alignment horizontal="center" vertical="top"/>
    </xf>
    <xf numFmtId="164" fontId="69" fillId="0" borderId="72" xfId="5" applyNumberFormat="1" applyFont="1" applyFill="1" applyBorder="1" applyAlignment="1">
      <alignment horizontal="center" vertical="top"/>
    </xf>
    <xf numFmtId="164" fontId="69" fillId="5" borderId="53" xfId="5" applyNumberFormat="1" applyFont="1" applyFill="1" applyBorder="1" applyAlignment="1">
      <alignment horizontal="center" vertical="top"/>
    </xf>
    <xf numFmtId="164" fontId="8" fillId="0" borderId="71" xfId="5" applyNumberFormat="1" applyFont="1" applyFill="1" applyBorder="1" applyAlignment="1">
      <alignment horizontal="center" vertical="top"/>
    </xf>
    <xf numFmtId="164" fontId="78" fillId="0" borderId="20" xfId="5" applyNumberFormat="1" applyFont="1" applyFill="1" applyBorder="1" applyAlignment="1">
      <alignment horizontal="center" vertical="top"/>
    </xf>
    <xf numFmtId="164" fontId="68" fillId="3" borderId="34" xfId="5" applyNumberFormat="1" applyFont="1" applyFill="1" applyBorder="1" applyAlignment="1">
      <alignment horizontal="center" vertical="top"/>
    </xf>
    <xf numFmtId="164" fontId="68" fillId="3" borderId="35" xfId="5" applyNumberFormat="1" applyFont="1" applyFill="1" applyBorder="1" applyAlignment="1">
      <alignment horizontal="center" vertical="top"/>
    </xf>
    <xf numFmtId="164" fontId="68" fillId="3" borderId="51" xfId="5" applyNumberFormat="1" applyFont="1" applyFill="1" applyBorder="1" applyAlignment="1">
      <alignment horizontal="center" vertical="top"/>
    </xf>
    <xf numFmtId="164" fontId="78" fillId="0" borderId="39" xfId="5" applyNumberFormat="1" applyFont="1" applyFill="1" applyBorder="1" applyAlignment="1">
      <alignment horizontal="center" vertical="top"/>
    </xf>
    <xf numFmtId="164" fontId="69" fillId="0" borderId="38" xfId="5" applyNumberFormat="1" applyFont="1" applyFill="1" applyBorder="1" applyAlignment="1">
      <alignment horizontal="center" vertical="top"/>
    </xf>
    <xf numFmtId="164" fontId="69" fillId="0" borderId="40" xfId="5" applyNumberFormat="1" applyFont="1" applyFill="1" applyBorder="1" applyAlignment="1">
      <alignment horizontal="center" vertical="top"/>
    </xf>
    <xf numFmtId="164" fontId="69" fillId="5" borderId="57" xfId="5" applyNumberFormat="1" applyFont="1" applyFill="1" applyBorder="1" applyAlignment="1">
      <alignment horizontal="center" vertical="top"/>
    </xf>
    <xf numFmtId="164" fontId="69" fillId="0" borderId="57" xfId="5" applyNumberFormat="1" applyFont="1" applyFill="1" applyBorder="1" applyAlignment="1">
      <alignment horizontal="center" vertical="top"/>
    </xf>
    <xf numFmtId="0" fontId="69" fillId="0" borderId="57" xfId="5" applyFont="1" applyFill="1" applyBorder="1" applyAlignment="1">
      <alignment horizontal="center" vertical="top"/>
    </xf>
    <xf numFmtId="164" fontId="8" fillId="0" borderId="78" xfId="5" applyNumberFormat="1" applyFont="1" applyFill="1" applyBorder="1" applyAlignment="1">
      <alignment horizontal="center" vertical="top"/>
    </xf>
    <xf numFmtId="164" fontId="8" fillId="0" borderId="59" xfId="5" applyNumberFormat="1" applyFont="1" applyFill="1" applyBorder="1" applyAlignment="1">
      <alignment horizontal="center" vertical="top"/>
    </xf>
    <xf numFmtId="164" fontId="8" fillId="0" borderId="72" xfId="5" applyNumberFormat="1" applyFont="1" applyFill="1" applyBorder="1" applyAlignment="1">
      <alignment horizontal="center" vertical="top"/>
    </xf>
    <xf numFmtId="164" fontId="69" fillId="0" borderId="53" xfId="5" applyNumberFormat="1" applyFont="1" applyFill="1" applyBorder="1" applyAlignment="1">
      <alignment horizontal="center" vertical="top"/>
    </xf>
    <xf numFmtId="164" fontId="78" fillId="0" borderId="10" xfId="5" applyNumberFormat="1" applyFont="1" applyFill="1" applyBorder="1" applyAlignment="1">
      <alignment horizontal="center" vertical="top"/>
    </xf>
    <xf numFmtId="164" fontId="78" fillId="0" borderId="6" xfId="5" applyNumberFormat="1" applyFont="1" applyFill="1" applyBorder="1" applyAlignment="1">
      <alignment horizontal="center" vertical="top"/>
    </xf>
    <xf numFmtId="164" fontId="78" fillId="0" borderId="27" xfId="5" applyNumberFormat="1" applyFont="1" applyFill="1" applyBorder="1" applyAlignment="1">
      <alignment horizontal="center" vertical="top"/>
    </xf>
    <xf numFmtId="164" fontId="79" fillId="6" borderId="13" xfId="5" applyNumberFormat="1" applyFont="1" applyFill="1" applyBorder="1" applyAlignment="1">
      <alignment horizontal="center" vertical="top"/>
    </xf>
    <xf numFmtId="164" fontId="78" fillId="0" borderId="54" xfId="0" applyNumberFormat="1" applyFont="1" applyFill="1" applyBorder="1" applyAlignment="1">
      <alignment horizontal="center" vertical="top"/>
    </xf>
    <xf numFmtId="164" fontId="78" fillId="0" borderId="15" xfId="0" applyNumberFormat="1" applyFont="1" applyFill="1" applyBorder="1" applyAlignment="1">
      <alignment horizontal="center" vertical="top"/>
    </xf>
    <xf numFmtId="164" fontId="78" fillId="0" borderId="27" xfId="0" applyNumberFormat="1" applyFont="1" applyFill="1" applyBorder="1" applyAlignment="1">
      <alignment horizontal="center" vertical="top"/>
    </xf>
    <xf numFmtId="164" fontId="79" fillId="3" borderId="3" xfId="0" applyNumberFormat="1" applyFont="1" applyFill="1" applyBorder="1" applyAlignment="1">
      <alignment horizontal="center" vertical="top"/>
    </xf>
    <xf numFmtId="164" fontId="78" fillId="0" borderId="5" xfId="0" applyNumberFormat="1" applyFont="1" applyFill="1" applyBorder="1" applyAlignment="1">
      <alignment horizontal="center" vertical="top"/>
    </xf>
    <xf numFmtId="0" fontId="78" fillId="0" borderId="0" xfId="0" applyFont="1" applyFill="1" applyBorder="1" applyAlignment="1">
      <alignment horizontal="center" vertical="top"/>
    </xf>
    <xf numFmtId="164" fontId="78" fillId="0" borderId="20" xfId="0" applyNumberFormat="1" applyFont="1" applyFill="1" applyBorder="1" applyAlignment="1">
      <alignment horizontal="center" vertical="top"/>
    </xf>
    <xf numFmtId="164" fontId="78" fillId="0" borderId="30" xfId="0" applyNumberFormat="1" applyFont="1" applyFill="1" applyBorder="1" applyAlignment="1">
      <alignment horizontal="center" vertical="top"/>
    </xf>
    <xf numFmtId="0" fontId="78" fillId="0" borderId="7" xfId="0" applyFont="1" applyFill="1" applyBorder="1" applyAlignment="1">
      <alignment horizontal="center" vertical="top"/>
    </xf>
    <xf numFmtId="0" fontId="78" fillId="0" borderId="60" xfId="0" applyFont="1" applyFill="1" applyBorder="1" applyAlignment="1">
      <alignment horizontal="center" vertical="top"/>
    </xf>
    <xf numFmtId="164" fontId="78" fillId="0" borderId="59" xfId="0" applyNumberFormat="1" applyFont="1" applyFill="1" applyBorder="1" applyAlignment="1">
      <alignment horizontal="center" vertical="top"/>
    </xf>
    <xf numFmtId="164" fontId="78" fillId="0" borderId="7" xfId="0" applyNumberFormat="1" applyFont="1" applyFill="1" applyBorder="1" applyAlignment="1">
      <alignment horizontal="center" vertical="top"/>
    </xf>
    <xf numFmtId="0" fontId="78" fillId="0" borderId="72" xfId="0" applyFont="1" applyFill="1" applyBorder="1" applyAlignment="1">
      <alignment horizontal="center" vertical="top"/>
    </xf>
    <xf numFmtId="164" fontId="78" fillId="0" borderId="78" xfId="0" applyNumberFormat="1" applyFont="1" applyFill="1" applyBorder="1" applyAlignment="1">
      <alignment horizontal="center" vertical="top"/>
    </xf>
    <xf numFmtId="164" fontId="78" fillId="0" borderId="72" xfId="0" applyNumberFormat="1" applyFont="1" applyFill="1" applyBorder="1" applyAlignment="1">
      <alignment horizontal="center" vertical="top"/>
    </xf>
    <xf numFmtId="164" fontId="79" fillId="6" borderId="51" xfId="0" applyNumberFormat="1" applyFont="1" applyFill="1" applyBorder="1" applyAlignment="1">
      <alignment horizontal="center" vertical="top"/>
    </xf>
    <xf numFmtId="0" fontId="6" fillId="0" borderId="29" xfId="0" applyFont="1" applyFill="1" applyBorder="1" applyAlignment="1">
      <alignment vertical="top" wrapText="1"/>
    </xf>
    <xf numFmtId="0" fontId="6" fillId="0" borderId="33" xfId="0" applyFont="1" applyFill="1" applyBorder="1" applyAlignment="1">
      <alignment vertical="top" wrapText="1"/>
    </xf>
    <xf numFmtId="164" fontId="6" fillId="0" borderId="19" xfId="0" applyNumberFormat="1" applyFont="1" applyFill="1" applyBorder="1" applyAlignment="1">
      <alignment horizontal="center" vertical="top"/>
    </xf>
    <xf numFmtId="0" fontId="6" fillId="0" borderId="8" xfId="0"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0" fontId="6" fillId="0" borderId="19" xfId="0" applyFont="1" applyFill="1" applyBorder="1" applyAlignment="1">
      <alignment horizontal="center" vertical="top"/>
    </xf>
    <xf numFmtId="164" fontId="6" fillId="0" borderId="20" xfId="0" applyNumberFormat="1" applyFont="1" applyFill="1" applyBorder="1" applyAlignment="1">
      <alignment horizontal="center" vertical="top"/>
    </xf>
    <xf numFmtId="0" fontId="6" fillId="0" borderId="6" xfId="0" applyFont="1" applyFill="1" applyBorder="1" applyAlignment="1">
      <alignment horizontal="left" vertical="top" wrapText="1"/>
    </xf>
    <xf numFmtId="1" fontId="6" fillId="0" borderId="11"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38" xfId="0" applyFont="1" applyFill="1" applyBorder="1" applyAlignment="1">
      <alignment horizontal="center" vertical="top" wrapText="1"/>
    </xf>
    <xf numFmtId="1" fontId="6" fillId="0" borderId="76" xfId="0" applyNumberFormat="1" applyFont="1" applyFill="1" applyBorder="1" applyAlignment="1">
      <alignment horizontal="center" vertical="top" wrapText="1"/>
    </xf>
    <xf numFmtId="0" fontId="6" fillId="0" borderId="10" xfId="0" applyFont="1" applyFill="1" applyBorder="1" applyAlignment="1">
      <alignment horizontal="left" vertical="top" wrapText="1"/>
    </xf>
    <xf numFmtId="49" fontId="6" fillId="0" borderId="20" xfId="0" applyNumberFormat="1" applyFont="1" applyFill="1" applyBorder="1" applyAlignment="1">
      <alignment horizontal="center" vertical="top" wrapText="1"/>
    </xf>
    <xf numFmtId="1" fontId="6" fillId="0" borderId="21" xfId="0" applyNumberFormat="1" applyFont="1" applyFill="1" applyBorder="1" applyAlignment="1">
      <alignment horizontal="center" vertical="top" wrapText="1"/>
    </xf>
    <xf numFmtId="49" fontId="2" fillId="0" borderId="77"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6" fillId="0" borderId="52" xfId="0" applyFont="1" applyFill="1" applyBorder="1" applyAlignment="1">
      <alignment horizontal="center" vertical="top"/>
    </xf>
    <xf numFmtId="164" fontId="6" fillId="0" borderId="61" xfId="0" applyNumberFormat="1" applyFont="1" applyFill="1" applyBorder="1" applyAlignment="1">
      <alignment horizontal="center" vertical="top"/>
    </xf>
    <xf numFmtId="1" fontId="6" fillId="0" borderId="2" xfId="0" applyNumberFormat="1" applyFont="1" applyFill="1" applyBorder="1" applyAlignment="1">
      <alignment horizontal="center" vertical="center" textRotation="90" wrapText="1"/>
    </xf>
    <xf numFmtId="49" fontId="5" fillId="11" borderId="3" xfId="0" applyNumberFormat="1" applyFont="1" applyFill="1" applyBorder="1" applyAlignment="1">
      <alignment horizontal="center" vertical="top" wrapText="1"/>
    </xf>
    <xf numFmtId="49" fontId="5" fillId="11" borderId="3" xfId="0" applyNumberFormat="1" applyFont="1" applyFill="1" applyBorder="1" applyAlignment="1">
      <alignment horizontal="center" vertical="top"/>
    </xf>
    <xf numFmtId="49" fontId="5" fillId="12" borderId="4" xfId="0" applyNumberFormat="1" applyFont="1" applyFill="1" applyBorder="1" applyAlignment="1">
      <alignment horizontal="center" vertical="top"/>
    </xf>
    <xf numFmtId="164" fontId="6" fillId="13" borderId="29" xfId="0" applyNumberFormat="1" applyFont="1" applyFill="1" applyBorder="1" applyAlignment="1">
      <alignment vertical="top"/>
    </xf>
    <xf numFmtId="164" fontId="6" fillId="13" borderId="52" xfId="0" applyNumberFormat="1" applyFont="1" applyFill="1" applyBorder="1" applyAlignment="1">
      <alignment vertical="top" wrapText="1"/>
    </xf>
    <xf numFmtId="164" fontId="6" fillId="13" borderId="68" xfId="0" applyNumberFormat="1" applyFont="1" applyFill="1" applyBorder="1" applyAlignment="1">
      <alignment vertical="top" wrapText="1"/>
    </xf>
    <xf numFmtId="164" fontId="6" fillId="13" borderId="21" xfId="0" applyNumberFormat="1" applyFont="1" applyFill="1" applyBorder="1" applyAlignment="1">
      <alignment vertical="top"/>
    </xf>
    <xf numFmtId="164" fontId="6" fillId="13" borderId="19" xfId="0" applyNumberFormat="1" applyFont="1" applyFill="1" applyBorder="1" applyAlignment="1">
      <alignment vertical="top" wrapText="1"/>
    </xf>
    <xf numFmtId="164" fontId="6" fillId="13" borderId="61" xfId="0" applyNumberFormat="1" applyFont="1" applyFill="1" applyBorder="1" applyAlignment="1">
      <alignment vertical="top" wrapText="1"/>
    </xf>
    <xf numFmtId="0" fontId="6" fillId="13" borderId="75" xfId="0" applyFont="1" applyFill="1" applyBorder="1" applyAlignment="1">
      <alignment vertical="top" wrapText="1"/>
    </xf>
    <xf numFmtId="0" fontId="6" fillId="13" borderId="61" xfId="0" applyFont="1" applyFill="1" applyBorder="1" applyAlignment="1">
      <alignment vertical="top" wrapText="1"/>
    </xf>
    <xf numFmtId="0" fontId="6" fillId="0" borderId="20" xfId="0" applyFont="1" applyFill="1" applyBorder="1" applyAlignment="1">
      <alignment horizontal="center" vertical="center"/>
    </xf>
    <xf numFmtId="0" fontId="6" fillId="0" borderId="49" xfId="0" applyFont="1" applyFill="1" applyBorder="1" applyAlignment="1">
      <alignment horizontal="center" vertical="center"/>
    </xf>
    <xf numFmtId="0" fontId="6" fillId="13" borderId="75" xfId="0" applyFont="1" applyFill="1" applyBorder="1" applyAlignment="1">
      <alignment horizontal="left" vertical="top" wrapText="1"/>
    </xf>
    <xf numFmtId="0" fontId="6" fillId="13" borderId="61" xfId="0" applyFont="1" applyFill="1" applyBorder="1" applyAlignment="1">
      <alignment horizontal="left" vertical="top" wrapText="1"/>
    </xf>
    <xf numFmtId="0" fontId="6" fillId="0" borderId="44" xfId="0" applyFont="1" applyFill="1" applyBorder="1" applyAlignment="1">
      <alignment vertical="top"/>
    </xf>
    <xf numFmtId="164" fontId="6" fillId="0" borderId="41" xfId="0" applyNumberFormat="1" applyFont="1" applyFill="1" applyBorder="1" applyAlignment="1">
      <alignment vertical="top"/>
    </xf>
    <xf numFmtId="164" fontId="6" fillId="0" borderId="32" xfId="0" applyNumberFormat="1" applyFont="1" applyFill="1" applyBorder="1" applyAlignment="1">
      <alignment vertical="top"/>
    </xf>
    <xf numFmtId="164" fontId="6" fillId="13" borderId="33" xfId="0" applyNumberFormat="1" applyFont="1" applyFill="1" applyBorder="1" applyAlignment="1">
      <alignment vertical="top"/>
    </xf>
    <xf numFmtId="164" fontId="6" fillId="13" borderId="44" xfId="0" applyNumberFormat="1" applyFont="1" applyFill="1" applyBorder="1" applyAlignment="1">
      <alignment vertical="top" wrapText="1"/>
    </xf>
    <xf numFmtId="164" fontId="6" fillId="13" borderId="46" xfId="0" applyNumberFormat="1" applyFont="1" applyFill="1" applyBorder="1" applyAlignment="1">
      <alignment vertical="top" wrapText="1"/>
    </xf>
    <xf numFmtId="0" fontId="6" fillId="13" borderId="70" xfId="0" applyFont="1" applyFill="1" applyBorder="1" applyAlignment="1">
      <alignment horizontal="left" vertical="top" wrapText="1"/>
    </xf>
    <xf numFmtId="0" fontId="5" fillId="14" borderId="51" xfId="0" applyFont="1" applyFill="1" applyBorder="1" applyAlignment="1">
      <alignment horizontal="center" vertical="center"/>
    </xf>
    <xf numFmtId="164" fontId="5" fillId="14" borderId="35" xfId="0" applyNumberFormat="1" applyFont="1" applyFill="1" applyBorder="1" applyAlignment="1">
      <alignment horizontal="right" vertical="center"/>
    </xf>
    <xf numFmtId="164" fontId="5" fillId="14" borderId="25" xfId="0" applyNumberFormat="1" applyFont="1" applyFill="1" applyBorder="1" applyAlignment="1">
      <alignment horizontal="right" vertical="center"/>
    </xf>
    <xf numFmtId="0" fontId="6" fillId="13" borderId="41" xfId="0" applyFont="1" applyFill="1" applyBorder="1" applyAlignment="1">
      <alignment horizontal="center" vertical="top" wrapText="1"/>
    </xf>
    <xf numFmtId="49" fontId="5" fillId="11" borderId="36" xfId="0" applyNumberFormat="1" applyFont="1" applyFill="1" applyBorder="1" applyAlignment="1">
      <alignment horizontal="center" vertical="top"/>
    </xf>
    <xf numFmtId="49" fontId="5" fillId="12" borderId="37" xfId="0" applyNumberFormat="1" applyFont="1" applyFill="1" applyBorder="1" applyAlignment="1">
      <alignment horizontal="center" vertical="top"/>
    </xf>
    <xf numFmtId="49" fontId="5" fillId="11" borderId="6" xfId="0" applyNumberFormat="1" applyFont="1" applyFill="1" applyBorder="1" applyAlignment="1">
      <alignment horizontal="center" vertical="top"/>
    </xf>
    <xf numFmtId="49" fontId="5" fillId="12" borderId="7" xfId="0" applyNumberFormat="1" applyFont="1" applyFill="1" applyBorder="1" applyAlignment="1">
      <alignment horizontal="center" vertical="top"/>
    </xf>
    <xf numFmtId="49" fontId="5" fillId="11" borderId="41" xfId="0" applyNumberFormat="1" applyFont="1" applyFill="1" applyBorder="1" applyAlignment="1">
      <alignment vertical="top"/>
    </xf>
    <xf numFmtId="49" fontId="5" fillId="12" borderId="42" xfId="0" applyNumberFormat="1" applyFont="1" applyFill="1" applyBorder="1" applyAlignment="1">
      <alignment vertical="top"/>
    </xf>
    <xf numFmtId="0" fontId="5" fillId="14" borderId="34" xfId="0" applyFont="1" applyFill="1" applyBorder="1" applyAlignment="1">
      <alignment horizontal="center" vertical="center"/>
    </xf>
    <xf numFmtId="164" fontId="5" fillId="14" borderId="4" xfId="0" applyNumberFormat="1" applyFont="1" applyFill="1" applyBorder="1" applyAlignment="1">
      <alignment horizontal="right" vertical="center"/>
    </xf>
    <xf numFmtId="164" fontId="5" fillId="14" borderId="23" xfId="0" applyNumberFormat="1" applyFont="1" applyFill="1" applyBorder="1" applyAlignment="1">
      <alignment horizontal="right" vertical="center"/>
    </xf>
    <xf numFmtId="164" fontId="5" fillId="14" borderId="51" xfId="0" applyNumberFormat="1" applyFont="1" applyFill="1" applyBorder="1" applyAlignment="1">
      <alignment horizontal="right" vertical="center"/>
    </xf>
    <xf numFmtId="49" fontId="5" fillId="12" borderId="23" xfId="0" applyNumberFormat="1" applyFont="1" applyFill="1" applyBorder="1" applyAlignment="1">
      <alignment horizontal="center" vertical="top"/>
    </xf>
    <xf numFmtId="164" fontId="5" fillId="12" borderId="41" xfId="0" applyNumberFormat="1" applyFont="1" applyFill="1" applyBorder="1" applyAlignment="1">
      <alignment horizontal="right" vertical="center"/>
    </xf>
    <xf numFmtId="164" fontId="5" fillId="12" borderId="32" xfId="0" applyNumberFormat="1" applyFont="1" applyFill="1" applyBorder="1" applyAlignment="1">
      <alignment horizontal="right" vertical="center"/>
    </xf>
    <xf numFmtId="164" fontId="5" fillId="12" borderId="33" xfId="0" applyNumberFormat="1" applyFont="1" applyFill="1" applyBorder="1" applyAlignment="1">
      <alignment horizontal="right" vertical="center"/>
    </xf>
    <xf numFmtId="0" fontId="6" fillId="12" borderId="45" xfId="0" applyFont="1" applyFill="1" applyBorder="1" applyAlignment="1">
      <alignment vertical="top" wrapText="1"/>
    </xf>
    <xf numFmtId="0" fontId="6" fillId="12" borderId="45" xfId="0" applyFont="1" applyFill="1" applyBorder="1" applyAlignment="1">
      <alignment horizontal="center" vertical="top" wrapText="1"/>
    </xf>
    <xf numFmtId="1" fontId="6" fillId="12" borderId="47" xfId="0" applyNumberFormat="1" applyFont="1" applyFill="1" applyBorder="1" applyAlignment="1">
      <alignment horizontal="center" vertical="top" wrapText="1"/>
    </xf>
    <xf numFmtId="164" fontId="6" fillId="13" borderId="52" xfId="0" applyNumberFormat="1" applyFont="1" applyFill="1" applyBorder="1" applyAlignment="1">
      <alignment horizontal="center" vertical="center"/>
    </xf>
    <xf numFmtId="0" fontId="5" fillId="14" borderId="51" xfId="0" applyFont="1" applyFill="1" applyBorder="1" applyAlignment="1">
      <alignment horizontal="center" vertical="top"/>
    </xf>
    <xf numFmtId="164" fontId="5" fillId="14" borderId="35" xfId="0" applyNumberFormat="1" applyFont="1" applyFill="1" applyBorder="1" applyAlignment="1">
      <alignment horizontal="center" vertical="top"/>
    </xf>
    <xf numFmtId="164" fontId="5" fillId="14" borderId="4" xfId="0" applyNumberFormat="1" applyFont="1" applyFill="1" applyBorder="1" applyAlignment="1">
      <alignment horizontal="center" vertical="top"/>
    </xf>
    <xf numFmtId="164" fontId="5" fillId="14" borderId="23" xfId="0" applyNumberFormat="1" applyFont="1" applyFill="1" applyBorder="1" applyAlignment="1">
      <alignment horizontal="center" vertical="top"/>
    </xf>
    <xf numFmtId="164" fontId="5" fillId="14" borderId="51" xfId="0" applyNumberFormat="1" applyFont="1" applyFill="1" applyBorder="1" applyAlignment="1">
      <alignment horizontal="center" vertical="top"/>
    </xf>
    <xf numFmtId="164" fontId="5" fillId="14" borderId="34" xfId="0" applyNumberFormat="1" applyFont="1" applyFill="1" applyBorder="1" applyAlignment="1">
      <alignment horizontal="center" vertical="top"/>
    </xf>
    <xf numFmtId="164" fontId="7" fillId="14" borderId="35" xfId="0" applyNumberFormat="1" applyFont="1" applyFill="1" applyBorder="1" applyAlignment="1">
      <alignment horizontal="right" vertical="center"/>
    </xf>
    <xf numFmtId="164" fontId="5" fillId="14" borderId="24" xfId="0" applyNumberFormat="1" applyFont="1" applyFill="1" applyBorder="1" applyAlignment="1">
      <alignment horizontal="right" vertical="center"/>
    </xf>
    <xf numFmtId="0" fontId="6" fillId="13" borderId="14" xfId="0" applyFont="1" applyFill="1" applyBorder="1" applyAlignment="1">
      <alignment horizontal="center" vertical="top" wrapText="1"/>
    </xf>
    <xf numFmtId="49" fontId="5" fillId="11" borderId="34" xfId="0" applyNumberFormat="1" applyFont="1" applyFill="1" applyBorder="1" applyAlignment="1">
      <alignment horizontal="center" vertical="top"/>
    </xf>
    <xf numFmtId="164" fontId="5" fillId="12" borderId="3" xfId="0" applyNumberFormat="1" applyFont="1" applyFill="1" applyBorder="1" applyAlignment="1">
      <alignment horizontal="right" vertical="center"/>
    </xf>
    <xf numFmtId="164" fontId="7" fillId="12" borderId="3" xfId="0" applyNumberFormat="1" applyFont="1" applyFill="1" applyBorder="1" applyAlignment="1">
      <alignment horizontal="right" vertical="center"/>
    </xf>
    <xf numFmtId="164" fontId="6" fillId="13" borderId="52" xfId="0" applyNumberFormat="1" applyFont="1" applyFill="1" applyBorder="1" applyAlignment="1">
      <alignment vertical="top"/>
    </xf>
    <xf numFmtId="164" fontId="6" fillId="13" borderId="19" xfId="0" applyNumberFormat="1" applyFont="1" applyFill="1" applyBorder="1" applyAlignment="1">
      <alignment vertical="top"/>
    </xf>
    <xf numFmtId="0" fontId="6" fillId="0" borderId="61"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13" borderId="73" xfId="0" applyFont="1" applyFill="1" applyBorder="1" applyAlignment="1">
      <alignment horizontal="left" vertical="center" wrapText="1"/>
    </xf>
    <xf numFmtId="0" fontId="6" fillId="13" borderId="78" xfId="0" applyFont="1" applyFill="1" applyBorder="1" applyAlignment="1">
      <alignment vertical="top" wrapText="1"/>
    </xf>
    <xf numFmtId="164" fontId="5" fillId="14" borderId="36" xfId="0" applyNumberFormat="1" applyFont="1" applyFill="1" applyBorder="1" applyAlignment="1">
      <alignment horizontal="center" vertical="top"/>
    </xf>
    <xf numFmtId="164" fontId="5" fillId="14" borderId="28" xfId="0" applyNumberFormat="1" applyFont="1" applyFill="1" applyBorder="1" applyAlignment="1">
      <alignment horizontal="center" vertical="top"/>
    </xf>
    <xf numFmtId="164" fontId="5" fillId="14" borderId="37" xfId="0" applyNumberFormat="1" applyFont="1" applyFill="1" applyBorder="1" applyAlignment="1">
      <alignment horizontal="center" vertical="top"/>
    </xf>
    <xf numFmtId="164" fontId="5" fillId="14" borderId="52" xfId="0" applyNumberFormat="1" applyFont="1" applyFill="1" applyBorder="1" applyAlignment="1">
      <alignment horizontal="center" vertical="top"/>
    </xf>
    <xf numFmtId="164" fontId="5" fillId="14" borderId="68" xfId="0" applyNumberFormat="1" applyFont="1" applyFill="1" applyBorder="1" applyAlignment="1">
      <alignment horizontal="center" vertical="top"/>
    </xf>
    <xf numFmtId="164" fontId="5" fillId="12" borderId="3" xfId="0" applyNumberFormat="1" applyFont="1" applyFill="1" applyBorder="1" applyAlignment="1">
      <alignment horizontal="center" vertical="top"/>
    </xf>
    <xf numFmtId="164" fontId="5" fillId="12" borderId="4" xfId="0" applyNumberFormat="1" applyFont="1" applyFill="1" applyBorder="1" applyAlignment="1">
      <alignment horizontal="center" vertical="top"/>
    </xf>
    <xf numFmtId="164" fontId="5" fillId="12" borderId="62" xfId="0" applyNumberFormat="1" applyFont="1" applyFill="1" applyBorder="1" applyAlignment="1">
      <alignment horizontal="center" vertical="top"/>
    </xf>
    <xf numFmtId="164" fontId="5" fillId="12" borderId="35" xfId="0" applyNumberFormat="1" applyFont="1" applyFill="1" applyBorder="1" applyAlignment="1">
      <alignment horizontal="center" vertical="top"/>
    </xf>
    <xf numFmtId="0" fontId="6" fillId="12" borderId="24" xfId="0" applyFont="1" applyFill="1" applyBorder="1" applyAlignment="1">
      <alignment horizontal="center" vertical="top" wrapText="1"/>
    </xf>
    <xf numFmtId="1" fontId="6" fillId="12" borderId="25" xfId="0" applyNumberFormat="1" applyFont="1" applyFill="1" applyBorder="1" applyAlignment="1">
      <alignment horizontal="center" vertical="top" wrapText="1"/>
    </xf>
    <xf numFmtId="0" fontId="6" fillId="14" borderId="50" xfId="0" applyFont="1" applyFill="1" applyBorder="1" applyAlignment="1">
      <alignment horizontal="center" vertical="top"/>
    </xf>
    <xf numFmtId="164" fontId="6" fillId="14" borderId="65" xfId="0" applyNumberFormat="1" applyFont="1" applyFill="1" applyBorder="1" applyAlignment="1">
      <alignment horizontal="center" vertical="top"/>
    </xf>
    <xf numFmtId="164" fontId="6" fillId="14" borderId="13" xfId="0" applyNumberFormat="1" applyFont="1" applyFill="1" applyBorder="1" applyAlignment="1">
      <alignment horizontal="center" vertical="top"/>
    </xf>
    <xf numFmtId="0" fontId="5" fillId="14" borderId="50" xfId="0" applyFont="1" applyFill="1" applyBorder="1" applyAlignment="1">
      <alignment horizontal="center" vertical="top"/>
    </xf>
    <xf numFmtId="164" fontId="5" fillId="14" borderId="65" xfId="0" applyNumberFormat="1" applyFont="1" applyFill="1" applyBorder="1" applyAlignment="1">
      <alignment horizontal="center" vertical="top"/>
    </xf>
    <xf numFmtId="164" fontId="5" fillId="14" borderId="13" xfId="0" applyNumberFormat="1" applyFont="1" applyFill="1" applyBorder="1" applyAlignment="1">
      <alignment horizontal="center" vertical="top"/>
    </xf>
    <xf numFmtId="0" fontId="16" fillId="13" borderId="52" xfId="0" applyFont="1" applyFill="1" applyBorder="1" applyAlignment="1">
      <alignment vertical="center" wrapText="1"/>
    </xf>
    <xf numFmtId="0" fontId="15" fillId="13" borderId="16" xfId="0" applyFont="1" applyFill="1" applyBorder="1" applyAlignment="1">
      <alignment vertical="center" wrapText="1"/>
    </xf>
    <xf numFmtId="0" fontId="15" fillId="13" borderId="53" xfId="0" applyFont="1" applyFill="1" applyBorder="1" applyAlignment="1">
      <alignment horizontal="left" vertical="center" wrapText="1"/>
    </xf>
    <xf numFmtId="0" fontId="15" fillId="13" borderId="63" xfId="0" applyFont="1" applyFill="1" applyBorder="1" applyAlignment="1">
      <alignment horizontal="left" vertical="center" wrapText="1"/>
    </xf>
    <xf numFmtId="0" fontId="15" fillId="13" borderId="53" xfId="0" applyFont="1" applyFill="1" applyBorder="1" applyAlignment="1">
      <alignment vertical="center" wrapText="1"/>
    </xf>
    <xf numFmtId="0" fontId="15" fillId="13" borderId="63" xfId="0" applyFont="1" applyFill="1" applyBorder="1" applyAlignment="1">
      <alignment vertical="center" wrapText="1"/>
    </xf>
    <xf numFmtId="49" fontId="5" fillId="11" borderId="68" xfId="0" applyNumberFormat="1" applyFont="1" applyFill="1" applyBorder="1" applyAlignment="1">
      <alignment horizontal="center" vertical="top"/>
    </xf>
    <xf numFmtId="49" fontId="5" fillId="12" borderId="28" xfId="0" applyNumberFormat="1" applyFont="1" applyFill="1" applyBorder="1" applyAlignment="1">
      <alignment horizontal="center" vertical="top"/>
    </xf>
    <xf numFmtId="49" fontId="5" fillId="0" borderId="28" xfId="0" applyNumberFormat="1" applyFont="1" applyFill="1" applyBorder="1" applyAlignment="1">
      <alignment horizontal="center" vertical="top"/>
    </xf>
    <xf numFmtId="0" fontId="6" fillId="13" borderId="19" xfId="0" applyFont="1" applyFill="1" applyBorder="1" applyAlignment="1">
      <alignment horizontal="center" vertical="top"/>
    </xf>
    <xf numFmtId="164" fontId="6" fillId="13" borderId="0" xfId="0" applyNumberFormat="1" applyFont="1" applyFill="1" applyBorder="1" applyAlignment="1">
      <alignment horizontal="center" vertical="top"/>
    </xf>
    <xf numFmtId="164" fontId="5" fillId="13" borderId="7" xfId="0" applyNumberFormat="1" applyFont="1" applyFill="1" applyBorder="1" applyAlignment="1">
      <alignment horizontal="center" vertical="top"/>
    </xf>
    <xf numFmtId="164" fontId="5" fillId="13" borderId="20" xfId="0" applyNumberFormat="1" applyFont="1" applyFill="1" applyBorder="1" applyAlignment="1">
      <alignment horizontal="center" vertical="top"/>
    </xf>
    <xf numFmtId="164" fontId="5" fillId="13" borderId="19" xfId="0" applyNumberFormat="1" applyFont="1" applyFill="1" applyBorder="1" applyAlignment="1">
      <alignment horizontal="center" vertical="top"/>
    </xf>
    <xf numFmtId="164" fontId="5" fillId="13" borderId="61" xfId="0" applyNumberFormat="1" applyFont="1" applyFill="1" applyBorder="1" applyAlignment="1">
      <alignment horizontal="center" vertical="top"/>
    </xf>
    <xf numFmtId="49" fontId="5" fillId="11" borderId="46" xfId="0" applyNumberFormat="1" applyFont="1" applyFill="1" applyBorder="1" applyAlignment="1">
      <alignment horizontal="center" vertical="top"/>
    </xf>
    <xf numFmtId="49" fontId="5" fillId="12" borderId="32" xfId="0" applyNumberFormat="1" applyFont="1" applyFill="1" applyBorder="1" applyAlignment="1">
      <alignment horizontal="center" vertical="top"/>
    </xf>
    <xf numFmtId="49" fontId="5" fillId="0" borderId="32" xfId="0" applyNumberFormat="1" applyFont="1" applyFill="1" applyBorder="1" applyAlignment="1">
      <alignment horizontal="center" vertical="top"/>
    </xf>
    <xf numFmtId="0" fontId="5" fillId="14" borderId="34" xfId="0" applyFont="1" applyFill="1" applyBorder="1" applyAlignment="1">
      <alignment horizontal="center" vertical="top"/>
    </xf>
    <xf numFmtId="164" fontId="5" fillId="14" borderId="3" xfId="0" applyNumberFormat="1" applyFont="1" applyFill="1" applyBorder="1" applyAlignment="1">
      <alignment horizontal="center" vertical="top"/>
    </xf>
    <xf numFmtId="164" fontId="5" fillId="14" borderId="62" xfId="0" applyNumberFormat="1" applyFont="1" applyFill="1" applyBorder="1" applyAlignment="1">
      <alignment horizontal="center" vertical="top"/>
    </xf>
    <xf numFmtId="164" fontId="5" fillId="14" borderId="25" xfId="0" applyNumberFormat="1" applyFont="1" applyFill="1" applyBorder="1" applyAlignment="1">
      <alignment horizontal="center" vertical="top"/>
    </xf>
    <xf numFmtId="49" fontId="5" fillId="11" borderId="41" xfId="0" applyNumberFormat="1" applyFont="1" applyFill="1" applyBorder="1" applyAlignment="1">
      <alignment horizontal="center" vertical="top"/>
    </xf>
    <xf numFmtId="164" fontId="5" fillId="12" borderId="44" xfId="0" applyNumberFormat="1" applyFont="1" applyFill="1" applyBorder="1" applyAlignment="1">
      <alignment horizontal="center" vertical="top"/>
    </xf>
    <xf numFmtId="164" fontId="5" fillId="12" borderId="43" xfId="0" applyNumberFormat="1" applyFont="1" applyFill="1" applyBorder="1" applyAlignment="1">
      <alignment horizontal="center" vertical="top"/>
    </xf>
    <xf numFmtId="164" fontId="5" fillId="12" borderId="45" xfId="0" applyNumberFormat="1" applyFont="1" applyFill="1" applyBorder="1" applyAlignment="1">
      <alignment horizontal="center" vertical="top"/>
    </xf>
    <xf numFmtId="164" fontId="5" fillId="11" borderId="51" xfId="0" applyNumberFormat="1" applyFont="1" applyFill="1" applyBorder="1" applyAlignment="1">
      <alignment horizontal="center" vertical="top"/>
    </xf>
    <xf numFmtId="164" fontId="5" fillId="11" borderId="35" xfId="0" applyNumberFormat="1" applyFont="1" applyFill="1" applyBorder="1" applyAlignment="1">
      <alignment horizontal="center" vertical="top"/>
    </xf>
    <xf numFmtId="164" fontId="7" fillId="11" borderId="24" xfId="0" applyNumberFormat="1" applyFont="1" applyFill="1" applyBorder="1" applyAlignment="1">
      <alignment horizontal="center" vertical="top"/>
    </xf>
    <xf numFmtId="0" fontId="6" fillId="11" borderId="24" xfId="0" applyFont="1" applyFill="1" applyBorder="1" applyAlignment="1">
      <alignment vertical="top"/>
    </xf>
    <xf numFmtId="0" fontId="6" fillId="11" borderId="24" xfId="0" applyFont="1" applyFill="1" applyBorder="1" applyAlignment="1">
      <alignment vertical="top" wrapText="1"/>
    </xf>
    <xf numFmtId="1" fontId="6" fillId="11" borderId="25" xfId="0" applyNumberFormat="1" applyFont="1" applyFill="1" applyBorder="1" applyAlignment="1">
      <alignment vertical="top" wrapText="1"/>
    </xf>
    <xf numFmtId="49" fontId="5" fillId="15" borderId="3" xfId="0" applyNumberFormat="1" applyFont="1" applyFill="1" applyBorder="1" applyAlignment="1">
      <alignment horizontal="center" vertical="top"/>
    </xf>
    <xf numFmtId="164" fontId="5" fillId="15" borderId="13" xfId="0" applyNumberFormat="1" applyFont="1" applyFill="1" applyBorder="1" applyAlignment="1">
      <alignment horizontal="center" vertical="top"/>
    </xf>
    <xf numFmtId="164" fontId="5" fillId="15" borderId="31" xfId="0" applyNumberFormat="1" applyFont="1" applyFill="1" applyBorder="1" applyAlignment="1">
      <alignment horizontal="center" vertical="top"/>
    </xf>
    <xf numFmtId="164" fontId="7" fillId="15" borderId="22" xfId="0" applyNumberFormat="1" applyFont="1" applyFill="1" applyBorder="1" applyAlignment="1">
      <alignment horizontal="center" vertical="top"/>
    </xf>
    <xf numFmtId="0" fontId="6" fillId="0" borderId="0" xfId="0" applyFont="1" applyFill="1" applyBorder="1" applyAlignment="1">
      <alignment vertical="top" wrapText="1"/>
    </xf>
    <xf numFmtId="1" fontId="6" fillId="0" borderId="0" xfId="0" applyNumberFormat="1" applyFont="1" applyFill="1" applyBorder="1" applyAlignment="1">
      <alignment vertical="top" wrapText="1"/>
    </xf>
    <xf numFmtId="0" fontId="2" fillId="0" borderId="0" xfId="0" applyNumberFormat="1" applyFont="1" applyFill="1" applyBorder="1" applyAlignment="1">
      <alignment vertical="top"/>
    </xf>
    <xf numFmtId="0" fontId="15" fillId="0" borderId="0" xfId="0" applyFont="1" applyFill="1" applyBorder="1" applyAlignment="1">
      <alignment vertical="top" wrapText="1"/>
    </xf>
    <xf numFmtId="0" fontId="8" fillId="0" borderId="1" xfId="0" applyFont="1" applyFill="1" applyBorder="1" applyAlignment="1">
      <alignment horizontal="center" vertical="center" textRotation="90" wrapText="1"/>
    </xf>
    <xf numFmtId="164" fontId="81" fillId="0" borderId="36" xfId="0" applyNumberFormat="1" applyFont="1" applyFill="1" applyBorder="1" applyAlignment="1">
      <alignment vertical="top"/>
    </xf>
    <xf numFmtId="0" fontId="8" fillId="0" borderId="45" xfId="0" applyFont="1" applyFill="1" applyBorder="1" applyAlignment="1">
      <alignment horizontal="left" vertical="top" wrapText="1"/>
    </xf>
    <xf numFmtId="0" fontId="8" fillId="0" borderId="57" xfId="0" applyFont="1" applyFill="1" applyBorder="1" applyAlignment="1">
      <alignment horizontal="center" vertical="top"/>
    </xf>
    <xf numFmtId="164" fontId="8" fillId="0" borderId="57"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13" fillId="0" borderId="0" xfId="0" applyNumberFormat="1" applyFont="1" applyFill="1" applyBorder="1" applyAlignment="1">
      <alignment vertical="top"/>
    </xf>
    <xf numFmtId="0" fontId="13" fillId="0" borderId="0" xfId="0" applyFont="1" applyFill="1" applyBorder="1" applyAlignment="1">
      <alignment vertical="top"/>
    </xf>
    <xf numFmtId="0" fontId="13" fillId="0" borderId="0" xfId="0" applyFont="1" applyFill="1" applyBorder="1" applyAlignment="1">
      <alignment horizontal="center" vertical="top"/>
    </xf>
    <xf numFmtId="0" fontId="89" fillId="0" borderId="0" xfId="0" applyFont="1" applyFill="1" applyBorder="1" applyAlignment="1">
      <alignment vertical="top"/>
    </xf>
    <xf numFmtId="0" fontId="11" fillId="0" borderId="0" xfId="0" applyFont="1" applyFill="1" applyBorder="1" applyAlignment="1">
      <alignment horizontal="center" vertical="top"/>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7" fillId="11" borderId="3" xfId="0" applyNumberFormat="1" applyFont="1" applyFill="1" applyBorder="1" applyAlignment="1">
      <alignment horizontal="center" vertical="top" wrapText="1"/>
    </xf>
    <xf numFmtId="49" fontId="7" fillId="11" borderId="3" xfId="0" applyNumberFormat="1" applyFont="1" applyFill="1" applyBorder="1" applyAlignment="1">
      <alignment horizontal="center" vertical="top"/>
    </xf>
    <xf numFmtId="49" fontId="7" fillId="12" borderId="4" xfId="0" applyNumberFormat="1" applyFont="1" applyFill="1" applyBorder="1" applyAlignment="1">
      <alignment horizontal="center" vertical="top"/>
    </xf>
    <xf numFmtId="164" fontId="8" fillId="13" borderId="18" xfId="0" applyNumberFormat="1" applyFont="1" applyFill="1" applyBorder="1" applyAlignment="1">
      <alignment horizontal="center" vertical="top"/>
    </xf>
    <xf numFmtId="0" fontId="6" fillId="0" borderId="5" xfId="0" applyFont="1" applyFill="1" applyBorder="1" applyAlignment="1">
      <alignment horizontal="left" vertical="top"/>
    </xf>
    <xf numFmtId="0" fontId="8" fillId="0" borderId="68" xfId="0" applyNumberFormat="1" applyFont="1" applyFill="1" applyBorder="1" applyAlignment="1">
      <alignment horizontal="center" vertical="top"/>
    </xf>
    <xf numFmtId="0" fontId="2" fillId="0" borderId="37" xfId="0" applyFont="1" applyFill="1" applyBorder="1" applyAlignment="1">
      <alignment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13"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0" fontId="15" fillId="0" borderId="53" xfId="0" applyFont="1" applyFill="1" applyBorder="1" applyAlignment="1">
      <alignment horizontal="left" vertical="top"/>
    </xf>
    <xf numFmtId="0" fontId="8" fillId="0" borderId="61" xfId="0" applyNumberFormat="1" applyFont="1" applyFill="1" applyBorder="1" applyAlignment="1">
      <alignment horizontal="center" vertical="top"/>
    </xf>
    <xf numFmtId="0" fontId="2" fillId="0" borderId="7" xfId="0" applyFont="1" applyFill="1" applyBorder="1" applyAlignment="1">
      <alignment vertical="top"/>
    </xf>
    <xf numFmtId="164" fontId="8" fillId="13" borderId="0" xfId="0" applyNumberFormat="1" applyFont="1" applyFill="1" applyBorder="1" applyAlignment="1">
      <alignment horizontal="center" vertical="top"/>
    </xf>
    <xf numFmtId="9" fontId="8" fillId="0" borderId="61" xfId="0" applyNumberFormat="1" applyFont="1" applyFill="1" applyBorder="1" applyAlignment="1">
      <alignment horizontal="center" vertical="top"/>
    </xf>
    <xf numFmtId="0" fontId="10" fillId="14" borderId="50" xfId="0" applyFont="1" applyFill="1" applyBorder="1" applyAlignment="1">
      <alignment horizontal="center" vertical="top"/>
    </xf>
    <xf numFmtId="164" fontId="7" fillId="14" borderId="14" xfId="0" applyNumberFormat="1" applyFont="1" applyFill="1" applyBorder="1" applyAlignment="1">
      <alignment horizontal="center" vertical="top"/>
    </xf>
    <xf numFmtId="164" fontId="7" fillId="14" borderId="1" xfId="0" applyNumberFormat="1" applyFont="1" applyFill="1" applyBorder="1" applyAlignment="1">
      <alignment horizontal="center" vertical="top"/>
    </xf>
    <xf numFmtId="164" fontId="7" fillId="14" borderId="31" xfId="0" applyNumberFormat="1" applyFont="1" applyFill="1" applyBorder="1" applyAlignment="1">
      <alignment horizontal="center" vertical="top"/>
    </xf>
    <xf numFmtId="164" fontId="7" fillId="14" borderId="2" xfId="0" applyNumberFormat="1" applyFont="1" applyFill="1" applyBorder="1" applyAlignment="1">
      <alignment horizontal="center" vertical="top"/>
    </xf>
    <xf numFmtId="164" fontId="7" fillId="14" borderId="22" xfId="0" applyNumberFormat="1" applyFont="1" applyFill="1" applyBorder="1" applyAlignment="1">
      <alignment horizontal="center" vertical="top"/>
    </xf>
    <xf numFmtId="164" fontId="7" fillId="14" borderId="13" xfId="0" applyNumberFormat="1" applyFont="1" applyFill="1" applyBorder="1" applyAlignment="1">
      <alignment horizontal="center" vertical="top"/>
    </xf>
    <xf numFmtId="0" fontId="15" fillId="0" borderId="46" xfId="0" applyFont="1" applyFill="1" applyBorder="1" applyAlignment="1">
      <alignment horizontal="left" vertical="top"/>
    </xf>
    <xf numFmtId="9" fontId="8" fillId="0" borderId="46" xfId="0" applyNumberFormat="1" applyFont="1" applyFill="1" applyBorder="1" applyAlignment="1">
      <alignment horizontal="center" vertical="top"/>
    </xf>
    <xf numFmtId="0" fontId="2" fillId="0" borderId="42" xfId="0" applyFont="1" applyFill="1" applyBorder="1" applyAlignment="1">
      <alignment vertical="top"/>
    </xf>
    <xf numFmtId="0" fontId="2" fillId="0" borderId="0" xfId="0" applyFont="1" applyFill="1" applyBorder="1" applyAlignment="1">
      <alignment horizontal="left" vertical="top"/>
    </xf>
    <xf numFmtId="0" fontId="6" fillId="0" borderId="54" xfId="0" applyFont="1" applyFill="1" applyBorder="1" applyAlignment="1">
      <alignment horizontal="left" vertical="top"/>
    </xf>
    <xf numFmtId="0" fontId="90" fillId="0" borderId="0" xfId="0" applyFont="1" applyFill="1" applyBorder="1" applyAlignment="1">
      <alignment vertical="top"/>
    </xf>
    <xf numFmtId="0" fontId="90" fillId="0" borderId="0" xfId="0" applyFont="1" applyFill="1" applyBorder="1" applyAlignment="1">
      <alignment horizontal="left" vertical="top"/>
    </xf>
    <xf numFmtId="164" fontId="8" fillId="0" borderId="56" xfId="0" applyNumberFormat="1" applyFont="1" applyFill="1" applyBorder="1" applyAlignment="1">
      <alignment horizontal="center" vertical="top"/>
    </xf>
    <xf numFmtId="0" fontId="15" fillId="0" borderId="56" xfId="0" applyFont="1" applyFill="1" applyBorder="1" applyAlignment="1">
      <alignment horizontal="left" vertical="top"/>
    </xf>
    <xf numFmtId="0" fontId="15" fillId="0" borderId="46" xfId="0" applyFont="1" applyFill="1" applyBorder="1" applyAlignment="1">
      <alignment horizontal="left" vertical="center"/>
    </xf>
    <xf numFmtId="0" fontId="8" fillId="0" borderId="46" xfId="0" applyNumberFormat="1" applyFont="1" applyFill="1" applyBorder="1" applyAlignment="1">
      <alignment horizontal="center" vertical="top"/>
    </xf>
    <xf numFmtId="0" fontId="8" fillId="0" borderId="68"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164" fontId="8" fillId="0" borderId="76" xfId="0" applyNumberFormat="1" applyFont="1" applyFill="1" applyBorder="1" applyAlignment="1">
      <alignment horizontal="center" vertical="top"/>
    </xf>
    <xf numFmtId="0" fontId="8" fillId="0" borderId="6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1" xfId="0" applyFont="1" applyFill="1" applyBorder="1" applyAlignment="1">
      <alignment horizontal="center" vertical="top" wrapText="1"/>
    </xf>
    <xf numFmtId="164" fontId="8" fillId="13" borderId="6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0" fontId="10" fillId="14" borderId="13" xfId="0" applyFont="1" applyFill="1" applyBorder="1" applyAlignment="1">
      <alignment horizontal="center" vertical="top"/>
    </xf>
    <xf numFmtId="0" fontId="8" fillId="0" borderId="46" xfId="0" applyFont="1" applyFill="1" applyBorder="1" applyAlignment="1">
      <alignment horizontal="center" vertical="top" wrapText="1"/>
    </xf>
    <xf numFmtId="0" fontId="8" fillId="0" borderId="42" xfId="0" applyFont="1" applyFill="1" applyBorder="1" applyAlignment="1">
      <alignment horizontal="center" vertical="top" wrapText="1"/>
    </xf>
    <xf numFmtId="0" fontId="8" fillId="0" borderId="33" xfId="0" applyFont="1" applyFill="1" applyBorder="1" applyAlignment="1">
      <alignment horizontal="center" vertical="top" wrapText="1"/>
    </xf>
    <xf numFmtId="0" fontId="6" fillId="0" borderId="53" xfId="0" applyFont="1" applyFill="1" applyBorder="1" applyAlignment="1">
      <alignment horizontal="left" vertical="top"/>
    </xf>
    <xf numFmtId="0" fontId="8" fillId="0" borderId="4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0" fontId="8" fillId="0" borderId="6" xfId="0" applyNumberFormat="1" applyFont="1" applyFill="1" applyBorder="1" applyAlignment="1">
      <alignment horizontal="center" vertical="top"/>
    </xf>
    <xf numFmtId="9" fontId="8" fillId="0" borderId="41" xfId="0" applyNumberFormat="1" applyFont="1" applyFill="1" applyBorder="1" applyAlignment="1">
      <alignment horizontal="center" vertical="top"/>
    </xf>
    <xf numFmtId="49" fontId="7" fillId="11" borderId="68" xfId="0" applyNumberFormat="1" applyFont="1" applyFill="1" applyBorder="1" applyAlignment="1">
      <alignment horizontal="center" vertical="top"/>
    </xf>
    <xf numFmtId="49" fontId="7" fillId="11" borderId="28" xfId="0" applyNumberFormat="1" applyFont="1" applyFill="1" applyBorder="1" applyAlignment="1">
      <alignment horizontal="center" vertical="top"/>
    </xf>
    <xf numFmtId="49" fontId="7" fillId="12" borderId="37" xfId="0" applyNumberFormat="1" applyFont="1" applyFill="1" applyBorder="1" applyAlignment="1">
      <alignment horizontal="center" vertical="top"/>
    </xf>
    <xf numFmtId="0" fontId="8" fillId="0" borderId="36" xfId="0" applyNumberFormat="1" applyFont="1" applyFill="1" applyBorder="1" applyAlignment="1">
      <alignment horizontal="center" vertical="top"/>
    </xf>
    <xf numFmtId="49" fontId="7" fillId="11" borderId="61" xfId="0" applyNumberFormat="1" applyFont="1" applyFill="1" applyBorder="1" applyAlignment="1">
      <alignment horizontal="center" vertical="top"/>
    </xf>
    <xf numFmtId="49" fontId="7" fillId="11" borderId="20" xfId="0" applyNumberFormat="1" applyFont="1" applyFill="1" applyBorder="1" applyAlignment="1">
      <alignment horizontal="center" vertical="top"/>
    </xf>
    <xf numFmtId="49" fontId="7" fillId="12" borderId="7" xfId="0" applyNumberFormat="1" applyFont="1" applyFill="1" applyBorder="1" applyAlignment="1">
      <alignment horizontal="center" vertical="top"/>
    </xf>
    <xf numFmtId="0" fontId="6" fillId="0" borderId="6"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49" xfId="0" applyNumberFormat="1" applyFont="1" applyFill="1" applyBorder="1" applyAlignment="1">
      <alignment horizontal="center" vertical="top"/>
    </xf>
    <xf numFmtId="0" fontId="92" fillId="0" borderId="0" xfId="0" applyFont="1" applyFill="1" applyBorder="1" applyAlignment="1">
      <alignment vertical="top"/>
    </xf>
    <xf numFmtId="0" fontId="92" fillId="0" borderId="0" xfId="0" applyFont="1" applyFill="1" applyBorder="1" applyAlignment="1">
      <alignment horizontal="left" vertical="top"/>
    </xf>
    <xf numFmtId="164" fontId="21" fillId="0" borderId="63" xfId="0" applyNumberFormat="1" applyFont="1" applyFill="1" applyBorder="1" applyAlignment="1">
      <alignment horizontal="center" vertical="top"/>
    </xf>
    <xf numFmtId="164" fontId="21" fillId="0" borderId="58" xfId="0" applyNumberFormat="1" applyFont="1" applyFill="1" applyBorder="1" applyAlignment="1">
      <alignment horizontal="center" vertical="top"/>
    </xf>
    <xf numFmtId="49" fontId="7" fillId="11" borderId="46" xfId="0" applyNumberFormat="1" applyFont="1" applyFill="1" applyBorder="1" applyAlignment="1">
      <alignment horizontal="center" vertical="top"/>
    </xf>
    <xf numFmtId="49" fontId="7" fillId="11" borderId="32" xfId="0" applyNumberFormat="1" applyFont="1" applyFill="1" applyBorder="1" applyAlignment="1">
      <alignment horizontal="center" vertical="top"/>
    </xf>
    <xf numFmtId="49" fontId="7" fillId="12" borderId="42" xfId="0" applyNumberFormat="1" applyFont="1" applyFill="1" applyBorder="1" applyAlignment="1">
      <alignment horizontal="center" vertical="top"/>
    </xf>
    <xf numFmtId="0" fontId="15" fillId="0" borderId="44" xfId="0" applyFont="1" applyFill="1" applyBorder="1" applyAlignment="1">
      <alignment horizontal="left" vertical="top" wrapText="1"/>
    </xf>
    <xf numFmtId="1" fontId="8" fillId="0" borderId="36" xfId="0" applyNumberFormat="1" applyFont="1" applyFill="1" applyBorder="1" applyAlignment="1">
      <alignment horizontal="center" vertical="top"/>
    </xf>
    <xf numFmtId="0" fontId="11" fillId="0" borderId="53" xfId="0" applyFont="1" applyFill="1" applyBorder="1" applyAlignment="1">
      <alignment horizontal="left" vertical="top"/>
    </xf>
    <xf numFmtId="1" fontId="8" fillId="0" borderId="6" xfId="0" applyNumberFormat="1" applyFont="1" applyFill="1" applyBorder="1" applyAlignment="1">
      <alignment horizontal="center" vertical="top"/>
    </xf>
    <xf numFmtId="0" fontId="11" fillId="0" borderId="57" xfId="0" applyFont="1" applyFill="1" applyBorder="1" applyAlignment="1">
      <alignment horizontal="left" vertical="top"/>
    </xf>
    <xf numFmtId="9" fontId="8" fillId="0" borderId="6" xfId="0" applyNumberFormat="1" applyFont="1" applyFill="1" applyBorder="1" applyAlignment="1">
      <alignment horizontal="center" vertical="top"/>
    </xf>
    <xf numFmtId="49" fontId="7" fillId="12" borderId="23" xfId="0" applyNumberFormat="1" applyFont="1" applyFill="1" applyBorder="1" applyAlignment="1">
      <alignment horizontal="center" vertical="top"/>
    </xf>
    <xf numFmtId="164" fontId="7" fillId="12" borderId="3" xfId="0" applyNumberFormat="1" applyFont="1" applyFill="1" applyBorder="1" applyAlignment="1">
      <alignment horizontal="center" vertical="center"/>
    </xf>
    <xf numFmtId="0" fontId="8" fillId="12" borderId="24" xfId="0" applyFont="1" applyFill="1" applyBorder="1" applyAlignment="1">
      <alignment vertical="top" wrapText="1"/>
    </xf>
    <xf numFmtId="0" fontId="2" fillId="12" borderId="45" xfId="0" applyFont="1" applyFill="1" applyBorder="1" applyAlignment="1">
      <alignment horizontal="center" vertical="top" wrapText="1"/>
    </xf>
    <xf numFmtId="0" fontId="2" fillId="12" borderId="47" xfId="0" applyFont="1" applyFill="1" applyBorder="1" applyAlignment="1">
      <alignment horizontal="center" vertical="top" wrapText="1"/>
    </xf>
    <xf numFmtId="49" fontId="90" fillId="0" borderId="0" xfId="0" applyNumberFormat="1" applyFont="1" applyFill="1" applyBorder="1" applyAlignment="1">
      <alignment horizontal="center" vertical="top" wrapText="1"/>
    </xf>
    <xf numFmtId="0" fontId="6" fillId="0" borderId="56" xfId="0" applyFont="1" applyFill="1" applyBorder="1" applyAlignment="1">
      <alignment horizontal="left" vertical="top"/>
    </xf>
    <xf numFmtId="164" fontId="7" fillId="0" borderId="59" xfId="0" applyNumberFormat="1" applyFont="1" applyFill="1" applyBorder="1" applyAlignment="1">
      <alignment horizontal="center" vertical="top"/>
    </xf>
    <xf numFmtId="164" fontId="8" fillId="13" borderId="56" xfId="0" applyNumberFormat="1" applyFont="1" applyFill="1" applyBorder="1" applyAlignment="1">
      <alignment horizontal="center" vertical="top"/>
    </xf>
    <xf numFmtId="0" fontId="8" fillId="0" borderId="45" xfId="0" applyFont="1" applyFill="1" applyBorder="1" applyAlignment="1">
      <alignment horizontal="left" vertical="top"/>
    </xf>
    <xf numFmtId="0" fontId="6" fillId="0" borderId="45" xfId="0" applyFont="1" applyFill="1" applyBorder="1" applyAlignment="1">
      <alignment horizontal="left" vertical="top"/>
    </xf>
    <xf numFmtId="0" fontId="6" fillId="0" borderId="68" xfId="0" applyFont="1" applyFill="1" applyBorder="1" applyAlignment="1">
      <alignment horizontal="left" vertical="top"/>
    </xf>
    <xf numFmtId="0" fontId="11" fillId="0" borderId="61" xfId="0" applyFont="1" applyFill="1" applyBorder="1" applyAlignment="1">
      <alignment horizontal="left" vertical="top"/>
    </xf>
    <xf numFmtId="0" fontId="8" fillId="0" borderId="68" xfId="0" applyFont="1" applyFill="1" applyBorder="1" applyAlignment="1">
      <alignment horizontal="left" vertical="top"/>
    </xf>
    <xf numFmtId="0" fontId="8" fillId="0" borderId="61" xfId="0" applyFont="1" applyFill="1" applyBorder="1" applyAlignment="1">
      <alignment horizontal="left" vertical="top"/>
    </xf>
    <xf numFmtId="0" fontId="7" fillId="14" borderId="50" xfId="0" applyFont="1" applyFill="1" applyBorder="1" applyAlignment="1">
      <alignment horizontal="center" vertical="top"/>
    </xf>
    <xf numFmtId="0" fontId="8" fillId="0" borderId="46" xfId="0" applyFont="1" applyFill="1" applyBorder="1" applyAlignment="1">
      <alignment horizontal="left" vertical="top"/>
    </xf>
    <xf numFmtId="0" fontId="93" fillId="0" borderId="0" xfId="0" applyFont="1" applyFill="1" applyBorder="1" applyAlignment="1">
      <alignment vertical="top"/>
    </xf>
    <xf numFmtId="49" fontId="7" fillId="11" borderId="34" xfId="0" applyNumberFormat="1" applyFont="1" applyFill="1" applyBorder="1" applyAlignment="1">
      <alignment horizontal="center" vertical="top"/>
    </xf>
    <xf numFmtId="164" fontId="7" fillId="11" borderId="3" xfId="0" applyNumberFormat="1" applyFont="1" applyFill="1" applyBorder="1" applyAlignment="1">
      <alignment horizontal="center" vertical="top"/>
    </xf>
    <xf numFmtId="0" fontId="2" fillId="11" borderId="24" xfId="0" applyFont="1" applyFill="1" applyBorder="1" applyAlignment="1">
      <alignment vertical="top"/>
    </xf>
    <xf numFmtId="0" fontId="2" fillId="11" borderId="25" xfId="0" applyFont="1" applyFill="1" applyBorder="1" applyAlignment="1">
      <alignment vertical="top"/>
    </xf>
    <xf numFmtId="0" fontId="6" fillId="0" borderId="56" xfId="0" applyFont="1" applyFill="1" applyBorder="1" applyAlignment="1">
      <alignment horizontal="left" vertical="top" shrinkToFit="1"/>
    </xf>
    <xf numFmtId="49" fontId="7" fillId="12" borderId="20"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0" fontId="21" fillId="13" borderId="5" xfId="0" applyFont="1" applyFill="1" applyBorder="1" applyAlignment="1">
      <alignment horizontal="center" vertical="top"/>
    </xf>
    <xf numFmtId="164" fontId="7" fillId="13" borderId="16" xfId="0" applyNumberFormat="1" applyFont="1" applyFill="1" applyBorder="1" applyAlignment="1">
      <alignment horizontal="center" vertical="top"/>
    </xf>
    <xf numFmtId="164" fontId="7" fillId="13" borderId="15" xfId="0" applyNumberFormat="1" applyFont="1" applyFill="1" applyBorder="1" applyAlignment="1">
      <alignment horizontal="center" vertical="top"/>
    </xf>
    <xf numFmtId="164" fontId="7" fillId="13" borderId="26" xfId="0" applyNumberFormat="1" applyFont="1" applyFill="1" applyBorder="1" applyAlignment="1">
      <alignment horizontal="center" vertical="top"/>
    </xf>
    <xf numFmtId="164" fontId="7" fillId="13" borderId="17" xfId="0" applyNumberFormat="1" applyFont="1" applyFill="1" applyBorder="1" applyAlignment="1">
      <alignment horizontal="center" vertical="top"/>
    </xf>
    <xf numFmtId="9" fontId="8" fillId="0" borderId="16" xfId="0" applyNumberFormat="1" applyFont="1" applyFill="1" applyBorder="1" applyAlignment="1">
      <alignment horizontal="center" vertical="top"/>
    </xf>
    <xf numFmtId="9" fontId="8" fillId="0" borderId="15" xfId="0" applyNumberFormat="1" applyFont="1" applyFill="1" applyBorder="1" applyAlignment="1">
      <alignment horizontal="center" vertical="top"/>
    </xf>
    <xf numFmtId="9" fontId="8" fillId="0" borderId="17" xfId="0" applyNumberFormat="1" applyFont="1" applyFill="1" applyBorder="1" applyAlignment="1">
      <alignment horizontal="center" vertical="top"/>
    </xf>
    <xf numFmtId="0" fontId="21" fillId="13" borderId="57" xfId="0" applyFont="1" applyFill="1" applyBorder="1" applyAlignment="1">
      <alignment horizontal="center" vertical="top"/>
    </xf>
    <xf numFmtId="164" fontId="7" fillId="13" borderId="73" xfId="0" applyNumberFormat="1" applyFont="1" applyFill="1" applyBorder="1" applyAlignment="1">
      <alignment horizontal="center" vertical="top"/>
    </xf>
    <xf numFmtId="9" fontId="8" fillId="0" borderId="73" xfId="0" applyNumberFormat="1" applyFont="1" applyFill="1" applyBorder="1" applyAlignment="1">
      <alignment horizontal="center" vertical="top"/>
    </xf>
    <xf numFmtId="9" fontId="8" fillId="0" borderId="38" xfId="0" applyNumberFormat="1" applyFont="1" applyFill="1" applyBorder="1" applyAlignment="1">
      <alignment horizontal="center" vertical="top"/>
    </xf>
    <xf numFmtId="9" fontId="8" fillId="0" borderId="76" xfId="0" applyNumberFormat="1" applyFont="1" applyFill="1" applyBorder="1" applyAlignment="1">
      <alignment horizontal="center" vertical="top"/>
    </xf>
    <xf numFmtId="0" fontId="21" fillId="13" borderId="53" xfId="0" applyFont="1" applyFill="1" applyBorder="1" applyAlignment="1">
      <alignment horizontal="center" vertical="top"/>
    </xf>
    <xf numFmtId="164" fontId="7" fillId="13" borderId="78" xfId="0" applyNumberFormat="1" applyFont="1" applyFill="1" applyBorder="1" applyAlignment="1">
      <alignment horizontal="center" vertical="top"/>
    </xf>
    <xf numFmtId="164" fontId="7" fillId="13" borderId="58" xfId="0" applyNumberFormat="1" applyFont="1" applyFill="1" applyBorder="1" applyAlignment="1">
      <alignment horizontal="center" vertical="top"/>
    </xf>
    <xf numFmtId="9" fontId="8" fillId="0" borderId="63" xfId="0" applyNumberFormat="1" applyFont="1" applyFill="1" applyBorder="1" applyAlignment="1">
      <alignment horizontal="center" vertical="top"/>
    </xf>
    <xf numFmtId="9" fontId="8" fillId="0" borderId="59" xfId="0" applyNumberFormat="1" applyFont="1" applyFill="1" applyBorder="1" applyAlignment="1">
      <alignment horizontal="center" vertical="top"/>
    </xf>
    <xf numFmtId="9" fontId="8" fillId="0" borderId="58" xfId="0" applyNumberFormat="1" applyFont="1" applyFill="1" applyBorder="1" applyAlignment="1">
      <alignment horizontal="center" vertical="top"/>
    </xf>
    <xf numFmtId="164" fontId="7" fillId="14" borderId="6" xfId="0" applyNumberFormat="1" applyFont="1" applyFill="1" applyBorder="1" applyAlignment="1">
      <alignment horizontal="center" vertical="top"/>
    </xf>
    <xf numFmtId="0" fontId="3" fillId="0" borderId="20" xfId="0" applyFont="1" applyFill="1" applyBorder="1" applyAlignment="1">
      <alignment vertical="top"/>
    </xf>
    <xf numFmtId="1" fontId="8" fillId="0" borderId="32" xfId="0" applyNumberFormat="1" applyFont="1" applyFill="1" applyBorder="1" applyAlignment="1">
      <alignment horizontal="center" vertical="top"/>
    </xf>
    <xf numFmtId="0" fontId="8" fillId="0" borderId="73" xfId="0" applyNumberFormat="1" applyFont="1" applyFill="1" applyBorder="1" applyAlignment="1">
      <alignment horizontal="center" vertical="top"/>
    </xf>
    <xf numFmtId="164" fontId="8" fillId="13" borderId="8" xfId="0" applyNumberFormat="1" applyFont="1" applyFill="1" applyBorder="1" applyAlignment="1">
      <alignment horizontal="center" vertical="top"/>
    </xf>
    <xf numFmtId="0" fontId="6" fillId="0" borderId="19" xfId="0" applyFont="1" applyFill="1" applyBorder="1" applyAlignment="1">
      <alignment horizontal="left" vertical="top" wrapText="1"/>
    </xf>
    <xf numFmtId="0" fontId="36" fillId="0" borderId="19" xfId="0" applyFont="1" applyFill="1" applyBorder="1" applyAlignment="1">
      <alignment horizontal="center" vertical="top"/>
    </xf>
    <xf numFmtId="9" fontId="8" fillId="0" borderId="70" xfId="0" applyNumberFormat="1" applyFont="1" applyFill="1" applyBorder="1" applyAlignment="1">
      <alignment horizontal="center" vertical="top"/>
    </xf>
    <xf numFmtId="0" fontId="6" fillId="0" borderId="53" xfId="0" applyFont="1" applyFill="1" applyBorder="1" applyAlignment="1">
      <alignment horizontal="left" vertical="top" wrapText="1"/>
    </xf>
    <xf numFmtId="9" fontId="8" fillId="0" borderId="56" xfId="0" applyNumberFormat="1" applyFont="1" applyFill="1" applyBorder="1" applyAlignment="1">
      <alignment horizontal="center" vertical="top"/>
    </xf>
    <xf numFmtId="9" fontId="8" fillId="0" borderId="72" xfId="0" applyNumberFormat="1" applyFont="1" applyFill="1" applyBorder="1" applyAlignment="1">
      <alignment horizontal="center" vertical="top"/>
    </xf>
    <xf numFmtId="164" fontId="7" fillId="14" borderId="65" xfId="0" applyNumberFormat="1" applyFont="1" applyFill="1" applyBorder="1" applyAlignment="1">
      <alignment horizontal="center" vertical="top"/>
    </xf>
    <xf numFmtId="164" fontId="7" fillId="14" borderId="51" xfId="0" applyNumberFormat="1" applyFont="1" applyFill="1" applyBorder="1" applyAlignment="1">
      <alignment horizontal="center" vertical="top"/>
    </xf>
    <xf numFmtId="164" fontId="7" fillId="14" borderId="55" xfId="0" applyNumberFormat="1" applyFont="1" applyFill="1" applyBorder="1" applyAlignment="1">
      <alignment horizontal="center" vertical="top"/>
    </xf>
    <xf numFmtId="0" fontId="36" fillId="0" borderId="44" xfId="0" applyFont="1" applyFill="1" applyBorder="1" applyAlignment="1">
      <alignment horizontal="left" vertical="top"/>
    </xf>
    <xf numFmtId="49" fontId="7" fillId="0" borderId="30"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3" borderId="5" xfId="0" applyFont="1" applyFill="1" applyBorder="1" applyAlignment="1">
      <alignment horizontal="center" vertical="top"/>
    </xf>
    <xf numFmtId="164" fontId="8" fillId="13" borderId="26" xfId="0" applyNumberFormat="1" applyFont="1" applyFill="1" applyBorder="1" applyAlignment="1">
      <alignment horizontal="center" vertical="top"/>
    </xf>
    <xf numFmtId="164" fontId="8" fillId="13" borderId="5" xfId="0" applyNumberFormat="1" applyFont="1" applyFill="1" applyBorder="1" applyAlignment="1">
      <alignment horizontal="center" vertical="top"/>
    </xf>
    <xf numFmtId="164" fontId="8" fillId="13" borderId="54" xfId="0" applyNumberFormat="1" applyFont="1" applyFill="1" applyBorder="1" applyAlignment="1">
      <alignment horizontal="center" vertical="top"/>
    </xf>
    <xf numFmtId="0" fontId="6" fillId="0" borderId="5" xfId="0" applyFont="1" applyFill="1" applyBorder="1" applyAlignment="1">
      <alignment horizontal="left" vertical="top" wrapText="1"/>
    </xf>
    <xf numFmtId="9" fontId="8" fillId="0" borderId="54" xfId="0" applyNumberFormat="1" applyFont="1" applyFill="1" applyBorder="1" applyAlignment="1">
      <alignment horizontal="center" vertical="top"/>
    </xf>
    <xf numFmtId="9" fontId="8" fillId="0" borderId="18" xfId="0" applyNumberFormat="1" applyFont="1" applyFill="1" applyBorder="1" applyAlignment="1">
      <alignment horizontal="center" vertical="top"/>
    </xf>
    <xf numFmtId="9" fontId="8" fillId="0" borderId="48" xfId="0" applyNumberFormat="1" applyFont="1" applyFill="1" applyBorder="1" applyAlignment="1">
      <alignment horizontal="center" vertical="top"/>
    </xf>
    <xf numFmtId="0" fontId="2" fillId="13" borderId="57" xfId="0" applyFont="1" applyFill="1" applyBorder="1" applyAlignment="1">
      <alignment horizontal="center" vertical="top"/>
    </xf>
    <xf numFmtId="164" fontId="8" fillId="13" borderId="57" xfId="0" applyNumberFormat="1" applyFont="1" applyFill="1" applyBorder="1" applyAlignment="1">
      <alignment horizontal="center" vertical="top"/>
    </xf>
    <xf numFmtId="164" fontId="8" fillId="13" borderId="70" xfId="0" applyNumberFormat="1" applyFont="1" applyFill="1" applyBorder="1" applyAlignment="1">
      <alignment horizontal="center" vertical="top"/>
    </xf>
    <xf numFmtId="0" fontId="6" fillId="0" borderId="57" xfId="0" applyFont="1" applyFill="1" applyBorder="1" applyAlignment="1">
      <alignment horizontal="left" vertical="top" wrapText="1"/>
    </xf>
    <xf numFmtId="9" fontId="8" fillId="0" borderId="60" xfId="0" applyNumberFormat="1" applyFont="1" applyFill="1" applyBorder="1" applyAlignment="1">
      <alignment horizontal="center" vertical="top"/>
    </xf>
    <xf numFmtId="9" fontId="8" fillId="0" borderId="66" xfId="0" applyNumberFormat="1" applyFont="1" applyFill="1" applyBorder="1" applyAlignment="1">
      <alignment horizontal="center" vertical="top"/>
    </xf>
    <xf numFmtId="0" fontId="8" fillId="13" borderId="53" xfId="0" applyFont="1" applyFill="1" applyBorder="1" applyAlignment="1">
      <alignment horizontal="center" vertical="top"/>
    </xf>
    <xf numFmtId="164" fontId="8" fillId="13" borderId="63" xfId="0" applyNumberFormat="1" applyFont="1" applyFill="1" applyBorder="1" applyAlignment="1">
      <alignment horizontal="center" vertical="top"/>
    </xf>
    <xf numFmtId="164" fontId="8" fillId="13" borderId="53" xfId="0" applyNumberFormat="1" applyFont="1" applyFill="1" applyBorder="1" applyAlignment="1">
      <alignment horizontal="center" vertical="top"/>
    </xf>
    <xf numFmtId="9" fontId="8" fillId="0" borderId="64" xfId="0" applyNumberFormat="1" applyFont="1" applyFill="1" applyBorder="1" applyAlignment="1">
      <alignment horizontal="center" vertical="top"/>
    </xf>
    <xf numFmtId="9" fontId="8" fillId="0" borderId="71" xfId="0" applyNumberFormat="1" applyFont="1" applyFill="1" applyBorder="1" applyAlignment="1">
      <alignment horizontal="center" vertical="top"/>
    </xf>
    <xf numFmtId="0" fontId="2" fillId="13" borderId="53" xfId="0" applyFont="1" applyFill="1" applyBorder="1" applyAlignment="1">
      <alignment horizontal="center" vertical="top"/>
    </xf>
    <xf numFmtId="164" fontId="8" fillId="13" borderId="78" xfId="0" applyNumberFormat="1" applyFont="1" applyFill="1" applyBorder="1" applyAlignment="1">
      <alignment horizontal="center" vertical="top"/>
    </xf>
    <xf numFmtId="0" fontId="6" fillId="0" borderId="53" xfId="0" applyFont="1" applyFill="1" applyBorder="1" applyAlignment="1">
      <alignment horizontal="left" vertical="top" shrinkToFit="1"/>
    </xf>
    <xf numFmtId="49" fontId="2" fillId="0" borderId="45" xfId="0" applyNumberFormat="1" applyFont="1" applyFill="1" applyBorder="1" applyAlignment="1">
      <alignment horizontal="center" vertical="top"/>
    </xf>
    <xf numFmtId="0" fontId="2" fillId="14" borderId="44" xfId="0" applyFont="1" applyFill="1" applyBorder="1" applyAlignment="1">
      <alignment horizontal="center" vertical="top"/>
    </xf>
    <xf numFmtId="164" fontId="8" fillId="14" borderId="41" xfId="0" applyNumberFormat="1" applyFont="1" applyFill="1" applyBorder="1" applyAlignment="1">
      <alignment horizontal="center" vertical="top"/>
    </xf>
    <xf numFmtId="0" fontId="6" fillId="0" borderId="44" xfId="0" applyFont="1" applyFill="1" applyBorder="1" applyAlignment="1">
      <alignment horizontal="left" vertical="top" wrapText="1"/>
    </xf>
    <xf numFmtId="9" fontId="8" fillId="0" borderId="45" xfId="0" applyNumberFormat="1" applyFont="1" applyFill="1" applyBorder="1" applyAlignment="1">
      <alignment horizontal="center" vertical="top"/>
    </xf>
    <xf numFmtId="0" fontId="2" fillId="12" borderId="24" xfId="0" applyFont="1" applyFill="1" applyBorder="1" applyAlignment="1">
      <alignment horizontal="center" vertical="top" wrapText="1"/>
    </xf>
    <xf numFmtId="0" fontId="2" fillId="12" borderId="25" xfId="0" applyFont="1" applyFill="1" applyBorder="1" applyAlignment="1">
      <alignment horizontal="center" vertical="top" wrapText="1"/>
    </xf>
    <xf numFmtId="0" fontId="2" fillId="0" borderId="63" xfId="0" applyFont="1" applyFill="1" applyBorder="1" applyAlignment="1">
      <alignment vertical="top"/>
    </xf>
    <xf numFmtId="0" fontId="21" fillId="0" borderId="48" xfId="0" applyFont="1" applyFill="1" applyBorder="1" applyAlignment="1">
      <alignment horizontal="center" vertical="top"/>
    </xf>
    <xf numFmtId="164" fontId="21" fillId="0" borderId="16" xfId="0" applyNumberFormat="1" applyFont="1" applyFill="1" applyBorder="1" applyAlignment="1">
      <alignment horizontal="center" vertical="top"/>
    </xf>
    <xf numFmtId="164" fontId="21" fillId="0" borderId="15" xfId="0" applyNumberFormat="1" applyFont="1" applyFill="1" applyBorder="1" applyAlignment="1">
      <alignment horizontal="center" vertical="top"/>
    </xf>
    <xf numFmtId="164" fontId="21" fillId="13" borderId="18" xfId="0" applyNumberFormat="1" applyFont="1" applyFill="1" applyBorder="1" applyAlignment="1">
      <alignment horizontal="center" vertical="top"/>
    </xf>
    <xf numFmtId="164" fontId="21" fillId="0" borderId="5" xfId="0" applyNumberFormat="1" applyFont="1" applyFill="1" applyBorder="1" applyAlignment="1">
      <alignment horizontal="center" vertical="top"/>
    </xf>
    <xf numFmtId="0" fontId="15" fillId="0" borderId="54" xfId="0" applyFont="1" applyFill="1" applyBorder="1" applyAlignment="1">
      <alignment horizontal="left" vertical="top"/>
    </xf>
    <xf numFmtId="9" fontId="8" fillId="0" borderId="36" xfId="0" applyNumberFormat="1" applyFont="1" applyFill="1" applyBorder="1" applyAlignment="1">
      <alignment horizontal="center" vertical="top"/>
    </xf>
    <xf numFmtId="0" fontId="21" fillId="0" borderId="53" xfId="0" applyFont="1" applyFill="1" applyBorder="1" applyAlignment="1">
      <alignment horizontal="center" vertical="top"/>
    </xf>
    <xf numFmtId="164" fontId="38" fillId="0" borderId="78" xfId="0" applyNumberFormat="1" applyFont="1" applyFill="1" applyBorder="1" applyAlignment="1">
      <alignment horizontal="center" vertical="top"/>
    </xf>
    <xf numFmtId="164" fontId="21" fillId="13" borderId="64" xfId="0" applyNumberFormat="1" applyFont="1" applyFill="1" applyBorder="1" applyAlignment="1">
      <alignment horizontal="center" vertical="top"/>
    </xf>
    <xf numFmtId="164" fontId="21" fillId="0" borderId="53" xfId="0" applyNumberFormat="1" applyFont="1" applyFill="1" applyBorder="1" applyAlignment="1">
      <alignment horizontal="center" vertical="top"/>
    </xf>
    <xf numFmtId="0" fontId="8" fillId="0" borderId="0" xfId="0" applyNumberFormat="1" applyFont="1" applyFill="1" applyBorder="1" applyAlignment="1">
      <alignment horizontal="center" vertical="top"/>
    </xf>
    <xf numFmtId="0" fontId="39" fillId="14" borderId="50" xfId="0" applyFont="1" applyFill="1" applyBorder="1" applyAlignment="1">
      <alignment horizontal="center" vertical="top"/>
    </xf>
    <xf numFmtId="164" fontId="38" fillId="14" borderId="14" xfId="0" applyNumberFormat="1" applyFont="1" applyFill="1" applyBorder="1" applyAlignment="1">
      <alignment horizontal="center" vertical="top"/>
    </xf>
    <xf numFmtId="164" fontId="38" fillId="14" borderId="1" xfId="0" applyNumberFormat="1" applyFont="1" applyFill="1" applyBorder="1" applyAlignment="1">
      <alignment horizontal="center" vertical="top"/>
    </xf>
    <xf numFmtId="164" fontId="38" fillId="14" borderId="31" xfId="0" applyNumberFormat="1" applyFont="1" applyFill="1" applyBorder="1" applyAlignment="1">
      <alignment horizontal="center" vertical="top"/>
    </xf>
    <xf numFmtId="164" fontId="38" fillId="14" borderId="2" xfId="0" applyNumberFormat="1" applyFont="1" applyFill="1" applyBorder="1" applyAlignment="1">
      <alignment horizontal="center" vertical="top"/>
    </xf>
    <xf numFmtId="164" fontId="38" fillId="14" borderId="22" xfId="0" applyNumberFormat="1" applyFont="1" applyFill="1" applyBorder="1" applyAlignment="1">
      <alignment horizontal="center" vertical="top"/>
    </xf>
    <xf numFmtId="164" fontId="38" fillId="14" borderId="13" xfId="0" applyNumberFormat="1" applyFont="1" applyFill="1" applyBorder="1" applyAlignment="1">
      <alignment horizontal="center" vertical="top"/>
    </xf>
    <xf numFmtId="0" fontId="2" fillId="0" borderId="44" xfId="0" applyFont="1" applyFill="1" applyBorder="1" applyAlignment="1">
      <alignment vertical="top"/>
    </xf>
    <xf numFmtId="0" fontId="3" fillId="0" borderId="0" xfId="0" applyFont="1" applyFill="1" applyBorder="1" applyAlignment="1">
      <alignment vertical="top"/>
    </xf>
    <xf numFmtId="49" fontId="2" fillId="13" borderId="19" xfId="0" applyNumberFormat="1" applyFont="1" applyFill="1" applyBorder="1" applyAlignment="1">
      <alignment horizontal="center" vertical="top"/>
    </xf>
    <xf numFmtId="164" fontId="7" fillId="13" borderId="5" xfId="0" applyNumberFormat="1" applyFont="1" applyFill="1" applyBorder="1" applyAlignment="1">
      <alignment horizontal="center" vertical="top"/>
    </xf>
    <xf numFmtId="9" fontId="8" fillId="0" borderId="28" xfId="0" applyNumberFormat="1" applyFont="1" applyFill="1" applyBorder="1" applyAlignment="1">
      <alignment horizontal="center" vertical="top"/>
    </xf>
    <xf numFmtId="0" fontId="36" fillId="0" borderId="53" xfId="0" applyFont="1" applyFill="1" applyBorder="1" applyAlignment="1">
      <alignment horizontal="center" vertical="top"/>
    </xf>
    <xf numFmtId="164" fontId="7" fillId="13" borderId="63" xfId="0" applyNumberFormat="1" applyFont="1" applyFill="1" applyBorder="1" applyAlignment="1">
      <alignment horizontal="center" vertical="top"/>
    </xf>
    <xf numFmtId="164" fontId="7" fillId="13" borderId="59" xfId="0" applyNumberFormat="1" applyFont="1" applyFill="1" applyBorder="1" applyAlignment="1">
      <alignment horizontal="center" vertical="top"/>
    </xf>
    <xf numFmtId="164" fontId="7" fillId="13" borderId="64" xfId="0" applyNumberFormat="1" applyFont="1" applyFill="1" applyBorder="1" applyAlignment="1">
      <alignment horizontal="center" vertical="top"/>
    </xf>
    <xf numFmtId="164" fontId="7" fillId="13" borderId="53" xfId="0" applyNumberFormat="1" applyFont="1" applyFill="1" applyBorder="1" applyAlignment="1">
      <alignment horizontal="center" vertical="top"/>
    </xf>
    <xf numFmtId="0" fontId="39" fillId="16" borderId="13" xfId="0" applyFont="1" applyFill="1" applyBorder="1" applyAlignment="1">
      <alignment horizontal="center" vertical="top"/>
    </xf>
    <xf numFmtId="164" fontId="7" fillId="16" borderId="14" xfId="0" applyNumberFormat="1" applyFont="1" applyFill="1" applyBorder="1" applyAlignment="1">
      <alignment horizontal="center" vertical="top"/>
    </xf>
    <xf numFmtId="0" fontId="6" fillId="0" borderId="64" xfId="0" applyFont="1" applyFill="1" applyBorder="1" applyAlignment="1">
      <alignment horizontal="left" vertical="top"/>
    </xf>
    <xf numFmtId="0" fontId="6" fillId="0" borderId="30" xfId="0" applyFont="1" applyFill="1" applyBorder="1" applyAlignment="1">
      <alignment horizontal="left" vertical="top"/>
    </xf>
    <xf numFmtId="0" fontId="6" fillId="0" borderId="43" xfId="0" applyFont="1" applyFill="1" applyBorder="1" applyAlignment="1">
      <alignment horizontal="left" vertical="top"/>
    </xf>
    <xf numFmtId="0" fontId="6" fillId="0" borderId="67" xfId="0" applyFont="1" applyFill="1" applyBorder="1" applyAlignment="1">
      <alignment horizontal="left" vertical="top"/>
    </xf>
    <xf numFmtId="164" fontId="7" fillId="12" borderId="3" xfId="0" applyNumberFormat="1" applyFont="1" applyFill="1" applyBorder="1" applyAlignment="1">
      <alignment horizontal="center" vertical="top"/>
    </xf>
    <xf numFmtId="0" fontId="2" fillId="12" borderId="25" xfId="0" applyFont="1" applyFill="1" applyBorder="1" applyAlignment="1">
      <alignment vertical="top"/>
    </xf>
    <xf numFmtId="0" fontId="8" fillId="0" borderId="0" xfId="0" applyFont="1" applyFill="1" applyBorder="1" applyAlignment="1">
      <alignment vertical="top"/>
    </xf>
    <xf numFmtId="49" fontId="7" fillId="15" borderId="3" xfId="0" applyNumberFormat="1" applyFont="1" applyFill="1" applyBorder="1" applyAlignment="1">
      <alignment horizontal="center" vertical="top"/>
    </xf>
    <xf numFmtId="164" fontId="7" fillId="15" borderId="31" xfId="0" applyNumberFormat="1" applyFont="1" applyFill="1" applyBorder="1" applyAlignment="1">
      <alignment horizontal="center" vertical="top"/>
    </xf>
    <xf numFmtId="164" fontId="2" fillId="0" borderId="0" xfId="0" applyNumberFormat="1" applyFont="1" applyFill="1" applyBorder="1" applyAlignment="1">
      <alignment vertical="top"/>
    </xf>
    <xf numFmtId="164" fontId="21" fillId="0" borderId="78" xfId="0" applyNumberFormat="1" applyFont="1" applyFill="1" applyBorder="1" applyAlignment="1">
      <alignment horizontal="center" vertical="top"/>
    </xf>
    <xf numFmtId="164" fontId="21" fillId="0" borderId="38" xfId="0" applyNumberFormat="1" applyFont="1" applyFill="1" applyBorder="1" applyAlignment="1">
      <alignment horizontal="center" vertical="top"/>
    </xf>
    <xf numFmtId="164" fontId="21" fillId="0" borderId="39" xfId="0" applyNumberFormat="1" applyFont="1" applyFill="1" applyBorder="1" applyAlignment="1">
      <alignment horizontal="center" vertical="top"/>
    </xf>
    <xf numFmtId="164" fontId="7" fillId="13" borderId="57" xfId="0" applyNumberFormat="1" applyFont="1" applyFill="1" applyBorder="1" applyAlignment="1">
      <alignment horizontal="center" vertical="top"/>
    </xf>
    <xf numFmtId="164" fontId="21" fillId="13" borderId="63" xfId="0" applyNumberFormat="1" applyFont="1" applyFill="1" applyBorder="1" applyAlignment="1">
      <alignment horizontal="center" vertical="top"/>
    </xf>
    <xf numFmtId="164" fontId="21" fillId="13" borderId="59" xfId="0" applyNumberFormat="1" applyFont="1" applyFill="1" applyBorder="1" applyAlignment="1">
      <alignment horizontal="center" vertical="top"/>
    </xf>
    <xf numFmtId="164" fontId="8" fillId="13" borderId="16" xfId="0" applyNumberFormat="1" applyFont="1" applyFill="1" applyBorder="1" applyAlignment="1">
      <alignment horizontal="center" vertical="top"/>
    </xf>
    <xf numFmtId="164" fontId="8" fillId="13" borderId="73" xfId="0" applyNumberFormat="1" applyFont="1" applyFill="1" applyBorder="1" applyAlignment="1">
      <alignment horizontal="center" vertical="top"/>
    </xf>
    <xf numFmtId="164" fontId="8" fillId="13" borderId="39" xfId="0" applyNumberFormat="1" applyFont="1" applyFill="1" applyBorder="1" applyAlignment="1">
      <alignment horizontal="center" vertical="top"/>
    </xf>
    <xf numFmtId="0" fontId="8" fillId="0" borderId="38" xfId="0" applyNumberFormat="1" applyFont="1" applyFill="1" applyBorder="1" applyAlignment="1">
      <alignment horizontal="center" vertical="top"/>
    </xf>
    <xf numFmtId="0" fontId="8" fillId="0" borderId="76" xfId="0" applyNumberFormat="1" applyFont="1" applyFill="1" applyBorder="1" applyAlignment="1">
      <alignment horizontal="center" vertical="top"/>
    </xf>
    <xf numFmtId="0" fontId="8" fillId="0" borderId="7" xfId="0" applyNumberFormat="1" applyFont="1" applyFill="1" applyBorder="1" applyAlignment="1">
      <alignment horizontal="center" vertical="top"/>
    </xf>
    <xf numFmtId="9" fontId="8" fillId="0" borderId="7" xfId="0" applyNumberFormat="1" applyFont="1" applyFill="1" applyBorder="1" applyAlignment="1">
      <alignment horizontal="center" vertical="top"/>
    </xf>
    <xf numFmtId="9" fontId="8" fillId="0" borderId="40" xfId="0" applyNumberFormat="1" applyFont="1" applyFill="1" applyBorder="1" applyAlignment="1">
      <alignment horizontal="center" vertical="top"/>
    </xf>
    <xf numFmtId="0" fontId="2" fillId="0" borderId="0" xfId="0" applyFont="1" applyFill="1" applyBorder="1" applyAlignment="1">
      <alignment vertical="top" wrapText="1"/>
    </xf>
    <xf numFmtId="164" fontId="21" fillId="0" borderId="57" xfId="0" applyNumberFormat="1" applyFont="1" applyFill="1" applyBorder="1" applyAlignment="1">
      <alignment horizontal="center" vertical="top"/>
    </xf>
    <xf numFmtId="164" fontId="38" fillId="0" borderId="76" xfId="0" applyNumberFormat="1" applyFont="1" applyFill="1" applyBorder="1" applyAlignment="1">
      <alignment horizontal="center" vertical="top"/>
    </xf>
    <xf numFmtId="164" fontId="21" fillId="13" borderId="60" xfId="0" applyNumberFormat="1" applyFont="1" applyFill="1" applyBorder="1" applyAlignment="1">
      <alignment horizontal="center" vertical="top"/>
    </xf>
    <xf numFmtId="164" fontId="38" fillId="0" borderId="20" xfId="0" applyNumberFormat="1" applyFont="1" applyFill="1" applyBorder="1" applyAlignment="1">
      <alignment horizontal="center" vertical="top"/>
    </xf>
    <xf numFmtId="164" fontId="38" fillId="0" borderId="30" xfId="0" applyNumberFormat="1" applyFont="1" applyFill="1" applyBorder="1" applyAlignment="1">
      <alignment horizontal="center" vertical="top"/>
    </xf>
    <xf numFmtId="164" fontId="38" fillId="0" borderId="21" xfId="0" applyNumberFormat="1" applyFont="1" applyFill="1" applyBorder="1" applyAlignment="1">
      <alignment horizontal="center" vertical="top"/>
    </xf>
    <xf numFmtId="164" fontId="21" fillId="13" borderId="0" xfId="0" applyNumberFormat="1" applyFont="1" applyFill="1" applyBorder="1" applyAlignment="1">
      <alignment horizontal="center" vertical="top"/>
    </xf>
    <xf numFmtId="164" fontId="21" fillId="0" borderId="19" xfId="0" applyNumberFormat="1" applyFont="1" applyFill="1" applyBorder="1" applyAlignment="1">
      <alignment horizontal="center" vertical="top"/>
    </xf>
    <xf numFmtId="164" fontId="38" fillId="13" borderId="15" xfId="0" applyNumberFormat="1" applyFont="1" applyFill="1" applyBorder="1" applyAlignment="1">
      <alignment horizontal="center" vertical="top"/>
    </xf>
    <xf numFmtId="164" fontId="38" fillId="13" borderId="26" xfId="0" applyNumberFormat="1" applyFont="1" applyFill="1" applyBorder="1" applyAlignment="1">
      <alignment horizontal="center" vertical="top"/>
    </xf>
    <xf numFmtId="164" fontId="38" fillId="13" borderId="17" xfId="0" applyNumberFormat="1" applyFont="1" applyFill="1" applyBorder="1" applyAlignment="1">
      <alignment horizontal="center" vertical="top"/>
    </xf>
    <xf numFmtId="164" fontId="38" fillId="13" borderId="18" xfId="0" applyNumberFormat="1" applyFont="1" applyFill="1" applyBorder="1" applyAlignment="1">
      <alignment horizontal="center" vertical="top"/>
    </xf>
    <xf numFmtId="164" fontId="38" fillId="13" borderId="38" xfId="0" applyNumberFormat="1" applyFont="1" applyFill="1" applyBorder="1" applyAlignment="1">
      <alignment horizontal="center" vertical="top"/>
    </xf>
    <xf numFmtId="164" fontId="38" fillId="13" borderId="39" xfId="0" applyNumberFormat="1" applyFont="1" applyFill="1" applyBorder="1" applyAlignment="1">
      <alignment horizontal="center" vertical="top"/>
    </xf>
    <xf numFmtId="164" fontId="38" fillId="13" borderId="76" xfId="0" applyNumberFormat="1" applyFont="1" applyFill="1" applyBorder="1" applyAlignment="1">
      <alignment horizontal="center" vertical="top"/>
    </xf>
    <xf numFmtId="164" fontId="38" fillId="13" borderId="60" xfId="0" applyNumberFormat="1" applyFont="1" applyFill="1" applyBorder="1" applyAlignment="1">
      <alignment horizontal="center" vertical="top"/>
    </xf>
    <xf numFmtId="49" fontId="22"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4" fillId="0" borderId="56" xfId="0" applyNumberFormat="1" applyFont="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49" fontId="2"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9" fillId="0" borderId="5"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5" xfId="0" applyNumberFormat="1" applyFont="1" applyBorder="1" applyAlignment="1">
      <alignment horizontal="center" vertical="top" wrapText="1"/>
    </xf>
    <xf numFmtId="49" fontId="2" fillId="0" borderId="53" xfId="0" applyNumberFormat="1" applyFont="1" applyBorder="1" applyAlignment="1">
      <alignment horizontal="center" vertical="top"/>
    </xf>
    <xf numFmtId="0" fontId="6" fillId="0" borderId="7" xfId="0" applyFont="1" applyFill="1" applyBorder="1" applyAlignment="1">
      <alignment vertical="top" wrapText="1"/>
    </xf>
    <xf numFmtId="49" fontId="2" fillId="0" borderId="8" xfId="0" applyNumberFormat="1" applyFont="1" applyBorder="1" applyAlignment="1">
      <alignment horizontal="center" vertical="top"/>
    </xf>
    <xf numFmtId="49" fontId="7" fillId="6" borderId="24"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6" fillId="0" borderId="36" xfId="0" applyFont="1" applyBorder="1" applyAlignment="1">
      <alignment horizontal="left" vertical="top" wrapText="1"/>
    </xf>
    <xf numFmtId="0" fontId="11" fillId="0" borderId="41" xfId="0" applyFont="1" applyBorder="1" applyAlignment="1">
      <alignment vertical="top" wrapText="1"/>
    </xf>
    <xf numFmtId="0" fontId="8" fillId="0" borderId="36" xfId="0" applyFont="1" applyBorder="1" applyAlignment="1">
      <alignment horizontal="left" vertical="top" wrapText="1"/>
    </xf>
    <xf numFmtId="0" fontId="14" fillId="0" borderId="41" xfId="0" applyFont="1" applyBorder="1" applyAlignment="1">
      <alignment vertical="top" wrapText="1"/>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164" fontId="24" fillId="0" borderId="70" xfId="0" applyNumberFormat="1" applyFont="1" applyBorder="1" applyAlignment="1">
      <alignment horizontal="center" vertical="top" wrapText="1"/>
    </xf>
    <xf numFmtId="164" fontId="24" fillId="0" borderId="60" xfId="0" applyNumberFormat="1" applyFont="1" applyBorder="1" applyAlignment="1">
      <alignment horizontal="center" vertical="top" wrapText="1"/>
    </xf>
    <xf numFmtId="164" fontId="24" fillId="0" borderId="66"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5" fillId="4" borderId="24" xfId="0" applyNumberFormat="1" applyFont="1" applyFill="1" applyBorder="1" applyAlignment="1">
      <alignment horizontal="center" vertical="top" wrapText="1"/>
    </xf>
    <xf numFmtId="164" fontId="25"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3" fillId="6" borderId="34" xfId="0" applyNumberFormat="1" applyFont="1" applyFill="1" applyBorder="1" applyAlignment="1">
      <alignment horizontal="center" vertical="top" wrapText="1"/>
    </xf>
    <xf numFmtId="164" fontId="23" fillId="6" borderId="24" xfId="0" applyNumberFormat="1" applyFont="1" applyFill="1" applyBorder="1" applyAlignment="1">
      <alignment horizontal="center" vertical="top" wrapText="1"/>
    </xf>
    <xf numFmtId="164" fontId="23" fillId="6" borderId="25" xfId="0" applyNumberFormat="1" applyFont="1" applyFill="1" applyBorder="1" applyAlignment="1">
      <alignment horizontal="center" vertical="top"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0" fontId="11" fillId="0" borderId="72" xfId="0" applyFont="1" applyBorder="1" applyAlignment="1">
      <alignment vertical="top" wrapText="1"/>
    </xf>
    <xf numFmtId="164" fontId="80" fillId="0" borderId="56" xfId="0" applyNumberFormat="1" applyFont="1" applyBorder="1" applyAlignment="1">
      <alignment horizontal="center" vertical="top" wrapText="1"/>
    </xf>
    <xf numFmtId="164" fontId="80" fillId="0" borderId="64" xfId="0" applyNumberFormat="1" applyFont="1" applyBorder="1" applyAlignment="1">
      <alignment horizontal="center" vertical="top" wrapText="1"/>
    </xf>
    <xf numFmtId="164" fontId="80" fillId="0" borderId="71" xfId="0" applyNumberFormat="1" applyFont="1" applyBorder="1" applyAlignment="1">
      <alignment horizontal="center" vertical="top" wrapText="1"/>
    </xf>
    <xf numFmtId="49" fontId="32" fillId="0" borderId="69" xfId="0" applyNumberFormat="1" applyFont="1" applyFill="1" applyBorder="1" applyAlignment="1">
      <alignment horizontal="left" vertical="top" wrapText="1"/>
    </xf>
    <xf numFmtId="0" fontId="33" fillId="0" borderId="69" xfId="0" applyFont="1"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2" borderId="54"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19" xfId="0" applyNumberFormat="1" applyFont="1" applyBorder="1" applyAlignment="1">
      <alignment horizontal="center" vertical="top"/>
    </xf>
    <xf numFmtId="49" fontId="9" fillId="0" borderId="44" xfId="0" applyNumberFormat="1" applyFont="1" applyBorder="1" applyAlignment="1">
      <alignment horizontal="center" vertical="top"/>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2" fillId="0" borderId="69"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0" fontId="28" fillId="0" borderId="0" xfId="0" applyFont="1" applyAlignment="1">
      <alignment horizontal="left" vertical="top" wrapText="1"/>
    </xf>
    <xf numFmtId="0" fontId="29" fillId="0" borderId="0" xfId="0" applyFont="1" applyAlignment="1">
      <alignment vertical="top"/>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0" fontId="8" fillId="0" borderId="67" xfId="0" applyFont="1" applyFill="1" applyBorder="1" applyAlignment="1">
      <alignment horizontal="left" vertical="top" wrapText="1"/>
    </xf>
    <xf numFmtId="0" fontId="8" fillId="0" borderId="30" xfId="0" applyFont="1" applyFill="1" applyBorder="1" applyAlignment="1">
      <alignment horizontal="left" vertical="top" wrapText="1"/>
    </xf>
    <xf numFmtId="0" fontId="8" fillId="0" borderId="43"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0" borderId="21" xfId="0" applyFont="1" applyFill="1" applyBorder="1" applyAlignment="1">
      <alignment horizontal="left" vertical="top" wrapText="1"/>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49" fontId="2" fillId="0" borderId="61" xfId="0" applyNumberFormat="1" applyFont="1" applyBorder="1" applyAlignment="1">
      <alignment horizontal="center" vertical="top"/>
    </xf>
    <xf numFmtId="0" fontId="15" fillId="0" borderId="0" xfId="0" applyFont="1" applyAlignment="1">
      <alignment horizontal="left" wrapText="1"/>
    </xf>
    <xf numFmtId="49" fontId="7" fillId="3" borderId="77" xfId="0" applyNumberFormat="1" applyFont="1" applyFill="1" applyBorder="1" applyAlignment="1">
      <alignment horizontal="left"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75" xfId="0" applyFont="1" applyBorder="1" applyAlignment="1">
      <alignment vertical="top" wrapText="1"/>
    </xf>
    <xf numFmtId="0" fontId="24" fillId="0" borderId="70" xfId="0" applyFont="1" applyBorder="1" applyAlignment="1">
      <alignment vertical="top" wrapText="1"/>
    </xf>
    <xf numFmtId="0" fontId="11" fillId="0" borderId="43" xfId="0" applyFont="1" applyFill="1" applyBorder="1" applyAlignment="1">
      <alignment horizontal="left" vertical="top" wrapText="1"/>
    </xf>
    <xf numFmtId="49" fontId="7" fillId="3" borderId="32" xfId="0" applyNumberFormat="1" applyFont="1" applyFill="1" applyBorder="1" applyAlignment="1">
      <alignment horizontal="right" vertical="top"/>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164" fontId="8" fillId="0" borderId="52" xfId="0" applyNumberFormat="1" applyFont="1" applyFill="1" applyBorder="1" applyAlignment="1">
      <alignment horizontal="left" vertical="center" wrapText="1"/>
    </xf>
    <xf numFmtId="164" fontId="8" fillId="0" borderId="19"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21" fillId="0" borderId="36" xfId="0" applyNumberFormat="1" applyFont="1" applyFill="1" applyBorder="1" applyAlignment="1">
      <alignment horizontal="left" vertical="top" wrapText="1"/>
    </xf>
    <xf numFmtId="0" fontId="0" fillId="0" borderId="41" xfId="0" applyBorder="1" applyAlignment="1">
      <alignment horizontal="left" vertical="top" wrapText="1"/>
    </xf>
    <xf numFmtId="0" fontId="21" fillId="0" borderId="36" xfId="0" applyFont="1" applyFill="1" applyBorder="1" applyAlignment="1">
      <alignment vertical="top" wrapText="1"/>
    </xf>
    <xf numFmtId="0" fontId="0" fillId="0" borderId="41" xfId="0" applyBorder="1" applyAlignment="1">
      <alignment vertical="top" wrapText="1"/>
    </xf>
    <xf numFmtId="1" fontId="8" fillId="0" borderId="36" xfId="0" applyNumberFormat="1" applyFont="1" applyFill="1" applyBorder="1" applyAlignment="1">
      <alignment horizontal="left" vertical="top" wrapText="1"/>
    </xf>
    <xf numFmtId="0" fontId="24" fillId="0" borderId="6" xfId="0" applyFont="1" applyBorder="1" applyAlignment="1">
      <alignment vertical="top" wrapText="1"/>
    </xf>
    <xf numFmtId="0" fontId="24" fillId="0" borderId="41" xfId="0" applyFont="1" applyBorder="1" applyAlignment="1">
      <alignment vertical="top" wrapText="1"/>
    </xf>
    <xf numFmtId="0" fontId="7" fillId="14" borderId="3" xfId="0" applyFont="1" applyFill="1" applyBorder="1" applyAlignment="1">
      <alignment horizontal="right" vertical="top" wrapText="1"/>
    </xf>
    <xf numFmtId="0" fontId="11" fillId="0" borderId="4" xfId="0" applyFont="1" applyFill="1" applyBorder="1" applyAlignment="1">
      <alignment vertical="top" wrapText="1"/>
    </xf>
    <xf numFmtId="0" fontId="11" fillId="0" borderId="62" xfId="0" applyFont="1" applyFill="1" applyBorder="1" applyAlignment="1">
      <alignment vertical="top" wrapText="1"/>
    </xf>
    <xf numFmtId="164" fontId="25" fillId="14" borderId="24" xfId="0" applyNumberFormat="1" applyFont="1" applyFill="1" applyBorder="1" applyAlignment="1">
      <alignment horizontal="center" vertical="top" wrapText="1"/>
    </xf>
    <xf numFmtId="164" fontId="25" fillId="14" borderId="25" xfId="0" applyNumberFormat="1" applyFont="1" applyFill="1" applyBorder="1" applyAlignment="1">
      <alignment horizontal="center" vertical="top" wrapText="1"/>
    </xf>
    <xf numFmtId="0" fontId="8" fillId="0" borderId="56" xfId="0" applyFont="1" applyFill="1" applyBorder="1" applyAlignment="1">
      <alignment horizontal="left" vertical="top"/>
    </xf>
    <xf numFmtId="0" fontId="36" fillId="0" borderId="64" xfId="0" applyFont="1" applyFill="1" applyBorder="1" applyAlignment="1">
      <alignment horizontal="left" vertical="top"/>
    </xf>
    <xf numFmtId="0" fontId="36" fillId="0" borderId="71" xfId="0" applyFont="1" applyFill="1" applyBorder="1" applyAlignment="1">
      <alignment horizontal="left" vertical="top"/>
    </xf>
    <xf numFmtId="164" fontId="24" fillId="0" borderId="56" xfId="0" applyNumberFormat="1" applyFont="1" applyFill="1" applyBorder="1" applyAlignment="1">
      <alignment horizontal="center" vertical="top"/>
    </xf>
    <xf numFmtId="0" fontId="36" fillId="0" borderId="64" xfId="0" applyFont="1" applyFill="1" applyBorder="1" applyAlignment="1">
      <alignment horizontal="center" vertical="top"/>
    </xf>
    <xf numFmtId="0" fontId="36" fillId="0" borderId="71" xfId="0" applyFont="1" applyFill="1" applyBorder="1" applyAlignment="1">
      <alignment horizontal="center" vertical="top"/>
    </xf>
    <xf numFmtId="0" fontId="8" fillId="13" borderId="56" xfId="0" applyFont="1" applyFill="1" applyBorder="1" applyAlignment="1">
      <alignment horizontal="left" vertical="top" wrapText="1"/>
    </xf>
    <xf numFmtId="0" fontId="8" fillId="13" borderId="64" xfId="0" applyFont="1" applyFill="1" applyBorder="1" applyAlignment="1">
      <alignment horizontal="left" vertical="top" wrapText="1"/>
    </xf>
    <xf numFmtId="0" fontId="8" fillId="13" borderId="71" xfId="0" applyFont="1" applyFill="1" applyBorder="1" applyAlignment="1">
      <alignment horizontal="left" vertical="top" wrapText="1"/>
    </xf>
    <xf numFmtId="164" fontId="24" fillId="0" borderId="56" xfId="0" applyNumberFormat="1" applyFont="1" applyFill="1" applyBorder="1" applyAlignment="1">
      <alignment horizontal="center" vertical="top" wrapText="1"/>
    </xf>
    <xf numFmtId="164" fontId="24" fillId="0" borderId="64" xfId="0" applyNumberFormat="1" applyFont="1" applyFill="1" applyBorder="1" applyAlignment="1">
      <alignment horizontal="center" vertical="top" wrapText="1"/>
    </xf>
    <xf numFmtId="164" fontId="24" fillId="0" borderId="71" xfId="0" applyNumberFormat="1" applyFont="1" applyFill="1" applyBorder="1" applyAlignment="1">
      <alignment horizontal="center" vertical="top" wrapText="1"/>
    </xf>
    <xf numFmtId="0" fontId="8" fillId="0" borderId="63" xfId="0" applyFont="1" applyFill="1" applyBorder="1" applyAlignment="1">
      <alignment horizontal="left" vertical="top" wrapText="1"/>
    </xf>
    <xf numFmtId="0" fontId="11" fillId="0" borderId="59" xfId="0" applyFont="1" applyFill="1" applyBorder="1" applyAlignment="1">
      <alignment vertical="top" wrapText="1"/>
    </xf>
    <xf numFmtId="0" fontId="11" fillId="0" borderId="58" xfId="0" applyFont="1" applyFill="1" applyBorder="1" applyAlignment="1">
      <alignment vertical="top" wrapText="1"/>
    </xf>
    <xf numFmtId="0" fontId="8" fillId="0" borderId="56" xfId="0" applyFont="1" applyFill="1" applyBorder="1" applyAlignment="1">
      <alignment horizontal="left" vertical="top" wrapText="1"/>
    </xf>
    <xf numFmtId="0" fontId="11" fillId="0" borderId="64" xfId="0" applyFont="1" applyFill="1" applyBorder="1" applyAlignment="1">
      <alignment vertical="top" wrapText="1"/>
    </xf>
    <xf numFmtId="0" fontId="11" fillId="0" borderId="71" xfId="0" applyFont="1" applyFill="1" applyBorder="1" applyAlignment="1">
      <alignment vertical="top" wrapText="1"/>
    </xf>
    <xf numFmtId="0" fontId="7" fillId="15" borderId="3" xfId="0" applyFont="1" applyFill="1" applyBorder="1" applyAlignment="1">
      <alignment horizontal="right" vertical="top" wrapText="1"/>
    </xf>
    <xf numFmtId="0" fontId="11" fillId="15" borderId="4" xfId="0" applyFont="1" applyFill="1" applyBorder="1" applyAlignment="1">
      <alignment vertical="top" wrapText="1"/>
    </xf>
    <xf numFmtId="0" fontId="11" fillId="15" borderId="23" xfId="0" applyFont="1" applyFill="1" applyBorder="1" applyAlignment="1">
      <alignment vertical="top" wrapText="1"/>
    </xf>
    <xf numFmtId="164" fontId="23" fillId="15" borderId="34" xfId="0" applyNumberFormat="1" applyFont="1" applyFill="1" applyBorder="1" applyAlignment="1">
      <alignment horizontal="center" vertical="top" wrapText="1"/>
    </xf>
    <xf numFmtId="164" fontId="23" fillId="15" borderId="24" xfId="0" applyNumberFormat="1" applyFont="1" applyFill="1" applyBorder="1" applyAlignment="1">
      <alignment horizontal="center" vertical="top" wrapText="1"/>
    </xf>
    <xf numFmtId="164" fontId="23" fillId="15" borderId="25" xfId="0" applyNumberFormat="1" applyFont="1" applyFill="1" applyBorder="1" applyAlignment="1">
      <alignment horizontal="center" vertical="top" wrapText="1"/>
    </xf>
    <xf numFmtId="0" fontId="8" fillId="0" borderId="54"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48" xfId="0" applyFont="1" applyFill="1" applyBorder="1" applyAlignment="1">
      <alignment horizontal="left" vertical="top" wrapText="1"/>
    </xf>
    <xf numFmtId="164" fontId="24" fillId="0" borderId="54" xfId="0" applyNumberFormat="1" applyFont="1" applyFill="1" applyBorder="1" applyAlignment="1">
      <alignment horizontal="center" vertical="top" wrapText="1"/>
    </xf>
    <xf numFmtId="164" fontId="24" fillId="0" borderId="18" xfId="0" applyNumberFormat="1" applyFont="1" applyFill="1" applyBorder="1" applyAlignment="1">
      <alignment horizontal="center" vertical="top" wrapText="1"/>
    </xf>
    <xf numFmtId="164" fontId="24" fillId="0" borderId="48" xfId="0" applyNumberFormat="1" applyFont="1" applyFill="1" applyBorder="1" applyAlignment="1">
      <alignment horizontal="center" vertical="top" wrapText="1"/>
    </xf>
    <xf numFmtId="0" fontId="11" fillId="0" borderId="72" xfId="0" applyFont="1" applyFill="1" applyBorder="1" applyAlignment="1">
      <alignment vertical="top" wrapText="1"/>
    </xf>
    <xf numFmtId="0" fontId="36" fillId="0" borderId="64" xfId="0" applyFont="1" applyFill="1" applyBorder="1" applyAlignment="1">
      <alignment vertical="top" wrapText="1"/>
    </xf>
    <xf numFmtId="0" fontId="36" fillId="0" borderId="71" xfId="0" applyFont="1" applyFill="1" applyBorder="1" applyAlignment="1">
      <alignment vertical="top" wrapText="1"/>
    </xf>
    <xf numFmtId="0" fontId="8" fillId="0" borderId="73" xfId="0" applyFont="1" applyFill="1" applyBorder="1" applyAlignment="1">
      <alignment horizontal="left" vertical="top" wrapText="1"/>
    </xf>
    <xf numFmtId="0" fontId="11" fillId="0" borderId="38" xfId="0" applyFont="1" applyFill="1" applyBorder="1" applyAlignment="1">
      <alignment vertical="top" wrapText="1"/>
    </xf>
    <xf numFmtId="0" fontId="11" fillId="0" borderId="40" xfId="0" applyFont="1" applyFill="1" applyBorder="1" applyAlignment="1">
      <alignment vertical="top" wrapText="1"/>
    </xf>
    <xf numFmtId="164" fontId="24" fillId="0" borderId="70" xfId="0" applyNumberFormat="1" applyFont="1" applyFill="1" applyBorder="1" applyAlignment="1">
      <alignment horizontal="center" vertical="top" wrapText="1"/>
    </xf>
    <xf numFmtId="164" fontId="24" fillId="0" borderId="60" xfId="0" applyNumberFormat="1" applyFont="1" applyFill="1" applyBorder="1" applyAlignment="1">
      <alignment horizontal="center" vertical="top" wrapText="1"/>
    </xf>
    <xf numFmtId="164" fontId="24" fillId="0" borderId="66" xfId="0" applyNumberFormat="1" applyFont="1" applyFill="1" applyBorder="1" applyAlignment="1">
      <alignment horizontal="center" vertical="top" wrapText="1"/>
    </xf>
    <xf numFmtId="49" fontId="7" fillId="12" borderId="3" xfId="0" applyNumberFormat="1" applyFont="1" applyFill="1" applyBorder="1" applyAlignment="1">
      <alignment horizontal="right" vertical="top"/>
    </xf>
    <xf numFmtId="49" fontId="7" fillId="12" borderId="4" xfId="0" applyNumberFormat="1" applyFont="1" applyFill="1" applyBorder="1" applyAlignment="1">
      <alignment horizontal="right" vertical="top"/>
    </xf>
    <xf numFmtId="49" fontId="7" fillId="12" borderId="62" xfId="0" applyNumberFormat="1" applyFont="1" applyFill="1" applyBorder="1" applyAlignment="1">
      <alignment horizontal="right" vertical="top"/>
    </xf>
    <xf numFmtId="49" fontId="7" fillId="11" borderId="4" xfId="0" applyNumberFormat="1" applyFont="1" applyFill="1" applyBorder="1" applyAlignment="1">
      <alignment horizontal="right" vertical="top"/>
    </xf>
    <xf numFmtId="49" fontId="7" fillId="11" borderId="62" xfId="0" applyNumberFormat="1" applyFont="1" applyFill="1" applyBorder="1" applyAlignment="1">
      <alignment horizontal="right" vertical="top"/>
    </xf>
    <xf numFmtId="49" fontId="7" fillId="15" borderId="24" xfId="0" applyNumberFormat="1" applyFont="1" applyFill="1" applyBorder="1" applyAlignment="1">
      <alignment horizontal="right" vertical="top"/>
    </xf>
    <xf numFmtId="0" fontId="2" fillId="15" borderId="55" xfId="0" applyFont="1" applyFill="1" applyBorder="1" applyAlignment="1">
      <alignment horizontal="center" vertical="top"/>
    </xf>
    <xf numFmtId="0" fontId="2" fillId="15" borderId="22" xfId="0" applyFont="1" applyFill="1" applyBorder="1" applyAlignment="1">
      <alignment horizontal="center" vertical="top"/>
    </xf>
    <xf numFmtId="0" fontId="2" fillId="15" borderId="50" xfId="0" applyFont="1" applyFill="1" applyBorder="1" applyAlignment="1">
      <alignment horizontal="center" vertical="top"/>
    </xf>
    <xf numFmtId="0" fontId="11" fillId="0" borderId="0" xfId="0" applyFont="1" applyFill="1" applyBorder="1" applyAlignment="1">
      <alignment vertical="top" wrapText="1"/>
    </xf>
    <xf numFmtId="0" fontId="5" fillId="0" borderId="34" xfId="0" applyFont="1" applyFill="1" applyBorder="1" applyAlignment="1">
      <alignment horizontal="center" vertical="center" wrapText="1"/>
    </xf>
    <xf numFmtId="0" fontId="11" fillId="0" borderId="24" xfId="0" applyFont="1" applyFill="1" applyBorder="1" applyAlignment="1">
      <alignment vertical="center" wrapText="1"/>
    </xf>
    <xf numFmtId="0" fontId="11" fillId="0" borderId="25" xfId="0" applyFont="1" applyFill="1" applyBorder="1" applyAlignment="1">
      <alignment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49" fontId="7" fillId="11" borderId="54" xfId="0" applyNumberFormat="1" applyFont="1" applyFill="1" applyBorder="1" applyAlignment="1">
      <alignment horizontal="center" vertical="top"/>
    </xf>
    <xf numFmtId="49" fontId="7" fillId="11" borderId="61" xfId="0" applyNumberFormat="1" applyFont="1" applyFill="1" applyBorder="1" applyAlignment="1">
      <alignment horizontal="center" vertical="top"/>
    </xf>
    <xf numFmtId="49" fontId="7" fillId="11" borderId="55" xfId="0" applyNumberFormat="1" applyFont="1" applyFill="1" applyBorder="1" applyAlignment="1">
      <alignment horizontal="center" vertical="top"/>
    </xf>
    <xf numFmtId="49" fontId="7" fillId="12" borderId="15" xfId="0" applyNumberFormat="1" applyFont="1" applyFill="1" applyBorder="1" applyAlignment="1">
      <alignment horizontal="center" vertical="top"/>
    </xf>
    <xf numFmtId="49" fontId="7" fillId="12" borderId="20" xfId="0" applyNumberFormat="1" applyFont="1" applyFill="1" applyBorder="1" applyAlignment="1">
      <alignment horizontal="center" vertical="top"/>
    </xf>
    <xf numFmtId="49" fontId="7" fillId="12" borderId="1"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6" fillId="0" borderId="36" xfId="0" applyFont="1" applyFill="1" applyBorder="1" applyAlignment="1">
      <alignment horizontal="left" vertical="top" wrapText="1"/>
    </xf>
    <xf numFmtId="0" fontId="36" fillId="0" borderId="73" xfId="0" applyFont="1" applyFill="1" applyBorder="1" applyAlignment="1">
      <alignment horizontal="left" vertical="top" wrapText="1"/>
    </xf>
    <xf numFmtId="0" fontId="6" fillId="0" borderId="29" xfId="0" applyFont="1" applyFill="1" applyBorder="1" applyAlignment="1">
      <alignment vertical="top" wrapText="1"/>
    </xf>
    <xf numFmtId="0" fontId="6" fillId="0" borderId="21" xfId="0" applyFont="1" applyFill="1" applyBorder="1" applyAlignment="1">
      <alignment vertical="top" wrapText="1"/>
    </xf>
    <xf numFmtId="0" fontId="6" fillId="0" borderId="33" xfId="0" applyFont="1" applyFill="1" applyBorder="1" applyAlignment="1">
      <alignment vertical="top" wrapText="1"/>
    </xf>
    <xf numFmtId="49" fontId="2" fillId="0" borderId="52" xfId="0" applyNumberFormat="1"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44" xfId="0" applyNumberFormat="1" applyFont="1" applyFill="1" applyBorder="1" applyAlignment="1">
      <alignment horizontal="center" vertical="top" wrapText="1"/>
    </xf>
    <xf numFmtId="49" fontId="37" fillId="0" borderId="5" xfId="0" applyNumberFormat="1" applyFont="1" applyFill="1" applyBorder="1" applyAlignment="1">
      <alignment horizontal="center" vertical="top"/>
    </xf>
    <xf numFmtId="49" fontId="37" fillId="0" borderId="19" xfId="0" applyNumberFormat="1" applyFont="1" applyFill="1" applyBorder="1" applyAlignment="1">
      <alignment horizontal="center" vertical="top"/>
    </xf>
    <xf numFmtId="49" fontId="3" fillId="0" borderId="13" xfId="0" applyNumberFormat="1" applyFont="1" applyFill="1" applyBorder="1" applyAlignment="1">
      <alignment horizontal="center" vertical="top"/>
    </xf>
    <xf numFmtId="49" fontId="3" fillId="0" borderId="5" xfId="0" applyNumberFormat="1" applyFont="1" applyFill="1" applyBorder="1" applyAlignment="1">
      <alignment horizontal="center" vertical="top" wrapText="1"/>
    </xf>
    <xf numFmtId="49" fontId="3" fillId="0" borderId="57" xfId="0" applyNumberFormat="1" applyFont="1" applyFill="1" applyBorder="1" applyAlignment="1">
      <alignment horizontal="center" vertical="top"/>
    </xf>
    <xf numFmtId="0" fontId="5" fillId="0" borderId="27" xfId="0" applyFont="1" applyFill="1" applyBorder="1" applyAlignment="1">
      <alignment vertical="top" wrapText="1"/>
    </xf>
    <xf numFmtId="0" fontId="5" fillId="0" borderId="7" xfId="0" applyFont="1" applyFill="1" applyBorder="1" applyAlignment="1">
      <alignment vertical="top" wrapText="1"/>
    </xf>
    <xf numFmtId="0" fontId="5" fillId="0" borderId="65" xfId="0" applyFont="1" applyFill="1" applyBorder="1" applyAlignment="1">
      <alignment vertical="top" wrapText="1"/>
    </xf>
    <xf numFmtId="0" fontId="6" fillId="0" borderId="52" xfId="0" applyFont="1" applyFill="1" applyBorder="1" applyAlignment="1">
      <alignment horizontal="left" vertical="top" wrapText="1"/>
    </xf>
    <xf numFmtId="0" fontId="36" fillId="0" borderId="57" xfId="0" applyFont="1" applyFill="1" applyBorder="1" applyAlignment="1">
      <alignment horizontal="left" vertical="top" wrapText="1"/>
    </xf>
    <xf numFmtId="0" fontId="6" fillId="0" borderId="8" xfId="0" applyFont="1" applyFill="1" applyBorder="1" applyAlignment="1">
      <alignment horizontal="left" vertical="top" wrapText="1"/>
    </xf>
    <xf numFmtId="49" fontId="7" fillId="12" borderId="23" xfId="0" applyNumberFormat="1" applyFont="1" applyFill="1" applyBorder="1" applyAlignment="1">
      <alignment horizontal="left" vertical="top" wrapText="1"/>
    </xf>
    <xf numFmtId="49" fontId="7" fillId="12" borderId="24" xfId="0" applyNumberFormat="1" applyFont="1" applyFill="1" applyBorder="1" applyAlignment="1">
      <alignment horizontal="left" vertical="top" wrapText="1"/>
    </xf>
    <xf numFmtId="49" fontId="7" fillId="12" borderId="25" xfId="0" applyNumberFormat="1" applyFont="1" applyFill="1" applyBorder="1" applyAlignment="1">
      <alignment horizontal="left" vertical="top" wrapText="1"/>
    </xf>
    <xf numFmtId="0" fontId="6" fillId="0" borderId="37" xfId="0" applyFont="1" applyFill="1" applyBorder="1" applyAlignment="1">
      <alignment vertical="top" wrapText="1"/>
    </xf>
    <xf numFmtId="0" fontId="36" fillId="0" borderId="7" xfId="0" applyFont="1" applyFill="1" applyBorder="1" applyAlignment="1">
      <alignment vertical="top" wrapText="1"/>
    </xf>
    <xf numFmtId="0" fontId="36" fillId="0" borderId="42" xfId="0" applyFont="1" applyFill="1" applyBorder="1" applyAlignment="1">
      <alignment vertical="top" wrapText="1"/>
    </xf>
    <xf numFmtId="49" fontId="7" fillId="0" borderId="30" xfId="0" applyNumberFormat="1" applyFont="1" applyFill="1" applyBorder="1" applyAlignment="1">
      <alignment horizontal="center" vertical="top" wrapText="1"/>
    </xf>
    <xf numFmtId="0" fontId="36" fillId="0" borderId="30" xfId="0" applyFont="1" applyFill="1" applyBorder="1" applyAlignment="1">
      <alignment horizontal="center" vertical="top" wrapText="1"/>
    </xf>
    <xf numFmtId="0" fontId="36" fillId="0" borderId="43" xfId="0" applyFont="1" applyFill="1" applyBorder="1" applyAlignment="1">
      <alignment horizontal="center" vertical="top" wrapText="1"/>
    </xf>
    <xf numFmtId="0" fontId="5" fillId="11" borderId="24" xfId="0" applyFont="1" applyFill="1" applyBorder="1" applyAlignment="1">
      <alignment horizontal="left" vertical="top"/>
    </xf>
    <xf numFmtId="0" fontId="5" fillId="11" borderId="25" xfId="0" applyFont="1" applyFill="1" applyBorder="1" applyAlignment="1">
      <alignment horizontal="left" vertical="top"/>
    </xf>
    <xf numFmtId="49" fontId="7" fillId="12" borderId="23" xfId="0" applyNumberFormat="1" applyFont="1" applyFill="1" applyBorder="1" applyAlignment="1">
      <alignment horizontal="left" vertical="top"/>
    </xf>
    <xf numFmtId="49" fontId="7" fillId="12" borderId="24" xfId="0" applyNumberFormat="1" applyFont="1" applyFill="1" applyBorder="1" applyAlignment="1">
      <alignment horizontal="left" vertical="top"/>
    </xf>
    <xf numFmtId="49" fontId="7" fillId="12" borderId="25" xfId="0" applyNumberFormat="1" applyFont="1" applyFill="1" applyBorder="1" applyAlignment="1">
      <alignment horizontal="left" vertical="top"/>
    </xf>
    <xf numFmtId="49" fontId="2" fillId="0" borderId="19" xfId="0" applyNumberFormat="1" applyFont="1" applyFill="1" applyBorder="1" applyAlignment="1">
      <alignment horizontal="center" vertical="top"/>
    </xf>
    <xf numFmtId="49" fontId="2" fillId="0" borderId="5" xfId="0" applyNumberFormat="1" applyFont="1" applyFill="1" applyBorder="1" applyAlignment="1">
      <alignment horizontal="center" vertical="top" wrapText="1"/>
    </xf>
    <xf numFmtId="0" fontId="6" fillId="0" borderId="17" xfId="0" applyFont="1" applyFill="1" applyBorder="1" applyAlignment="1">
      <alignment vertical="top" wrapText="1"/>
    </xf>
    <xf numFmtId="0" fontId="6" fillId="0" borderId="2" xfId="0" applyFont="1" applyFill="1" applyBorder="1" applyAlignment="1">
      <alignment vertical="top" wrapText="1"/>
    </xf>
    <xf numFmtId="0" fontId="91" fillId="0" borderId="19" xfId="0" applyFont="1" applyFill="1" applyBorder="1" applyAlignment="1">
      <alignment horizontal="left" vertical="center" wrapText="1"/>
    </xf>
    <xf numFmtId="0" fontId="91" fillId="0" borderId="44" xfId="0" applyFont="1" applyFill="1" applyBorder="1" applyAlignment="1">
      <alignment horizontal="left" vertical="center" wrapText="1"/>
    </xf>
    <xf numFmtId="49" fontId="2" fillId="0" borderId="5" xfId="0" applyNumberFormat="1" applyFont="1" applyFill="1" applyBorder="1" applyAlignment="1">
      <alignment horizontal="center" vertical="top" shrinkToFit="1"/>
    </xf>
    <xf numFmtId="49" fontId="2" fillId="0" borderId="19" xfId="0" applyNumberFormat="1" applyFont="1" applyFill="1" applyBorder="1" applyAlignment="1">
      <alignment horizontal="center" vertical="top" shrinkToFit="1"/>
    </xf>
    <xf numFmtId="49" fontId="2" fillId="0" borderId="13" xfId="0" applyNumberFormat="1" applyFont="1" applyFill="1" applyBorder="1" applyAlignment="1">
      <alignment horizontal="center" vertical="top" shrinkToFit="1"/>
    </xf>
    <xf numFmtId="0" fontId="7" fillId="12" borderId="4" xfId="0" applyFont="1" applyFill="1" applyBorder="1" applyAlignment="1">
      <alignment horizontal="left" vertical="top" wrapText="1"/>
    </xf>
    <xf numFmtId="0" fontId="7" fillId="12" borderId="62" xfId="0" applyFont="1" applyFill="1" applyBorder="1" applyAlignment="1">
      <alignment horizontal="left" vertical="top" wrapText="1"/>
    </xf>
    <xf numFmtId="0" fontId="8" fillId="0" borderId="52" xfId="0" applyFont="1" applyFill="1" applyBorder="1" applyAlignment="1">
      <alignment horizontal="center" vertical="center" textRotation="90" wrapText="1"/>
    </xf>
    <xf numFmtId="0" fontId="8" fillId="0" borderId="19" xfId="0" applyFont="1" applyFill="1" applyBorder="1" applyAlignment="1">
      <alignment horizontal="center" vertical="center" textRotation="90" wrapText="1"/>
    </xf>
    <xf numFmtId="0" fontId="8" fillId="0" borderId="44" xfId="0" applyFont="1" applyFill="1" applyBorder="1" applyAlignment="1">
      <alignment horizontal="center" vertical="center" textRotation="90" wrapText="1"/>
    </xf>
    <xf numFmtId="0" fontId="7" fillId="0" borderId="5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48"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41" xfId="0" applyFont="1" applyFill="1" applyBorder="1" applyAlignment="1">
      <alignment horizontal="center" vertical="center" textRotation="90" wrapText="1"/>
    </xf>
    <xf numFmtId="0" fontId="2" fillId="0" borderId="59"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76" xfId="0" applyFont="1" applyFill="1" applyBorder="1" applyAlignment="1">
      <alignment horizontal="center" vertical="center"/>
    </xf>
    <xf numFmtId="0" fontId="11" fillId="0" borderId="0" xfId="0" applyFont="1" applyFill="1" applyBorder="1" applyAlignment="1">
      <alignment horizontal="left" wrapText="1"/>
    </xf>
    <xf numFmtId="0" fontId="2" fillId="0" borderId="16" xfId="0" applyFont="1" applyFill="1" applyBorder="1" applyAlignment="1">
      <alignment horizontal="center" vertical="center" textRotation="90" wrapText="1"/>
    </xf>
    <xf numFmtId="0" fontId="2" fillId="0" borderId="6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59"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6" fillId="0" borderId="2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2" fillId="0" borderId="52" xfId="0" applyNumberFormat="1" applyFont="1" applyFill="1" applyBorder="1" applyAlignment="1">
      <alignment horizontal="center" vertical="center" textRotation="90" wrapText="1"/>
    </xf>
    <xf numFmtId="0" fontId="2" fillId="0" borderId="19" xfId="0" applyNumberFormat="1" applyFont="1" applyFill="1" applyBorder="1" applyAlignment="1">
      <alignment horizontal="center" vertical="center" textRotation="90" wrapText="1"/>
    </xf>
    <xf numFmtId="0" fontId="2" fillId="0" borderId="44" xfId="0" applyNumberFormat="1"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64" xfId="0" applyFont="1" applyFill="1" applyBorder="1" applyAlignment="1">
      <alignment horizontal="center" vertical="center" textRotation="90" wrapText="1"/>
    </xf>
    <xf numFmtId="0" fontId="2" fillId="0" borderId="22" xfId="0" applyFont="1" applyFill="1" applyBorder="1" applyAlignment="1">
      <alignment horizontal="center" vertical="center" textRotation="90" wrapText="1"/>
    </xf>
    <xf numFmtId="0" fontId="2" fillId="0" borderId="52" xfId="0" applyFont="1" applyFill="1" applyBorder="1" applyAlignment="1">
      <alignment horizontal="center" vertical="center" textRotation="90" wrapText="1"/>
    </xf>
    <xf numFmtId="0" fontId="2" fillId="0" borderId="19" xfId="0" applyFont="1" applyFill="1" applyBorder="1" applyAlignment="1">
      <alignment horizontal="center" vertical="center" textRotation="90" wrapText="1"/>
    </xf>
    <xf numFmtId="0" fontId="2" fillId="0" borderId="44" xfId="0" applyFont="1" applyFill="1" applyBorder="1" applyAlignment="1">
      <alignment horizontal="center" vertical="center" textRotation="90" wrapText="1"/>
    </xf>
    <xf numFmtId="0" fontId="8" fillId="0" borderId="69" xfId="0" applyFont="1" applyFill="1" applyBorder="1" applyAlignment="1">
      <alignment horizontal="center" vertical="center" textRotation="90" wrapText="1"/>
    </xf>
    <xf numFmtId="0" fontId="8" fillId="0" borderId="0" xfId="0" applyFont="1" applyFill="1" applyBorder="1" applyAlignment="1">
      <alignment horizontal="center" vertical="center" textRotation="90" wrapText="1"/>
    </xf>
    <xf numFmtId="0" fontId="8" fillId="0" borderId="45" xfId="0" applyFont="1" applyFill="1" applyBorder="1" applyAlignment="1">
      <alignment horizontal="center" vertical="center" textRotation="90" wrapText="1"/>
    </xf>
    <xf numFmtId="0" fontId="5" fillId="4" borderId="34" xfId="0" applyFont="1" applyFill="1" applyBorder="1" applyAlignment="1">
      <alignment horizontal="right" vertical="top" wrapText="1"/>
    </xf>
    <xf numFmtId="0" fontId="5" fillId="4" borderId="24" xfId="0" applyFont="1" applyFill="1" applyBorder="1" applyAlignment="1">
      <alignment horizontal="right" vertical="top" wrapText="1"/>
    </xf>
    <xf numFmtId="0" fontId="5" fillId="4" borderId="25" xfId="0" applyFont="1" applyFill="1" applyBorder="1" applyAlignment="1">
      <alignment horizontal="right" vertical="top" wrapText="1"/>
    </xf>
    <xf numFmtId="164" fontId="5" fillId="4" borderId="24" xfId="0" applyNumberFormat="1" applyFont="1" applyFill="1" applyBorder="1" applyAlignment="1">
      <alignment horizontal="center" vertical="top" wrapText="1"/>
    </xf>
    <xf numFmtId="164" fontId="5" fillId="4" borderId="25"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6" fillId="0" borderId="18" xfId="0" applyFont="1" applyBorder="1" applyAlignment="1">
      <alignment horizontal="left" vertical="top" wrapText="1"/>
    </xf>
    <xf numFmtId="0" fontId="6" fillId="0" borderId="48" xfId="0" applyFont="1" applyBorder="1" applyAlignment="1">
      <alignment horizontal="left" vertical="top" wrapText="1"/>
    </xf>
    <xf numFmtId="164" fontId="6" fillId="0" borderId="54" xfId="0" applyNumberFormat="1" applyFont="1" applyBorder="1" applyAlignment="1">
      <alignment horizontal="center" vertical="top" wrapText="1"/>
    </xf>
    <xf numFmtId="164" fontId="6" fillId="0" borderId="18" xfId="0" applyNumberFormat="1" applyFont="1" applyBorder="1" applyAlignment="1">
      <alignment horizontal="center" vertical="top" wrapText="1"/>
    </xf>
    <xf numFmtId="164" fontId="6" fillId="0" borderId="48" xfId="0" applyNumberFormat="1" applyFont="1" applyBorder="1" applyAlignment="1">
      <alignment horizontal="center" vertical="top" wrapText="1"/>
    </xf>
    <xf numFmtId="0" fontId="6" fillId="5" borderId="56" xfId="0" applyFont="1" applyFill="1" applyBorder="1" applyAlignment="1">
      <alignment horizontal="left" vertical="top" wrapText="1"/>
    </xf>
    <xf numFmtId="0" fontId="6" fillId="5" borderId="64" xfId="0" applyFont="1" applyFill="1" applyBorder="1" applyAlignment="1">
      <alignment horizontal="left" vertical="top" wrapText="1"/>
    </xf>
    <xf numFmtId="0" fontId="6" fillId="5" borderId="71" xfId="0" applyFont="1" applyFill="1" applyBorder="1" applyAlignment="1">
      <alignment horizontal="left" vertical="top" wrapText="1"/>
    </xf>
    <xf numFmtId="164" fontId="6" fillId="0" borderId="56" xfId="0" applyNumberFormat="1" applyFont="1" applyBorder="1" applyAlignment="1">
      <alignment horizontal="center" vertical="top" wrapText="1"/>
    </xf>
    <xf numFmtId="164" fontId="6" fillId="0" borderId="64" xfId="0" applyNumberFormat="1" applyFont="1" applyBorder="1" applyAlignment="1">
      <alignment horizontal="center" vertical="top" wrapText="1"/>
    </xf>
    <xf numFmtId="164" fontId="6" fillId="0" borderId="71" xfId="0" applyNumberFormat="1" applyFont="1" applyBorder="1" applyAlignment="1">
      <alignment horizontal="center" vertical="top" wrapText="1"/>
    </xf>
    <xf numFmtId="0" fontId="6" fillId="0" borderId="5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164" fontId="6" fillId="0" borderId="55" xfId="0" applyNumberFormat="1" applyFont="1" applyBorder="1" applyAlignment="1">
      <alignment horizontal="center" vertical="top" wrapText="1"/>
    </xf>
    <xf numFmtId="164" fontId="6" fillId="0" borderId="22" xfId="0" applyNumberFormat="1" applyFont="1" applyBorder="1" applyAlignment="1">
      <alignment horizontal="center" vertical="top" wrapText="1"/>
    </xf>
    <xf numFmtId="164" fontId="6" fillId="0" borderId="50" xfId="0" applyNumberFormat="1" applyFont="1" applyBorder="1" applyAlignment="1">
      <alignment horizontal="center" vertical="top" wrapText="1"/>
    </xf>
    <xf numFmtId="0" fontId="6" fillId="0" borderId="56" xfId="0" applyFont="1" applyBorder="1" applyAlignment="1">
      <alignment horizontal="left" vertical="top" wrapText="1"/>
    </xf>
    <xf numFmtId="0" fontId="6" fillId="0" borderId="64" xfId="0" applyFont="1" applyBorder="1" applyAlignment="1">
      <alignment horizontal="left" vertical="top" wrapText="1"/>
    </xf>
    <xf numFmtId="0" fontId="6" fillId="0" borderId="71" xfId="0" applyFont="1" applyBorder="1" applyAlignment="1">
      <alignment horizontal="left" vertical="top" wrapText="1"/>
    </xf>
    <xf numFmtId="0" fontId="5" fillId="6" borderId="34" xfId="0" applyFont="1" applyFill="1" applyBorder="1" applyAlignment="1">
      <alignment horizontal="right" vertical="top" wrapText="1"/>
    </xf>
    <xf numFmtId="0" fontId="5" fillId="6" borderId="24" xfId="0" applyFont="1" applyFill="1" applyBorder="1" applyAlignment="1">
      <alignment horizontal="right" vertical="top" wrapText="1"/>
    </xf>
    <xf numFmtId="0" fontId="5" fillId="6" borderId="25" xfId="0" applyFont="1" applyFill="1" applyBorder="1" applyAlignment="1">
      <alignment horizontal="right" vertical="top" wrapText="1"/>
    </xf>
    <xf numFmtId="164" fontId="5" fillId="6" borderId="34"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164" fontId="5" fillId="6" borderId="25" xfId="0" applyNumberFormat="1" applyFont="1" applyFill="1" applyBorder="1" applyAlignment="1">
      <alignment horizontal="center" vertical="top" wrapText="1"/>
    </xf>
    <xf numFmtId="49" fontId="5" fillId="3" borderId="34"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5"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6" borderId="24" xfId="0" applyNumberFormat="1" applyFont="1" applyFill="1" applyBorder="1" applyAlignment="1">
      <alignment horizontal="right" vertical="top"/>
    </xf>
    <xf numFmtId="49" fontId="5" fillId="0" borderId="0" xfId="0" applyNumberFormat="1" applyFont="1" applyFill="1" applyBorder="1" applyAlignment="1">
      <alignment horizontal="center" vertical="top"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164" fontId="5" fillId="0" borderId="19" xfId="0" applyNumberFormat="1" applyFont="1" applyFill="1" applyBorder="1" applyAlignment="1">
      <alignment horizontal="center" vertical="top"/>
    </xf>
    <xf numFmtId="164" fontId="5" fillId="0" borderId="44"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44" xfId="0" applyNumberFormat="1" applyFont="1" applyFill="1" applyBorder="1" applyAlignment="1">
      <alignment horizontal="center" vertical="top"/>
    </xf>
    <xf numFmtId="0" fontId="6" fillId="0" borderId="8" xfId="0" applyFont="1" applyFill="1" applyBorder="1" applyAlignment="1">
      <alignment horizontal="center" vertical="top"/>
    </xf>
    <xf numFmtId="0" fontId="0" fillId="0" borderId="44" xfId="0" applyBorder="1" applyAlignment="1">
      <alignment horizontal="center" vertical="top"/>
    </xf>
    <xf numFmtId="164" fontId="6" fillId="0" borderId="8"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0" fontId="0" fillId="0" borderId="41" xfId="0" applyBorder="1" applyAlignment="1">
      <alignment horizontal="center" vertical="top"/>
    </xf>
    <xf numFmtId="0" fontId="5" fillId="4" borderId="34" xfId="0" applyFont="1" applyFill="1" applyBorder="1" applyAlignment="1">
      <alignment horizontal="center" vertical="top"/>
    </xf>
    <xf numFmtId="0" fontId="0" fillId="0" borderId="25" xfId="0" applyBorder="1" applyAlignment="1">
      <alignment horizontal="center" vertical="top"/>
    </xf>
    <xf numFmtId="49" fontId="5" fillId="2" borderId="6" xfId="0" applyNumberFormat="1" applyFont="1" applyFill="1" applyBorder="1" applyAlignment="1">
      <alignment horizontal="center" vertical="top"/>
    </xf>
    <xf numFmtId="49" fontId="5" fillId="2" borderId="41"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0" borderId="0" xfId="0" applyNumberFormat="1" applyFont="1" applyBorder="1" applyAlignment="1">
      <alignment horizontal="center" vertical="top"/>
    </xf>
    <xf numFmtId="49" fontId="5" fillId="0" borderId="45" xfId="0" applyNumberFormat="1" applyFont="1" applyBorder="1" applyAlignment="1">
      <alignment horizontal="center" vertical="top"/>
    </xf>
    <xf numFmtId="49" fontId="2" fillId="0" borderId="29" xfId="0" applyNumberFormat="1" applyFont="1" applyBorder="1" applyAlignment="1">
      <alignment horizontal="center" vertical="top"/>
    </xf>
    <xf numFmtId="0" fontId="0" fillId="0" borderId="21" xfId="0" applyBorder="1" applyAlignment="1">
      <alignment horizontal="center" vertical="top"/>
    </xf>
    <xf numFmtId="0" fontId="0" fillId="0" borderId="33" xfId="0" applyBorder="1" applyAlignment="1">
      <alignment horizontal="center" vertical="top"/>
    </xf>
    <xf numFmtId="49" fontId="6" fillId="0" borderId="52" xfId="0" applyNumberFormat="1" applyFont="1" applyBorder="1" applyAlignment="1">
      <alignment horizontal="center" vertical="top"/>
    </xf>
    <xf numFmtId="0" fontId="0" fillId="0" borderId="19" xfId="0" applyBorder="1" applyAlignment="1">
      <alignment horizontal="center" vertical="top"/>
    </xf>
    <xf numFmtId="49" fontId="2" fillId="0" borderId="21" xfId="0" applyNumberFormat="1" applyFont="1" applyBorder="1" applyAlignment="1">
      <alignment horizontal="center" vertical="top"/>
    </xf>
    <xf numFmtId="49" fontId="6" fillId="0" borderId="19" xfId="0" applyNumberFormat="1" applyFont="1" applyBorder="1" applyAlignment="1">
      <alignment horizontal="center" vertical="top"/>
    </xf>
    <xf numFmtId="0" fontId="6" fillId="0" borderId="19" xfId="0" applyFont="1" applyFill="1" applyBorder="1" applyAlignment="1">
      <alignment horizontal="center" vertical="top"/>
    </xf>
    <xf numFmtId="164" fontId="5" fillId="0" borderId="20" xfId="0" applyNumberFormat="1" applyFont="1" applyFill="1" applyBorder="1" applyAlignment="1">
      <alignment horizontal="center" vertical="top"/>
    </xf>
    <xf numFmtId="49" fontId="5" fillId="7" borderId="34" xfId="0" applyNumberFormat="1" applyFont="1" applyFill="1" applyBorder="1" applyAlignment="1">
      <alignment horizontal="center" vertical="top"/>
    </xf>
    <xf numFmtId="49" fontId="5" fillId="7" borderId="25" xfId="0" applyNumberFormat="1" applyFont="1" applyFill="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2" xfId="0" applyNumberFormat="1" applyFont="1" applyFill="1" applyBorder="1" applyAlignment="1">
      <alignment horizontal="right" vertical="top"/>
    </xf>
    <xf numFmtId="49" fontId="5" fillId="3" borderId="62" xfId="0" applyNumberFormat="1" applyFont="1" applyFill="1" applyBorder="1" applyAlignment="1">
      <alignment horizontal="right" vertical="top"/>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49" fontId="5" fillId="2" borderId="36"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3" borderId="20"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5" fillId="0" borderId="28"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32" xfId="0" applyNumberFormat="1" applyFont="1" applyBorder="1" applyAlignment="1">
      <alignment horizontal="center" vertical="top"/>
    </xf>
    <xf numFmtId="164" fontId="6" fillId="0" borderId="52" xfId="0" applyNumberFormat="1" applyFont="1" applyFill="1" applyBorder="1" applyAlignment="1">
      <alignment horizontal="center" vertical="top"/>
    </xf>
    <xf numFmtId="164" fontId="5" fillId="0" borderId="52" xfId="0" applyNumberFormat="1" applyFont="1" applyFill="1" applyBorder="1" applyAlignment="1">
      <alignment horizontal="center" vertical="top"/>
    </xf>
    <xf numFmtId="49" fontId="5" fillId="2" borderId="70" xfId="0" applyNumberFormat="1" applyFont="1" applyFill="1" applyBorder="1" applyAlignment="1">
      <alignment horizontal="center" vertical="top"/>
    </xf>
    <xf numFmtId="49" fontId="5" fillId="2" borderId="61" xfId="0" applyNumberFormat="1" applyFont="1" applyFill="1" applyBorder="1" applyAlignment="1">
      <alignment horizontal="center" vertical="top"/>
    </xf>
    <xf numFmtId="49" fontId="5" fillId="2" borderId="55"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38"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40" xfId="0" applyFont="1" applyFill="1" applyBorder="1" applyAlignment="1">
      <alignment vertical="top" wrapText="1"/>
    </xf>
    <xf numFmtId="49" fontId="2" fillId="0" borderId="57" xfId="0" applyNumberFormat="1" applyFont="1" applyBorder="1" applyAlignment="1">
      <alignment horizontal="center" vertical="top"/>
    </xf>
    <xf numFmtId="164" fontId="6" fillId="0" borderId="20" xfId="0" applyNumberFormat="1" applyFont="1" applyFill="1" applyBorder="1" applyAlignment="1">
      <alignment horizontal="center" vertical="top"/>
    </xf>
    <xf numFmtId="0" fontId="6" fillId="0" borderId="8" xfId="3" applyFont="1" applyBorder="1" applyAlignment="1"/>
    <xf numFmtId="0" fontId="0" fillId="0" borderId="19" xfId="0" applyBorder="1" applyAlignment="1"/>
    <xf numFmtId="0" fontId="0" fillId="0" borderId="44" xfId="0" applyBorder="1" applyAlignment="1"/>
    <xf numFmtId="0" fontId="6" fillId="0" borderId="74" xfId="0" applyFont="1" applyFill="1" applyBorder="1" applyAlignment="1">
      <alignment horizontal="left" vertical="top" wrapText="1"/>
    </xf>
    <xf numFmtId="0" fontId="6" fillId="0" borderId="40" xfId="0" applyFont="1" applyFill="1" applyBorder="1" applyAlignment="1">
      <alignment horizontal="left" vertical="top" wrapText="1"/>
    </xf>
    <xf numFmtId="0" fontId="5" fillId="4" borderId="23" xfId="0" applyFont="1" applyFill="1" applyBorder="1" applyAlignment="1">
      <alignment horizontal="center" vertical="top"/>
    </xf>
    <xf numFmtId="0" fontId="0" fillId="0" borderId="25" xfId="0" applyBorder="1" applyAlignment="1">
      <alignment vertical="top"/>
    </xf>
    <xf numFmtId="0" fontId="6" fillId="0" borderId="5" xfId="3" applyFont="1" applyBorder="1"/>
    <xf numFmtId="0" fontId="6" fillId="0" borderId="53" xfId="3" applyFont="1" applyBorder="1"/>
    <xf numFmtId="0" fontId="6" fillId="0" borderId="13" xfId="3" applyFont="1" applyBorder="1"/>
    <xf numFmtId="49" fontId="2" fillId="0" borderId="6" xfId="0" applyNumberFormat="1" applyFont="1" applyBorder="1" applyAlignment="1">
      <alignment horizontal="center" vertical="top"/>
    </xf>
    <xf numFmtId="0" fontId="0" fillId="0" borderId="6" xfId="0" applyBorder="1" applyAlignment="1">
      <alignment horizontal="center" vertical="top"/>
    </xf>
    <xf numFmtId="49" fontId="8" fillId="0" borderId="21" xfId="0" applyNumberFormat="1" applyFont="1" applyBorder="1" applyAlignment="1">
      <alignment horizontal="center" vertical="top"/>
    </xf>
    <xf numFmtId="0" fontId="6" fillId="0" borderId="8" xfId="3" applyFont="1" applyBorder="1" applyAlignment="1">
      <alignment horizontal="center" vertical="top"/>
    </xf>
    <xf numFmtId="0" fontId="36" fillId="0" borderId="19" xfId="0" applyFont="1"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164" fontId="6" fillId="0" borderId="19" xfId="0" applyNumberFormat="1" applyFont="1" applyFill="1"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0" fontId="5" fillId="4" borderId="24" xfId="0" applyFont="1" applyFill="1" applyBorder="1" applyAlignment="1">
      <alignment horizontal="center" vertical="top"/>
    </xf>
    <xf numFmtId="0" fontId="0" fillId="0" borderId="24" xfId="0" applyBorder="1" applyAlignment="1">
      <alignment horizontal="center" vertical="top"/>
    </xf>
    <xf numFmtId="0" fontId="5" fillId="3" borderId="28" xfId="0" applyFont="1" applyFill="1" applyBorder="1" applyAlignment="1">
      <alignment horizontal="left" vertical="top" wrapText="1"/>
    </xf>
    <xf numFmtId="0" fontId="5" fillId="3" borderId="29" xfId="0" applyFont="1" applyFill="1" applyBorder="1" applyAlignment="1">
      <alignment horizontal="left" vertical="top" wrapText="1"/>
    </xf>
    <xf numFmtId="49" fontId="5" fillId="0" borderId="37"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42" xfId="0" applyNumberFormat="1" applyFont="1" applyBorder="1" applyAlignment="1">
      <alignment horizontal="center" vertical="top"/>
    </xf>
    <xf numFmtId="164" fontId="6" fillId="0" borderId="52" xfId="0" applyNumberFormat="1" applyFont="1" applyFill="1" applyBorder="1" applyAlignment="1">
      <alignment horizontal="center" vertical="center"/>
    </xf>
    <xf numFmtId="164" fontId="6" fillId="0" borderId="44" xfId="0" applyNumberFormat="1" applyFont="1" applyFill="1" applyBorder="1" applyAlignment="1">
      <alignment horizontal="center" vertical="center"/>
    </xf>
    <xf numFmtId="49" fontId="8" fillId="0" borderId="11" xfId="0" applyNumberFormat="1" applyFont="1" applyBorder="1" applyAlignment="1">
      <alignment horizontal="center" vertical="top"/>
    </xf>
    <xf numFmtId="164" fontId="6" fillId="0" borderId="8" xfId="0" applyNumberFormat="1" applyFont="1" applyFill="1" applyBorder="1" applyAlignment="1">
      <alignment horizontal="center" vertical="center"/>
    </xf>
    <xf numFmtId="0" fontId="6" fillId="0" borderId="52"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44" xfId="0" applyFont="1" applyBorder="1" applyAlignment="1">
      <alignment horizontal="center" vertical="center" textRotation="90" wrapText="1"/>
    </xf>
    <xf numFmtId="0" fontId="5" fillId="0" borderId="54" xfId="0" applyFont="1" applyBorder="1" applyAlignment="1">
      <alignment horizontal="center" vertical="center"/>
    </xf>
    <xf numFmtId="0" fontId="5" fillId="0" borderId="18" xfId="0" applyFont="1" applyBorder="1" applyAlignment="1">
      <alignment horizontal="center" vertical="center"/>
    </xf>
    <xf numFmtId="0" fontId="5" fillId="0" borderId="48" xfId="0" applyFont="1" applyBorder="1" applyAlignment="1">
      <alignment horizontal="center" vertical="center"/>
    </xf>
    <xf numFmtId="0" fontId="6" fillId="0" borderId="10" xfId="0" applyFont="1" applyBorder="1" applyAlignment="1">
      <alignment horizontal="center" vertical="center" textRotation="90" wrapText="1"/>
    </xf>
    <xf numFmtId="0" fontId="6" fillId="0" borderId="41" xfId="0" applyFont="1" applyBorder="1" applyAlignment="1">
      <alignment horizontal="center" vertical="center" textRotation="90" wrapText="1"/>
    </xf>
    <xf numFmtId="0" fontId="6" fillId="0" borderId="59" xfId="0" applyFont="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3" xfId="0" applyFont="1" applyFill="1" applyBorder="1" applyAlignment="1">
      <alignment horizontal="center" vertical="center" textRotation="90" wrapText="1"/>
    </xf>
    <xf numFmtId="0" fontId="6" fillId="0" borderId="38" xfId="0" applyFont="1" applyBorder="1" applyAlignment="1">
      <alignment horizontal="center" vertical="center"/>
    </xf>
    <xf numFmtId="0" fontId="6" fillId="0" borderId="76" xfId="0" applyFont="1" applyBorder="1" applyAlignment="1">
      <alignment horizontal="center" vertical="center"/>
    </xf>
    <xf numFmtId="0" fontId="12" fillId="0" borderId="0" xfId="0" applyFont="1" applyAlignment="1">
      <alignment horizontal="left" vertical="top" wrapText="1"/>
    </xf>
    <xf numFmtId="0" fontId="34" fillId="0" borderId="0" xfId="0" applyFont="1" applyAlignment="1">
      <alignment vertical="top"/>
    </xf>
    <xf numFmtId="0" fontId="6" fillId="0" borderId="16" xfId="0" applyFont="1" applyBorder="1" applyAlignment="1">
      <alignment horizontal="center" vertical="center" textRotation="90" wrapText="1"/>
    </xf>
    <xf numFmtId="0" fontId="6" fillId="0" borderId="63"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59"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52" xfId="0" applyNumberFormat="1" applyFont="1" applyBorder="1" applyAlignment="1">
      <alignment horizontal="center" vertical="center" textRotation="90" wrapText="1"/>
    </xf>
    <xf numFmtId="0" fontId="6" fillId="0" borderId="19" xfId="0" applyNumberFormat="1" applyFont="1" applyBorder="1" applyAlignment="1">
      <alignment horizontal="center" vertical="center" textRotation="90" wrapText="1"/>
    </xf>
    <xf numFmtId="0" fontId="6" fillId="0" borderId="44" xfId="0" applyNumberFormat="1"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64"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69"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4" fillId="0" borderId="54" xfId="0" applyNumberFormat="1" applyFont="1" applyBorder="1" applyAlignment="1">
      <alignment horizontal="center" vertical="top"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0" fontId="8" fillId="0" borderId="36" xfId="0" applyFont="1" applyFill="1" applyBorder="1" applyAlignment="1">
      <alignment horizontal="left" vertical="top" wrapText="1"/>
    </xf>
    <xf numFmtId="0" fontId="8" fillId="0" borderId="41" xfId="0" applyFont="1" applyFill="1" applyBorder="1" applyAlignment="1">
      <alignment horizontal="left" vertical="top" wrapText="1"/>
    </xf>
    <xf numFmtId="0" fontId="2" fillId="0" borderId="28" xfId="0" applyFont="1" applyFill="1" applyBorder="1" applyAlignment="1">
      <alignment horizontal="center" vertical="top"/>
    </xf>
    <xf numFmtId="0" fontId="2" fillId="0" borderId="32" xfId="0" applyFont="1" applyFill="1" applyBorder="1" applyAlignment="1">
      <alignment horizontal="center" vertical="top"/>
    </xf>
    <xf numFmtId="0" fontId="2" fillId="8" borderId="29" xfId="0" applyFont="1" applyFill="1" applyBorder="1" applyAlignment="1">
      <alignment horizontal="center" vertical="top" wrapText="1"/>
    </xf>
    <xf numFmtId="0" fontId="2" fillId="8" borderId="33" xfId="0" applyFont="1" applyFill="1" applyBorder="1" applyAlignment="1">
      <alignment horizontal="center" vertical="top" wrapText="1"/>
    </xf>
    <xf numFmtId="49" fontId="7" fillId="2" borderId="36" xfId="0" applyNumberFormat="1" applyFont="1" applyFill="1" applyBorder="1" applyAlignment="1">
      <alignment horizontal="center" vertical="top" wrapText="1"/>
    </xf>
    <xf numFmtId="0" fontId="11" fillId="0" borderId="41" xfId="0" applyFont="1" applyBorder="1" applyAlignment="1">
      <alignment horizontal="center" vertical="top" wrapText="1"/>
    </xf>
    <xf numFmtId="49" fontId="7" fillId="3" borderId="37" xfId="0" applyNumberFormat="1" applyFont="1" applyFill="1" applyBorder="1" applyAlignment="1">
      <alignment horizontal="center" vertical="top" wrapText="1"/>
    </xf>
    <xf numFmtId="0" fontId="11" fillId="0" borderId="42" xfId="0" applyFont="1" applyBorder="1" applyAlignment="1">
      <alignment horizontal="center" vertical="top" wrapText="1"/>
    </xf>
    <xf numFmtId="0" fontId="6" fillId="5" borderId="29" xfId="0" applyFont="1" applyFill="1" applyBorder="1" applyAlignment="1">
      <alignment horizontal="left" vertical="top" wrapText="1"/>
    </xf>
    <xf numFmtId="0" fontId="6" fillId="5" borderId="33"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11" fillId="0" borderId="46" xfId="0" applyFont="1" applyBorder="1" applyAlignment="1">
      <alignment horizontal="center" vertical="top" wrapText="1"/>
    </xf>
    <xf numFmtId="0" fontId="11" fillId="5" borderId="33" xfId="0" applyFont="1" applyFill="1" applyBorder="1" applyAlignment="1">
      <alignment horizontal="left" vertical="top" wrapText="1"/>
    </xf>
    <xf numFmtId="0" fontId="6" fillId="0" borderId="41" xfId="0" applyFont="1" applyFill="1" applyBorder="1" applyAlignment="1">
      <alignment horizontal="left" vertical="top" wrapText="1"/>
    </xf>
    <xf numFmtId="0" fontId="2" fillId="0" borderId="28"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2" fillId="0" borderId="29" xfId="0" applyFont="1" applyFill="1" applyBorder="1" applyAlignment="1">
      <alignment horizontal="center" vertical="top"/>
    </xf>
    <xf numFmtId="0" fontId="2" fillId="0" borderId="33" xfId="0" applyFont="1" applyFill="1" applyBorder="1" applyAlignment="1">
      <alignment horizontal="center" vertical="top"/>
    </xf>
    <xf numFmtId="0" fontId="21" fillId="0" borderId="52" xfId="0" applyFont="1" applyBorder="1" applyAlignment="1">
      <alignment horizontal="left" vertical="top" wrapText="1"/>
    </xf>
    <xf numFmtId="0" fontId="21" fillId="0" borderId="44" xfId="0" applyFont="1" applyBorder="1" applyAlignment="1">
      <alignment horizontal="left" vertical="top" wrapText="1"/>
    </xf>
    <xf numFmtId="0" fontId="2" fillId="0" borderId="52" xfId="0" applyFont="1" applyFill="1" applyBorder="1" applyAlignment="1">
      <alignment horizontal="center" vertical="top"/>
    </xf>
    <xf numFmtId="0" fontId="2" fillId="0" borderId="44" xfId="0" applyFont="1" applyFill="1" applyBorder="1" applyAlignment="1">
      <alignment horizontal="center" vertical="top"/>
    </xf>
    <xf numFmtId="0" fontId="6" fillId="0" borderId="68" xfId="0" applyFont="1" applyBorder="1" applyAlignment="1">
      <alignment vertical="top" wrapText="1"/>
    </xf>
    <xf numFmtId="0" fontId="11" fillId="0" borderId="46" xfId="0" applyFont="1" applyBorder="1" applyAlignment="1">
      <alignment wrapText="1"/>
    </xf>
    <xf numFmtId="0" fontId="2" fillId="0" borderId="36" xfId="0" applyFont="1" applyFill="1" applyBorder="1" applyAlignment="1">
      <alignment horizontal="center" vertical="top"/>
    </xf>
    <xf numFmtId="0" fontId="2" fillId="0" borderId="41" xfId="0" applyFont="1" applyFill="1" applyBorder="1" applyAlignment="1">
      <alignment horizontal="center" vertical="top"/>
    </xf>
    <xf numFmtId="0" fontId="3" fillId="0" borderId="52" xfId="0" applyFont="1" applyBorder="1" applyAlignment="1">
      <alignment horizontal="center" vertical="top" wrapText="1"/>
    </xf>
    <xf numFmtId="0" fontId="3" fillId="0" borderId="44" xfId="0" applyFont="1" applyBorder="1" applyAlignment="1">
      <alignment horizontal="center" vertical="top" wrapText="1"/>
    </xf>
    <xf numFmtId="0" fontId="11" fillId="0" borderId="61" xfId="0" applyFont="1" applyBorder="1" applyAlignment="1">
      <alignment wrapText="1"/>
    </xf>
    <xf numFmtId="0" fontId="15" fillId="5" borderId="29" xfId="0" applyFont="1" applyFill="1" applyBorder="1" applyAlignment="1">
      <alignment horizontal="left" vertical="top" wrapText="1"/>
    </xf>
    <xf numFmtId="0" fontId="15" fillId="5" borderId="33" xfId="0" applyFont="1" applyFill="1" applyBorder="1" applyAlignment="1">
      <alignment horizontal="left" vertical="top" wrapText="1"/>
    </xf>
    <xf numFmtId="0" fontId="15" fillId="0" borderId="52" xfId="0" applyFont="1" applyBorder="1" applyAlignment="1">
      <alignment horizontal="left" vertical="top" wrapText="1"/>
    </xf>
    <xf numFmtId="0" fontId="15" fillId="0" borderId="44" xfId="0" applyFont="1" applyBorder="1" applyAlignment="1">
      <alignment horizontal="left" vertical="top" wrapText="1"/>
    </xf>
    <xf numFmtId="49" fontId="2" fillId="0" borderId="29"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0" fontId="15" fillId="0" borderId="68" xfId="0" applyFont="1" applyBorder="1" applyAlignment="1">
      <alignment horizontal="left" vertical="justify" wrapText="1"/>
    </xf>
    <xf numFmtId="0" fontId="15" fillId="0" borderId="46" xfId="0" applyFont="1" applyBorder="1" applyAlignment="1">
      <alignment horizontal="left" vertical="justify" wrapText="1"/>
    </xf>
    <xf numFmtId="49" fontId="7" fillId="2" borderId="3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2" fillId="0" borderId="36" xfId="0" applyNumberFormat="1" applyFont="1" applyBorder="1" applyAlignment="1">
      <alignment horizontal="center" vertical="top"/>
    </xf>
    <xf numFmtId="49" fontId="2" fillId="0" borderId="41" xfId="0" applyNumberFormat="1" applyFont="1" applyBorder="1" applyAlignment="1">
      <alignment horizontal="center" vertical="top"/>
    </xf>
    <xf numFmtId="0" fontId="8" fillId="0" borderId="68" xfId="0" applyFont="1" applyFill="1" applyBorder="1" applyAlignment="1">
      <alignment horizontal="left" vertical="top" wrapText="1"/>
    </xf>
    <xf numFmtId="0" fontId="8" fillId="0" borderId="46" xfId="0" applyFont="1" applyFill="1" applyBorder="1" applyAlignment="1">
      <alignment horizontal="left" vertical="top" wrapText="1"/>
    </xf>
    <xf numFmtId="49" fontId="2" fillId="0" borderId="36"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7" fillId="0" borderId="27" xfId="0" applyNumberFormat="1" applyFont="1" applyBorder="1" applyAlignment="1">
      <alignment horizontal="center" vertical="top"/>
    </xf>
    <xf numFmtId="49" fontId="7" fillId="0" borderId="7" xfId="0" applyNumberFormat="1" applyFont="1" applyBorder="1" applyAlignment="1">
      <alignment horizontal="center" vertical="top"/>
    </xf>
    <xf numFmtId="49" fontId="7" fillId="0" borderId="65" xfId="0" applyNumberFormat="1" applyFont="1" applyBorder="1" applyAlignment="1">
      <alignment horizontal="center" vertical="top"/>
    </xf>
    <xf numFmtId="164" fontId="8" fillId="5" borderId="77" xfId="0" applyNumberFormat="1" applyFont="1" applyFill="1" applyBorder="1" applyAlignment="1">
      <alignment horizontal="center" vertical="top"/>
    </xf>
    <xf numFmtId="164" fontId="8" fillId="5" borderId="66" xfId="0" applyNumberFormat="1" applyFont="1" applyFill="1" applyBorder="1" applyAlignment="1">
      <alignment horizontal="center" vertical="top"/>
    </xf>
    <xf numFmtId="164" fontId="8" fillId="0" borderId="68"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0" fontId="8" fillId="0" borderId="52" xfId="0" applyFont="1" applyFill="1" applyBorder="1" applyAlignment="1">
      <alignment horizontal="center" vertical="top"/>
    </xf>
    <xf numFmtId="0" fontId="8" fillId="0" borderId="57" xfId="0" applyFont="1" applyFill="1" applyBorder="1" applyAlignment="1">
      <alignment horizontal="center" vertical="top"/>
    </xf>
    <xf numFmtId="164" fontId="8" fillId="0" borderId="52"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164" fontId="7" fillId="0" borderId="68"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8" borderId="28" xfId="0" applyNumberFormat="1" applyFont="1" applyFill="1" applyBorder="1" applyAlignment="1">
      <alignment horizontal="center" vertical="top"/>
    </xf>
    <xf numFmtId="49" fontId="2" fillId="8" borderId="20" xfId="0" applyNumberFormat="1" applyFont="1" applyFill="1" applyBorder="1" applyAlignment="1">
      <alignment horizontal="center" vertical="top"/>
    </xf>
    <xf numFmtId="49" fontId="2" fillId="8" borderId="32"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164" fontId="21" fillId="0" borderId="52" xfId="0" applyNumberFormat="1" applyFont="1" applyFill="1" applyBorder="1" applyAlignment="1">
      <alignment horizontal="center" vertical="top"/>
    </xf>
    <xf numFmtId="164" fontId="21" fillId="0" borderId="57"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40" fillId="0" borderId="28" xfId="0" applyNumberFormat="1" applyFont="1" applyFill="1" applyBorder="1" applyAlignment="1">
      <alignment horizontal="center" vertical="top"/>
    </xf>
    <xf numFmtId="49" fontId="40" fillId="0" borderId="32" xfId="0" applyNumberFormat="1" applyFont="1" applyFill="1" applyBorder="1" applyAlignment="1">
      <alignment horizontal="center" vertical="top"/>
    </xf>
    <xf numFmtId="49" fontId="2" fillId="0" borderId="36"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1"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32"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49" fontId="7" fillId="3" borderId="3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49" fontId="7" fillId="2" borderId="6" xfId="0" applyNumberFormat="1" applyFont="1" applyFill="1" applyBorder="1" applyAlignment="1">
      <alignment horizontal="center" vertical="top"/>
    </xf>
    <xf numFmtId="164" fontId="8" fillId="0" borderId="69" xfId="0" applyNumberFormat="1" applyFont="1" applyFill="1" applyBorder="1" applyAlignment="1">
      <alignment horizontal="center" vertical="center"/>
    </xf>
    <xf numFmtId="164" fontId="8" fillId="0" borderId="60" xfId="0" applyNumberFormat="1" applyFont="1" applyFill="1" applyBorder="1" applyAlignment="1">
      <alignment horizontal="center" vertical="center"/>
    </xf>
    <xf numFmtId="164" fontId="8" fillId="0" borderId="52"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xf>
    <xf numFmtId="164" fontId="8" fillId="0" borderId="52" xfId="0" applyNumberFormat="1" applyFont="1" applyFill="1" applyBorder="1" applyAlignment="1">
      <alignment horizontal="center" vertical="center" wrapText="1"/>
    </xf>
    <xf numFmtId="164" fontId="8" fillId="0" borderId="57"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0" fontId="2" fillId="0" borderId="19" xfId="0" applyFont="1" applyFill="1" applyBorder="1" applyAlignment="1">
      <alignment horizontal="center" vertical="top" wrapText="1"/>
    </xf>
    <xf numFmtId="0" fontId="2" fillId="0" borderId="57" xfId="0" applyFont="1" applyFill="1" applyBorder="1" applyAlignment="1">
      <alignment horizontal="center" vertical="top" wrapText="1"/>
    </xf>
    <xf numFmtId="164" fontId="8" fillId="0" borderId="44" xfId="0" applyNumberFormat="1" applyFont="1" applyFill="1" applyBorder="1" applyAlignment="1">
      <alignment horizontal="center" vertical="top"/>
    </xf>
    <xf numFmtId="0" fontId="15" fillId="0" borderId="29" xfId="0" applyFont="1" applyFill="1" applyBorder="1" applyAlignment="1">
      <alignment horizontal="left" vertical="top" wrapText="1"/>
    </xf>
    <xf numFmtId="0" fontId="11" fillId="0" borderId="33" xfId="0" applyFont="1" applyBorder="1" applyAlignment="1">
      <alignment horizontal="left" vertical="top" wrapText="1"/>
    </xf>
    <xf numFmtId="164" fontId="8" fillId="0" borderId="28"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29"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68" xfId="0" applyNumberFormat="1" applyFont="1" applyFill="1" applyBorder="1" applyAlignment="1">
      <alignment horizontal="left" vertical="top" wrapText="1"/>
    </xf>
    <xf numFmtId="164" fontId="8" fillId="0" borderId="61" xfId="0" applyNumberFormat="1" applyFont="1" applyFill="1" applyBorder="1" applyAlignment="1">
      <alignment horizontal="left" vertical="top" wrapText="1"/>
    </xf>
    <xf numFmtId="164" fontId="8" fillId="0" borderId="46" xfId="0" applyNumberFormat="1"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33" xfId="0" applyFont="1" applyFill="1" applyBorder="1" applyAlignment="1">
      <alignment horizontal="left" vertical="top" wrapText="1"/>
    </xf>
    <xf numFmtId="0" fontId="3" fillId="0" borderId="52" xfId="0" applyFont="1" applyFill="1" applyBorder="1" applyAlignment="1">
      <alignment horizontal="center" vertical="top"/>
    </xf>
    <xf numFmtId="0" fontId="3" fillId="0" borderId="57" xfId="0" applyFont="1" applyFill="1" applyBorder="1" applyAlignment="1">
      <alignment horizontal="center" vertical="top"/>
    </xf>
    <xf numFmtId="164" fontId="8" fillId="0" borderId="36" xfId="0" applyNumberFormat="1" applyFont="1" applyFill="1" applyBorder="1" applyAlignment="1">
      <alignment horizontal="center" vertical="center"/>
    </xf>
    <xf numFmtId="164" fontId="8" fillId="0" borderId="73" xfId="0" applyNumberFormat="1" applyFont="1" applyFill="1" applyBorder="1" applyAlignment="1">
      <alignment horizontal="center" vertical="center"/>
    </xf>
    <xf numFmtId="0" fontId="2" fillId="0" borderId="6" xfId="0" applyFont="1" applyFill="1" applyBorder="1" applyAlignment="1">
      <alignment horizontal="center" vertical="top"/>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21"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11" fillId="0" borderId="0" xfId="0" applyFont="1" applyAlignment="1">
      <alignment horizontal="left" wrapText="1"/>
    </xf>
    <xf numFmtId="0" fontId="21"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49" fontId="7" fillId="3" borderId="3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0" borderId="67" xfId="0" applyNumberFormat="1" applyFont="1" applyBorder="1" applyAlignment="1">
      <alignment horizontal="center" vertical="top"/>
    </xf>
    <xf numFmtId="49" fontId="7" fillId="0" borderId="30" xfId="0" applyNumberFormat="1" applyFont="1" applyBorder="1" applyAlignment="1">
      <alignment horizontal="center" vertical="top"/>
    </xf>
    <xf numFmtId="49" fontId="7" fillId="6" borderId="23" xfId="0" applyNumberFormat="1" applyFont="1" applyFill="1" applyBorder="1" applyAlignment="1">
      <alignment horizontal="right"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49" fontId="9" fillId="0" borderId="13" xfId="0" applyNumberFormat="1" applyFont="1" applyBorder="1" applyAlignment="1">
      <alignment horizontal="center" vertical="top"/>
    </xf>
    <xf numFmtId="164" fontId="8" fillId="5" borderId="52" xfId="0" applyNumberFormat="1" applyFont="1" applyFill="1" applyBorder="1" applyAlignment="1">
      <alignment horizontal="left" vertical="top" wrapText="1"/>
    </xf>
    <xf numFmtId="164" fontId="8" fillId="5" borderId="19" xfId="0" applyNumberFormat="1" applyFont="1" applyFill="1" applyBorder="1" applyAlignment="1">
      <alignment horizontal="left" vertical="top" wrapText="1"/>
    </xf>
    <xf numFmtId="164" fontId="8" fillId="5" borderId="44" xfId="0" applyNumberFormat="1" applyFont="1" applyFill="1" applyBorder="1" applyAlignment="1">
      <alignment horizontal="left" vertical="top" wrapText="1"/>
    </xf>
    <xf numFmtId="0" fontId="6" fillId="0" borderId="6" xfId="0" applyFont="1" applyFill="1" applyBorder="1" applyAlignment="1">
      <alignment horizontal="left" vertical="top" wrapText="1"/>
    </xf>
    <xf numFmtId="0" fontId="31" fillId="0" borderId="36" xfId="0" applyFont="1" applyFill="1" applyBorder="1" applyAlignment="1">
      <alignment horizontal="left" vertical="top" wrapText="1"/>
    </xf>
    <xf numFmtId="0" fontId="31" fillId="0" borderId="41" xfId="0" applyFont="1" applyFill="1" applyBorder="1" applyAlignment="1">
      <alignment horizontal="left" vertical="top" wrapText="1"/>
    </xf>
    <xf numFmtId="0" fontId="6" fillId="0" borderId="67"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43" xfId="0" applyFont="1" applyFill="1" applyBorder="1" applyAlignment="1">
      <alignment horizontal="left" vertical="top" wrapText="1"/>
    </xf>
    <xf numFmtId="164" fontId="6" fillId="0" borderId="75" xfId="0" applyNumberFormat="1" applyFont="1" applyFill="1" applyBorder="1" applyAlignment="1">
      <alignment horizontal="left" vertical="center" wrapText="1"/>
    </xf>
    <xf numFmtId="0" fontId="11" fillId="0" borderId="46" xfId="0" applyFont="1" applyBorder="1" applyAlignment="1">
      <alignment horizontal="left" vertical="center" wrapText="1"/>
    </xf>
    <xf numFmtId="0" fontId="8" fillId="0" borderId="52" xfId="0" applyFont="1" applyBorder="1" applyAlignment="1">
      <alignment horizontal="center" vertical="center" textRotation="90" wrapText="1"/>
    </xf>
    <xf numFmtId="0" fontId="8" fillId="0" borderId="69" xfId="0" applyFont="1" applyBorder="1" applyAlignment="1">
      <alignment horizontal="center" vertical="center" textRotation="90" wrapText="1"/>
    </xf>
    <xf numFmtId="1" fontId="15" fillId="0" borderId="36" xfId="4" applyNumberFormat="1" applyFont="1" applyBorder="1" applyAlignment="1">
      <alignment wrapText="1"/>
    </xf>
    <xf numFmtId="1" fontId="11" fillId="0" borderId="6" xfId="4" applyNumberFormat="1" applyFont="1" applyBorder="1" applyAlignment="1">
      <alignment wrapText="1"/>
    </xf>
    <xf numFmtId="1" fontId="11" fillId="0" borderId="41" xfId="4" applyNumberFormat="1" applyFont="1" applyBorder="1" applyAlignment="1">
      <alignment wrapText="1"/>
    </xf>
    <xf numFmtId="49" fontId="7" fillId="2" borderId="54" xfId="4" applyNumberFormat="1" applyFont="1" applyFill="1" applyBorder="1" applyAlignment="1">
      <alignment horizontal="center" vertical="top"/>
    </xf>
    <xf numFmtId="49" fontId="7" fillId="2" borderId="61" xfId="4" applyNumberFormat="1" applyFont="1" applyFill="1" applyBorder="1" applyAlignment="1">
      <alignment horizontal="center" vertical="top"/>
    </xf>
    <xf numFmtId="49" fontId="7" fillId="2" borderId="55" xfId="4" applyNumberFormat="1" applyFont="1" applyFill="1" applyBorder="1" applyAlignment="1">
      <alignment horizontal="center" vertical="top"/>
    </xf>
    <xf numFmtId="1" fontId="7" fillId="3" borderId="15" xfId="4" applyNumberFormat="1" applyFont="1" applyFill="1" applyBorder="1" applyAlignment="1">
      <alignment horizontal="center" vertical="top"/>
    </xf>
    <xf numFmtId="1" fontId="7" fillId="3" borderId="20" xfId="4" applyNumberFormat="1" applyFont="1" applyFill="1" applyBorder="1" applyAlignment="1">
      <alignment horizontal="center" vertical="top"/>
    </xf>
    <xf numFmtId="1" fontId="7" fillId="3" borderId="1" xfId="4" applyNumberFormat="1" applyFont="1" applyFill="1" applyBorder="1" applyAlignment="1">
      <alignment horizontal="center" vertical="top"/>
    </xf>
    <xf numFmtId="49" fontId="7" fillId="0" borderId="15" xfId="4" applyNumberFormat="1" applyFont="1" applyBorder="1" applyAlignment="1">
      <alignment horizontal="center" vertical="top"/>
    </xf>
    <xf numFmtId="49" fontId="7" fillId="0" borderId="20" xfId="4" applyNumberFormat="1" applyFont="1" applyBorder="1" applyAlignment="1">
      <alignment horizontal="center" vertical="top"/>
    </xf>
    <xf numFmtId="49" fontId="7" fillId="0" borderId="1" xfId="4" applyNumberFormat="1" applyFont="1" applyBorder="1" applyAlignment="1">
      <alignment horizontal="center" vertical="top"/>
    </xf>
    <xf numFmtId="1" fontId="6" fillId="0" borderId="27" xfId="4" applyNumberFormat="1" applyFont="1" applyFill="1" applyBorder="1" applyAlignment="1">
      <alignment vertical="top" wrapText="1"/>
    </xf>
    <xf numFmtId="1" fontId="6" fillId="0" borderId="7" xfId="4" applyNumberFormat="1" applyFont="1" applyFill="1" applyBorder="1" applyAlignment="1">
      <alignment vertical="top" wrapText="1"/>
    </xf>
    <xf numFmtId="1" fontId="6" fillId="0" borderId="65" xfId="4" applyNumberFormat="1" applyFont="1" applyFill="1" applyBorder="1" applyAlignment="1">
      <alignment vertical="top" wrapText="1"/>
    </xf>
    <xf numFmtId="1" fontId="9"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3" xfId="4" applyNumberFormat="1" applyFont="1" applyBorder="1" applyAlignment="1">
      <alignment horizontal="center" vertical="top"/>
    </xf>
    <xf numFmtId="1" fontId="2" fillId="0" borderId="54" xfId="4" applyNumberFormat="1" applyFont="1" applyBorder="1" applyAlignment="1">
      <alignment horizontal="center" vertical="top"/>
    </xf>
    <xf numFmtId="1" fontId="2" fillId="0" borderId="75" xfId="4" applyNumberFormat="1" applyFont="1" applyBorder="1" applyAlignment="1">
      <alignment horizontal="center" vertical="top"/>
    </xf>
    <xf numFmtId="1" fontId="2" fillId="0" borderId="55" xfId="4" applyNumberFormat="1" applyFont="1" applyBorder="1" applyAlignment="1">
      <alignment horizontal="center" vertical="top"/>
    </xf>
    <xf numFmtId="1" fontId="7" fillId="3" borderId="3" xfId="4" applyNumberFormat="1" applyFont="1" applyFill="1" applyBorder="1" applyAlignment="1">
      <alignment horizontal="right" vertical="top"/>
    </xf>
    <xf numFmtId="1" fontId="7" fillId="3" borderId="4" xfId="4" applyNumberFormat="1" applyFont="1" applyFill="1" applyBorder="1" applyAlignment="1">
      <alignment horizontal="right" vertical="top"/>
    </xf>
    <xf numFmtId="1" fontId="7" fillId="3" borderId="62" xfId="4" applyNumberFormat="1" applyFont="1" applyFill="1" applyBorder="1" applyAlignment="1">
      <alignment horizontal="right" vertical="top"/>
    </xf>
    <xf numFmtId="1" fontId="8" fillId="3" borderId="23" xfId="4" applyNumberFormat="1" applyFont="1" applyFill="1" applyBorder="1" applyAlignment="1">
      <alignment horizontal="left" vertical="top"/>
    </xf>
    <xf numFmtId="1" fontId="8" fillId="3" borderId="24" xfId="4" applyNumberFormat="1" applyFont="1" applyFill="1" applyBorder="1" applyAlignment="1">
      <alignment horizontal="left" vertical="top"/>
    </xf>
    <xf numFmtId="1" fontId="8" fillId="3" borderId="69" xfId="4" applyNumberFormat="1" applyFont="1" applyFill="1" applyBorder="1" applyAlignment="1">
      <alignment horizontal="left" vertical="top"/>
    </xf>
    <xf numFmtId="1" fontId="8" fillId="3" borderId="25" xfId="4" applyNumberFormat="1" applyFont="1" applyFill="1" applyBorder="1" applyAlignment="1">
      <alignment horizontal="left" vertical="top"/>
    </xf>
    <xf numFmtId="1" fontId="6" fillId="0" borderId="10" xfId="4" applyNumberFormat="1" applyFont="1" applyFill="1" applyBorder="1" applyAlignment="1">
      <alignment horizontal="left" vertical="top" wrapText="1"/>
    </xf>
    <xf numFmtId="1" fontId="11" fillId="0" borderId="41" xfId="4" applyNumberFormat="1" applyFont="1" applyBorder="1" applyAlignment="1">
      <alignment horizontal="left" vertical="top"/>
    </xf>
    <xf numFmtId="1" fontId="6" fillId="5" borderId="36" xfId="4" applyNumberFormat="1" applyFont="1" applyFill="1" applyBorder="1" applyAlignment="1">
      <alignment horizontal="left" vertical="top" wrapText="1"/>
    </xf>
    <xf numFmtId="1" fontId="6" fillId="5" borderId="73" xfId="4" applyNumberFormat="1" applyFont="1" applyFill="1" applyBorder="1" applyAlignment="1">
      <alignment horizontal="left" vertical="top" wrapText="1"/>
    </xf>
    <xf numFmtId="49" fontId="7" fillId="2" borderId="16" xfId="4" applyNumberFormat="1" applyFont="1" applyFill="1" applyBorder="1" applyAlignment="1">
      <alignment horizontal="center" vertical="top"/>
    </xf>
    <xf numFmtId="49" fontId="7" fillId="2" borderId="10" xfId="4" applyNumberFormat="1" applyFont="1" applyFill="1" applyBorder="1" applyAlignment="1">
      <alignment horizontal="center" vertical="top"/>
    </xf>
    <xf numFmtId="49" fontId="7" fillId="2" borderId="14" xfId="4" applyNumberFormat="1" applyFont="1" applyFill="1" applyBorder="1" applyAlignment="1">
      <alignment horizontal="center" vertical="top"/>
    </xf>
    <xf numFmtId="1" fontId="7" fillId="3" borderId="27" xfId="4" applyNumberFormat="1" applyFont="1" applyFill="1" applyBorder="1" applyAlignment="1">
      <alignment horizontal="center" vertical="top"/>
    </xf>
    <xf numFmtId="1" fontId="7" fillId="3" borderId="74" xfId="4" applyNumberFormat="1" applyFont="1" applyFill="1" applyBorder="1" applyAlignment="1">
      <alignment horizontal="center" vertical="top"/>
    </xf>
    <xf numFmtId="1" fontId="7" fillId="3" borderId="65" xfId="4" applyNumberFormat="1" applyFont="1" applyFill="1" applyBorder="1" applyAlignment="1">
      <alignment horizontal="center" vertical="top"/>
    </xf>
    <xf numFmtId="49" fontId="7" fillId="0" borderId="9" xfId="4" applyNumberFormat="1" applyFont="1" applyBorder="1" applyAlignment="1">
      <alignment horizontal="center" vertical="top"/>
    </xf>
    <xf numFmtId="1" fontId="6" fillId="0" borderId="37" xfId="4" applyNumberFormat="1" applyFont="1" applyFill="1" applyBorder="1" applyAlignment="1">
      <alignment horizontal="left" vertical="top" wrapText="1"/>
    </xf>
    <xf numFmtId="1" fontId="6" fillId="0" borderId="7" xfId="4" applyNumberFormat="1" applyFont="1" applyFill="1" applyBorder="1" applyAlignment="1">
      <alignment horizontal="left" vertical="top" wrapText="1"/>
    </xf>
    <xf numFmtId="1" fontId="6" fillId="0" borderId="42" xfId="4" applyNumberFormat="1" applyFont="1" applyFill="1" applyBorder="1" applyAlignment="1">
      <alignment horizontal="left" vertical="top" wrapText="1"/>
    </xf>
    <xf numFmtId="0" fontId="28" fillId="0" borderId="0" xfId="4" applyFont="1" applyAlignment="1">
      <alignment horizontal="left" vertical="top" wrapText="1"/>
    </xf>
    <xf numFmtId="0" fontId="29" fillId="0" borderId="0" xfId="4" applyFont="1" applyAlignment="1">
      <alignment vertical="top"/>
    </xf>
    <xf numFmtId="0" fontId="2" fillId="0" borderId="16" xfId="4" applyFont="1" applyBorder="1" applyAlignment="1">
      <alignment horizontal="center" vertical="center" textRotation="90" wrapText="1"/>
    </xf>
    <xf numFmtId="0" fontId="2" fillId="0" borderId="63" xfId="4" applyFont="1" applyBorder="1" applyAlignment="1">
      <alignment horizontal="center" vertical="center" textRotation="90" wrapText="1"/>
    </xf>
    <xf numFmtId="0" fontId="2" fillId="0" borderId="14" xfId="4" applyFont="1" applyBorder="1" applyAlignment="1">
      <alignment horizontal="center" vertical="center" textRotation="90" wrapText="1"/>
    </xf>
    <xf numFmtId="1" fontId="2" fillId="0" borderId="15" xfId="4" applyNumberFormat="1" applyFont="1" applyBorder="1" applyAlignment="1">
      <alignment horizontal="center" vertical="center" textRotation="90" wrapText="1"/>
    </xf>
    <xf numFmtId="1" fontId="2" fillId="0" borderId="59"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6" fillId="0" borderId="28" xfId="4" applyNumberFormat="1" applyFont="1" applyBorder="1" applyAlignment="1">
      <alignment horizontal="center" vertical="center" wrapText="1"/>
    </xf>
    <xf numFmtId="1" fontId="6" fillId="0" borderId="20" xfId="4" applyNumberFormat="1" applyFont="1" applyBorder="1" applyAlignment="1">
      <alignment horizontal="center" vertical="center" wrapText="1"/>
    </xf>
    <xf numFmtId="1" fontId="6" fillId="0" borderId="32" xfId="4" applyNumberFormat="1" applyFont="1" applyBorder="1" applyAlignment="1">
      <alignment horizontal="center" vertical="center" wrapText="1"/>
    </xf>
    <xf numFmtId="1" fontId="2" fillId="0" borderId="52" xfId="4" applyNumberFormat="1" applyFont="1" applyBorder="1" applyAlignment="1">
      <alignment horizontal="center" vertical="center" textRotation="90" wrapText="1"/>
    </xf>
    <xf numFmtId="1" fontId="2" fillId="0" borderId="19" xfId="4" applyNumberFormat="1" applyFont="1" applyBorder="1" applyAlignment="1">
      <alignment horizontal="center" vertical="center" textRotation="90" wrapText="1"/>
    </xf>
    <xf numFmtId="1" fontId="2" fillId="0" borderId="44"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64" xfId="4" applyNumberFormat="1" applyFont="1" applyBorder="1" applyAlignment="1">
      <alignment horizontal="center" vertical="center" textRotation="90" wrapText="1"/>
    </xf>
    <xf numFmtId="1" fontId="2" fillId="0" borderId="22" xfId="4" applyNumberFormat="1" applyFont="1" applyBorder="1" applyAlignment="1">
      <alignment horizontal="center" vertical="center" textRotation="90" wrapText="1"/>
    </xf>
    <xf numFmtId="1" fontId="7" fillId="0" borderId="16" xfId="4" applyNumberFormat="1" applyFont="1" applyBorder="1" applyAlignment="1">
      <alignment horizontal="center" vertical="center" wrapText="1"/>
    </xf>
    <xf numFmtId="1" fontId="7" fillId="0" borderId="15" xfId="4" applyNumberFormat="1" applyFont="1" applyBorder="1" applyAlignment="1">
      <alignment horizontal="center" vertical="center" wrapText="1"/>
    </xf>
    <xf numFmtId="1" fontId="7" fillId="0" borderId="17" xfId="4" applyNumberFormat="1" applyFont="1" applyBorder="1" applyAlignment="1">
      <alignment horizontal="center" vertical="center" wrapText="1"/>
    </xf>
    <xf numFmtId="1" fontId="8" fillId="0" borderId="69" xfId="4" applyNumberFormat="1" applyFont="1" applyBorder="1" applyAlignment="1">
      <alignment horizontal="center" vertical="center" textRotation="90" wrapText="1"/>
    </xf>
    <xf numFmtId="1" fontId="8" fillId="0" borderId="0" xfId="4" applyNumberFormat="1" applyFont="1" applyBorder="1" applyAlignment="1">
      <alignment horizontal="center" vertical="center" textRotation="90" wrapText="1"/>
    </xf>
    <xf numFmtId="1" fontId="8" fillId="0" borderId="45" xfId="4" applyNumberFormat="1" applyFont="1" applyBorder="1" applyAlignment="1">
      <alignment horizontal="center" vertical="center" textRotation="90" wrapText="1"/>
    </xf>
    <xf numFmtId="1" fontId="8" fillId="0" borderId="52" xfId="4" applyNumberFormat="1" applyFont="1" applyBorder="1" applyAlignment="1">
      <alignment horizontal="center" vertical="center" textRotation="90" wrapText="1"/>
    </xf>
    <xf numFmtId="1" fontId="8" fillId="0" borderId="19" xfId="4" applyNumberFormat="1" applyFont="1" applyBorder="1" applyAlignment="1">
      <alignment horizontal="center" vertical="center" textRotation="90" wrapText="1"/>
    </xf>
    <xf numFmtId="1" fontId="8" fillId="0" borderId="44" xfId="4" applyNumberFormat="1" applyFont="1" applyBorder="1" applyAlignment="1">
      <alignment horizontal="center" vertical="center" textRotation="90" wrapText="1"/>
    </xf>
    <xf numFmtId="1" fontId="7" fillId="0" borderId="54" xfId="4" applyNumberFormat="1" applyFont="1" applyBorder="1" applyAlignment="1">
      <alignment horizontal="center" vertical="center"/>
    </xf>
    <xf numFmtId="1" fontId="7" fillId="0" borderId="18" xfId="4" applyNumberFormat="1" applyFont="1" applyBorder="1" applyAlignment="1">
      <alignment horizontal="center" vertical="center"/>
    </xf>
    <xf numFmtId="1" fontId="7" fillId="0" borderId="48"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41" xfId="4" applyNumberFormat="1" applyFont="1" applyBorder="1" applyAlignment="1">
      <alignment horizontal="center" vertical="center" textRotation="90" wrapText="1"/>
    </xf>
    <xf numFmtId="1" fontId="2" fillId="0" borderId="59"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3" xfId="4" applyNumberFormat="1" applyFont="1" applyFill="1" applyBorder="1" applyAlignment="1">
      <alignment horizontal="center" vertical="center" textRotation="90" wrapText="1"/>
    </xf>
    <xf numFmtId="1" fontId="6" fillId="0" borderId="10" xfId="4" applyNumberFormat="1" applyFont="1" applyBorder="1" applyAlignment="1">
      <alignment horizontal="center" vertical="center" wrapText="1"/>
    </xf>
    <xf numFmtId="1" fontId="6" fillId="0" borderId="41" xfId="4" applyNumberFormat="1" applyFont="1" applyBorder="1" applyAlignment="1">
      <alignment horizontal="center" vertical="center" wrapText="1"/>
    </xf>
    <xf numFmtId="1" fontId="2" fillId="0" borderId="38" xfId="4" applyNumberFormat="1" applyFont="1" applyBorder="1" applyAlignment="1">
      <alignment horizontal="center" vertical="center"/>
    </xf>
    <xf numFmtId="1" fontId="2" fillId="0" borderId="76" xfId="4" applyNumberFormat="1" applyFont="1" applyBorder="1" applyAlignment="1">
      <alignment horizontal="center" vertical="center"/>
    </xf>
    <xf numFmtId="1" fontId="5" fillId="2" borderId="24" xfId="4" applyNumberFormat="1" applyFont="1" applyFill="1" applyBorder="1" applyAlignment="1">
      <alignment horizontal="left" vertical="top"/>
    </xf>
    <xf numFmtId="1" fontId="5" fillId="2" borderId="25" xfId="4" applyNumberFormat="1" applyFont="1" applyFill="1" applyBorder="1" applyAlignment="1">
      <alignment horizontal="left" vertical="top"/>
    </xf>
    <xf numFmtId="1" fontId="7" fillId="3" borderId="4" xfId="4" applyNumberFormat="1" applyFont="1" applyFill="1" applyBorder="1" applyAlignment="1">
      <alignment horizontal="left" vertical="top" wrapText="1"/>
    </xf>
    <xf numFmtId="1" fontId="7" fillId="3" borderId="62" xfId="4" applyNumberFormat="1" applyFont="1" applyFill="1" applyBorder="1" applyAlignment="1">
      <alignment horizontal="left" vertical="top" wrapText="1"/>
    </xf>
    <xf numFmtId="1" fontId="7" fillId="0" borderId="15" xfId="4" applyNumberFormat="1" applyFont="1" applyBorder="1" applyAlignment="1">
      <alignment horizontal="center" vertical="top"/>
    </xf>
    <xf numFmtId="1" fontId="7" fillId="0" borderId="9" xfId="4" applyNumberFormat="1" applyFont="1" applyBorder="1" applyAlignment="1">
      <alignment horizontal="center" vertical="top"/>
    </xf>
    <xf numFmtId="1" fontId="7" fillId="0" borderId="1" xfId="4" applyNumberFormat="1" applyFont="1" applyBorder="1" applyAlignment="1">
      <alignment horizontal="center" vertical="top"/>
    </xf>
    <xf numFmtId="1" fontId="6" fillId="5" borderId="67" xfId="4" applyNumberFormat="1" applyFont="1" applyFill="1" applyBorder="1" applyAlignment="1">
      <alignment horizontal="left" vertical="top" wrapText="1"/>
    </xf>
    <xf numFmtId="1" fontId="6" fillId="5" borderId="30" xfId="4" applyNumberFormat="1" applyFont="1" applyFill="1" applyBorder="1" applyAlignment="1">
      <alignment horizontal="left" vertical="top" wrapText="1"/>
    </xf>
    <xf numFmtId="1" fontId="6" fillId="5" borderId="43" xfId="4" applyNumberFormat="1" applyFont="1" applyFill="1" applyBorder="1" applyAlignment="1">
      <alignment horizontal="left" vertical="top" wrapText="1"/>
    </xf>
    <xf numFmtId="1" fontId="7" fillId="0" borderId="20" xfId="4" applyNumberFormat="1" applyFont="1" applyBorder="1" applyAlignment="1">
      <alignment horizontal="center" vertical="top"/>
    </xf>
    <xf numFmtId="0" fontId="5" fillId="0" borderId="34" xfId="4" applyFont="1" applyBorder="1" applyAlignment="1">
      <alignment horizontal="center" vertical="center" wrapText="1"/>
    </xf>
    <xf numFmtId="0" fontId="11" fillId="0" borderId="24" xfId="4" applyFont="1" applyBorder="1" applyAlignment="1">
      <alignment vertical="center" wrapText="1"/>
    </xf>
    <xf numFmtId="0" fontId="11" fillId="0" borderId="25" xfId="4" applyFont="1" applyBorder="1" applyAlignment="1">
      <alignment vertical="center" wrapText="1"/>
    </xf>
    <xf numFmtId="0" fontId="7" fillId="0" borderId="16" xfId="4" applyFont="1" applyBorder="1" applyAlignment="1">
      <alignment horizontal="center" vertical="center" wrapText="1"/>
    </xf>
    <xf numFmtId="0" fontId="7" fillId="0" borderId="15" xfId="4" applyFont="1" applyBorder="1" applyAlignment="1">
      <alignment horizontal="center" vertical="center" wrapText="1"/>
    </xf>
    <xf numFmtId="0" fontId="7" fillId="0" borderId="17" xfId="4" applyFont="1" applyBorder="1" applyAlignment="1">
      <alignment horizontal="center" vertical="center" wrapText="1"/>
    </xf>
    <xf numFmtId="2" fontId="6" fillId="0" borderId="27" xfId="4" applyNumberFormat="1" applyFont="1" applyFill="1" applyBorder="1" applyAlignment="1">
      <alignment vertical="top" wrapText="1"/>
    </xf>
    <xf numFmtId="2" fontId="6" fillId="0" borderId="7" xfId="4" applyNumberFormat="1" applyFont="1" applyFill="1" applyBorder="1" applyAlignment="1">
      <alignment vertical="top" wrapText="1"/>
    </xf>
    <xf numFmtId="2" fontId="6" fillId="0" borderId="65" xfId="4" applyNumberFormat="1" applyFont="1" applyFill="1" applyBorder="1" applyAlignment="1">
      <alignment vertical="top" wrapText="1"/>
    </xf>
    <xf numFmtId="1" fontId="7" fillId="6" borderId="24" xfId="4" applyNumberFormat="1" applyFont="1" applyFill="1" applyBorder="1" applyAlignment="1">
      <alignment horizontal="right" vertical="top"/>
    </xf>
    <xf numFmtId="1" fontId="7" fillId="2" borderId="23" xfId="4" applyNumberFormat="1" applyFont="1" applyFill="1" applyBorder="1" applyAlignment="1">
      <alignment horizontal="right" vertical="top"/>
    </xf>
    <xf numFmtId="1" fontId="7" fillId="2" borderId="24" xfId="4" applyNumberFormat="1" applyFont="1" applyFill="1" applyBorder="1" applyAlignment="1">
      <alignment horizontal="right" vertical="top"/>
    </xf>
    <xf numFmtId="1" fontId="6" fillId="0" borderId="29" xfId="4" applyNumberFormat="1" applyFont="1" applyFill="1" applyBorder="1" applyAlignment="1">
      <alignment vertical="top" wrapText="1"/>
    </xf>
    <xf numFmtId="1" fontId="6" fillId="0" borderId="33" xfId="4" applyNumberFormat="1" applyFont="1" applyFill="1" applyBorder="1" applyAlignment="1">
      <alignment vertical="top" wrapText="1"/>
    </xf>
    <xf numFmtId="1" fontId="2" fillId="6" borderId="34"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1" fontId="2" fillId="6" borderId="25" xfId="4" applyNumberFormat="1" applyFont="1" applyFill="1" applyBorder="1" applyAlignment="1">
      <alignment horizontal="center" vertical="top"/>
    </xf>
    <xf numFmtId="49" fontId="22" fillId="0" borderId="0" xfId="4" applyNumberFormat="1" applyFont="1" applyFill="1" applyBorder="1" applyAlignment="1">
      <alignment horizontal="center" vertical="top" wrapText="1"/>
    </xf>
    <xf numFmtId="0" fontId="11" fillId="0" borderId="0" xfId="4" applyFont="1" applyAlignment="1">
      <alignment vertical="top" wrapText="1"/>
    </xf>
    <xf numFmtId="0" fontId="8" fillId="0" borderId="73" xfId="4" applyFont="1" applyBorder="1" applyAlignment="1">
      <alignment horizontal="left" vertical="top" wrapText="1"/>
    </xf>
    <xf numFmtId="0" fontId="11" fillId="0" borderId="38" xfId="4" applyFont="1" applyBorder="1" applyAlignment="1">
      <alignment vertical="top" wrapText="1"/>
    </xf>
    <xf numFmtId="0" fontId="11" fillId="0" borderId="40" xfId="4" applyFont="1" applyBorder="1" applyAlignment="1">
      <alignment vertical="top" wrapText="1"/>
    </xf>
    <xf numFmtId="164" fontId="24" fillId="0" borderId="70" xfId="4" applyNumberFormat="1" applyFont="1" applyBorder="1" applyAlignment="1">
      <alignment horizontal="center" vertical="top" wrapText="1"/>
    </xf>
    <xf numFmtId="164" fontId="24" fillId="0" borderId="60" xfId="4" applyNumberFormat="1" applyFont="1" applyBorder="1" applyAlignment="1">
      <alignment horizontal="center" vertical="top" wrapText="1"/>
    </xf>
    <xf numFmtId="164" fontId="24" fillId="0" borderId="66" xfId="4" applyNumberFormat="1" applyFont="1" applyBorder="1" applyAlignment="1">
      <alignment horizontal="center" vertical="top" wrapText="1"/>
    </xf>
    <xf numFmtId="0" fontId="7" fillId="6" borderId="3" xfId="4" applyFont="1" applyFill="1" applyBorder="1" applyAlignment="1">
      <alignment horizontal="right" vertical="top" wrapText="1"/>
    </xf>
    <xf numFmtId="0" fontId="11" fillId="6" borderId="4" xfId="4" applyFont="1" applyFill="1" applyBorder="1" applyAlignment="1">
      <alignment vertical="top" wrapText="1"/>
    </xf>
    <xf numFmtId="0" fontId="11" fillId="6" borderId="23" xfId="4" applyFont="1" applyFill="1" applyBorder="1" applyAlignment="1">
      <alignment vertical="top" wrapText="1"/>
    </xf>
    <xf numFmtId="164" fontId="23" fillId="6" borderId="34" xfId="4" applyNumberFormat="1" applyFont="1" applyFill="1" applyBorder="1" applyAlignment="1">
      <alignment horizontal="center" vertical="top" wrapText="1"/>
    </xf>
    <xf numFmtId="164" fontId="23" fillId="6" borderId="24" xfId="4" applyNumberFormat="1" applyFont="1" applyFill="1" applyBorder="1" applyAlignment="1">
      <alignment horizontal="center" vertical="top" wrapText="1"/>
    </xf>
    <xf numFmtId="164" fontId="23" fillId="6" borderId="25" xfId="4" applyNumberFormat="1" applyFont="1" applyFill="1" applyBorder="1" applyAlignment="1">
      <alignment horizontal="center" vertical="top" wrapText="1"/>
    </xf>
    <xf numFmtId="0" fontId="8" fillId="0" borderId="56" xfId="4" applyFont="1" applyBorder="1" applyAlignment="1">
      <alignment horizontal="left" vertical="top" wrapText="1"/>
    </xf>
    <xf numFmtId="0" fontId="11" fillId="0" borderId="64" xfId="4" applyFont="1" applyBorder="1" applyAlignment="1">
      <alignment vertical="top" wrapText="1"/>
    </xf>
    <xf numFmtId="0" fontId="11" fillId="0" borderId="71" xfId="4" applyFont="1" applyBorder="1" applyAlignment="1">
      <alignment vertical="top" wrapText="1"/>
    </xf>
    <xf numFmtId="164" fontId="24" fillId="0" borderId="56" xfId="4" applyNumberFormat="1" applyFont="1" applyBorder="1" applyAlignment="1">
      <alignment horizontal="center" vertical="top" wrapText="1"/>
    </xf>
    <xf numFmtId="164" fontId="24" fillId="0" borderId="64" xfId="4" applyNumberFormat="1" applyFont="1" applyBorder="1" applyAlignment="1">
      <alignment horizontal="center" vertical="top" wrapText="1"/>
    </xf>
    <xf numFmtId="164" fontId="24" fillId="0" borderId="71" xfId="4" applyNumberFormat="1" applyFont="1" applyBorder="1" applyAlignment="1">
      <alignment horizontal="center" vertical="top" wrapText="1"/>
    </xf>
    <xf numFmtId="0" fontId="8" fillId="0" borderId="63" xfId="4" applyFont="1" applyBorder="1" applyAlignment="1">
      <alignment horizontal="left" vertical="top" wrapText="1"/>
    </xf>
    <xf numFmtId="0" fontId="11" fillId="0" borderId="59" xfId="4" applyFont="1" applyBorder="1" applyAlignment="1">
      <alignment vertical="top" wrapText="1"/>
    </xf>
    <xf numFmtId="0" fontId="11" fillId="0" borderId="72" xfId="4" applyFont="1" applyBorder="1" applyAlignment="1">
      <alignment vertical="top" wrapText="1"/>
    </xf>
    <xf numFmtId="0" fontId="7" fillId="4" borderId="3" xfId="4" applyFont="1" applyFill="1" applyBorder="1" applyAlignment="1">
      <alignment horizontal="right" vertical="top" wrapText="1"/>
    </xf>
    <xf numFmtId="0" fontId="11" fillId="0" borderId="4" xfId="4" applyFont="1" applyBorder="1" applyAlignment="1">
      <alignment vertical="top" wrapText="1"/>
    </xf>
    <xf numFmtId="0" fontId="11" fillId="0" borderId="62" xfId="4" applyFont="1" applyBorder="1" applyAlignment="1">
      <alignment vertical="top" wrapText="1"/>
    </xf>
    <xf numFmtId="164" fontId="35" fillId="4" borderId="24" xfId="4" applyNumberFormat="1" applyFont="1" applyFill="1" applyBorder="1" applyAlignment="1">
      <alignment horizontal="center" vertical="top" wrapText="1"/>
    </xf>
    <xf numFmtId="164" fontId="35" fillId="4" borderId="25" xfId="4" applyNumberFormat="1" applyFont="1" applyFill="1" applyBorder="1" applyAlignment="1">
      <alignment horizontal="center" vertical="top" wrapText="1"/>
    </xf>
    <xf numFmtId="0" fontId="8" fillId="0" borderId="16" xfId="4" applyFont="1" applyBorder="1" applyAlignment="1">
      <alignment horizontal="left" vertical="top" wrapText="1"/>
    </xf>
    <xf numFmtId="0" fontId="11" fillId="0" borderId="15" xfId="4" applyFont="1" applyBorder="1" applyAlignment="1">
      <alignment vertical="top" wrapText="1"/>
    </xf>
    <xf numFmtId="0" fontId="11" fillId="0" borderId="17" xfId="4" applyFont="1" applyBorder="1" applyAlignment="1">
      <alignment vertical="top" wrapText="1"/>
    </xf>
    <xf numFmtId="164" fontId="24" fillId="0" borderId="18" xfId="4" applyNumberFormat="1" applyFont="1" applyBorder="1" applyAlignment="1">
      <alignment horizontal="center" vertical="top" wrapText="1"/>
    </xf>
    <xf numFmtId="164" fontId="24" fillId="0" borderId="48" xfId="4" applyNumberFormat="1" applyFont="1" applyBorder="1" applyAlignment="1">
      <alignment horizontal="center" vertical="top" wrapText="1"/>
    </xf>
    <xf numFmtId="0" fontId="8" fillId="5" borderId="56" xfId="4" applyFont="1" applyFill="1" applyBorder="1" applyAlignment="1">
      <alignment horizontal="left" vertical="top" wrapText="1"/>
    </xf>
    <xf numFmtId="0" fontId="11" fillId="5" borderId="64" xfId="4" applyFont="1" applyFill="1" applyBorder="1" applyAlignment="1">
      <alignment horizontal="left" vertical="top" wrapText="1"/>
    </xf>
    <xf numFmtId="0" fontId="11" fillId="5" borderId="71" xfId="4" applyFont="1" applyFill="1" applyBorder="1" applyAlignment="1">
      <alignment horizontal="left" vertical="top" wrapText="1"/>
    </xf>
    <xf numFmtId="0" fontId="11" fillId="0" borderId="58" xfId="4" applyFont="1" applyBorder="1" applyAlignment="1">
      <alignment vertical="top" wrapText="1"/>
    </xf>
    <xf numFmtId="0" fontId="6" fillId="0" borderId="37"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6" fillId="0" borderId="67" xfId="0" applyFont="1" applyFill="1" applyBorder="1" applyAlignment="1">
      <alignment horizontal="justify" vertical="top" wrapText="1"/>
    </xf>
    <xf numFmtId="0" fontId="6" fillId="0" borderId="30" xfId="0" applyFont="1" applyFill="1" applyBorder="1" applyAlignment="1">
      <alignment horizontal="justify" vertical="top" wrapText="1"/>
    </xf>
    <xf numFmtId="0" fontId="6" fillId="0" borderId="43" xfId="0" applyFont="1" applyFill="1" applyBorder="1" applyAlignment="1">
      <alignment horizontal="justify" vertical="top" wrapText="1"/>
    </xf>
    <xf numFmtId="0" fontId="6" fillId="5" borderId="36" xfId="0" applyFont="1" applyFill="1" applyBorder="1" applyAlignment="1">
      <alignment horizontal="justify" vertical="top" wrapText="1"/>
    </xf>
    <xf numFmtId="0" fontId="6" fillId="5" borderId="41" xfId="0" applyFont="1" applyFill="1" applyBorder="1" applyAlignment="1">
      <alignment horizontal="justify" vertical="top" wrapText="1"/>
    </xf>
    <xf numFmtId="0" fontId="6" fillId="0" borderId="29" xfId="0" applyFont="1" applyFill="1" applyBorder="1" applyAlignment="1">
      <alignment horizontal="justify" vertical="top" wrapText="1"/>
    </xf>
    <xf numFmtId="0" fontId="6" fillId="0" borderId="33" xfId="0" applyFont="1" applyFill="1" applyBorder="1" applyAlignment="1">
      <alignment horizontal="justify" vertical="top" wrapText="1"/>
    </xf>
    <xf numFmtId="0" fontId="6" fillId="0" borderId="68" xfId="0" applyFont="1" applyFill="1" applyBorder="1" applyAlignment="1">
      <alignment horizontal="justify" vertical="top" wrapText="1"/>
    </xf>
    <xf numFmtId="0" fontId="6" fillId="0" borderId="46" xfId="0" applyFont="1" applyFill="1" applyBorder="1" applyAlignment="1">
      <alignment horizontal="justify" vertical="top" wrapText="1"/>
    </xf>
    <xf numFmtId="0" fontId="6" fillId="0" borderId="21" xfId="0" applyFont="1" applyFill="1" applyBorder="1" applyAlignment="1">
      <alignment horizontal="justify" vertical="top" wrapText="1"/>
    </xf>
    <xf numFmtId="0" fontId="11" fillId="0" borderId="73" xfId="0" applyFont="1" applyBorder="1" applyAlignment="1">
      <alignment horizontal="left" vertical="top" wrapText="1"/>
    </xf>
    <xf numFmtId="0" fontId="15" fillId="0" borderId="36" xfId="0" applyFont="1" applyBorder="1" applyAlignment="1">
      <alignment wrapText="1"/>
    </xf>
    <xf numFmtId="0" fontId="11" fillId="0" borderId="41" xfId="0" applyFont="1" applyBorder="1" applyAlignment="1">
      <alignment wrapText="1"/>
    </xf>
    <xf numFmtId="0" fontId="0" fillId="0" borderId="38" xfId="0" applyBorder="1" applyAlignment="1">
      <alignment vertical="top" wrapText="1"/>
    </xf>
    <xf numFmtId="0" fontId="0" fillId="0" borderId="40" xfId="0" applyBorder="1" applyAlignment="1">
      <alignment vertical="top" wrapText="1"/>
    </xf>
    <xf numFmtId="164" fontId="82" fillId="0" borderId="70" xfId="0" applyNumberFormat="1" applyFont="1" applyBorder="1" applyAlignment="1">
      <alignment horizontal="center" vertical="top" wrapText="1"/>
    </xf>
    <xf numFmtId="164" fontId="82" fillId="0" borderId="60" xfId="0" applyNumberFormat="1" applyFont="1" applyBorder="1" applyAlignment="1">
      <alignment horizontal="center" vertical="top" wrapText="1"/>
    </xf>
    <xf numFmtId="164" fontId="82" fillId="0" borderId="66" xfId="0" applyNumberFormat="1" applyFont="1" applyBorder="1" applyAlignment="1">
      <alignment horizontal="center" vertical="top" wrapText="1"/>
    </xf>
    <xf numFmtId="0" fontId="6" fillId="0" borderId="36" xfId="0" applyFont="1" applyFill="1" applyBorder="1" applyAlignment="1">
      <alignment horizontal="justify" vertical="top" wrapText="1"/>
    </xf>
    <xf numFmtId="0" fontId="11" fillId="0" borderId="6" xfId="0" applyFont="1" applyBorder="1" applyAlignment="1">
      <alignment horizontal="justify" wrapText="1"/>
    </xf>
    <xf numFmtId="0" fontId="11" fillId="0" borderId="41" xfId="0" applyFont="1" applyBorder="1" applyAlignment="1">
      <alignment horizontal="justify" wrapText="1"/>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0" borderId="59" xfId="0" applyBorder="1" applyAlignment="1">
      <alignment vertical="top" wrapText="1"/>
    </xf>
    <xf numFmtId="0" fontId="0" fillId="0" borderId="72" xfId="0" applyBorder="1" applyAlignment="1">
      <alignmen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0" fillId="0" borderId="58" xfId="0" applyBorder="1" applyAlignment="1">
      <alignment vertical="top" wrapText="1"/>
    </xf>
    <xf numFmtId="0" fontId="0" fillId="0" borderId="4" xfId="0" applyBorder="1" applyAlignment="1">
      <alignment vertical="top" wrapText="1"/>
    </xf>
    <xf numFmtId="0" fontId="0" fillId="0" borderId="62" xfId="0" applyBorder="1" applyAlignment="1">
      <alignment vertical="top" wrapText="1"/>
    </xf>
    <xf numFmtId="0" fontId="8" fillId="0" borderId="70" xfId="0" applyFont="1" applyBorder="1" applyAlignment="1">
      <alignment horizontal="left" vertical="top" wrapText="1"/>
    </xf>
    <xf numFmtId="0" fontId="8" fillId="0" borderId="60" xfId="0" applyFont="1" applyBorder="1" applyAlignment="1">
      <alignment horizontal="left" vertical="top" wrapText="1"/>
    </xf>
    <xf numFmtId="0" fontId="8" fillId="0" borderId="66" xfId="0" applyFont="1" applyBorder="1" applyAlignment="1">
      <alignment horizontal="left" vertical="top" wrapText="1"/>
    </xf>
    <xf numFmtId="164" fontId="36" fillId="0" borderId="56" xfId="0" applyNumberFormat="1" applyFont="1" applyFill="1" applyBorder="1" applyAlignment="1">
      <alignment horizontal="center" vertical="top" wrapText="1"/>
    </xf>
    <xf numFmtId="164" fontId="36" fillId="0" borderId="64" xfId="0" applyNumberFormat="1" applyFont="1" applyFill="1" applyBorder="1" applyAlignment="1">
      <alignment horizontal="center" vertical="top" wrapText="1"/>
    </xf>
    <xf numFmtId="164" fontId="36" fillId="0" borderId="71" xfId="0" applyNumberFormat="1" applyFont="1" applyFill="1" applyBorder="1" applyAlignment="1">
      <alignment horizontal="center" vertical="top" wrapText="1"/>
    </xf>
    <xf numFmtId="0" fontId="6" fillId="0" borderId="56" xfId="0" applyFont="1" applyFill="1" applyBorder="1" applyAlignment="1">
      <alignment horizontal="left" vertical="top" wrapText="1"/>
    </xf>
    <xf numFmtId="0" fontId="6" fillId="0" borderId="64" xfId="0" applyFont="1" applyFill="1" applyBorder="1" applyAlignment="1">
      <alignment horizontal="left" vertical="top" wrapText="1"/>
    </xf>
    <xf numFmtId="0" fontId="6" fillId="0" borderId="71" xfId="0" applyFont="1" applyFill="1" applyBorder="1" applyAlignment="1">
      <alignment horizontal="left" vertical="top" wrapText="1"/>
    </xf>
    <xf numFmtId="49" fontId="2" fillId="0" borderId="52"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0" borderId="32" xfId="0" applyNumberFormat="1" applyFont="1" applyFill="1" applyBorder="1" applyAlignment="1">
      <alignment horizontal="center" vertical="top"/>
    </xf>
    <xf numFmtId="0" fontId="16" fillId="0" borderId="21" xfId="0" applyFont="1" applyFill="1" applyBorder="1" applyAlignment="1">
      <alignment vertical="center" wrapText="1"/>
    </xf>
    <xf numFmtId="0" fontId="16" fillId="0" borderId="33" xfId="0" applyFont="1" applyFill="1" applyBorder="1" applyAlignment="1">
      <alignment vertical="center" wrapText="1"/>
    </xf>
    <xf numFmtId="49" fontId="5" fillId="0" borderId="28" xfId="0" applyNumberFormat="1" applyFont="1" applyFill="1" applyBorder="1" applyAlignment="1">
      <alignment horizontal="center" vertical="top"/>
    </xf>
    <xf numFmtId="49" fontId="16" fillId="0" borderId="15" xfId="0" applyNumberFormat="1" applyFont="1" applyFill="1" applyBorder="1" applyAlignment="1">
      <alignment horizontal="center" vertical="top"/>
    </xf>
    <xf numFmtId="49" fontId="16" fillId="0" borderId="20" xfId="0" applyNumberFormat="1" applyFont="1" applyFill="1" applyBorder="1" applyAlignment="1">
      <alignment horizontal="center" vertical="top"/>
    </xf>
    <xf numFmtId="49" fontId="16" fillId="0" borderId="1" xfId="0" applyNumberFormat="1" applyFont="1" applyFill="1" applyBorder="1" applyAlignment="1">
      <alignment horizontal="center" vertical="top"/>
    </xf>
    <xf numFmtId="0" fontId="16" fillId="0" borderId="27" xfId="0" applyFont="1" applyFill="1" applyBorder="1" applyAlignment="1">
      <alignment vertical="center" wrapText="1"/>
    </xf>
    <xf numFmtId="0" fontId="16" fillId="0" borderId="7" xfId="0" applyFont="1" applyFill="1" applyBorder="1" applyAlignment="1">
      <alignment vertical="center" wrapText="1"/>
    </xf>
    <xf numFmtId="0" fontId="16" fillId="0" borderId="65" xfId="0" applyFont="1" applyFill="1" applyBorder="1" applyAlignment="1">
      <alignment vertical="center" wrapText="1"/>
    </xf>
    <xf numFmtId="49" fontId="5" fillId="12" borderId="23" xfId="0" applyNumberFormat="1" applyFont="1" applyFill="1" applyBorder="1" applyAlignment="1">
      <alignment horizontal="right" vertical="top"/>
    </xf>
    <xf numFmtId="49" fontId="5" fillId="12" borderId="24" xfId="0" applyNumberFormat="1" applyFont="1" applyFill="1" applyBorder="1" applyAlignment="1">
      <alignment horizontal="right" vertical="top"/>
    </xf>
    <xf numFmtId="49" fontId="5" fillId="12" borderId="25" xfId="0" applyNumberFormat="1" applyFont="1" applyFill="1" applyBorder="1" applyAlignment="1">
      <alignment horizontal="right" vertical="top"/>
    </xf>
    <xf numFmtId="49" fontId="16" fillId="12" borderId="34" xfId="0" applyNumberFormat="1" applyFont="1" applyFill="1" applyBorder="1" applyAlignment="1">
      <alignment horizontal="left" vertical="top"/>
    </xf>
    <xf numFmtId="49" fontId="16" fillId="12" borderId="24" xfId="0" applyNumberFormat="1" applyFont="1" applyFill="1" applyBorder="1" applyAlignment="1">
      <alignment horizontal="left" vertical="top"/>
    </xf>
    <xf numFmtId="49" fontId="16" fillId="12" borderId="25" xfId="0" applyNumberFormat="1" applyFont="1" applyFill="1" applyBorder="1" applyAlignment="1">
      <alignment horizontal="left" vertical="top"/>
    </xf>
    <xf numFmtId="0" fontId="16" fillId="0" borderId="29" xfId="0" applyFont="1" applyFill="1" applyBorder="1" applyAlignment="1">
      <alignment vertical="top" wrapText="1"/>
    </xf>
    <xf numFmtId="0" fontId="16" fillId="0" borderId="33" xfId="0" applyFont="1" applyFill="1" applyBorder="1" applyAlignment="1">
      <alignment vertical="top" wrapText="1"/>
    </xf>
    <xf numFmtId="0" fontId="6" fillId="0" borderId="28"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1" fontId="6" fillId="0" borderId="29" xfId="0" applyNumberFormat="1" applyFont="1" applyFill="1" applyBorder="1" applyAlignment="1">
      <alignment horizontal="center" vertical="center" wrapText="1"/>
    </xf>
    <xf numFmtId="1" fontId="6" fillId="0" borderId="33" xfId="0" applyNumberFormat="1" applyFont="1" applyFill="1" applyBorder="1" applyAlignment="1">
      <alignment horizontal="center" vertical="center" wrapText="1"/>
    </xf>
    <xf numFmtId="0" fontId="5" fillId="14" borderId="34" xfId="0" applyFont="1" applyFill="1" applyBorder="1" applyAlignment="1">
      <alignment horizontal="right" vertical="top" wrapText="1"/>
    </xf>
    <xf numFmtId="0" fontId="5" fillId="14" borderId="24" xfId="0" applyFont="1" applyFill="1" applyBorder="1" applyAlignment="1">
      <alignment horizontal="right" vertical="top" wrapText="1"/>
    </xf>
    <xf numFmtId="0" fontId="5" fillId="14" borderId="25" xfId="0" applyFont="1" applyFill="1" applyBorder="1" applyAlignment="1">
      <alignment horizontal="right" vertical="top" wrapText="1"/>
    </xf>
    <xf numFmtId="164" fontId="25" fillId="14" borderId="34" xfId="0" applyNumberFormat="1" applyFont="1" applyFill="1" applyBorder="1" applyAlignment="1">
      <alignment horizontal="center" vertical="top" wrapText="1"/>
    </xf>
    <xf numFmtId="0" fontId="6" fillId="13" borderId="56" xfId="0" applyFont="1" applyFill="1" applyBorder="1" applyAlignment="1">
      <alignment horizontal="left" vertical="top" wrapText="1"/>
    </xf>
    <xf numFmtId="0" fontId="6" fillId="13" borderId="64" xfId="0" applyFont="1" applyFill="1" applyBorder="1" applyAlignment="1">
      <alignment horizontal="left" vertical="top" wrapText="1"/>
    </xf>
    <xf numFmtId="0" fontId="6" fillId="13" borderId="71" xfId="0" applyFont="1" applyFill="1" applyBorder="1" applyAlignment="1">
      <alignment horizontal="left" vertical="top" wrapText="1"/>
    </xf>
    <xf numFmtId="0" fontId="6" fillId="0" borderId="55"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50" xfId="0" applyFont="1" applyFill="1" applyBorder="1" applyAlignment="1">
      <alignment horizontal="left" vertical="top" wrapText="1"/>
    </xf>
    <xf numFmtId="164" fontId="36" fillId="0" borderId="55" xfId="0" applyNumberFormat="1" applyFont="1" applyFill="1" applyBorder="1" applyAlignment="1">
      <alignment horizontal="center" vertical="top" wrapText="1"/>
    </xf>
    <xf numFmtId="164" fontId="36" fillId="0" borderId="22" xfId="0" applyNumberFormat="1" applyFont="1" applyFill="1" applyBorder="1" applyAlignment="1">
      <alignment horizontal="center" vertical="top" wrapText="1"/>
    </xf>
    <xf numFmtId="164" fontId="36" fillId="0" borderId="50" xfId="0" applyNumberFormat="1" applyFont="1" applyFill="1" applyBorder="1" applyAlignment="1">
      <alignment horizontal="center" vertical="top" wrapText="1"/>
    </xf>
    <xf numFmtId="0" fontId="5" fillId="15" borderId="34" xfId="0" applyFont="1" applyFill="1" applyBorder="1" applyAlignment="1">
      <alignment horizontal="right" vertical="top" wrapText="1"/>
    </xf>
    <xf numFmtId="0" fontId="5" fillId="15" borderId="24" xfId="0" applyFont="1" applyFill="1" applyBorder="1" applyAlignment="1">
      <alignment horizontal="right" vertical="top" wrapText="1"/>
    </xf>
    <xf numFmtId="0" fontId="5" fillId="15" borderId="25" xfId="0" applyFont="1" applyFill="1" applyBorder="1" applyAlignment="1">
      <alignment horizontal="right" vertical="top" wrapText="1"/>
    </xf>
    <xf numFmtId="164" fontId="25" fillId="15" borderId="34" xfId="0" applyNumberFormat="1" applyFont="1" applyFill="1" applyBorder="1" applyAlignment="1">
      <alignment horizontal="center" vertical="top" wrapText="1"/>
    </xf>
    <xf numFmtId="164" fontId="25" fillId="15" borderId="24" xfId="0" applyNumberFormat="1" applyFont="1" applyFill="1" applyBorder="1" applyAlignment="1">
      <alignment horizontal="center" vertical="top" wrapText="1"/>
    </xf>
    <xf numFmtId="164" fontId="25" fillId="15" borderId="25"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48" xfId="0" applyFont="1" applyFill="1" applyBorder="1" applyAlignment="1">
      <alignment horizontal="left" vertical="top" wrapText="1"/>
    </xf>
    <xf numFmtId="164" fontId="36" fillId="0" borderId="54" xfId="0" applyNumberFormat="1" applyFont="1" applyFill="1" applyBorder="1" applyAlignment="1">
      <alignment horizontal="center" vertical="top" wrapText="1"/>
    </xf>
    <xf numFmtId="164" fontId="36" fillId="0" borderId="18" xfId="0" applyNumberFormat="1" applyFont="1" applyFill="1" applyBorder="1" applyAlignment="1">
      <alignment horizontal="center" vertical="top" wrapText="1"/>
    </xf>
    <xf numFmtId="164" fontId="36" fillId="0" borderId="48" xfId="0" applyNumberFormat="1" applyFont="1" applyFill="1" applyBorder="1" applyAlignment="1">
      <alignment horizontal="center" vertical="top" wrapText="1"/>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5" borderId="23" xfId="0" applyNumberFormat="1" applyFont="1" applyFill="1" applyBorder="1" applyAlignment="1">
      <alignment horizontal="right" vertical="top"/>
    </xf>
    <xf numFmtId="49" fontId="5" fillId="15" borderId="24" xfId="0" applyNumberFormat="1" applyFont="1" applyFill="1" applyBorder="1" applyAlignment="1">
      <alignment horizontal="right" vertical="top"/>
    </xf>
    <xf numFmtId="164" fontId="81" fillId="0" borderId="36" xfId="0" applyNumberFormat="1" applyFont="1" applyFill="1" applyBorder="1" applyAlignment="1">
      <alignment horizontal="center" vertical="top"/>
    </xf>
    <xf numFmtId="164" fontId="81" fillId="0" borderId="6" xfId="0" applyNumberFormat="1" applyFont="1" applyFill="1" applyBorder="1" applyAlignment="1">
      <alignment horizontal="center" vertical="top"/>
    </xf>
    <xf numFmtId="164" fontId="6" fillId="0" borderId="28"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81" fillId="0" borderId="29" xfId="0" applyNumberFormat="1" applyFont="1" applyFill="1" applyBorder="1" applyAlignment="1">
      <alignment horizontal="center" vertical="top"/>
    </xf>
    <xf numFmtId="164" fontId="81" fillId="0" borderId="21" xfId="0" applyNumberFormat="1" applyFont="1" applyFill="1" applyBorder="1" applyAlignment="1">
      <alignment horizontal="center" vertical="top"/>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49" fontId="5" fillId="11" borderId="36" xfId="0" applyNumberFormat="1" applyFont="1" applyFill="1" applyBorder="1" applyAlignment="1">
      <alignment horizontal="center" vertical="top"/>
    </xf>
    <xf numFmtId="49" fontId="5" fillId="11" borderId="6" xfId="0" applyNumberFormat="1" applyFont="1" applyFill="1" applyBorder="1" applyAlignment="1">
      <alignment horizontal="center" vertical="top"/>
    </xf>
    <xf numFmtId="49" fontId="5" fillId="11" borderId="41" xfId="0" applyNumberFormat="1" applyFont="1" applyFill="1" applyBorder="1" applyAlignment="1">
      <alignment horizontal="center" vertical="top"/>
    </xf>
    <xf numFmtId="49" fontId="5" fillId="12" borderId="28" xfId="0" applyNumberFormat="1" applyFont="1" applyFill="1" applyBorder="1" applyAlignment="1">
      <alignment horizontal="center" vertical="top"/>
    </xf>
    <xf numFmtId="49" fontId="5" fillId="12" borderId="20" xfId="0" applyNumberFormat="1" applyFont="1" applyFill="1" applyBorder="1" applyAlignment="1">
      <alignment horizontal="center" vertical="top"/>
    </xf>
    <xf numFmtId="49" fontId="5" fillId="12" borderId="32" xfId="0" applyNumberFormat="1" applyFont="1" applyFill="1" applyBorder="1" applyAlignment="1">
      <alignment horizontal="center" vertical="top"/>
    </xf>
    <xf numFmtId="49" fontId="5" fillId="0" borderId="37"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42" xfId="0" applyNumberFormat="1" applyFont="1" applyFill="1" applyBorder="1" applyAlignment="1">
      <alignment horizontal="center" vertical="top"/>
    </xf>
    <xf numFmtId="49" fontId="2" fillId="0" borderId="77"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0" fontId="6" fillId="0" borderId="36" xfId="0" applyFont="1" applyFill="1" applyBorder="1" applyAlignment="1">
      <alignment horizontal="left" vertical="center" wrapText="1"/>
    </xf>
    <xf numFmtId="0" fontId="6" fillId="0" borderId="41" xfId="0" applyFont="1" applyFill="1" applyBorder="1" applyAlignment="1">
      <alignment horizontal="left" vertical="center" wrapText="1"/>
    </xf>
    <xf numFmtId="49" fontId="6" fillId="0" borderId="32" xfId="0" applyNumberFormat="1" applyFont="1" applyFill="1" applyBorder="1" applyAlignment="1">
      <alignment horizontal="center" vertical="center" wrapText="1"/>
    </xf>
    <xf numFmtId="49" fontId="5" fillId="11" borderId="54" xfId="0" applyNumberFormat="1" applyFont="1" applyFill="1" applyBorder="1" applyAlignment="1">
      <alignment horizontal="center" vertical="top"/>
    </xf>
    <xf numFmtId="49" fontId="5" fillId="11" borderId="55" xfId="0" applyNumberFormat="1" applyFont="1" applyFill="1" applyBorder="1" applyAlignment="1">
      <alignment horizontal="center" vertical="top"/>
    </xf>
    <xf numFmtId="49" fontId="5" fillId="12" borderId="15" xfId="0" applyNumberFormat="1" applyFont="1" applyFill="1" applyBorder="1" applyAlignment="1">
      <alignment horizontal="center" vertical="top"/>
    </xf>
    <xf numFmtId="49" fontId="5" fillId="12" borderId="1" xfId="0" applyNumberFormat="1" applyFont="1" applyFill="1" applyBorder="1" applyAlignment="1">
      <alignment horizontal="center" vertical="top"/>
    </xf>
    <xf numFmtId="49" fontId="5" fillId="0" borderId="15"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6" fillId="0" borderId="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16" fillId="0" borderId="21" xfId="0" applyFont="1" applyFill="1" applyBorder="1" applyAlignment="1">
      <alignment vertical="top" wrapText="1"/>
    </xf>
    <xf numFmtId="0" fontId="16" fillId="13" borderId="29" xfId="0" applyFont="1" applyFill="1" applyBorder="1" applyAlignment="1">
      <alignment vertical="top" wrapText="1"/>
    </xf>
    <xf numFmtId="0" fontId="16" fillId="13" borderId="21" xfId="0" applyFont="1" applyFill="1" applyBorder="1" applyAlignment="1">
      <alignment vertical="top" wrapText="1"/>
    </xf>
    <xf numFmtId="0" fontId="16" fillId="13" borderId="33" xfId="0" applyFont="1" applyFill="1" applyBorder="1" applyAlignment="1">
      <alignment vertical="top" wrapText="1"/>
    </xf>
    <xf numFmtId="49" fontId="16" fillId="11" borderId="54" xfId="0" applyNumberFormat="1" applyFont="1" applyFill="1" applyBorder="1" applyAlignment="1">
      <alignment horizontal="center" vertical="top"/>
    </xf>
    <xf numFmtId="49" fontId="16" fillId="11" borderId="61" xfId="0" applyNumberFormat="1" applyFont="1" applyFill="1" applyBorder="1" applyAlignment="1">
      <alignment horizontal="center" vertical="top"/>
    </xf>
    <xf numFmtId="49" fontId="16" fillId="11" borderId="55" xfId="0" applyNumberFormat="1" applyFont="1" applyFill="1" applyBorder="1" applyAlignment="1">
      <alignment horizontal="center" vertical="top"/>
    </xf>
    <xf numFmtId="49" fontId="16" fillId="12" borderId="15" xfId="0" applyNumberFormat="1" applyFont="1" applyFill="1" applyBorder="1" applyAlignment="1">
      <alignment horizontal="center" vertical="top"/>
    </xf>
    <xf numFmtId="49" fontId="16" fillId="12" borderId="20" xfId="0" applyNumberFormat="1" applyFont="1" applyFill="1" applyBorder="1" applyAlignment="1">
      <alignment horizontal="center" vertical="top"/>
    </xf>
    <xf numFmtId="49" fontId="16" fillId="12" borderId="1" xfId="0" applyNumberFormat="1" applyFont="1" applyFill="1" applyBorder="1" applyAlignment="1">
      <alignment horizontal="center" vertical="top"/>
    </xf>
    <xf numFmtId="1" fontId="6" fillId="0" borderId="29" xfId="0" applyNumberFormat="1" applyFont="1" applyFill="1" applyBorder="1" applyAlignment="1">
      <alignment horizontal="center" vertical="top" wrapText="1"/>
    </xf>
    <xf numFmtId="1" fontId="6" fillId="0" borderId="21" xfId="0" applyNumberFormat="1" applyFont="1" applyFill="1" applyBorder="1" applyAlignment="1">
      <alignment horizontal="center" vertical="top" wrapText="1"/>
    </xf>
    <xf numFmtId="1" fontId="6" fillId="0" borderId="28" xfId="0" applyNumberFormat="1" applyFont="1" applyFill="1" applyBorder="1" applyAlignment="1">
      <alignment horizontal="center" vertical="top" wrapText="1"/>
    </xf>
    <xf numFmtId="1" fontId="6" fillId="0" borderId="20" xfId="0" applyNumberFormat="1" applyFont="1" applyFill="1" applyBorder="1" applyAlignment="1">
      <alignment horizontal="center" vertical="top" wrapText="1"/>
    </xf>
    <xf numFmtId="49" fontId="5" fillId="12" borderId="34" xfId="0" applyNumberFormat="1" applyFont="1" applyFill="1" applyBorder="1" applyAlignment="1">
      <alignment horizontal="left" vertical="top"/>
    </xf>
    <xf numFmtId="49" fontId="5" fillId="12" borderId="24" xfId="0" applyNumberFormat="1" applyFont="1" applyFill="1" applyBorder="1" applyAlignment="1">
      <alignment horizontal="left" vertical="top"/>
    </xf>
    <xf numFmtId="49" fontId="5" fillId="12" borderId="25" xfId="0" applyNumberFormat="1" applyFont="1" applyFill="1" applyBorder="1" applyAlignment="1">
      <alignment horizontal="left" vertical="top"/>
    </xf>
    <xf numFmtId="0" fontId="6" fillId="0" borderId="52" xfId="0"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0" fontId="5" fillId="11" borderId="23" xfId="0" applyFont="1" applyFill="1" applyBorder="1" applyAlignment="1">
      <alignment horizontal="left" vertical="top"/>
    </xf>
    <xf numFmtId="1" fontId="6" fillId="0" borderId="15" xfId="0" applyNumberFormat="1" applyFont="1" applyFill="1" applyBorder="1" applyAlignment="1">
      <alignment horizontal="center" vertical="top" wrapText="1"/>
    </xf>
    <xf numFmtId="1" fontId="6" fillId="0" borderId="9" xfId="0" applyNumberFormat="1" applyFont="1" applyFill="1" applyBorder="1" applyAlignment="1">
      <alignment horizontal="center" vertical="top" wrapText="1"/>
    </xf>
    <xf numFmtId="0" fontId="6" fillId="0" borderId="16"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67"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6" fillId="0" borderId="36" xfId="0" applyFont="1" applyFill="1" applyBorder="1" applyAlignment="1">
      <alignment horizontal="center" vertical="top" wrapText="1"/>
    </xf>
    <xf numFmtId="0" fontId="6" fillId="0" borderId="6" xfId="0" applyFont="1" applyFill="1" applyBorder="1" applyAlignment="1">
      <alignment horizontal="center" vertical="top" wrapText="1"/>
    </xf>
    <xf numFmtId="0" fontId="16" fillId="0" borderId="5" xfId="0" applyFont="1" applyFill="1" applyBorder="1" applyAlignment="1">
      <alignment horizontal="left" vertical="center" wrapText="1"/>
    </xf>
    <xf numFmtId="0" fontId="16" fillId="0" borderId="53" xfId="0" applyFont="1" applyFill="1" applyBorder="1" applyAlignment="1">
      <alignment horizontal="left" vertical="center" wrapText="1"/>
    </xf>
    <xf numFmtId="49" fontId="5" fillId="12" borderId="34" xfId="0" applyNumberFormat="1" applyFont="1" applyFill="1" applyBorder="1" applyAlignment="1">
      <alignment horizontal="right" vertical="top"/>
    </xf>
    <xf numFmtId="0" fontId="6" fillId="0" borderId="29" xfId="0" applyNumberFormat="1" applyFont="1" applyFill="1" applyBorder="1" applyAlignment="1">
      <alignment horizontal="center" vertical="center" wrapText="1"/>
    </xf>
    <xf numFmtId="0" fontId="6" fillId="0" borderId="33" xfId="0" applyNumberFormat="1"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48" xfId="0" applyFont="1" applyFill="1" applyBorder="1" applyAlignment="1">
      <alignment horizontal="center" vertical="center" wrapText="1"/>
    </xf>
    <xf numFmtId="49" fontId="2" fillId="0" borderId="68" xfId="0" applyNumberFormat="1" applyFont="1" applyFill="1" applyBorder="1" applyAlignment="1">
      <alignment horizontal="center" vertical="top"/>
    </xf>
    <xf numFmtId="49" fontId="2" fillId="0" borderId="61" xfId="0" applyNumberFormat="1" applyFont="1" applyFill="1" applyBorder="1" applyAlignment="1">
      <alignment horizontal="center" vertical="top"/>
    </xf>
    <xf numFmtId="49" fontId="5" fillId="12" borderId="47" xfId="0" applyNumberFormat="1" applyFont="1" applyFill="1" applyBorder="1" applyAlignment="1">
      <alignment horizontal="right" vertical="top"/>
    </xf>
    <xf numFmtId="0" fontId="16" fillId="0" borderId="52" xfId="0" applyFont="1" applyFill="1" applyBorder="1" applyAlignment="1">
      <alignment horizontal="left" vertical="top" wrapText="1"/>
    </xf>
    <xf numFmtId="0" fontId="16" fillId="0" borderId="57" xfId="0" applyFont="1" applyFill="1" applyBorder="1" applyAlignment="1">
      <alignment horizontal="left" vertical="top" wrapText="1"/>
    </xf>
    <xf numFmtId="0" fontId="16" fillId="0" borderId="19" xfId="0" applyFont="1" applyFill="1" applyBorder="1" applyAlignment="1">
      <alignment horizontal="left" vertical="top" wrapText="1"/>
    </xf>
    <xf numFmtId="0" fontId="6" fillId="0" borderId="28" xfId="0" applyFont="1" applyFill="1" applyBorder="1" applyAlignment="1">
      <alignment horizontal="center" vertical="top" wrapText="1"/>
    </xf>
    <xf numFmtId="0" fontId="6" fillId="0" borderId="38" xfId="0" applyFont="1" applyFill="1" applyBorder="1" applyAlignment="1">
      <alignment horizontal="center" vertical="top" wrapText="1"/>
    </xf>
    <xf numFmtId="1" fontId="6" fillId="0" borderId="76" xfId="0" applyNumberFormat="1" applyFont="1" applyFill="1" applyBorder="1" applyAlignment="1">
      <alignment horizontal="center" vertical="top" wrapText="1"/>
    </xf>
    <xf numFmtId="1" fontId="6" fillId="0" borderId="17" xfId="0" applyNumberFormat="1" applyFont="1" applyFill="1" applyBorder="1" applyAlignment="1">
      <alignment horizontal="center" vertical="top" wrapText="1"/>
    </xf>
    <xf numFmtId="1" fontId="6" fillId="0" borderId="11" xfId="0" applyNumberFormat="1" applyFont="1" applyFill="1" applyBorder="1" applyAlignment="1">
      <alignment horizontal="center" vertical="top" wrapText="1"/>
    </xf>
    <xf numFmtId="0" fontId="6" fillId="13" borderId="16" xfId="0" applyFont="1" applyFill="1" applyBorder="1" applyAlignment="1">
      <alignment horizontal="center" vertical="top" wrapText="1"/>
    </xf>
    <xf numFmtId="0" fontId="6" fillId="13" borderId="10" xfId="0" applyFont="1" applyFill="1" applyBorder="1" applyAlignment="1">
      <alignment horizontal="center" vertical="top" wrapText="1"/>
    </xf>
    <xf numFmtId="49" fontId="6" fillId="0" borderId="28" xfId="0" applyNumberFormat="1" applyFont="1" applyFill="1" applyBorder="1" applyAlignment="1">
      <alignment horizontal="center" vertical="top" wrapText="1"/>
    </xf>
    <xf numFmtId="49" fontId="6" fillId="0" borderId="20" xfId="0" applyNumberFormat="1" applyFont="1" applyFill="1" applyBorder="1" applyAlignment="1">
      <alignment horizontal="center" vertical="top" wrapText="1"/>
    </xf>
    <xf numFmtId="0" fontId="16" fillId="0" borderId="52"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8" fillId="0" borderId="10" xfId="0" applyFont="1" applyFill="1" applyBorder="1" applyAlignment="1">
      <alignment horizontal="center" vertical="center" textRotation="90" wrapText="1"/>
    </xf>
    <xf numFmtId="0" fontId="8" fillId="0" borderId="41" xfId="0" applyFont="1" applyFill="1" applyBorder="1" applyAlignment="1">
      <alignment horizontal="center" vertical="center" textRotation="90" wrapText="1"/>
    </xf>
    <xf numFmtId="0" fontId="6" fillId="0" borderId="15" xfId="0" applyFont="1" applyFill="1" applyBorder="1" applyAlignment="1">
      <alignment horizontal="center" vertical="top" wrapText="1"/>
    </xf>
    <xf numFmtId="0" fontId="6" fillId="0" borderId="9" xfId="0" applyFont="1" applyFill="1" applyBorder="1" applyAlignment="1">
      <alignment horizontal="center" vertical="top" wrapText="1"/>
    </xf>
    <xf numFmtId="0" fontId="15" fillId="0" borderId="0" xfId="0" applyFont="1" applyFill="1" applyBorder="1" applyAlignment="1">
      <alignment horizontal="center" vertical="top"/>
    </xf>
    <xf numFmtId="0" fontId="6" fillId="0" borderId="36" xfId="0" applyFont="1" applyFill="1" applyBorder="1" applyAlignment="1">
      <alignment horizontal="center" vertical="center" textRotation="90" wrapText="1"/>
    </xf>
    <xf numFmtId="0" fontId="6" fillId="0" borderId="6" xfId="0" applyFont="1" applyFill="1" applyBorder="1" applyAlignment="1">
      <alignment horizontal="center" vertical="center" textRotation="90" wrapText="1"/>
    </xf>
    <xf numFmtId="0" fontId="6" fillId="0" borderId="41" xfId="0" applyFont="1" applyFill="1" applyBorder="1" applyAlignment="1">
      <alignment horizontal="center" vertical="center" textRotation="90" wrapText="1"/>
    </xf>
    <xf numFmtId="0" fontId="6" fillId="0" borderId="28" xfId="0" applyFont="1" applyFill="1" applyBorder="1" applyAlignment="1">
      <alignment horizontal="center" vertical="center" textRotation="90" wrapText="1"/>
    </xf>
    <xf numFmtId="0" fontId="6" fillId="0" borderId="20" xfId="0" applyFont="1" applyFill="1" applyBorder="1" applyAlignment="1">
      <alignment horizontal="center" vertical="center" textRotation="90" wrapText="1"/>
    </xf>
    <xf numFmtId="0" fontId="6" fillId="0" borderId="32" xfId="0" applyFont="1" applyFill="1" applyBorder="1" applyAlignment="1">
      <alignment horizontal="center" vertical="center" textRotation="90" wrapText="1"/>
    </xf>
    <xf numFmtId="0" fontId="6" fillId="0" borderId="2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15" fillId="0" borderId="0" xfId="0" applyFont="1" applyAlignment="1">
      <alignment horizontal="left" vertical="top" wrapText="1"/>
    </xf>
    <xf numFmtId="0" fontId="6" fillId="15" borderId="24" xfId="0" applyFont="1" applyFill="1" applyBorder="1" applyAlignment="1">
      <alignment horizontal="center" vertical="top"/>
    </xf>
    <xf numFmtId="0" fontId="6" fillId="15" borderId="25" xfId="0" applyFont="1" applyFill="1" applyBorder="1" applyAlignment="1">
      <alignment horizontal="center" vertical="top"/>
    </xf>
    <xf numFmtId="49" fontId="5" fillId="0" borderId="69" xfId="0" applyNumberFormat="1" applyFont="1" applyFill="1" applyBorder="1" applyAlignment="1">
      <alignment horizontal="center" vertical="top" wrapText="1"/>
    </xf>
    <xf numFmtId="0" fontId="5" fillId="0" borderId="0" xfId="0" applyFont="1" applyFill="1" applyBorder="1" applyAlignment="1">
      <alignment horizontal="center" vertical="top"/>
    </xf>
    <xf numFmtId="1" fontId="6" fillId="0" borderId="28" xfId="0" applyNumberFormat="1" applyFont="1" applyFill="1" applyBorder="1" applyAlignment="1">
      <alignment horizontal="center" vertical="center" wrapText="1"/>
    </xf>
    <xf numFmtId="1" fontId="6" fillId="0" borderId="32" xfId="0" applyNumberFormat="1" applyFont="1" applyFill="1" applyBorder="1" applyAlignment="1">
      <alignment horizontal="center" vertical="center" wrapText="1"/>
    </xf>
    <xf numFmtId="0" fontId="6" fillId="0" borderId="73" xfId="0"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0" fontId="5" fillId="12" borderId="23" xfId="0" applyFont="1" applyFill="1" applyBorder="1" applyAlignment="1">
      <alignment horizontal="left" vertical="top" wrapText="1"/>
    </xf>
    <xf numFmtId="0" fontId="5" fillId="12" borderId="24" xfId="0" applyFont="1" applyFill="1" applyBorder="1" applyAlignment="1">
      <alignment horizontal="left" vertical="top" wrapText="1"/>
    </xf>
    <xf numFmtId="0" fontId="5" fillId="12" borderId="69" xfId="0" applyFont="1" applyFill="1" applyBorder="1" applyAlignment="1">
      <alignment horizontal="left" vertical="top" wrapText="1"/>
    </xf>
    <xf numFmtId="0" fontId="5" fillId="12" borderId="77" xfId="0" applyFont="1" applyFill="1" applyBorder="1" applyAlignment="1">
      <alignment horizontal="left" vertical="top" wrapText="1"/>
    </xf>
    <xf numFmtId="0" fontId="8" fillId="0" borderId="72"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11" xfId="0" applyFont="1" applyFill="1" applyBorder="1" applyAlignment="1">
      <alignment horizontal="center" vertical="center" textRotation="90" wrapText="1"/>
    </xf>
    <xf numFmtId="0" fontId="8" fillId="0" borderId="33" xfId="0" applyFont="1" applyFill="1" applyBorder="1" applyAlignment="1">
      <alignment horizontal="center" vertical="center" textRotation="90" wrapText="1"/>
    </xf>
    <xf numFmtId="0" fontId="6" fillId="0" borderId="72"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8" fillId="0" borderId="52" xfId="0" applyNumberFormat="1" applyFont="1" applyFill="1" applyBorder="1" applyAlignment="1">
      <alignment horizontal="center" vertical="center" textRotation="90" wrapText="1"/>
    </xf>
    <xf numFmtId="0" fontId="8" fillId="0" borderId="19" xfId="0" applyNumberFormat="1" applyFont="1" applyFill="1" applyBorder="1" applyAlignment="1">
      <alignment horizontal="center" vertical="center" textRotation="90" wrapText="1"/>
    </xf>
    <xf numFmtId="0" fontId="8" fillId="0" borderId="44" xfId="0" applyNumberFormat="1" applyFont="1" applyFill="1" applyBorder="1" applyAlignment="1">
      <alignment horizontal="center" vertical="center" textRotation="90" wrapText="1"/>
    </xf>
    <xf numFmtId="0" fontId="5" fillId="0" borderId="5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8" xfId="0" applyFont="1" applyFill="1" applyBorder="1" applyAlignment="1">
      <alignment horizontal="center" vertical="center"/>
    </xf>
    <xf numFmtId="49" fontId="6" fillId="8" borderId="79" xfId="0" applyNumberFormat="1" applyFont="1" applyFill="1" applyBorder="1" applyAlignment="1">
      <alignment horizontal="left" vertical="top" wrapText="1"/>
    </xf>
    <xf numFmtId="49" fontId="6" fillId="8" borderId="4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164" fontId="80" fillId="0" borderId="70" xfId="0" applyNumberFormat="1" applyFont="1" applyBorder="1" applyAlignment="1">
      <alignment horizontal="center" vertical="top" wrapText="1"/>
    </xf>
    <xf numFmtId="164" fontId="80" fillId="0" borderId="60" xfId="0" applyNumberFormat="1" applyFont="1" applyBorder="1" applyAlignment="1">
      <alignment horizontal="center" vertical="top" wrapText="1"/>
    </xf>
    <xf numFmtId="164" fontId="80" fillId="0" borderId="66" xfId="0" applyNumberFormat="1" applyFont="1" applyBorder="1" applyAlignment="1">
      <alignment horizontal="center" vertical="top" wrapText="1"/>
    </xf>
    <xf numFmtId="49" fontId="9" fillId="0" borderId="52" xfId="0" applyNumberFormat="1" applyFont="1" applyBorder="1" applyAlignment="1">
      <alignment horizontal="center" vertical="top" wrapText="1"/>
    </xf>
    <xf numFmtId="49" fontId="2" fillId="0" borderId="44" xfId="0" applyNumberFormat="1" applyFont="1" applyBorder="1" applyAlignment="1">
      <alignment horizontal="center" vertical="top" wrapText="1"/>
    </xf>
    <xf numFmtId="0" fontId="15" fillId="0" borderId="67" xfId="0" applyFont="1" applyBorder="1" applyAlignment="1">
      <alignment vertical="top" wrapText="1"/>
    </xf>
    <xf numFmtId="0" fontId="15" fillId="0" borderId="30" xfId="0" applyFont="1" applyBorder="1" applyAlignment="1">
      <alignment vertical="top" wrapText="1"/>
    </xf>
    <xf numFmtId="0" fontId="11" fillId="0" borderId="43" xfId="0" applyFont="1" applyBorder="1" applyAlignment="1">
      <alignment vertical="top" wrapText="1"/>
    </xf>
    <xf numFmtId="0" fontId="6" fillId="8" borderId="37" xfId="0" applyFont="1" applyFill="1" applyBorder="1" applyAlignment="1">
      <alignment horizontal="left" vertical="top" wrapText="1"/>
    </xf>
    <xf numFmtId="0" fontId="6" fillId="8" borderId="7" xfId="0" applyFont="1" applyFill="1" applyBorder="1" applyAlignment="1">
      <alignment horizontal="left" vertical="top" wrapText="1"/>
    </xf>
    <xf numFmtId="0" fontId="6" fillId="8" borderId="42" xfId="0" applyFont="1" applyFill="1" applyBorder="1" applyAlignment="1">
      <alignment horizontal="left" vertical="top" wrapText="1"/>
    </xf>
    <xf numFmtId="49" fontId="58" fillId="8" borderId="67" xfId="0" applyNumberFormat="1" applyFont="1" applyFill="1" applyBorder="1" applyAlignment="1">
      <alignment vertical="top" wrapText="1"/>
    </xf>
    <xf numFmtId="0" fontId="58" fillId="8" borderId="43" xfId="0" applyFont="1" applyFill="1" applyBorder="1" applyAlignment="1">
      <alignment vertical="top" wrapText="1"/>
    </xf>
    <xf numFmtId="49" fontId="58" fillId="8" borderId="67" xfId="0" applyNumberFormat="1" applyFont="1" applyFill="1" applyBorder="1" applyAlignment="1">
      <alignment horizontal="center" vertical="top" wrapText="1"/>
    </xf>
    <xf numFmtId="0" fontId="58" fillId="8" borderId="43" xfId="0" applyFont="1" applyFill="1" applyBorder="1" applyAlignment="1">
      <alignment horizontal="center" vertical="top" wrapText="1"/>
    </xf>
    <xf numFmtId="49" fontId="57" fillId="2" borderId="16" xfId="0" applyNumberFormat="1" applyFont="1" applyFill="1" applyBorder="1" applyAlignment="1">
      <alignment horizontal="center" vertical="top"/>
    </xf>
    <xf numFmtId="49" fontId="57" fillId="2" borderId="10" xfId="0" applyNumberFormat="1" applyFont="1" applyFill="1" applyBorder="1" applyAlignment="1">
      <alignment horizontal="center" vertical="top"/>
    </xf>
    <xf numFmtId="49" fontId="57" fillId="2" borderId="14" xfId="0" applyNumberFormat="1" applyFont="1" applyFill="1" applyBorder="1" applyAlignment="1">
      <alignment horizontal="center" vertical="top"/>
    </xf>
    <xf numFmtId="0" fontId="6" fillId="8" borderId="29" xfId="0" applyFont="1" applyFill="1" applyBorder="1" applyAlignment="1">
      <alignment horizontal="left" vertical="top" wrapText="1"/>
    </xf>
    <xf numFmtId="0" fontId="6" fillId="8" borderId="21" xfId="0" applyFont="1" applyFill="1" applyBorder="1" applyAlignment="1">
      <alignment horizontal="left" vertical="top" wrapText="1"/>
    </xf>
    <xf numFmtId="0" fontId="6" fillId="8" borderId="33" xfId="0" applyFont="1" applyFill="1" applyBorder="1" applyAlignment="1">
      <alignment horizontal="left" vertical="top" wrapText="1"/>
    </xf>
    <xf numFmtId="49" fontId="2" fillId="0" borderId="54" xfId="0" applyNumberFormat="1" applyFont="1" applyBorder="1" applyAlignment="1">
      <alignment horizontal="center" vertical="top" wrapText="1"/>
    </xf>
    <xf numFmtId="49" fontId="57" fillId="2" borderId="6" xfId="0" applyNumberFormat="1" applyFont="1" applyFill="1" applyBorder="1" applyAlignment="1">
      <alignment horizontal="center" vertical="top"/>
    </xf>
    <xf numFmtId="49" fontId="9" fillId="0" borderId="19" xfId="0" applyNumberFormat="1" applyFont="1" applyBorder="1" applyAlignment="1">
      <alignment horizontal="center" vertical="top" wrapText="1"/>
    </xf>
    <xf numFmtId="49" fontId="6" fillId="5" borderId="67" xfId="0" applyNumberFormat="1" applyFont="1" applyFill="1" applyBorder="1" applyAlignment="1">
      <alignment vertical="top" wrapText="1"/>
    </xf>
    <xf numFmtId="0" fontId="11" fillId="0" borderId="39" xfId="0" applyFont="1" applyBorder="1" applyAlignment="1">
      <alignment wrapText="1"/>
    </xf>
    <xf numFmtId="49" fontId="6" fillId="5" borderId="36" xfId="0" applyNumberFormat="1" applyFont="1" applyFill="1" applyBorder="1" applyAlignment="1">
      <alignment vertical="top" wrapText="1"/>
    </xf>
    <xf numFmtId="0" fontId="11" fillId="0" borderId="73" xfId="0" applyFont="1" applyBorder="1" applyAlignment="1">
      <alignment wrapText="1"/>
    </xf>
    <xf numFmtId="49" fontId="3" fillId="0" borderId="21" xfId="0" applyNumberFormat="1" applyFont="1" applyFill="1" applyBorder="1" applyAlignment="1">
      <alignment horizontal="center" vertical="top" wrapText="1"/>
    </xf>
    <xf numFmtId="0" fontId="11" fillId="0" borderId="33" xfId="0" applyFont="1" applyFill="1" applyBorder="1" applyAlignment="1">
      <alignment horizontal="center" vertical="top" wrapText="1"/>
    </xf>
    <xf numFmtId="49" fontId="3" fillId="0" borderId="20" xfId="0" applyNumberFormat="1" applyFont="1" applyFill="1" applyBorder="1" applyAlignment="1">
      <alignment horizontal="center" vertical="top" wrapText="1"/>
    </xf>
    <xf numFmtId="0" fontId="11" fillId="0" borderId="32" xfId="0" applyFont="1" applyFill="1" applyBorder="1" applyAlignment="1">
      <alignment horizontal="center" vertical="top" wrapText="1"/>
    </xf>
    <xf numFmtId="49" fontId="6" fillId="8" borderId="36" xfId="0" applyNumberFormat="1" applyFont="1" applyFill="1" applyBorder="1" applyAlignment="1">
      <alignment vertical="top" wrapText="1"/>
    </xf>
    <xf numFmtId="0" fontId="36" fillId="8" borderId="41" xfId="0" applyFont="1" applyFill="1" applyBorder="1" applyAlignment="1">
      <alignment vertical="top"/>
    </xf>
    <xf numFmtId="49" fontId="7" fillId="8" borderId="3" xfId="0" applyNumberFormat="1" applyFont="1" applyFill="1" applyBorder="1" applyAlignment="1">
      <alignment horizontal="right" vertical="top"/>
    </xf>
    <xf numFmtId="49" fontId="7" fillId="8" borderId="4" xfId="0" applyNumberFormat="1" applyFont="1" applyFill="1" applyBorder="1" applyAlignment="1">
      <alignment horizontal="right" vertical="top"/>
    </xf>
    <xf numFmtId="49" fontId="7" fillId="8" borderId="62" xfId="0" applyNumberFormat="1" applyFont="1" applyFill="1" applyBorder="1" applyAlignment="1">
      <alignment horizontal="right" vertical="top"/>
    </xf>
    <xf numFmtId="49" fontId="7" fillId="8" borderId="23" xfId="0" applyNumberFormat="1" applyFont="1" applyFill="1" applyBorder="1" applyAlignment="1">
      <alignment horizontal="left" vertical="top"/>
    </xf>
    <xf numFmtId="49" fontId="7" fillId="8" borderId="24" xfId="0" applyNumberFormat="1" applyFont="1" applyFill="1" applyBorder="1" applyAlignment="1">
      <alignment horizontal="left" vertical="top"/>
    </xf>
    <xf numFmtId="49" fontId="7" fillId="8" borderId="69" xfId="0" applyNumberFormat="1" applyFont="1" applyFill="1" applyBorder="1" applyAlignment="1">
      <alignment horizontal="left" vertical="top"/>
    </xf>
    <xf numFmtId="49" fontId="7" fillId="8" borderId="25" xfId="0" applyNumberFormat="1" applyFont="1" applyFill="1" applyBorder="1" applyAlignment="1">
      <alignment horizontal="left" vertical="top"/>
    </xf>
    <xf numFmtId="49" fontId="7" fillId="8" borderId="28" xfId="0" applyNumberFormat="1" applyFont="1" applyFill="1" applyBorder="1" applyAlignment="1">
      <alignment horizontal="center" vertical="top"/>
    </xf>
    <xf numFmtId="49" fontId="7" fillId="8" borderId="20" xfId="0" applyNumberFormat="1" applyFont="1" applyFill="1" applyBorder="1" applyAlignment="1">
      <alignment horizontal="center" vertical="top"/>
    </xf>
    <xf numFmtId="49" fontId="7" fillId="8" borderId="32" xfId="0" applyNumberFormat="1" applyFont="1" applyFill="1" applyBorder="1" applyAlignment="1">
      <alignment horizontal="center" vertical="top"/>
    </xf>
    <xf numFmtId="49" fontId="9" fillId="8" borderId="52" xfId="0" applyNumberFormat="1" applyFont="1" applyFill="1" applyBorder="1" applyAlignment="1">
      <alignment horizontal="center" vertical="top" wrapText="1"/>
    </xf>
    <xf numFmtId="49" fontId="2" fillId="8" borderId="19" xfId="0" applyNumberFormat="1" applyFont="1" applyFill="1" applyBorder="1" applyAlignment="1">
      <alignment horizontal="center" vertical="top" wrapText="1"/>
    </xf>
    <xf numFmtId="49" fontId="2" fillId="8" borderId="44" xfId="0" applyNumberFormat="1" applyFont="1" applyFill="1" applyBorder="1" applyAlignment="1">
      <alignment horizontal="center" vertical="top" wrapText="1"/>
    </xf>
    <xf numFmtId="49" fontId="2" fillId="8" borderId="54" xfId="0" applyNumberFormat="1" applyFont="1" applyFill="1" applyBorder="1" applyAlignment="1">
      <alignment horizontal="center" vertical="top"/>
    </xf>
    <xf numFmtId="49" fontId="2" fillId="8" borderId="75" xfId="0" applyNumberFormat="1" applyFont="1" applyFill="1" applyBorder="1" applyAlignment="1">
      <alignment horizontal="center" vertical="top"/>
    </xf>
    <xf numFmtId="49" fontId="2" fillId="8" borderId="55" xfId="0" applyNumberFormat="1" applyFont="1" applyFill="1" applyBorder="1" applyAlignment="1">
      <alignment horizontal="center" vertical="top"/>
    </xf>
    <xf numFmtId="0" fontId="15" fillId="8" borderId="6" xfId="0" applyFont="1" applyFill="1" applyBorder="1" applyAlignment="1">
      <alignment horizontal="left" wrapText="1"/>
    </xf>
    <xf numFmtId="0" fontId="11" fillId="8" borderId="41" xfId="0" applyFont="1" applyFill="1" applyBorder="1" applyAlignment="1">
      <alignment horizontal="left" wrapText="1"/>
    </xf>
    <xf numFmtId="49" fontId="9" fillId="8" borderId="19" xfId="0" applyNumberFormat="1" applyFont="1" applyFill="1" applyBorder="1" applyAlignment="1">
      <alignment horizontal="center" vertical="top" wrapText="1"/>
    </xf>
    <xf numFmtId="49" fontId="9" fillId="8" borderId="44" xfId="0" applyNumberFormat="1" applyFont="1" applyFill="1" applyBorder="1" applyAlignment="1">
      <alignment horizontal="center" vertical="top" wrapText="1"/>
    </xf>
    <xf numFmtId="49" fontId="2" fillId="8" borderId="52" xfId="0" applyNumberFormat="1" applyFont="1" applyFill="1" applyBorder="1" applyAlignment="1">
      <alignment horizontal="center" vertical="top"/>
    </xf>
    <xf numFmtId="49" fontId="2" fillId="8" borderId="19" xfId="0" applyNumberFormat="1" applyFont="1" applyFill="1" applyBorder="1" applyAlignment="1">
      <alignment horizontal="center" vertical="top"/>
    </xf>
    <xf numFmtId="49" fontId="2" fillId="8" borderId="44" xfId="0" applyNumberFormat="1" applyFont="1" applyFill="1" applyBorder="1" applyAlignment="1">
      <alignment horizontal="center" vertical="top"/>
    </xf>
    <xf numFmtId="0" fontId="65" fillId="0" borderId="0" xfId="0" applyFont="1" applyAlignment="1">
      <alignment horizontal="left" vertical="top" wrapText="1"/>
    </xf>
    <xf numFmtId="0" fontId="64" fillId="0" borderId="0" xfId="0" applyFont="1" applyAlignment="1">
      <alignment vertical="top"/>
    </xf>
    <xf numFmtId="0" fontId="11" fillId="0" borderId="45" xfId="0" applyFont="1" applyBorder="1" applyAlignment="1">
      <alignment horizontal="center" wrapText="1"/>
    </xf>
    <xf numFmtId="0" fontId="66" fillId="0" borderId="0" xfId="0" applyFont="1" applyAlignment="1">
      <alignment vertical="top"/>
    </xf>
    <xf numFmtId="49" fontId="7" fillId="2" borderId="75" xfId="0" applyNumberFormat="1" applyFont="1" applyFill="1" applyBorder="1" applyAlignment="1">
      <alignment horizontal="center" vertical="top"/>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3" fillId="0" borderId="52" xfId="0" applyNumberFormat="1" applyFont="1" applyBorder="1" applyAlignment="1">
      <alignment horizontal="center" vertical="top" wrapText="1"/>
    </xf>
    <xf numFmtId="49" fontId="3" fillId="0" borderId="19" xfId="0" applyNumberFormat="1" applyFont="1" applyBorder="1" applyAlignment="1">
      <alignment horizontal="center" vertical="top"/>
    </xf>
    <xf numFmtId="49" fontId="7" fillId="0" borderId="37" xfId="0" applyNumberFormat="1" applyFont="1" applyBorder="1" applyAlignment="1">
      <alignment horizontal="center" vertical="top"/>
    </xf>
    <xf numFmtId="0" fontId="15" fillId="0" borderId="37" xfId="0" applyFont="1" applyFill="1" applyBorder="1" applyAlignment="1">
      <alignment horizontal="left" vertical="top" wrapText="1"/>
    </xf>
    <xf numFmtId="0" fontId="15" fillId="0" borderId="7" xfId="0" applyFont="1" applyFill="1" applyBorder="1" applyAlignment="1">
      <alignment horizontal="left" vertical="top" wrapText="1"/>
    </xf>
    <xf numFmtId="49" fontId="37" fillId="0" borderId="52" xfId="0" applyNumberFormat="1" applyFont="1" applyBorder="1" applyAlignment="1">
      <alignment horizontal="center" vertical="top" wrapText="1"/>
    </xf>
    <xf numFmtId="49" fontId="2" fillId="0" borderId="69" xfId="0" applyNumberFormat="1" applyFont="1" applyBorder="1" applyAlignment="1">
      <alignment horizontal="center" vertical="top" wrapText="1"/>
    </xf>
    <xf numFmtId="49" fontId="2" fillId="0" borderId="0" xfId="0" applyNumberFormat="1" applyFont="1" applyBorder="1" applyAlignment="1">
      <alignment horizontal="center" vertical="top"/>
    </xf>
    <xf numFmtId="0" fontId="36" fillId="0" borderId="33" xfId="0" applyFont="1" applyBorder="1" applyAlignment="1">
      <alignment horizontal="left" vertical="top" wrapText="1"/>
    </xf>
    <xf numFmtId="49" fontId="2" fillId="0" borderId="69" xfId="0" applyNumberFormat="1" applyFont="1" applyBorder="1" applyAlignment="1">
      <alignment horizontal="center" vertical="top"/>
    </xf>
    <xf numFmtId="49" fontId="2" fillId="0" borderId="45" xfId="0" applyNumberFormat="1" applyFont="1" applyBorder="1" applyAlignment="1">
      <alignment horizontal="center" vertical="top"/>
    </xf>
    <xf numFmtId="0" fontId="36" fillId="6" borderId="4" xfId="0" applyFont="1" applyFill="1" applyBorder="1" applyAlignment="1">
      <alignment vertical="top" wrapText="1"/>
    </xf>
    <xf numFmtId="0" fontId="36" fillId="6" borderId="23" xfId="0" applyFont="1" applyFill="1" applyBorder="1" applyAlignment="1">
      <alignment vertical="top" wrapText="1"/>
    </xf>
    <xf numFmtId="0" fontId="15" fillId="0" borderId="6" xfId="0" applyFont="1" applyBorder="1" applyAlignment="1">
      <alignment wrapText="1"/>
    </xf>
    <xf numFmtId="49" fontId="7" fillId="2" borderId="25" xfId="0" applyNumberFormat="1" applyFont="1" applyFill="1" applyBorder="1" applyAlignment="1">
      <alignment horizontal="right" vertical="top"/>
    </xf>
    <xf numFmtId="0" fontId="36" fillId="0" borderId="0" xfId="0" applyFont="1" applyAlignment="1">
      <alignment vertical="top" wrapText="1"/>
    </xf>
    <xf numFmtId="0" fontId="36" fillId="0" borderId="38" xfId="0" applyFont="1" applyBorder="1" applyAlignment="1">
      <alignment vertical="top" wrapText="1"/>
    </xf>
    <xf numFmtId="0" fontId="36" fillId="0" borderId="40" xfId="0" applyFont="1" applyBorder="1" applyAlignment="1">
      <alignment vertical="top" wrapText="1"/>
    </xf>
    <xf numFmtId="0" fontId="36" fillId="0" borderId="64" xfId="0" applyFont="1" applyBorder="1" applyAlignment="1">
      <alignment vertical="top" wrapText="1"/>
    </xf>
    <xf numFmtId="0" fontId="36" fillId="0" borderId="71" xfId="0" applyFont="1" applyBorder="1" applyAlignment="1">
      <alignment vertical="top" wrapText="1"/>
    </xf>
    <xf numFmtId="0" fontId="36" fillId="0" borderId="59" xfId="0" applyFont="1" applyBorder="1" applyAlignment="1">
      <alignment vertical="top" wrapText="1"/>
    </xf>
    <xf numFmtId="0" fontId="36" fillId="0" borderId="72" xfId="0" applyFont="1" applyBorder="1" applyAlignment="1">
      <alignment vertical="top" wrapText="1"/>
    </xf>
    <xf numFmtId="0" fontId="36" fillId="0" borderId="15" xfId="0" applyFont="1" applyBorder="1" applyAlignment="1">
      <alignment vertical="top" wrapText="1"/>
    </xf>
    <xf numFmtId="0" fontId="36" fillId="0" borderId="17" xfId="0" applyFont="1" applyBorder="1" applyAlignment="1">
      <alignment vertical="top" wrapText="1"/>
    </xf>
    <xf numFmtId="0" fontId="36" fillId="0" borderId="4" xfId="0" applyFont="1" applyBorder="1" applyAlignment="1">
      <alignment vertical="top" wrapText="1"/>
    </xf>
    <xf numFmtId="0" fontId="36" fillId="0" borderId="62" xfId="0" applyFont="1" applyBorder="1" applyAlignment="1">
      <alignment vertical="top" wrapText="1"/>
    </xf>
    <xf numFmtId="164" fontId="84" fillId="4" borderId="24" xfId="0" applyNumberFormat="1" applyFont="1" applyFill="1" applyBorder="1" applyAlignment="1">
      <alignment horizontal="center" vertical="top" wrapText="1"/>
    </xf>
    <xf numFmtId="164" fontId="84" fillId="4" borderId="25" xfId="0" applyNumberFormat="1" applyFont="1" applyFill="1" applyBorder="1" applyAlignment="1">
      <alignment horizontal="center" vertical="top" wrapText="1"/>
    </xf>
    <xf numFmtId="0" fontId="36" fillId="0" borderId="58" xfId="0" applyFont="1" applyBorder="1" applyAlignment="1">
      <alignment vertical="top" wrapText="1"/>
    </xf>
    <xf numFmtId="0" fontId="2" fillId="0" borderId="16" xfId="5" applyFont="1" applyBorder="1" applyAlignment="1">
      <alignment horizontal="center" vertical="center" textRotation="90" wrapText="1"/>
    </xf>
    <xf numFmtId="0" fontId="2" fillId="0" borderId="6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15" xfId="5" applyFont="1" applyBorder="1" applyAlignment="1">
      <alignment horizontal="center" vertical="center" textRotation="90" wrapText="1"/>
    </xf>
    <xf numFmtId="0" fontId="2" fillId="0" borderId="59"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6" fillId="0" borderId="28"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32" xfId="5" applyFont="1" applyBorder="1" applyAlignment="1">
      <alignment horizontal="center" vertical="center" wrapText="1"/>
    </xf>
    <xf numFmtId="49" fontId="7" fillId="2" borderId="36" xfId="5" applyNumberFormat="1" applyFont="1" applyFill="1" applyBorder="1" applyAlignment="1">
      <alignment horizontal="center" vertical="top"/>
    </xf>
    <xf numFmtId="49" fontId="7" fillId="2" borderId="6" xfId="5" applyNumberFormat="1" applyFont="1" applyFill="1" applyBorder="1" applyAlignment="1">
      <alignment horizontal="center" vertical="top"/>
    </xf>
    <xf numFmtId="49" fontId="7" fillId="2" borderId="41" xfId="5" applyNumberFormat="1" applyFont="1" applyFill="1" applyBorder="1" applyAlignment="1">
      <alignment horizontal="center" vertical="top"/>
    </xf>
    <xf numFmtId="49" fontId="7" fillId="3" borderId="28" xfId="5" applyNumberFormat="1" applyFont="1" applyFill="1" applyBorder="1" applyAlignment="1">
      <alignment horizontal="center" vertical="top"/>
    </xf>
    <xf numFmtId="49" fontId="7" fillId="3" borderId="20" xfId="5" applyNumberFormat="1" applyFont="1" applyFill="1" applyBorder="1" applyAlignment="1">
      <alignment horizontal="center" vertical="top"/>
    </xf>
    <xf numFmtId="49" fontId="7" fillId="3" borderId="32" xfId="5" applyNumberFormat="1" applyFont="1" applyFill="1" applyBorder="1" applyAlignment="1">
      <alignment horizontal="center" vertical="top"/>
    </xf>
    <xf numFmtId="49" fontId="68" fillId="0" borderId="28" xfId="5" applyNumberFormat="1" applyFont="1" applyBorder="1" applyAlignment="1">
      <alignment horizontal="center" vertical="top"/>
    </xf>
    <xf numFmtId="49" fontId="68" fillId="0" borderId="20" xfId="5" applyNumberFormat="1" applyFont="1" applyBorder="1" applyAlignment="1">
      <alignment horizontal="center" vertical="top"/>
    </xf>
    <xf numFmtId="49" fontId="68" fillId="0" borderId="32" xfId="5" applyNumberFormat="1" applyFont="1" applyBorder="1" applyAlignment="1">
      <alignment horizontal="center" vertical="top"/>
    </xf>
    <xf numFmtId="0" fontId="46" fillId="0" borderId="29" xfId="5" applyFont="1" applyFill="1" applyBorder="1" applyAlignment="1">
      <alignment vertical="top" wrapText="1"/>
    </xf>
    <xf numFmtId="0" fontId="46" fillId="0" borderId="21" xfId="5" applyFont="1" applyFill="1" applyBorder="1" applyAlignment="1">
      <alignment vertical="top" wrapText="1"/>
    </xf>
    <xf numFmtId="0" fontId="46" fillId="0" borderId="33" xfId="5" applyFont="1" applyFill="1" applyBorder="1" applyAlignment="1">
      <alignment vertical="top" wrapText="1"/>
    </xf>
    <xf numFmtId="49" fontId="7" fillId="2" borderId="16" xfId="5" applyNumberFormat="1" applyFont="1" applyFill="1" applyBorder="1" applyAlignment="1">
      <alignment horizontal="center" vertical="top"/>
    </xf>
    <xf numFmtId="49" fontId="7" fillId="2" borderId="14" xfId="5" applyNumberFormat="1" applyFont="1" applyFill="1" applyBorder="1" applyAlignment="1">
      <alignment horizontal="center" vertical="top"/>
    </xf>
    <xf numFmtId="49" fontId="7" fillId="3" borderId="27" xfId="5" applyNumberFormat="1" applyFont="1" applyFill="1" applyBorder="1" applyAlignment="1">
      <alignment horizontal="center" vertical="top"/>
    </xf>
    <xf numFmtId="49" fontId="7" fillId="3" borderId="65" xfId="5" applyNumberFormat="1" applyFont="1" applyFill="1" applyBorder="1" applyAlignment="1">
      <alignment horizontal="center" vertical="top"/>
    </xf>
    <xf numFmtId="49" fontId="7" fillId="3" borderId="7" xfId="5" applyNumberFormat="1" applyFont="1" applyFill="1" applyBorder="1" applyAlignment="1">
      <alignment horizontal="center" vertical="top"/>
    </xf>
    <xf numFmtId="0" fontId="6" fillId="0" borderId="37" xfId="5" applyFont="1" applyFill="1" applyBorder="1" applyAlignment="1">
      <alignment horizontal="left" vertical="top" wrapText="1"/>
    </xf>
    <xf numFmtId="0" fontId="6" fillId="0" borderId="7" xfId="5" applyFont="1" applyFill="1" applyBorder="1" applyAlignment="1">
      <alignment horizontal="left" vertical="top" wrapText="1"/>
    </xf>
    <xf numFmtId="0" fontId="6" fillId="0" borderId="42" xfId="5" applyFont="1" applyFill="1" applyBorder="1" applyAlignment="1">
      <alignment horizontal="left" vertical="top" wrapText="1"/>
    </xf>
    <xf numFmtId="49" fontId="7" fillId="0" borderId="15" xfId="5" applyNumberFormat="1" applyFont="1" applyBorder="1" applyAlignment="1">
      <alignment horizontal="center" vertical="top"/>
    </xf>
    <xf numFmtId="49" fontId="7" fillId="0" borderId="1" xfId="5" applyNumberFormat="1" applyFont="1" applyBorder="1" applyAlignment="1">
      <alignment horizontal="center" vertical="top"/>
    </xf>
    <xf numFmtId="0" fontId="46" fillId="0" borderId="27" xfId="5" applyFont="1" applyFill="1" applyBorder="1" applyAlignment="1">
      <alignment vertical="top" wrapText="1"/>
    </xf>
    <xf numFmtId="0" fontId="46" fillId="0" borderId="7" xfId="5" applyFont="1" applyFill="1" applyBorder="1" applyAlignment="1">
      <alignment vertical="top" wrapText="1"/>
    </xf>
    <xf numFmtId="0" fontId="46" fillId="0" borderId="65" xfId="5" applyFont="1" applyFill="1" applyBorder="1" applyAlignment="1">
      <alignment vertical="top" wrapText="1"/>
    </xf>
    <xf numFmtId="49" fontId="72" fillId="0" borderId="5" xfId="5" applyNumberFormat="1" applyFont="1" applyBorder="1" applyAlignment="1">
      <alignment horizontal="center" vertical="top"/>
    </xf>
    <xf numFmtId="49" fontId="72" fillId="0" borderId="19" xfId="5" applyNumberFormat="1" applyFont="1" applyBorder="1" applyAlignment="1">
      <alignment horizontal="center" vertical="top"/>
    </xf>
    <xf numFmtId="49" fontId="72" fillId="0" borderId="13" xfId="5" applyNumberFormat="1" applyFont="1" applyBorder="1" applyAlignment="1">
      <alignment horizontal="center" vertical="top"/>
    </xf>
    <xf numFmtId="49" fontId="7" fillId="0" borderId="20" xfId="5" applyNumberFormat="1" applyFont="1" applyBorder="1" applyAlignment="1">
      <alignment horizontal="center" vertical="top"/>
    </xf>
    <xf numFmtId="49" fontId="7" fillId="2" borderId="54" xfId="5" applyNumberFormat="1" applyFont="1" applyFill="1" applyBorder="1" applyAlignment="1">
      <alignment horizontal="center" vertical="top"/>
    </xf>
    <xf numFmtId="49" fontId="7" fillId="2" borderId="61" xfId="5" applyNumberFormat="1" applyFont="1" applyFill="1" applyBorder="1" applyAlignment="1">
      <alignment horizontal="center" vertical="top"/>
    </xf>
    <xf numFmtId="49" fontId="7" fillId="2" borderId="55" xfId="5" applyNumberFormat="1" applyFont="1" applyFill="1" applyBorder="1" applyAlignment="1">
      <alignment horizontal="center" vertical="top"/>
    </xf>
    <xf numFmtId="49" fontId="7" fillId="3" borderId="15" xfId="5" applyNumberFormat="1" applyFont="1" applyFill="1" applyBorder="1" applyAlignment="1">
      <alignment horizontal="center" vertical="top"/>
    </xf>
    <xf numFmtId="49" fontId="7" fillId="3" borderId="1" xfId="5" applyNumberFormat="1" applyFont="1" applyFill="1" applyBorder="1" applyAlignment="1">
      <alignment horizontal="center" vertical="top"/>
    </xf>
    <xf numFmtId="49" fontId="74" fillId="0" borderId="5" xfId="5" applyNumberFormat="1" applyFont="1" applyBorder="1" applyAlignment="1">
      <alignment horizontal="center" vertical="top"/>
    </xf>
    <xf numFmtId="49" fontId="74" fillId="0" borderId="19" xfId="5" applyNumberFormat="1" applyFont="1" applyBorder="1" applyAlignment="1">
      <alignment horizontal="center" vertical="top"/>
    </xf>
    <xf numFmtId="49" fontId="74" fillId="0" borderId="13" xfId="5" applyNumberFormat="1" applyFont="1" applyBorder="1" applyAlignment="1">
      <alignment horizontal="center" vertical="top"/>
    </xf>
    <xf numFmtId="49" fontId="72" fillId="0" borderId="68" xfId="5" applyNumberFormat="1" applyFont="1" applyBorder="1" applyAlignment="1">
      <alignment horizontal="center" vertical="top"/>
    </xf>
    <xf numFmtId="49" fontId="72" fillId="0" borderId="61" xfId="5" applyNumberFormat="1" applyFont="1" applyBorder="1" applyAlignment="1">
      <alignment horizontal="center" vertical="top"/>
    </xf>
    <xf numFmtId="49" fontId="74" fillId="0" borderId="46" xfId="5" applyNumberFormat="1" applyFont="1" applyBorder="1" applyAlignment="1">
      <alignment horizontal="center" vertical="top"/>
    </xf>
    <xf numFmtId="49" fontId="74" fillId="0" borderId="68" xfId="5" applyNumberFormat="1" applyFont="1" applyBorder="1" applyAlignment="1">
      <alignment horizontal="center" vertical="top"/>
    </xf>
    <xf numFmtId="49" fontId="74" fillId="0" borderId="61" xfId="5" applyNumberFormat="1" applyFont="1" applyBorder="1" applyAlignment="1">
      <alignment horizontal="center" vertical="top"/>
    </xf>
    <xf numFmtId="49" fontId="9" fillId="0" borderId="5" xfId="5" applyNumberFormat="1" applyFont="1" applyBorder="1" applyAlignment="1">
      <alignment horizontal="center" vertical="top"/>
    </xf>
    <xf numFmtId="49" fontId="9" fillId="0" borderId="19" xfId="5" applyNumberFormat="1" applyFont="1" applyBorder="1" applyAlignment="1">
      <alignment horizontal="center" vertical="top"/>
    </xf>
    <xf numFmtId="49" fontId="2" fillId="0" borderId="13" xfId="5" applyNumberFormat="1" applyFont="1" applyBorder="1" applyAlignment="1">
      <alignment horizontal="center" vertical="top"/>
    </xf>
    <xf numFmtId="49" fontId="2" fillId="0" borderId="54" xfId="5" applyNumberFormat="1" applyFont="1" applyBorder="1" applyAlignment="1">
      <alignment horizontal="center" vertical="top"/>
    </xf>
    <xf numFmtId="49" fontId="2" fillId="0" borderId="61" xfId="5" applyNumberFormat="1" applyFont="1" applyBorder="1" applyAlignment="1">
      <alignment horizontal="center" vertical="top"/>
    </xf>
    <xf numFmtId="49" fontId="2" fillId="0" borderId="55" xfId="5" applyNumberFormat="1" applyFont="1" applyBorder="1" applyAlignment="1">
      <alignment horizontal="center" vertical="top"/>
    </xf>
    <xf numFmtId="0" fontId="7" fillId="0" borderId="16"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17" xfId="5" applyFont="1" applyBorder="1" applyAlignment="1">
      <alignment horizontal="center" vertical="center" wrapText="1"/>
    </xf>
    <xf numFmtId="0" fontId="8" fillId="0" borderId="69" xfId="5" applyFont="1" applyBorder="1" applyAlignment="1">
      <alignment horizontal="center" vertical="center" textRotation="90" wrapText="1"/>
    </xf>
    <xf numFmtId="0" fontId="8" fillId="0" borderId="0" xfId="5" applyFont="1" applyBorder="1" applyAlignment="1">
      <alignment horizontal="center" vertical="center" textRotation="90" wrapText="1"/>
    </xf>
    <xf numFmtId="0" fontId="8" fillId="0" borderId="45" xfId="5" applyFont="1" applyBorder="1" applyAlignment="1">
      <alignment horizontal="center" vertical="center" textRotation="90" wrapText="1"/>
    </xf>
    <xf numFmtId="0" fontId="8" fillId="0" borderId="52" xfId="5" applyFont="1" applyBorder="1" applyAlignment="1">
      <alignment horizontal="center" vertical="center" textRotation="90" wrapText="1"/>
    </xf>
    <xf numFmtId="0" fontId="8" fillId="0" borderId="19" xfId="5" applyFont="1" applyBorder="1" applyAlignment="1">
      <alignment horizontal="center" vertical="center" textRotation="90" wrapText="1"/>
    </xf>
    <xf numFmtId="0" fontId="8" fillId="0" borderId="44" xfId="5" applyFont="1" applyBorder="1" applyAlignment="1">
      <alignment horizontal="center" vertical="center" textRotation="90" wrapText="1"/>
    </xf>
    <xf numFmtId="0" fontId="16" fillId="2" borderId="23" xfId="5" applyFont="1" applyFill="1" applyBorder="1" applyAlignment="1">
      <alignment horizontal="left" vertical="top"/>
    </xf>
    <xf numFmtId="0" fontId="16" fillId="2" borderId="24" xfId="5" applyFont="1" applyFill="1" applyBorder="1" applyAlignment="1">
      <alignment horizontal="left" vertical="top"/>
    </xf>
    <xf numFmtId="0" fontId="16" fillId="2" borderId="25" xfId="5" applyFont="1" applyFill="1" applyBorder="1" applyAlignment="1">
      <alignment horizontal="left" vertical="top"/>
    </xf>
    <xf numFmtId="0" fontId="38" fillId="3" borderId="23" xfId="5" applyFont="1" applyFill="1" applyBorder="1" applyAlignment="1">
      <alignment horizontal="left" vertical="top" wrapText="1"/>
    </xf>
    <xf numFmtId="0" fontId="38" fillId="3" borderId="24" xfId="5" applyFont="1" applyFill="1" applyBorder="1" applyAlignment="1">
      <alignment horizontal="left" vertical="top" wrapText="1"/>
    </xf>
    <xf numFmtId="0" fontId="38" fillId="3" borderId="25" xfId="5" applyFont="1" applyFill="1" applyBorder="1" applyAlignment="1">
      <alignment horizontal="left" vertical="top" wrapText="1"/>
    </xf>
    <xf numFmtId="0" fontId="6" fillId="0" borderId="29" xfId="5" applyFont="1" applyFill="1" applyBorder="1" applyAlignment="1">
      <alignment vertical="top" wrapText="1"/>
    </xf>
    <xf numFmtId="0" fontId="36" fillId="0" borderId="21" xfId="0" applyFont="1" applyBorder="1" applyAlignment="1">
      <alignment vertical="top" wrapText="1"/>
    </xf>
    <xf numFmtId="0" fontId="36" fillId="0" borderId="33" xfId="0" applyFont="1" applyBorder="1" applyAlignment="1">
      <alignment vertical="top" wrapText="1"/>
    </xf>
    <xf numFmtId="0" fontId="0" fillId="0" borderId="20" xfId="0" applyBorder="1" applyAlignment="1">
      <alignment horizontal="center" vertical="top"/>
    </xf>
    <xf numFmtId="0" fontId="0" fillId="0" borderId="32" xfId="0" applyBorder="1" applyAlignment="1">
      <alignment horizontal="center" vertical="top"/>
    </xf>
    <xf numFmtId="49" fontId="7" fillId="0" borderId="28" xfId="5" applyNumberFormat="1" applyFont="1" applyBorder="1" applyAlignment="1">
      <alignment horizontal="center" vertical="top"/>
    </xf>
    <xf numFmtId="0" fontId="36" fillId="0" borderId="20" xfId="0" applyFont="1" applyBorder="1" applyAlignment="1">
      <alignment horizontal="center" vertical="top"/>
    </xf>
    <xf numFmtId="0" fontId="36" fillId="0" borderId="32" xfId="0" applyFont="1" applyBorder="1" applyAlignment="1">
      <alignment horizontal="center" vertical="top"/>
    </xf>
    <xf numFmtId="49" fontId="7" fillId="3" borderId="23" xfId="5" applyNumberFormat="1" applyFont="1" applyFill="1" applyBorder="1" applyAlignment="1">
      <alignment horizontal="left" vertical="top" wrapText="1"/>
    </xf>
    <xf numFmtId="49" fontId="7" fillId="3" borderId="24" xfId="5" applyNumberFormat="1" applyFont="1" applyFill="1" applyBorder="1" applyAlignment="1">
      <alignment horizontal="left" vertical="top" wrapText="1"/>
    </xf>
    <xf numFmtId="49" fontId="7" fillId="3" borderId="69" xfId="5" applyNumberFormat="1" applyFont="1" applyFill="1" applyBorder="1" applyAlignment="1">
      <alignment horizontal="left" vertical="top" wrapText="1"/>
    </xf>
    <xf numFmtId="49" fontId="7" fillId="3" borderId="25" xfId="5" applyNumberFormat="1" applyFont="1" applyFill="1" applyBorder="1" applyAlignment="1">
      <alignment horizontal="left" vertical="top" wrapText="1"/>
    </xf>
    <xf numFmtId="49" fontId="72" fillId="0" borderId="52" xfId="5" applyNumberFormat="1" applyFont="1" applyBorder="1" applyAlignment="1">
      <alignment horizontal="center" vertical="top"/>
    </xf>
    <xf numFmtId="49" fontId="72" fillId="0" borderId="44" xfId="5" applyNumberFormat="1" applyFont="1" applyBorder="1" applyAlignment="1">
      <alignment horizontal="center" vertical="top"/>
    </xf>
    <xf numFmtId="49" fontId="74" fillId="0" borderId="52" xfId="5" applyNumberFormat="1" applyFont="1" applyBorder="1" applyAlignment="1">
      <alignment horizontal="center" vertical="top"/>
    </xf>
    <xf numFmtId="49" fontId="74" fillId="0" borderId="44" xfId="5" applyNumberFormat="1" applyFont="1" applyBorder="1" applyAlignment="1">
      <alignment horizontal="center" vertical="top"/>
    </xf>
    <xf numFmtId="0" fontId="2" fillId="0" borderId="59"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3" xfId="5" applyFont="1" applyFill="1" applyBorder="1" applyAlignment="1">
      <alignment horizontal="center" vertical="center" textRotation="90" wrapText="1"/>
    </xf>
    <xf numFmtId="0" fontId="6" fillId="0" borderId="10" xfId="5" applyFont="1" applyBorder="1" applyAlignment="1">
      <alignment horizontal="center" vertical="center" wrapText="1"/>
    </xf>
    <xf numFmtId="0" fontId="6" fillId="0" borderId="41" xfId="5" applyFont="1" applyBorder="1" applyAlignment="1">
      <alignment horizontal="center" vertical="center" wrapText="1"/>
    </xf>
    <xf numFmtId="0" fontId="2" fillId="0" borderId="38" xfId="5" applyFont="1" applyBorder="1" applyAlignment="1">
      <alignment horizontal="center" vertical="center"/>
    </xf>
    <xf numFmtId="0" fontId="2" fillId="0" borderId="76" xfId="5" applyFont="1" applyBorder="1" applyAlignment="1">
      <alignment horizontal="center" vertical="center"/>
    </xf>
    <xf numFmtId="0" fontId="6" fillId="0" borderId="21" xfId="5" applyFont="1" applyFill="1" applyBorder="1" applyAlignment="1">
      <alignment vertical="top" wrapText="1"/>
    </xf>
    <xf numFmtId="49" fontId="7" fillId="3" borderId="3" xfId="5" applyNumberFormat="1" applyFont="1" applyFill="1" applyBorder="1" applyAlignment="1">
      <alignment horizontal="right" vertical="top"/>
    </xf>
    <xf numFmtId="49" fontId="7" fillId="3" borderId="4" xfId="5" applyNumberFormat="1" applyFont="1" applyFill="1" applyBorder="1" applyAlignment="1">
      <alignment horizontal="right" vertical="top"/>
    </xf>
    <xf numFmtId="49" fontId="7" fillId="3" borderId="62" xfId="5" applyNumberFormat="1" applyFont="1" applyFill="1" applyBorder="1" applyAlignment="1">
      <alignment horizontal="right" vertical="top"/>
    </xf>
    <xf numFmtId="49" fontId="7" fillId="3" borderId="23" xfId="5" applyNumberFormat="1" applyFont="1" applyFill="1" applyBorder="1" applyAlignment="1">
      <alignment horizontal="left" vertical="top"/>
    </xf>
    <xf numFmtId="49" fontId="7" fillId="3" borderId="24" xfId="5" applyNumberFormat="1" applyFont="1" applyFill="1" applyBorder="1" applyAlignment="1">
      <alignment horizontal="left" vertical="top"/>
    </xf>
    <xf numFmtId="49" fontId="7" fillId="3" borderId="25" xfId="5" applyNumberFormat="1" applyFont="1" applyFill="1" applyBorder="1" applyAlignment="1">
      <alignment horizontal="left" vertical="top"/>
    </xf>
    <xf numFmtId="49" fontId="68" fillId="0" borderId="15" xfId="5" applyNumberFormat="1" applyFont="1" applyBorder="1" applyAlignment="1">
      <alignment horizontal="center" vertical="top"/>
    </xf>
    <xf numFmtId="49" fontId="68" fillId="0" borderId="1" xfId="5" applyNumberFormat="1" applyFont="1" applyBorder="1" applyAlignment="1">
      <alignment horizontal="center" vertical="top"/>
    </xf>
    <xf numFmtId="49" fontId="68" fillId="3" borderId="15" xfId="5" applyNumberFormat="1" applyFont="1" applyFill="1" applyBorder="1" applyAlignment="1">
      <alignment horizontal="center" vertical="top"/>
    </xf>
    <xf numFmtId="49" fontId="68" fillId="3" borderId="20" xfId="5" applyNumberFormat="1" applyFont="1" applyFill="1" applyBorder="1" applyAlignment="1">
      <alignment horizontal="center" vertical="top"/>
    </xf>
    <xf numFmtId="49" fontId="68" fillId="3" borderId="1" xfId="5" applyNumberFormat="1" applyFont="1" applyFill="1" applyBorder="1" applyAlignment="1">
      <alignment horizontal="center" vertical="top"/>
    </xf>
    <xf numFmtId="0" fontId="69" fillId="0" borderId="67" xfId="5" applyFont="1" applyFill="1" applyBorder="1" applyAlignment="1">
      <alignment horizontal="left" vertical="top" wrapText="1"/>
    </xf>
    <xf numFmtId="0" fontId="69" fillId="0" borderId="30" xfId="5" applyFont="1" applyFill="1" applyBorder="1" applyAlignment="1">
      <alignment horizontal="left" vertical="top" wrapText="1"/>
    </xf>
    <xf numFmtId="0" fontId="69" fillId="0" borderId="43" xfId="5" applyFont="1" applyFill="1" applyBorder="1" applyAlignment="1">
      <alignment horizontal="left" vertical="top" wrapText="1"/>
    </xf>
    <xf numFmtId="0" fontId="11" fillId="0" borderId="45" xfId="5" applyFont="1" applyBorder="1" applyAlignment="1">
      <alignment horizontal="center" wrapText="1"/>
    </xf>
    <xf numFmtId="0" fontId="7" fillId="0" borderId="54" xfId="5" applyFont="1" applyBorder="1" applyAlignment="1">
      <alignment horizontal="center" vertical="center"/>
    </xf>
    <xf numFmtId="0" fontId="7" fillId="0" borderId="18" xfId="5" applyFont="1" applyBorder="1" applyAlignment="1">
      <alignment horizontal="center" vertical="center"/>
    </xf>
    <xf numFmtId="0" fontId="7" fillId="0" borderId="48"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41" xfId="5" applyFont="1" applyBorder="1" applyAlignment="1">
      <alignment horizontal="center" vertical="center" textRotation="90" wrapText="1"/>
    </xf>
    <xf numFmtId="0" fontId="2" fillId="0" borderId="52" xfId="5" applyNumberFormat="1" applyFont="1" applyBorder="1" applyAlignment="1">
      <alignment horizontal="center" vertical="center" textRotation="90" wrapText="1"/>
    </xf>
    <xf numFmtId="0" fontId="2" fillId="0" borderId="19" xfId="5" applyNumberFormat="1" applyFont="1" applyBorder="1" applyAlignment="1">
      <alignment horizontal="center" vertical="center" textRotation="90" wrapText="1"/>
    </xf>
    <xf numFmtId="0" fontId="2" fillId="0" borderId="44" xfId="5" applyNumberFormat="1"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64" xfId="5" applyFont="1" applyBorder="1" applyAlignment="1">
      <alignment horizontal="center" vertical="center" textRotation="90" wrapText="1"/>
    </xf>
    <xf numFmtId="0" fontId="2" fillId="0" borderId="22" xfId="5" applyFont="1" applyBorder="1" applyAlignment="1">
      <alignment horizontal="center" vertical="center" textRotation="90" wrapText="1"/>
    </xf>
    <xf numFmtId="0" fontId="2" fillId="0" borderId="52" xfId="5" applyFont="1" applyBorder="1" applyAlignment="1">
      <alignment horizontal="center" vertical="center" textRotation="90" wrapText="1"/>
    </xf>
    <xf numFmtId="0" fontId="2" fillId="0" borderId="19" xfId="5" applyFont="1" applyBorder="1" applyAlignment="1">
      <alignment horizontal="center" vertical="center" textRotation="90" wrapText="1"/>
    </xf>
    <xf numFmtId="0" fontId="2" fillId="0" borderId="44" xfId="5" applyFont="1" applyBorder="1" applyAlignment="1">
      <alignment horizontal="center" vertical="center" textRotation="90" wrapText="1"/>
    </xf>
    <xf numFmtId="49" fontId="7" fillId="2" borderId="36" xfId="5" applyNumberFormat="1" applyFont="1" applyFill="1" applyBorder="1" applyAlignment="1">
      <alignment horizontal="center" vertical="top" wrapText="1"/>
    </xf>
    <xf numFmtId="0" fontId="11" fillId="0" borderId="41" xfId="5" applyFont="1" applyBorder="1" applyAlignment="1">
      <alignment horizontal="center" vertical="top" wrapText="1"/>
    </xf>
    <xf numFmtId="49" fontId="7" fillId="3" borderId="37" xfId="5" applyNumberFormat="1" applyFont="1" applyFill="1" applyBorder="1" applyAlignment="1">
      <alignment horizontal="center" vertical="top" wrapText="1"/>
    </xf>
    <xf numFmtId="0" fontId="11" fillId="0" borderId="42" xfId="5" applyFont="1" applyBorder="1" applyAlignment="1">
      <alignment horizontal="center" vertical="top" wrapText="1"/>
    </xf>
    <xf numFmtId="49" fontId="7" fillId="0" borderId="28" xfId="5" applyNumberFormat="1" applyFont="1" applyBorder="1" applyAlignment="1">
      <alignment horizontal="center" vertical="top" wrapText="1"/>
    </xf>
    <xf numFmtId="0" fontId="11" fillId="0" borderId="32" xfId="5" applyFont="1" applyBorder="1" applyAlignment="1">
      <alignment horizontal="center" vertical="top" wrapText="1"/>
    </xf>
    <xf numFmtId="0" fontId="6" fillId="5" borderId="29" xfId="5" applyFont="1" applyFill="1" applyBorder="1" applyAlignment="1">
      <alignment horizontal="left" vertical="top" wrapText="1"/>
    </xf>
    <xf numFmtId="0" fontId="11" fillId="5" borderId="33" xfId="5" applyFont="1" applyFill="1" applyBorder="1" applyAlignment="1">
      <alignment horizontal="left" vertical="top" wrapText="1"/>
    </xf>
    <xf numFmtId="49" fontId="9" fillId="0" borderId="68" xfId="5" applyNumberFormat="1" applyFont="1" applyBorder="1" applyAlignment="1">
      <alignment horizontal="center" vertical="top" wrapText="1"/>
    </xf>
    <xf numFmtId="0" fontId="11" fillId="0" borderId="46" xfId="5" applyFont="1" applyBorder="1" applyAlignment="1">
      <alignment horizontal="center" vertical="top" wrapText="1"/>
    </xf>
    <xf numFmtId="49" fontId="68" fillId="3" borderId="28" xfId="5" applyNumberFormat="1" applyFont="1" applyFill="1" applyBorder="1" applyAlignment="1">
      <alignment horizontal="center" vertical="top"/>
    </xf>
    <xf numFmtId="49" fontId="68" fillId="3" borderId="32" xfId="5" applyNumberFormat="1" applyFont="1" applyFill="1" applyBorder="1" applyAlignment="1">
      <alignment horizontal="center" vertical="top"/>
    </xf>
    <xf numFmtId="49" fontId="68" fillId="3" borderId="3" xfId="5" applyNumberFormat="1" applyFont="1" applyFill="1" applyBorder="1" applyAlignment="1">
      <alignment horizontal="right" vertical="top"/>
    </xf>
    <xf numFmtId="49" fontId="68" fillId="3" borderId="4" xfId="5" applyNumberFormat="1" applyFont="1" applyFill="1" applyBorder="1" applyAlignment="1">
      <alignment horizontal="right" vertical="top"/>
    </xf>
    <xf numFmtId="49" fontId="68" fillId="3" borderId="62" xfId="5" applyNumberFormat="1" applyFont="1" applyFill="1" applyBorder="1" applyAlignment="1">
      <alignment horizontal="right" vertical="top"/>
    </xf>
    <xf numFmtId="49" fontId="68" fillId="2" borderId="23" xfId="5" applyNumberFormat="1" applyFont="1" applyFill="1" applyBorder="1" applyAlignment="1">
      <alignment horizontal="right" vertical="top"/>
    </xf>
    <xf numFmtId="49" fontId="68" fillId="2" borderId="24" xfId="5" applyNumberFormat="1" applyFont="1" applyFill="1" applyBorder="1" applyAlignment="1">
      <alignment horizontal="right" vertical="top"/>
    </xf>
    <xf numFmtId="49" fontId="68" fillId="2" borderId="25" xfId="5" applyNumberFormat="1" applyFont="1" applyFill="1" applyBorder="1" applyAlignment="1">
      <alignment horizontal="right" vertical="top"/>
    </xf>
    <xf numFmtId="0" fontId="5" fillId="2" borderId="23" xfId="5" applyFont="1" applyFill="1" applyBorder="1" applyAlignment="1">
      <alignment horizontal="left" vertical="top"/>
    </xf>
    <xf numFmtId="0" fontId="5" fillId="2" borderId="24" xfId="5" applyFont="1" applyFill="1" applyBorder="1" applyAlignment="1">
      <alignment horizontal="left" vertical="top"/>
    </xf>
    <xf numFmtId="0" fontId="5" fillId="2" borderId="25" xfId="5" applyFont="1" applyFill="1" applyBorder="1" applyAlignment="1">
      <alignment horizontal="left" vertical="top"/>
    </xf>
    <xf numFmtId="0" fontId="7" fillId="3" borderId="23" xfId="5" applyFont="1" applyFill="1" applyBorder="1" applyAlignment="1">
      <alignment horizontal="left" vertical="top" wrapText="1"/>
    </xf>
    <xf numFmtId="0" fontId="7" fillId="3" borderId="24" xfId="5" applyFont="1" applyFill="1" applyBorder="1" applyAlignment="1">
      <alignment horizontal="left" vertical="top" wrapText="1"/>
    </xf>
    <xf numFmtId="0" fontId="7" fillId="3" borderId="25" xfId="5" applyFont="1" applyFill="1" applyBorder="1" applyAlignment="1">
      <alignment horizontal="left" vertical="top" wrapText="1"/>
    </xf>
    <xf numFmtId="49" fontId="2" fillId="0" borderId="52" xfId="5" applyNumberFormat="1" applyFont="1" applyBorder="1" applyAlignment="1">
      <alignment horizontal="center" vertical="top" wrapText="1"/>
    </xf>
    <xf numFmtId="0" fontId="11" fillId="0" borderId="44" xfId="5" applyFont="1" applyBorder="1" applyAlignment="1">
      <alignment horizontal="center" vertical="top" wrapText="1"/>
    </xf>
    <xf numFmtId="0" fontId="8" fillId="0" borderId="36" xfId="5" applyFont="1" applyFill="1" applyBorder="1" applyAlignment="1">
      <alignment vertical="top" wrapText="1"/>
    </xf>
    <xf numFmtId="0" fontId="15" fillId="0" borderId="41" xfId="3" applyFont="1" applyBorder="1" applyAlignment="1">
      <alignment vertical="top" wrapText="1"/>
    </xf>
    <xf numFmtId="0" fontId="6" fillId="0" borderId="29" xfId="5" applyFont="1" applyFill="1" applyBorder="1" applyAlignment="1">
      <alignment horizontal="left" vertical="top" wrapText="1"/>
    </xf>
    <xf numFmtId="0" fontId="6" fillId="0" borderId="33" xfId="5" applyFont="1" applyFill="1" applyBorder="1" applyAlignment="1">
      <alignment horizontal="left" vertical="top" wrapText="1"/>
    </xf>
    <xf numFmtId="49" fontId="9" fillId="0" borderId="13" xfId="5" applyNumberFormat="1" applyFont="1" applyBorder="1" applyAlignment="1">
      <alignment horizontal="center" vertical="top"/>
    </xf>
    <xf numFmtId="0" fontId="73" fillId="0" borderId="36" xfId="3" applyFont="1" applyBorder="1" applyAlignment="1">
      <alignment vertical="top" wrapText="1"/>
    </xf>
    <xf numFmtId="0" fontId="73" fillId="0" borderId="41" xfId="3" applyFont="1" applyBorder="1" applyAlignment="1">
      <alignment vertical="top" wrapText="1"/>
    </xf>
    <xf numFmtId="49" fontId="68" fillId="3" borderId="23" xfId="5" applyNumberFormat="1" applyFont="1" applyFill="1" applyBorder="1" applyAlignment="1">
      <alignment horizontal="right" vertical="top"/>
    </xf>
    <xf numFmtId="49" fontId="68" fillId="3" borderId="24" xfId="5" applyNumberFormat="1" applyFont="1" applyFill="1" applyBorder="1" applyAlignment="1">
      <alignment horizontal="right" vertical="top"/>
    </xf>
    <xf numFmtId="49" fontId="68" fillId="3" borderId="23" xfId="5" applyNumberFormat="1" applyFont="1" applyFill="1" applyBorder="1" applyAlignment="1">
      <alignment horizontal="left" vertical="top"/>
    </xf>
    <xf numFmtId="49" fontId="68" fillId="3" borderId="24" xfId="5" applyNumberFormat="1" applyFont="1" applyFill="1" applyBorder="1" applyAlignment="1">
      <alignment horizontal="left" vertical="top"/>
    </xf>
    <xf numFmtId="49" fontId="68" fillId="3" borderId="25" xfId="5" applyNumberFormat="1" applyFont="1" applyFill="1" applyBorder="1" applyAlignment="1">
      <alignment horizontal="left" vertical="top"/>
    </xf>
    <xf numFmtId="0" fontId="11" fillId="0" borderId="41" xfId="5" applyBorder="1" applyAlignment="1">
      <alignment horizontal="center" vertical="top" wrapText="1"/>
    </xf>
    <xf numFmtId="49" fontId="68" fillId="0" borderId="28" xfId="5" applyNumberFormat="1" applyFont="1" applyBorder="1" applyAlignment="1">
      <alignment horizontal="center" vertical="top" wrapText="1"/>
    </xf>
    <xf numFmtId="0" fontId="67" fillId="0" borderId="32" xfId="5" applyFont="1" applyBorder="1" applyAlignment="1">
      <alignment horizontal="center" vertical="top" wrapText="1"/>
    </xf>
    <xf numFmtId="0" fontId="15" fillId="5" borderId="29" xfId="5" applyFont="1" applyFill="1" applyBorder="1" applyAlignment="1">
      <alignment horizontal="left" vertical="top" wrapText="1"/>
    </xf>
    <xf numFmtId="49" fontId="74" fillId="0" borderId="52" xfId="5" applyNumberFormat="1" applyFont="1" applyBorder="1" applyAlignment="1">
      <alignment horizontal="center" vertical="top" wrapText="1"/>
    </xf>
    <xf numFmtId="0" fontId="67" fillId="0" borderId="44" xfId="5" applyFont="1" applyBorder="1" applyAlignment="1">
      <alignment horizontal="center" vertical="top" wrapText="1"/>
    </xf>
    <xf numFmtId="0" fontId="69" fillId="0" borderId="36" xfId="5" applyFont="1" applyFill="1" applyBorder="1" applyAlignment="1">
      <alignment vertical="top" wrapText="1"/>
    </xf>
    <xf numFmtId="0" fontId="46" fillId="0" borderId="29" xfId="5" applyFont="1" applyFill="1" applyBorder="1" applyAlignment="1">
      <alignment horizontal="left" vertical="top" wrapText="1"/>
    </xf>
    <xf numFmtId="0" fontId="46" fillId="0" borderId="33" xfId="5" applyFont="1" applyFill="1" applyBorder="1" applyAlignment="1">
      <alignment horizontal="left" vertical="top" wrapText="1"/>
    </xf>
    <xf numFmtId="49" fontId="74" fillId="0" borderId="44" xfId="5" applyNumberFormat="1" applyFont="1" applyBorder="1" applyAlignment="1">
      <alignment horizontal="center" vertical="top" wrapText="1"/>
    </xf>
    <xf numFmtId="0" fontId="6" fillId="0" borderId="41" xfId="3" applyFont="1" applyBorder="1" applyAlignment="1">
      <alignment vertical="top" wrapText="1"/>
    </xf>
    <xf numFmtId="49" fontId="7" fillId="2" borderId="23" xfId="5" applyNumberFormat="1" applyFont="1" applyFill="1" applyBorder="1" applyAlignment="1">
      <alignment horizontal="right" vertical="top"/>
    </xf>
    <xf numFmtId="49" fontId="7" fillId="2" borderId="24" xfId="5" applyNumberFormat="1" applyFont="1" applyFill="1" applyBorder="1" applyAlignment="1">
      <alignment horizontal="right" vertical="top"/>
    </xf>
    <xf numFmtId="49" fontId="7" fillId="2" borderId="25" xfId="5" applyNumberFormat="1" applyFont="1" applyFill="1" applyBorder="1" applyAlignment="1">
      <alignment horizontal="right" vertical="top"/>
    </xf>
    <xf numFmtId="0" fontId="7" fillId="4" borderId="3" xfId="5" applyFont="1" applyFill="1" applyBorder="1" applyAlignment="1">
      <alignment horizontal="right" vertical="top" wrapText="1"/>
    </xf>
    <xf numFmtId="0" fontId="11" fillId="0" borderId="4" xfId="5" applyBorder="1" applyAlignment="1">
      <alignment vertical="top" wrapText="1"/>
    </xf>
    <xf numFmtId="0" fontId="11" fillId="0" borderId="62" xfId="5" applyBorder="1" applyAlignment="1">
      <alignment vertical="top" wrapText="1"/>
    </xf>
    <xf numFmtId="164" fontId="25" fillId="4" borderId="24" xfId="5" applyNumberFormat="1" applyFont="1" applyFill="1" applyBorder="1" applyAlignment="1">
      <alignment horizontal="center" vertical="top" wrapText="1"/>
    </xf>
    <xf numFmtId="164" fontId="25" fillId="4" borderId="25" xfId="5" applyNumberFormat="1" applyFont="1" applyFill="1" applyBorder="1" applyAlignment="1">
      <alignment horizontal="center" vertical="top" wrapText="1"/>
    </xf>
    <xf numFmtId="0" fontId="8" fillId="0" borderId="16" xfId="5" applyFont="1" applyBorder="1" applyAlignment="1">
      <alignment horizontal="left" vertical="top" wrapText="1"/>
    </xf>
    <xf numFmtId="0" fontId="11" fillId="0" borderId="15" xfId="5" applyBorder="1" applyAlignment="1">
      <alignment vertical="top" wrapText="1"/>
    </xf>
    <xf numFmtId="0" fontId="11" fillId="0" borderId="17" xfId="5" applyBorder="1" applyAlignment="1">
      <alignment vertical="top" wrapText="1"/>
    </xf>
    <xf numFmtId="164" fontId="24" fillId="0" borderId="18" xfId="5" applyNumberFormat="1" applyFont="1" applyBorder="1" applyAlignment="1">
      <alignment horizontal="center" vertical="top" wrapText="1"/>
    </xf>
    <xf numFmtId="164" fontId="24" fillId="0" borderId="48" xfId="5" applyNumberFormat="1" applyFont="1" applyBorder="1" applyAlignment="1">
      <alignment horizontal="center" vertical="top" wrapText="1"/>
    </xf>
    <xf numFmtId="0" fontId="8" fillId="5" borderId="56" xfId="5" applyFont="1" applyFill="1" applyBorder="1" applyAlignment="1">
      <alignment horizontal="left" vertical="top" wrapText="1"/>
    </xf>
    <xf numFmtId="0" fontId="11" fillId="5" borderId="64" xfId="5" applyFont="1" applyFill="1" applyBorder="1" applyAlignment="1">
      <alignment horizontal="left" vertical="top" wrapText="1"/>
    </xf>
    <xf numFmtId="0" fontId="11" fillId="5" borderId="71" xfId="5" applyFont="1" applyFill="1" applyBorder="1" applyAlignment="1">
      <alignment horizontal="left" vertical="top" wrapText="1"/>
    </xf>
    <xf numFmtId="164" fontId="80" fillId="0" borderId="64" xfId="5" applyNumberFormat="1" applyFont="1" applyBorder="1" applyAlignment="1">
      <alignment horizontal="center" vertical="top" wrapText="1"/>
    </xf>
    <xf numFmtId="164" fontId="80" fillId="0" borderId="71" xfId="5" applyNumberFormat="1" applyFont="1" applyBorder="1" applyAlignment="1">
      <alignment horizontal="center" vertical="top" wrapText="1"/>
    </xf>
    <xf numFmtId="49" fontId="7" fillId="3" borderId="23" xfId="5" applyNumberFormat="1" applyFont="1" applyFill="1" applyBorder="1" applyAlignment="1">
      <alignment horizontal="right" vertical="top"/>
    </xf>
    <xf numFmtId="49" fontId="7" fillId="3" borderId="24" xfId="5" applyNumberFormat="1" applyFont="1" applyFill="1" applyBorder="1" applyAlignment="1">
      <alignment horizontal="right" vertical="top"/>
    </xf>
    <xf numFmtId="0" fontId="8" fillId="0" borderId="63" xfId="5" applyFont="1" applyBorder="1" applyAlignment="1">
      <alignment horizontal="left" vertical="top" wrapText="1"/>
    </xf>
    <xf numFmtId="0" fontId="11" fillId="0" borderId="59" xfId="5" applyBorder="1" applyAlignment="1">
      <alignment vertical="top" wrapText="1"/>
    </xf>
    <xf numFmtId="0" fontId="11" fillId="0" borderId="58" xfId="5" applyBorder="1" applyAlignment="1">
      <alignment vertical="top" wrapText="1"/>
    </xf>
    <xf numFmtId="164" fontId="24" fillId="0" borderId="64" xfId="5" applyNumberFormat="1" applyFont="1" applyBorder="1" applyAlignment="1">
      <alignment horizontal="center" vertical="top" wrapText="1"/>
    </xf>
    <xf numFmtId="164" fontId="24" fillId="0" borderId="71" xfId="5" applyNumberFormat="1" applyFont="1" applyBorder="1" applyAlignment="1">
      <alignment horizontal="center" vertical="top" wrapText="1"/>
    </xf>
    <xf numFmtId="0" fontId="11" fillId="0" borderId="72" xfId="5" applyBorder="1" applyAlignment="1">
      <alignment vertical="top" wrapText="1"/>
    </xf>
    <xf numFmtId="164" fontId="80" fillId="0" borderId="56" xfId="5" applyNumberFormat="1" applyFont="1" applyBorder="1" applyAlignment="1">
      <alignment horizontal="center" vertical="top" wrapText="1"/>
    </xf>
    <xf numFmtId="0" fontId="8" fillId="0" borderId="56" xfId="5" applyFont="1" applyBorder="1" applyAlignment="1">
      <alignment horizontal="left" vertical="top" wrapText="1"/>
    </xf>
    <xf numFmtId="0" fontId="11" fillId="0" borderId="64" xfId="5" applyBorder="1" applyAlignment="1">
      <alignment vertical="top" wrapText="1"/>
    </xf>
    <xf numFmtId="0" fontId="11" fillId="0" borderId="71" xfId="5" applyBorder="1" applyAlignment="1">
      <alignment vertical="top" wrapText="1"/>
    </xf>
    <xf numFmtId="0" fontId="7" fillId="6" borderId="3" xfId="5" applyFont="1" applyFill="1" applyBorder="1" applyAlignment="1">
      <alignment horizontal="right" vertical="top" wrapText="1"/>
    </xf>
    <xf numFmtId="0" fontId="11" fillId="6" borderId="4" xfId="5" applyFill="1" applyBorder="1" applyAlignment="1">
      <alignment vertical="top" wrapText="1"/>
    </xf>
    <xf numFmtId="0" fontId="11" fillId="6" borderId="23" xfId="5" applyFill="1" applyBorder="1" applyAlignment="1">
      <alignment vertical="top" wrapText="1"/>
    </xf>
    <xf numFmtId="164" fontId="23" fillId="6" borderId="34" xfId="5" applyNumberFormat="1" applyFont="1" applyFill="1" applyBorder="1" applyAlignment="1">
      <alignment horizontal="center" vertical="top" wrapText="1"/>
    </xf>
    <xf numFmtId="164" fontId="23" fillId="6" borderId="24" xfId="5" applyNumberFormat="1" applyFont="1" applyFill="1" applyBorder="1" applyAlignment="1">
      <alignment horizontal="center" vertical="top" wrapText="1"/>
    </xf>
    <xf numFmtId="164" fontId="23" fillId="6" borderId="25" xfId="5" applyNumberFormat="1" applyFont="1" applyFill="1" applyBorder="1" applyAlignment="1">
      <alignment horizontal="center" vertical="top" wrapText="1"/>
    </xf>
    <xf numFmtId="0" fontId="73" fillId="0" borderId="36" xfId="5" applyFont="1" applyFill="1" applyBorder="1" applyAlignment="1">
      <alignment vertical="top" wrapText="1"/>
    </xf>
    <xf numFmtId="0" fontId="70" fillId="0" borderId="41" xfId="3" applyFont="1" applyBorder="1" applyAlignment="1">
      <alignment vertical="top" wrapText="1"/>
    </xf>
    <xf numFmtId="0" fontId="70" fillId="0" borderId="29" xfId="5" applyFont="1" applyFill="1" applyBorder="1" applyAlignment="1">
      <alignment horizontal="left" vertical="top" wrapText="1"/>
    </xf>
    <xf numFmtId="0" fontId="70" fillId="0" borderId="33" xfId="5" applyFont="1" applyFill="1" applyBorder="1" applyAlignment="1">
      <alignment horizontal="left" vertical="top" wrapText="1"/>
    </xf>
    <xf numFmtId="0" fontId="21" fillId="0" borderId="36" xfId="5" applyFont="1" applyFill="1" applyBorder="1" applyAlignment="1">
      <alignment vertical="top" wrapText="1"/>
    </xf>
    <xf numFmtId="0" fontId="15" fillId="0" borderId="29" xfId="5" applyFont="1" applyFill="1" applyBorder="1" applyAlignment="1">
      <alignment horizontal="left" vertical="top" wrapText="1"/>
    </xf>
    <xf numFmtId="0" fontId="15" fillId="0" borderId="33" xfId="5" applyFont="1" applyFill="1" applyBorder="1" applyAlignment="1">
      <alignment horizontal="left" vertical="top" wrapText="1"/>
    </xf>
    <xf numFmtId="49" fontId="68" fillId="3" borderId="41" xfId="5" applyNumberFormat="1" applyFont="1" applyFill="1" applyBorder="1" applyAlignment="1">
      <alignment horizontal="right" vertical="top"/>
    </xf>
    <xf numFmtId="49" fontId="68" fillId="3" borderId="32" xfId="5" applyNumberFormat="1" applyFont="1" applyFill="1" applyBorder="1" applyAlignment="1">
      <alignment horizontal="right" vertical="top"/>
    </xf>
    <xf numFmtId="49" fontId="68" fillId="3" borderId="33" xfId="5" applyNumberFormat="1" applyFont="1" applyFill="1" applyBorder="1" applyAlignment="1">
      <alignment horizontal="right" vertical="top"/>
    </xf>
    <xf numFmtId="49" fontId="69" fillId="0" borderId="67" xfId="5" applyNumberFormat="1" applyFont="1" applyFill="1" applyBorder="1" applyAlignment="1">
      <alignment vertical="top" wrapText="1"/>
    </xf>
    <xf numFmtId="49" fontId="69" fillId="0" borderId="30" xfId="5" applyNumberFormat="1" applyFont="1" applyFill="1" applyBorder="1" applyAlignment="1">
      <alignment vertical="top" wrapText="1"/>
    </xf>
    <xf numFmtId="0" fontId="69" fillId="0" borderId="39" xfId="3" applyFont="1" applyBorder="1" applyAlignment="1">
      <alignment vertical="top" wrapText="1"/>
    </xf>
    <xf numFmtId="164" fontId="24" fillId="0" borderId="56" xfId="5" applyNumberFormat="1" applyFont="1" applyBorder="1" applyAlignment="1">
      <alignment horizontal="center" vertical="top" wrapText="1"/>
    </xf>
    <xf numFmtId="49" fontId="7" fillId="6" borderId="24" xfId="5" applyNumberFormat="1" applyFont="1" applyFill="1" applyBorder="1" applyAlignment="1">
      <alignment horizontal="right" vertical="top"/>
    </xf>
    <xf numFmtId="0" fontId="2" fillId="6" borderId="22" xfId="5" applyFont="1" applyFill="1" applyBorder="1" applyAlignment="1">
      <alignment horizontal="center" vertical="top"/>
    </xf>
    <xf numFmtId="0" fontId="2" fillId="6" borderId="50" xfId="5" applyFont="1" applyFill="1" applyBorder="1" applyAlignment="1">
      <alignment horizontal="center" vertical="top"/>
    </xf>
    <xf numFmtId="49" fontId="22" fillId="0" borderId="0" xfId="5" applyNumberFormat="1" applyFont="1" applyFill="1" applyBorder="1" applyAlignment="1">
      <alignment horizontal="center" vertical="top" wrapText="1"/>
    </xf>
    <xf numFmtId="0" fontId="11" fillId="0" borderId="0" xfId="5" applyAlignment="1">
      <alignment vertical="top" wrapText="1"/>
    </xf>
    <xf numFmtId="0" fontId="5" fillId="0" borderId="34" xfId="5" applyFont="1" applyBorder="1" applyAlignment="1">
      <alignment horizontal="center" vertical="center" wrapText="1"/>
    </xf>
    <xf numFmtId="0" fontId="11" fillId="0" borderId="24" xfId="5" applyFont="1" applyBorder="1" applyAlignment="1">
      <alignment vertical="center" wrapText="1"/>
    </xf>
    <xf numFmtId="0" fontId="11" fillId="0" borderId="25" xfId="5" applyFont="1" applyBorder="1" applyAlignment="1">
      <alignment vertical="center" wrapText="1"/>
    </xf>
    <xf numFmtId="0" fontId="8" fillId="0" borderId="73" xfId="5" applyFont="1" applyBorder="1" applyAlignment="1">
      <alignment horizontal="left" vertical="top" wrapText="1"/>
    </xf>
    <xf numFmtId="0" fontId="11" fillId="0" borderId="38" xfId="5" applyBorder="1" applyAlignment="1">
      <alignment vertical="top" wrapText="1"/>
    </xf>
    <xf numFmtId="0" fontId="11" fillId="0" borderId="40" xfId="5" applyBorder="1" applyAlignment="1">
      <alignment vertical="top" wrapText="1"/>
    </xf>
    <xf numFmtId="164" fontId="80" fillId="0" borderId="70" xfId="5" applyNumberFormat="1" applyFont="1" applyBorder="1" applyAlignment="1">
      <alignment horizontal="center" vertical="top" wrapText="1"/>
    </xf>
    <xf numFmtId="164" fontId="80" fillId="0" borderId="60" xfId="5" applyNumberFormat="1" applyFont="1" applyBorder="1" applyAlignment="1">
      <alignment horizontal="center" vertical="top" wrapText="1"/>
    </xf>
    <xf numFmtId="164" fontId="80" fillId="0" borderId="66" xfId="5" applyNumberFormat="1" applyFont="1" applyBorder="1" applyAlignment="1">
      <alignment horizontal="center" vertical="top" wrapText="1"/>
    </xf>
    <xf numFmtId="0" fontId="8" fillId="5" borderId="67" xfId="0" applyFont="1" applyFill="1" applyBorder="1" applyAlignment="1">
      <alignment horizontal="left" vertical="top" wrapText="1"/>
    </xf>
    <xf numFmtId="0" fontId="8" fillId="5" borderId="43" xfId="0" applyFont="1" applyFill="1" applyBorder="1" applyAlignment="1">
      <alignment horizontal="left" vertical="top" wrapText="1"/>
    </xf>
    <xf numFmtId="0" fontId="16" fillId="0" borderId="0" xfId="0" applyFont="1" applyAlignment="1">
      <alignment horizontal="left" wrapText="1"/>
    </xf>
    <xf numFmtId="0" fontId="8" fillId="5" borderId="30" xfId="0" applyFont="1" applyFill="1" applyBorder="1" applyAlignment="1">
      <alignment horizontal="left" vertical="top" wrapText="1"/>
    </xf>
    <xf numFmtId="49" fontId="8" fillId="0" borderId="5" xfId="0" applyNumberFormat="1" applyFont="1" applyBorder="1" applyAlignment="1">
      <alignment horizontal="center" vertical="top"/>
    </xf>
    <xf numFmtId="49" fontId="8" fillId="0" borderId="13" xfId="0" applyNumberFormat="1" applyFont="1" applyBorder="1" applyAlignment="1">
      <alignment horizontal="center" vertical="top"/>
    </xf>
    <xf numFmtId="49" fontId="7" fillId="3" borderId="41" xfId="0" applyNumberFormat="1" applyFont="1" applyFill="1" applyBorder="1" applyAlignment="1">
      <alignment horizontal="right" vertical="top"/>
    </xf>
    <xf numFmtId="49" fontId="8" fillId="0" borderId="52" xfId="0" applyNumberFormat="1" applyFont="1" applyBorder="1" applyAlignment="1">
      <alignment horizontal="center" vertical="top"/>
    </xf>
    <xf numFmtId="49" fontId="8" fillId="0" borderId="44" xfId="0" applyNumberFormat="1" applyFont="1" applyBorder="1" applyAlignment="1">
      <alignment horizontal="center" vertical="top"/>
    </xf>
    <xf numFmtId="49" fontId="2" fillId="0" borderId="15" xfId="0" applyNumberFormat="1" applyFont="1" applyBorder="1" applyAlignment="1">
      <alignment horizontal="center" vertical="top"/>
    </xf>
    <xf numFmtId="49" fontId="2" fillId="0" borderId="20" xfId="0" applyNumberFormat="1" applyFont="1" applyBorder="1" applyAlignment="1">
      <alignment horizontal="center" vertical="top"/>
    </xf>
    <xf numFmtId="49" fontId="2" fillId="0" borderId="59" xfId="0" applyNumberFormat="1" applyFont="1" applyBorder="1" applyAlignment="1">
      <alignment horizontal="center" vertical="top"/>
    </xf>
    <xf numFmtId="0" fontId="8" fillId="0" borderId="20" xfId="0" applyFont="1" applyBorder="1" applyAlignment="1">
      <alignment horizontal="left" vertical="top" wrapText="1"/>
    </xf>
    <xf numFmtId="0" fontId="11" fillId="0" borderId="38" xfId="0" applyFont="1" applyBorder="1" applyAlignment="1">
      <alignment horizontal="left" vertical="top" wrapText="1"/>
    </xf>
    <xf numFmtId="49" fontId="7" fillId="3" borderId="33" xfId="0" applyNumberFormat="1" applyFont="1" applyFill="1" applyBorder="1" applyAlignment="1">
      <alignment horizontal="right" vertical="top"/>
    </xf>
    <xf numFmtId="49" fontId="2" fillId="0" borderId="18" xfId="0" applyNumberFormat="1" applyFont="1" applyBorder="1" applyAlignment="1">
      <alignment horizontal="center" vertical="top"/>
    </xf>
    <xf numFmtId="49" fontId="2" fillId="0" borderId="22" xfId="0" applyNumberFormat="1" applyFont="1" applyBorder="1" applyAlignment="1">
      <alignment horizontal="center" vertical="top"/>
    </xf>
    <xf numFmtId="49" fontId="2" fillId="0" borderId="37"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1" fillId="0" borderId="20" xfId="0" applyFont="1" applyBorder="1" applyAlignment="1">
      <alignment horizontal="center" vertical="top" wrapText="1"/>
    </xf>
    <xf numFmtId="0" fontId="1" fillId="0" borderId="32" xfId="0" applyFont="1" applyBorder="1" applyAlignment="1">
      <alignment horizontal="center" vertical="top" wrapText="1"/>
    </xf>
    <xf numFmtId="0" fontId="8" fillId="0" borderId="28" xfId="0" applyFont="1" applyFill="1" applyBorder="1" applyAlignment="1">
      <alignment vertical="top" wrapText="1"/>
    </xf>
    <xf numFmtId="0" fontId="0" fillId="0" borderId="20" xfId="0" applyBorder="1" applyAlignment="1">
      <alignment vertical="top" wrapText="1"/>
    </xf>
    <xf numFmtId="0" fontId="11" fillId="0" borderId="32" xfId="0" applyFont="1" applyBorder="1" applyAlignment="1">
      <alignment horizontal="left" vertical="top" wrapText="1"/>
    </xf>
    <xf numFmtId="49" fontId="2" fillId="0" borderId="1" xfId="0" applyNumberFormat="1" applyFont="1" applyBorder="1" applyAlignment="1">
      <alignment horizontal="center" vertical="top"/>
    </xf>
    <xf numFmtId="0" fontId="5" fillId="2" borderId="23" xfId="0" applyFont="1" applyFill="1" applyBorder="1" applyAlignment="1">
      <alignment horizontal="left" vertical="top"/>
    </xf>
    <xf numFmtId="49" fontId="22" fillId="0" borderId="0" xfId="0" applyNumberFormat="1" applyFont="1" applyFill="1" applyBorder="1" applyAlignment="1">
      <alignment horizontal="left" vertical="top" wrapText="1"/>
    </xf>
    <xf numFmtId="0" fontId="11" fillId="0" borderId="0" xfId="0" applyFont="1" applyAlignment="1">
      <alignment horizontal="left" vertical="top" wrapText="1"/>
    </xf>
    <xf numFmtId="49" fontId="2" fillId="0" borderId="28" xfId="0" applyNumberFormat="1" applyFont="1" applyBorder="1" applyAlignment="1">
      <alignment horizontal="center" vertical="top" wrapText="1"/>
    </xf>
    <xf numFmtId="0" fontId="7" fillId="3" borderId="23" xfId="0" applyFont="1" applyFill="1" applyBorder="1" applyAlignment="1">
      <alignment horizontal="left" vertical="top" wrapText="1"/>
    </xf>
    <xf numFmtId="0" fontId="8" fillId="0" borderId="67" xfId="0" applyFont="1" applyFill="1" applyBorder="1" applyAlignment="1">
      <alignment vertical="top" wrapText="1"/>
    </xf>
    <xf numFmtId="0" fontId="36" fillId="0" borderId="30" xfId="0" applyFont="1" applyBorder="1" applyAlignment="1">
      <alignment vertical="top" wrapText="1"/>
    </xf>
    <xf numFmtId="0" fontId="36" fillId="0" borderId="43" xfId="0" applyFont="1" applyBorder="1" applyAlignment="1">
      <alignment vertical="top" wrapText="1"/>
    </xf>
    <xf numFmtId="0" fontId="11" fillId="0" borderId="38" xfId="0" applyFont="1" applyBorder="1" applyAlignment="1">
      <alignment horizontal="center" vertical="top" wrapText="1"/>
    </xf>
    <xf numFmtId="164" fontId="15" fillId="0" borderId="18" xfId="0" applyNumberFormat="1" applyFont="1" applyBorder="1" applyAlignment="1">
      <alignment horizontal="center" vertical="top" wrapText="1"/>
    </xf>
    <xf numFmtId="164" fontId="15" fillId="0" borderId="4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164" fontId="15" fillId="0" borderId="71" xfId="0" applyNumberFormat="1" applyFont="1" applyBorder="1" applyAlignment="1">
      <alignment horizontal="center" vertical="top" wrapText="1"/>
    </xf>
    <xf numFmtId="0" fontId="11" fillId="0" borderId="76" xfId="0" applyFont="1" applyBorder="1" applyAlignment="1">
      <alignment vertical="top" wrapText="1"/>
    </xf>
    <xf numFmtId="164" fontId="86" fillId="0" borderId="64" xfId="0" applyNumberFormat="1" applyFont="1" applyBorder="1" applyAlignment="1">
      <alignment horizontal="center" vertical="top" wrapText="1"/>
    </xf>
    <xf numFmtId="164" fontId="86" fillId="0" borderId="71" xfId="0" applyNumberFormat="1" applyFont="1" applyBorder="1" applyAlignment="1">
      <alignment horizontal="center"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38" fillId="6" borderId="34" xfId="0" applyNumberFormat="1" applyFont="1" applyFill="1" applyBorder="1" applyAlignment="1">
      <alignment horizontal="center" vertical="top" wrapText="1"/>
    </xf>
    <xf numFmtId="164" fontId="38" fillId="6" borderId="24" xfId="0" applyNumberFormat="1" applyFont="1" applyFill="1" applyBorder="1" applyAlignment="1">
      <alignment horizontal="center" vertical="top" wrapText="1"/>
    </xf>
    <xf numFmtId="164" fontId="38" fillId="6" borderId="25" xfId="0" applyNumberFormat="1" applyFont="1" applyFill="1" applyBorder="1" applyAlignment="1">
      <alignment horizontal="center" vertical="top" wrapText="1"/>
    </xf>
    <xf numFmtId="164" fontId="16" fillId="6" borderId="34" xfId="0" applyNumberFormat="1" applyFont="1" applyFill="1" applyBorder="1" applyAlignment="1">
      <alignment horizontal="center" vertical="top" wrapText="1"/>
    </xf>
    <xf numFmtId="164" fontId="16" fillId="6" borderId="24" xfId="0" applyNumberFormat="1" applyFont="1" applyFill="1" applyBorder="1" applyAlignment="1">
      <alignment horizontal="center" vertical="top" wrapText="1"/>
    </xf>
    <xf numFmtId="164" fontId="16" fillId="6" borderId="25" xfId="0" applyNumberFormat="1" applyFont="1" applyFill="1" applyBorder="1" applyAlignment="1">
      <alignment horizontal="center" vertical="top" wrapText="1"/>
    </xf>
    <xf numFmtId="164" fontId="86" fillId="0" borderId="60" xfId="0" applyNumberFormat="1" applyFont="1" applyBorder="1" applyAlignment="1">
      <alignment horizontal="center" vertical="top" wrapText="1"/>
    </xf>
    <xf numFmtId="164" fontId="86" fillId="0" borderId="66" xfId="0" applyNumberFormat="1" applyFont="1" applyBorder="1" applyAlignment="1">
      <alignment horizontal="center" vertical="top" wrapText="1"/>
    </xf>
    <xf numFmtId="164" fontId="87" fillId="4" borderId="24" xfId="0" applyNumberFormat="1" applyFont="1" applyFill="1" applyBorder="1" applyAlignment="1">
      <alignment horizontal="center" vertical="top" wrapText="1"/>
    </xf>
    <xf numFmtId="164" fontId="87" fillId="4" borderId="25" xfId="0" applyNumberFormat="1" applyFont="1" applyFill="1" applyBorder="1" applyAlignment="1">
      <alignment horizontal="center" vertical="top" wrapText="1"/>
    </xf>
  </cellXfs>
  <cellStyles count="11">
    <cellStyle name="Comma 2" xfId="6"/>
    <cellStyle name="Comma 2 2" xfId="10"/>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0"/>
  <sheetViews>
    <sheetView zoomScaleNormal="100" workbookViewId="0">
      <selection activeCell="N92" sqref="N92"/>
    </sheetView>
  </sheetViews>
  <sheetFormatPr defaultColWidth="9.140625" defaultRowHeight="11.25"/>
  <cols>
    <col min="1" max="1" width="2.7109375" style="1" customWidth="1"/>
    <col min="2" max="3" width="2.5703125" style="1" customWidth="1"/>
    <col min="4" max="4" width="24" style="1" customWidth="1"/>
    <col min="5" max="5" width="7.85546875" style="2" customWidth="1"/>
    <col min="6" max="6" width="4.42578125" style="1" customWidth="1"/>
    <col min="7" max="7" width="6" style="3" customWidth="1"/>
    <col min="8" max="8" width="5.5703125" style="1" customWidth="1"/>
    <col min="9" max="9" width="4.7109375" style="1" customWidth="1"/>
    <col min="10" max="10" width="5.85546875" style="1" customWidth="1"/>
    <col min="11" max="11" width="5.7109375" style="1" customWidth="1"/>
    <col min="12" max="12" width="5.85546875" style="1" customWidth="1"/>
    <col min="13" max="13" width="5.42578125" style="1" customWidth="1"/>
    <col min="14" max="14" width="30.5703125" style="1" customWidth="1"/>
    <col min="15" max="15" width="4.28515625" style="4" customWidth="1"/>
    <col min="16" max="16" width="3.7109375" style="1" customWidth="1"/>
    <col min="17" max="17" width="3.85546875" style="1" customWidth="1"/>
    <col min="18" max="16384" width="9.140625" style="5"/>
  </cols>
  <sheetData>
    <row r="1" spans="1:23" ht="50.45" customHeight="1">
      <c r="L1" s="2100"/>
      <c r="M1" s="2101"/>
      <c r="N1" s="2101"/>
      <c r="O1" s="2101"/>
      <c r="P1" s="2101"/>
      <c r="Q1" s="2101"/>
    </row>
    <row r="2" spans="1:23" ht="13.5" customHeight="1">
      <c r="D2" s="115"/>
      <c r="E2" s="116" t="s">
        <v>59</v>
      </c>
      <c r="F2" s="117"/>
      <c r="G2" s="118"/>
      <c r="H2" s="117"/>
      <c r="I2" s="117"/>
      <c r="J2" s="117"/>
      <c r="K2" s="117"/>
      <c r="L2" s="119"/>
      <c r="M2" s="115"/>
      <c r="N2" s="115"/>
      <c r="O2" s="115"/>
      <c r="P2" s="115"/>
      <c r="Q2" s="115"/>
      <c r="R2" s="120"/>
      <c r="S2" s="120"/>
      <c r="T2" s="120"/>
      <c r="U2" s="120"/>
      <c r="V2" s="120"/>
      <c r="W2" s="120"/>
    </row>
    <row r="3" spans="1:23" ht="21.6" customHeight="1" thickBot="1">
      <c r="A3" s="134"/>
      <c r="B3" s="135"/>
      <c r="C3" s="135"/>
      <c r="D3" s="2127" t="s">
        <v>36</v>
      </c>
      <c r="E3" s="2127"/>
      <c r="F3" s="2127"/>
      <c r="G3" s="2127"/>
      <c r="H3" s="2127"/>
      <c r="I3" s="2127"/>
      <c r="J3" s="2127"/>
      <c r="K3" s="2127"/>
      <c r="L3" s="2127"/>
      <c r="M3" s="2127"/>
      <c r="N3" s="2127"/>
      <c r="O3" s="2127"/>
      <c r="P3" s="2127"/>
      <c r="Q3" s="2127"/>
      <c r="R3" s="2127"/>
      <c r="S3" s="2127"/>
      <c r="T3" s="2127"/>
      <c r="U3" s="2127"/>
      <c r="V3" s="2127"/>
      <c r="W3" s="2127"/>
    </row>
    <row r="4" spans="1:23" ht="36.75" customHeight="1">
      <c r="A4" s="2102" t="s">
        <v>0</v>
      </c>
      <c r="B4" s="2105" t="s">
        <v>1</v>
      </c>
      <c r="C4" s="2105" t="s">
        <v>2</v>
      </c>
      <c r="D4" s="2108" t="s">
        <v>3</v>
      </c>
      <c r="E4" s="2111" t="s">
        <v>4</v>
      </c>
      <c r="F4" s="2075" t="s">
        <v>5</v>
      </c>
      <c r="G4" s="2094" t="s">
        <v>6</v>
      </c>
      <c r="H4" s="2027" t="s">
        <v>139</v>
      </c>
      <c r="I4" s="2028"/>
      <c r="J4" s="2028"/>
      <c r="K4" s="2029"/>
      <c r="L4" s="2091" t="s">
        <v>104</v>
      </c>
      <c r="M4" s="2094" t="s">
        <v>140</v>
      </c>
      <c r="N4" s="2062" t="s">
        <v>23</v>
      </c>
      <c r="O4" s="2063"/>
      <c r="P4" s="2063"/>
      <c r="Q4" s="2064"/>
    </row>
    <row r="5" spans="1:23" ht="15" customHeight="1">
      <c r="A5" s="2103"/>
      <c r="B5" s="2106"/>
      <c r="C5" s="2106"/>
      <c r="D5" s="2109"/>
      <c r="E5" s="2112"/>
      <c r="F5" s="2076"/>
      <c r="G5" s="2095"/>
      <c r="H5" s="2097" t="s">
        <v>7</v>
      </c>
      <c r="I5" s="2099" t="s">
        <v>8</v>
      </c>
      <c r="J5" s="2099"/>
      <c r="K5" s="2081" t="s">
        <v>9</v>
      </c>
      <c r="L5" s="2092"/>
      <c r="M5" s="2095"/>
      <c r="N5" s="2087" t="s">
        <v>35</v>
      </c>
      <c r="O5" s="2089" t="s">
        <v>10</v>
      </c>
      <c r="P5" s="2089"/>
      <c r="Q5" s="2090"/>
    </row>
    <row r="6" spans="1:23" ht="96" customHeight="1" thickBot="1">
      <c r="A6" s="2104"/>
      <c r="B6" s="2107"/>
      <c r="C6" s="2107"/>
      <c r="D6" s="2110"/>
      <c r="E6" s="2113"/>
      <c r="F6" s="2077"/>
      <c r="G6" s="2096"/>
      <c r="H6" s="2098"/>
      <c r="I6" s="124" t="s">
        <v>7</v>
      </c>
      <c r="J6" s="34" t="s">
        <v>11</v>
      </c>
      <c r="K6" s="2082"/>
      <c r="L6" s="2093"/>
      <c r="M6" s="2096"/>
      <c r="N6" s="2088"/>
      <c r="O6" s="7" t="s">
        <v>94</v>
      </c>
      <c r="P6" s="7" t="s">
        <v>105</v>
      </c>
      <c r="Q6" s="8" t="s">
        <v>146</v>
      </c>
    </row>
    <row r="7" spans="1:23" ht="14.25" customHeight="1" thickBot="1">
      <c r="A7" s="37" t="s">
        <v>12</v>
      </c>
      <c r="B7" s="2083" t="s">
        <v>59</v>
      </c>
      <c r="C7" s="2083"/>
      <c r="D7" s="2083"/>
      <c r="E7" s="2083"/>
      <c r="F7" s="2083"/>
      <c r="G7" s="2083"/>
      <c r="H7" s="2083"/>
      <c r="I7" s="2083"/>
      <c r="J7" s="2083"/>
      <c r="K7" s="2083"/>
      <c r="L7" s="2083"/>
      <c r="M7" s="2083"/>
      <c r="N7" s="2083"/>
      <c r="O7" s="2083"/>
      <c r="P7" s="2083"/>
      <c r="Q7" s="2084"/>
      <c r="R7" s="126"/>
      <c r="S7" s="126"/>
      <c r="T7" s="126"/>
      <c r="U7" s="126"/>
      <c r="V7" s="126"/>
      <c r="W7" s="126"/>
    </row>
    <row r="8" spans="1:23" ht="14.25" customHeight="1" thickBot="1">
      <c r="A8" s="38" t="s">
        <v>12</v>
      </c>
      <c r="B8" s="39" t="s">
        <v>12</v>
      </c>
      <c r="C8" s="2085" t="s">
        <v>72</v>
      </c>
      <c r="D8" s="2085"/>
      <c r="E8" s="2085"/>
      <c r="F8" s="2085"/>
      <c r="G8" s="2085"/>
      <c r="H8" s="2085"/>
      <c r="I8" s="2085"/>
      <c r="J8" s="2085"/>
      <c r="K8" s="2085"/>
      <c r="L8" s="2085"/>
      <c r="M8" s="2085"/>
      <c r="N8" s="2085"/>
      <c r="O8" s="2085"/>
      <c r="P8" s="2085"/>
      <c r="Q8" s="2086"/>
      <c r="R8" s="126"/>
      <c r="S8" s="126"/>
      <c r="T8" s="126"/>
      <c r="U8" s="126"/>
      <c r="V8" s="126"/>
      <c r="W8" s="126"/>
    </row>
    <row r="9" spans="1:23" ht="15.6" customHeight="1">
      <c r="A9" s="2065" t="s">
        <v>12</v>
      </c>
      <c r="B9" s="2068" t="s">
        <v>12</v>
      </c>
      <c r="C9" s="2048" t="s">
        <v>12</v>
      </c>
      <c r="D9" s="2072" t="s">
        <v>39</v>
      </c>
      <c r="E9" s="1977" t="s">
        <v>64</v>
      </c>
      <c r="F9" s="2078" t="s">
        <v>41</v>
      </c>
      <c r="G9" s="206" t="s">
        <v>40</v>
      </c>
      <c r="H9" s="16">
        <v>3627.9</v>
      </c>
      <c r="I9" s="15"/>
      <c r="J9" s="15">
        <v>2378.4</v>
      </c>
      <c r="K9" s="17">
        <v>46.7</v>
      </c>
      <c r="L9" s="18">
        <v>3700</v>
      </c>
      <c r="M9" s="19">
        <v>3700</v>
      </c>
      <c r="N9" s="215" t="s">
        <v>89</v>
      </c>
      <c r="O9" s="152" t="s">
        <v>145</v>
      </c>
      <c r="P9" s="152" t="s">
        <v>145</v>
      </c>
      <c r="Q9" s="152" t="s">
        <v>145</v>
      </c>
      <c r="R9" s="126"/>
      <c r="S9" s="126"/>
      <c r="T9" s="126"/>
      <c r="U9" s="126"/>
      <c r="V9" s="126"/>
      <c r="W9" s="126"/>
    </row>
    <row r="10" spans="1:23" ht="26.45" customHeight="1">
      <c r="A10" s="2066"/>
      <c r="B10" s="2069"/>
      <c r="C10" s="2071"/>
      <c r="D10" s="2073"/>
      <c r="E10" s="1983"/>
      <c r="F10" s="2079"/>
      <c r="G10" s="136" t="s">
        <v>103</v>
      </c>
      <c r="H10" s="121">
        <v>28.3</v>
      </c>
      <c r="I10" s="122"/>
      <c r="J10" s="122">
        <v>21.6</v>
      </c>
      <c r="K10" s="123"/>
      <c r="L10" s="137"/>
      <c r="M10" s="138"/>
      <c r="N10" s="216" t="s">
        <v>90</v>
      </c>
      <c r="O10" s="35" t="s">
        <v>147</v>
      </c>
      <c r="P10" s="35" t="s">
        <v>147</v>
      </c>
      <c r="Q10" s="35" t="s">
        <v>147</v>
      </c>
      <c r="R10" s="126"/>
      <c r="S10" s="126"/>
      <c r="T10" s="127"/>
      <c r="U10" s="126"/>
      <c r="V10" s="126"/>
      <c r="W10" s="126"/>
    </row>
    <row r="11" spans="1:23" ht="22.15" customHeight="1">
      <c r="A11" s="2066"/>
      <c r="B11" s="2069"/>
      <c r="C11" s="2071"/>
      <c r="D11" s="2073"/>
      <c r="E11" s="1983"/>
      <c r="F11" s="2079"/>
      <c r="G11" s="136" t="s">
        <v>119</v>
      </c>
      <c r="H11" s="212"/>
      <c r="I11" s="213"/>
      <c r="J11" s="213"/>
      <c r="K11" s="214"/>
      <c r="L11" s="137"/>
      <c r="M11" s="138"/>
      <c r="N11" s="217" t="s">
        <v>112</v>
      </c>
      <c r="O11" s="35" t="s">
        <v>113</v>
      </c>
      <c r="P11" s="35" t="s">
        <v>114</v>
      </c>
      <c r="Q11" s="35" t="s">
        <v>115</v>
      </c>
      <c r="R11" s="126"/>
      <c r="S11" s="126"/>
      <c r="T11" s="127"/>
      <c r="U11" s="126"/>
      <c r="V11" s="126"/>
      <c r="W11" s="126"/>
    </row>
    <row r="12" spans="1:23" ht="23.45" customHeight="1">
      <c r="A12" s="2066"/>
      <c r="B12" s="2069"/>
      <c r="C12" s="2071"/>
      <c r="D12" s="2073"/>
      <c r="E12" s="1983"/>
      <c r="F12" s="2079"/>
      <c r="G12" s="136"/>
      <c r="H12" s="121"/>
      <c r="I12" s="122"/>
      <c r="J12" s="122"/>
      <c r="K12" s="123"/>
      <c r="L12" s="137"/>
      <c r="M12" s="138"/>
      <c r="N12" s="217" t="s">
        <v>93</v>
      </c>
      <c r="O12" s="35" t="s">
        <v>71</v>
      </c>
      <c r="P12" s="35" t="s">
        <v>71</v>
      </c>
      <c r="Q12" s="35" t="s">
        <v>71</v>
      </c>
      <c r="R12" s="126"/>
      <c r="S12" s="126"/>
      <c r="T12" s="127"/>
      <c r="U12" s="126"/>
      <c r="V12" s="126"/>
      <c r="W12" s="126"/>
    </row>
    <row r="13" spans="1:23" ht="18" customHeight="1" thickBot="1">
      <c r="A13" s="2066"/>
      <c r="B13" s="2069"/>
      <c r="C13" s="2071"/>
      <c r="D13" s="2073"/>
      <c r="E13" s="1983"/>
      <c r="F13" s="2079"/>
      <c r="G13" s="136"/>
      <c r="H13" s="121"/>
      <c r="I13" s="122"/>
      <c r="J13" s="122"/>
      <c r="K13" s="123"/>
      <c r="L13" s="137"/>
      <c r="M13" s="138"/>
      <c r="N13" s="217" t="s">
        <v>70</v>
      </c>
      <c r="O13" s="42" t="s">
        <v>71</v>
      </c>
      <c r="P13" s="42" t="s">
        <v>71</v>
      </c>
      <c r="Q13" s="42" t="s">
        <v>71</v>
      </c>
      <c r="R13" s="126"/>
      <c r="S13" s="126"/>
      <c r="T13" s="127"/>
      <c r="U13" s="126"/>
      <c r="V13" s="126"/>
      <c r="W13" s="126"/>
    </row>
    <row r="14" spans="1:23" ht="26.45" customHeight="1" thickBot="1">
      <c r="A14" s="2067"/>
      <c r="B14" s="2070"/>
      <c r="C14" s="2049"/>
      <c r="D14" s="2074"/>
      <c r="E14" s="1974"/>
      <c r="F14" s="2080"/>
      <c r="G14" s="198" t="s">
        <v>13</v>
      </c>
      <c r="H14" s="197">
        <f>SUM(H9:H13)</f>
        <v>3656.2000000000003</v>
      </c>
      <c r="I14" s="197">
        <f t="shared" ref="I14:M14" si="0">SUM(I9:I13)</f>
        <v>0</v>
      </c>
      <c r="J14" s="197">
        <f t="shared" si="0"/>
        <v>2400</v>
      </c>
      <c r="K14" s="197">
        <f t="shared" si="0"/>
        <v>46.7</v>
      </c>
      <c r="L14" s="197">
        <f t="shared" si="0"/>
        <v>3700</v>
      </c>
      <c r="M14" s="197">
        <f t="shared" si="0"/>
        <v>3700</v>
      </c>
      <c r="N14" s="218" t="s">
        <v>87</v>
      </c>
      <c r="O14" s="43">
        <v>60</v>
      </c>
      <c r="P14" s="43">
        <v>60</v>
      </c>
      <c r="Q14" s="43">
        <v>60</v>
      </c>
      <c r="R14" s="128"/>
      <c r="S14" s="126"/>
      <c r="T14" s="127"/>
      <c r="U14" s="126"/>
      <c r="V14" s="126"/>
      <c r="W14" s="126"/>
    </row>
    <row r="15" spans="1:23" ht="13.15" customHeight="1">
      <c r="A15" s="21" t="s">
        <v>12</v>
      </c>
      <c r="B15" s="22" t="s">
        <v>12</v>
      </c>
      <c r="C15" s="2053" t="s">
        <v>14</v>
      </c>
      <c r="D15" s="2003" t="s">
        <v>78</v>
      </c>
      <c r="E15" s="1977" t="s">
        <v>64</v>
      </c>
      <c r="F15" s="2121" t="s">
        <v>41</v>
      </c>
      <c r="G15" s="14" t="s">
        <v>40</v>
      </c>
      <c r="H15" s="16">
        <v>454</v>
      </c>
      <c r="I15" s="15"/>
      <c r="J15" s="15">
        <v>275</v>
      </c>
      <c r="K15" s="192">
        <v>0</v>
      </c>
      <c r="L15" s="194">
        <v>456</v>
      </c>
      <c r="M15" s="19">
        <v>456</v>
      </c>
      <c r="N15" s="219" t="s">
        <v>111</v>
      </c>
      <c r="O15" s="14">
        <v>31</v>
      </c>
      <c r="P15" s="184">
        <v>31</v>
      </c>
      <c r="Q15" s="14">
        <v>31</v>
      </c>
      <c r="R15" s="128"/>
      <c r="S15" s="126"/>
      <c r="T15" s="127"/>
      <c r="U15" s="126"/>
      <c r="V15" s="126"/>
      <c r="W15" s="126"/>
    </row>
    <row r="16" spans="1:23" ht="13.15" customHeight="1">
      <c r="A16" s="40"/>
      <c r="B16" s="41"/>
      <c r="C16" s="2052"/>
      <c r="D16" s="2120"/>
      <c r="E16" s="2056"/>
      <c r="F16" s="2126"/>
      <c r="G16" s="177"/>
      <c r="H16" s="77"/>
      <c r="I16" s="78"/>
      <c r="J16" s="78"/>
      <c r="K16" s="193"/>
      <c r="L16" s="195"/>
      <c r="M16" s="181"/>
      <c r="N16" s="220" t="s">
        <v>117</v>
      </c>
      <c r="O16" s="189">
        <v>31</v>
      </c>
      <c r="P16" s="190">
        <v>31</v>
      </c>
      <c r="Q16" s="189">
        <v>31</v>
      </c>
      <c r="R16" s="128"/>
      <c r="S16" s="126"/>
      <c r="T16" s="127"/>
      <c r="U16" s="126"/>
      <c r="V16" s="126"/>
      <c r="W16" s="126"/>
    </row>
    <row r="17" spans="1:23" ht="15" customHeight="1">
      <c r="A17" s="40"/>
      <c r="B17" s="41"/>
      <c r="C17" s="2052"/>
      <c r="D17" s="2120"/>
      <c r="E17" s="1983"/>
      <c r="F17" s="2126"/>
      <c r="G17" s="173" t="s">
        <v>40</v>
      </c>
      <c r="H17" s="77">
        <v>0</v>
      </c>
      <c r="I17" s="78"/>
      <c r="J17" s="78"/>
      <c r="K17" s="193"/>
      <c r="L17" s="196"/>
      <c r="M17" s="79"/>
      <c r="N17" s="2131" t="s">
        <v>116</v>
      </c>
      <c r="O17" s="222">
        <v>8</v>
      </c>
      <c r="P17" s="223">
        <v>8</v>
      </c>
      <c r="Q17" s="136">
        <v>8</v>
      </c>
      <c r="R17" s="128"/>
      <c r="S17" s="126"/>
      <c r="T17" s="127"/>
      <c r="U17" s="126"/>
      <c r="V17" s="126"/>
      <c r="W17" s="126"/>
    </row>
    <row r="18" spans="1:23" ht="11.45" customHeight="1">
      <c r="A18" s="40"/>
      <c r="B18" s="41"/>
      <c r="C18" s="2052"/>
      <c r="D18" s="2120"/>
      <c r="E18" s="1983"/>
      <c r="F18" s="2126"/>
      <c r="G18" s="177"/>
      <c r="H18" s="77"/>
      <c r="I18" s="178"/>
      <c r="J18" s="178"/>
      <c r="K18" s="179"/>
      <c r="L18" s="196"/>
      <c r="M18" s="180"/>
      <c r="N18" s="2132"/>
      <c r="O18" s="182"/>
      <c r="P18" s="185"/>
      <c r="Q18" s="187"/>
      <c r="R18" s="128"/>
      <c r="S18" s="126"/>
      <c r="T18" s="127"/>
      <c r="U18" s="126"/>
      <c r="V18" s="126"/>
      <c r="W18" s="126"/>
    </row>
    <row r="19" spans="1:23" ht="23.45" customHeight="1" thickBot="1">
      <c r="A19" s="24"/>
      <c r="B19" s="23"/>
      <c r="C19" s="2054"/>
      <c r="D19" s="2004"/>
      <c r="E19" s="1974"/>
      <c r="F19" s="2122"/>
      <c r="G19" s="9" t="s">
        <v>13</v>
      </c>
      <c r="H19" s="191">
        <f>H15+H17</f>
        <v>454</v>
      </c>
      <c r="I19" s="199">
        <f t="shared" ref="I19:M19" si="1">I15+I17</f>
        <v>0</v>
      </c>
      <c r="J19" s="199">
        <f t="shared" si="1"/>
        <v>275</v>
      </c>
      <c r="K19" s="12">
        <f t="shared" si="1"/>
        <v>0</v>
      </c>
      <c r="L19" s="13">
        <f t="shared" si="1"/>
        <v>456</v>
      </c>
      <c r="M19" s="11">
        <f t="shared" si="1"/>
        <v>456</v>
      </c>
      <c r="N19" s="221" t="s">
        <v>118</v>
      </c>
      <c r="O19" s="183">
        <v>8</v>
      </c>
      <c r="P19" s="186">
        <v>8</v>
      </c>
      <c r="Q19" s="183">
        <v>8</v>
      </c>
      <c r="R19" s="208"/>
      <c r="S19" s="126"/>
      <c r="T19" s="127"/>
      <c r="U19" s="126"/>
      <c r="V19" s="126"/>
      <c r="W19" s="126"/>
    </row>
    <row r="20" spans="1:23" ht="18.75" customHeight="1">
      <c r="A20" s="21" t="s">
        <v>12</v>
      </c>
      <c r="B20" s="22" t="s">
        <v>12</v>
      </c>
      <c r="C20" s="2053" t="s">
        <v>37</v>
      </c>
      <c r="D20" s="2003" t="s">
        <v>73</v>
      </c>
      <c r="E20" s="2055" t="s">
        <v>64</v>
      </c>
      <c r="F20" s="2117" t="s">
        <v>41</v>
      </c>
      <c r="G20" s="14" t="s">
        <v>40</v>
      </c>
      <c r="H20" s="16">
        <v>177.4</v>
      </c>
      <c r="I20" s="15"/>
      <c r="J20" s="15">
        <v>132.1</v>
      </c>
      <c r="K20" s="17"/>
      <c r="L20" s="18">
        <v>180</v>
      </c>
      <c r="M20" s="19">
        <v>180</v>
      </c>
      <c r="N20" s="2144" t="s">
        <v>91</v>
      </c>
      <c r="O20" s="14">
        <v>8</v>
      </c>
      <c r="P20" s="184">
        <v>8</v>
      </c>
      <c r="Q20" s="14">
        <v>8</v>
      </c>
      <c r="R20" s="129"/>
      <c r="S20" s="126"/>
      <c r="T20" s="127"/>
      <c r="U20" s="126"/>
      <c r="V20" s="126"/>
      <c r="W20" s="126"/>
    </row>
    <row r="21" spans="1:23" ht="18.75" customHeight="1">
      <c r="A21" s="40"/>
      <c r="B21" s="41"/>
      <c r="C21" s="2052"/>
      <c r="D21" s="2120"/>
      <c r="E21" s="2056"/>
      <c r="F21" s="2118"/>
      <c r="G21" s="207" t="s">
        <v>103</v>
      </c>
      <c r="H21" s="77">
        <v>3.7</v>
      </c>
      <c r="I21" s="78"/>
      <c r="J21" s="78">
        <v>2.8</v>
      </c>
      <c r="K21" s="209"/>
      <c r="L21" s="210"/>
      <c r="M21" s="181"/>
      <c r="N21" s="2145"/>
      <c r="O21" s="207"/>
      <c r="P21" s="211"/>
      <c r="Q21" s="207"/>
      <c r="R21" s="129"/>
      <c r="S21" s="126"/>
      <c r="T21" s="127"/>
      <c r="U21" s="126"/>
      <c r="V21" s="126"/>
      <c r="W21" s="126"/>
    </row>
    <row r="22" spans="1:23" ht="20.25" customHeight="1" thickBot="1">
      <c r="A22" s="24"/>
      <c r="B22" s="23"/>
      <c r="C22" s="2054"/>
      <c r="D22" s="2004"/>
      <c r="E22" s="2057"/>
      <c r="F22" s="2119"/>
      <c r="G22" s="9" t="s">
        <v>13</v>
      </c>
      <c r="H22" s="11">
        <f>H20+H21</f>
        <v>181.1</v>
      </c>
      <c r="I22" s="10">
        <f t="shared" ref="I22:M22" si="2">I20</f>
        <v>0</v>
      </c>
      <c r="J22" s="10">
        <f>J20+J21</f>
        <v>134.9</v>
      </c>
      <c r="K22" s="12">
        <f t="shared" si="2"/>
        <v>0</v>
      </c>
      <c r="L22" s="20">
        <f t="shared" si="2"/>
        <v>180</v>
      </c>
      <c r="M22" s="13">
        <f t="shared" si="2"/>
        <v>180</v>
      </c>
      <c r="N22" s="2146"/>
      <c r="O22" s="183"/>
      <c r="P22" s="186"/>
      <c r="Q22" s="183"/>
      <c r="R22" s="129"/>
      <c r="S22" s="126"/>
      <c r="T22" s="127"/>
      <c r="U22" s="126"/>
      <c r="V22" s="126"/>
      <c r="W22" s="126"/>
    </row>
    <row r="23" spans="1:23" ht="18.75" customHeight="1">
      <c r="A23" s="21" t="s">
        <v>12</v>
      </c>
      <c r="B23" s="22" t="s">
        <v>12</v>
      </c>
      <c r="C23" s="2053" t="s">
        <v>44</v>
      </c>
      <c r="D23" s="2003" t="s">
        <v>142</v>
      </c>
      <c r="E23" s="1977" t="s">
        <v>64</v>
      </c>
      <c r="F23" s="2121" t="s">
        <v>41</v>
      </c>
      <c r="G23" s="14" t="s">
        <v>40</v>
      </c>
      <c r="H23" s="16">
        <v>81.8</v>
      </c>
      <c r="I23" s="15"/>
      <c r="J23" s="15"/>
      <c r="K23" s="17">
        <v>0</v>
      </c>
      <c r="L23" s="18">
        <v>82</v>
      </c>
      <c r="M23" s="19">
        <v>82</v>
      </c>
      <c r="N23" s="36"/>
      <c r="O23" s="14"/>
      <c r="P23" s="184"/>
      <c r="Q23" s="14"/>
      <c r="R23" s="170"/>
      <c r="S23" s="126"/>
      <c r="T23" s="127"/>
      <c r="U23" s="126"/>
      <c r="V23" s="126"/>
      <c r="W23" s="126"/>
    </row>
    <row r="24" spans="1:23" ht="32.25" customHeight="1" thickBot="1">
      <c r="A24" s="24"/>
      <c r="B24" s="23"/>
      <c r="C24" s="2054"/>
      <c r="D24" s="2004"/>
      <c r="E24" s="1974"/>
      <c r="F24" s="2122"/>
      <c r="G24" s="9" t="s">
        <v>13</v>
      </c>
      <c r="H24" s="11">
        <f t="shared" ref="H24:M24" si="3">H23</f>
        <v>81.8</v>
      </c>
      <c r="I24" s="10">
        <f t="shared" si="3"/>
        <v>0</v>
      </c>
      <c r="J24" s="10">
        <f t="shared" si="3"/>
        <v>0</v>
      </c>
      <c r="K24" s="12">
        <f t="shared" si="3"/>
        <v>0</v>
      </c>
      <c r="L24" s="20">
        <f t="shared" si="3"/>
        <v>82</v>
      </c>
      <c r="M24" s="13">
        <f t="shared" si="3"/>
        <v>82</v>
      </c>
      <c r="N24" s="151"/>
      <c r="O24" s="183"/>
      <c r="P24" s="186"/>
      <c r="Q24" s="188"/>
      <c r="R24" s="170"/>
      <c r="S24" s="126"/>
      <c r="T24" s="127"/>
      <c r="U24" s="126"/>
      <c r="V24" s="126"/>
      <c r="W24" s="126"/>
    </row>
    <row r="25" spans="1:23" ht="11.25" customHeight="1" thickBot="1">
      <c r="A25" s="38" t="s">
        <v>12</v>
      </c>
      <c r="B25" s="80" t="s">
        <v>12</v>
      </c>
      <c r="C25" s="2123" t="s">
        <v>15</v>
      </c>
      <c r="D25" s="2124"/>
      <c r="E25" s="2124"/>
      <c r="F25" s="2124"/>
      <c r="G25" s="2125"/>
      <c r="H25" s="171">
        <f>H24+H22+H19+H14</f>
        <v>4373.1000000000004</v>
      </c>
      <c r="I25" s="171">
        <f t="shared" ref="I25:M25" si="4">I24+I22+I19+I14</f>
        <v>0</v>
      </c>
      <c r="J25" s="171">
        <f>J24+J22+J19+J14</f>
        <v>2809.9</v>
      </c>
      <c r="K25" s="171">
        <f t="shared" si="4"/>
        <v>46.7</v>
      </c>
      <c r="L25" s="171">
        <f t="shared" si="4"/>
        <v>4418</v>
      </c>
      <c r="M25" s="171">
        <f t="shared" si="4"/>
        <v>4418</v>
      </c>
      <c r="N25" s="81"/>
      <c r="O25" s="62"/>
      <c r="P25" s="62"/>
      <c r="Q25" s="63"/>
      <c r="R25" s="126"/>
      <c r="S25" s="126"/>
      <c r="T25" s="126"/>
      <c r="U25" s="126"/>
      <c r="V25" s="126"/>
      <c r="W25" s="126"/>
    </row>
    <row r="26" spans="1:23" ht="12" customHeight="1" thickBot="1">
      <c r="A26" s="38" t="s">
        <v>12</v>
      </c>
      <c r="B26" s="39" t="s">
        <v>14</v>
      </c>
      <c r="C26" s="2058" t="s">
        <v>63</v>
      </c>
      <c r="D26" s="2059"/>
      <c r="E26" s="2060"/>
      <c r="F26" s="2060"/>
      <c r="G26" s="2059"/>
      <c r="H26" s="2059"/>
      <c r="I26" s="2059"/>
      <c r="J26" s="2059"/>
      <c r="K26" s="2059"/>
      <c r="L26" s="2059"/>
      <c r="M26" s="2059"/>
      <c r="N26" s="2059"/>
      <c r="O26" s="2059"/>
      <c r="P26" s="2059"/>
      <c r="Q26" s="2061"/>
      <c r="R26" s="126"/>
      <c r="S26" s="126"/>
      <c r="T26" s="126"/>
      <c r="U26" s="126"/>
      <c r="V26" s="126"/>
      <c r="W26" s="126"/>
    </row>
    <row r="27" spans="1:23" ht="14.25" customHeight="1">
      <c r="A27" s="2044" t="s">
        <v>12</v>
      </c>
      <c r="B27" s="2046" t="s">
        <v>14</v>
      </c>
      <c r="C27" s="2048" t="s">
        <v>12</v>
      </c>
      <c r="D27" s="1975" t="s">
        <v>51</v>
      </c>
      <c r="E27" s="1977" t="s">
        <v>64</v>
      </c>
      <c r="F27" s="1973" t="s">
        <v>132</v>
      </c>
      <c r="G27" s="82" t="s">
        <v>80</v>
      </c>
      <c r="H27" s="227">
        <v>1.6</v>
      </c>
      <c r="I27" s="45"/>
      <c r="J27" s="229">
        <v>0</v>
      </c>
      <c r="K27" s="46"/>
      <c r="L27" s="232">
        <v>1.6</v>
      </c>
      <c r="M27" s="47">
        <v>1.6</v>
      </c>
      <c r="N27" s="2114"/>
      <c r="O27" s="71"/>
      <c r="P27" s="71"/>
      <c r="Q27" s="87"/>
      <c r="R27" s="126"/>
      <c r="S27" s="126"/>
      <c r="T27" s="127"/>
      <c r="U27" s="126"/>
      <c r="V27" s="126"/>
      <c r="W27" s="126"/>
    </row>
    <row r="28" spans="1:23" ht="12.75" customHeight="1">
      <c r="A28" s="2050"/>
      <c r="B28" s="2051"/>
      <c r="C28" s="2052"/>
      <c r="D28" s="1982"/>
      <c r="E28" s="1983"/>
      <c r="F28" s="1981"/>
      <c r="G28" s="103"/>
      <c r="H28" s="228"/>
      <c r="I28" s="89"/>
      <c r="J28" s="224"/>
      <c r="K28" s="224"/>
      <c r="L28" s="233"/>
      <c r="M28" s="93"/>
      <c r="N28" s="2115"/>
      <c r="O28" s="94"/>
      <c r="P28" s="94"/>
      <c r="Q28" s="95"/>
      <c r="R28" s="126"/>
      <c r="S28" s="126"/>
      <c r="T28" s="127"/>
      <c r="U28" s="126"/>
      <c r="V28" s="126"/>
      <c r="W28" s="126"/>
    </row>
    <row r="29" spans="1:23" ht="11.45" customHeight="1" thickBot="1">
      <c r="A29" s="2045"/>
      <c r="B29" s="2047"/>
      <c r="C29" s="2049"/>
      <c r="D29" s="1976"/>
      <c r="E29" s="1974"/>
      <c r="F29" s="1974"/>
      <c r="G29" s="96" t="s">
        <v>13</v>
      </c>
      <c r="H29" s="225">
        <f>H27</f>
        <v>1.6</v>
      </c>
      <c r="I29" s="98">
        <f t="shared" ref="I29:J29" si="5">I27</f>
        <v>0</v>
      </c>
      <c r="J29" s="230">
        <f t="shared" si="5"/>
        <v>0</v>
      </c>
      <c r="K29" s="230">
        <f>SUM(K27:K28)</f>
        <v>0</v>
      </c>
      <c r="L29" s="104">
        <f>L27</f>
        <v>1.6</v>
      </c>
      <c r="M29" s="104">
        <f>M27</f>
        <v>1.6</v>
      </c>
      <c r="N29" s="2116"/>
      <c r="O29" s="105"/>
      <c r="P29" s="105"/>
      <c r="Q29" s="106"/>
      <c r="R29" s="126"/>
      <c r="S29" s="126"/>
      <c r="T29" s="127"/>
      <c r="U29" s="126"/>
      <c r="V29" s="126"/>
      <c r="W29" s="126"/>
    </row>
    <row r="30" spans="1:23" ht="14.25" customHeight="1">
      <c r="A30" s="2044" t="s">
        <v>12</v>
      </c>
      <c r="B30" s="2046" t="s">
        <v>14</v>
      </c>
      <c r="C30" s="2048" t="s">
        <v>14</v>
      </c>
      <c r="D30" s="1975" t="s">
        <v>52</v>
      </c>
      <c r="E30" s="1977" t="s">
        <v>64</v>
      </c>
      <c r="F30" s="1973" t="s">
        <v>132</v>
      </c>
      <c r="G30" s="82" t="s">
        <v>80</v>
      </c>
      <c r="H30" s="227">
        <v>51.5</v>
      </c>
      <c r="I30" s="45"/>
      <c r="J30" s="229">
        <v>0</v>
      </c>
      <c r="K30" s="46"/>
      <c r="L30" s="232">
        <v>52</v>
      </c>
      <c r="M30" s="47">
        <v>52</v>
      </c>
      <c r="N30" s="2114" t="s">
        <v>68</v>
      </c>
      <c r="O30" s="71">
        <v>5000</v>
      </c>
      <c r="P30" s="71" t="s">
        <v>69</v>
      </c>
      <c r="Q30" s="87" t="s">
        <v>69</v>
      </c>
      <c r="R30" s="126"/>
      <c r="S30" s="126"/>
      <c r="T30" s="127"/>
      <c r="U30" s="126"/>
      <c r="V30" s="126"/>
      <c r="W30" s="126"/>
    </row>
    <row r="31" spans="1:23" ht="14.25" customHeight="1">
      <c r="A31" s="2050"/>
      <c r="B31" s="2051"/>
      <c r="C31" s="2052"/>
      <c r="D31" s="1982"/>
      <c r="E31" s="1983"/>
      <c r="F31" s="1981"/>
      <c r="G31" s="103"/>
      <c r="H31" s="228"/>
      <c r="I31" s="89"/>
      <c r="J31" s="224"/>
      <c r="K31" s="224"/>
      <c r="L31" s="233"/>
      <c r="M31" s="93"/>
      <c r="N31" s="2115"/>
      <c r="O31" s="94"/>
      <c r="P31" s="94"/>
      <c r="Q31" s="95"/>
      <c r="R31" s="126"/>
      <c r="S31" s="126"/>
      <c r="T31" s="127"/>
      <c r="U31" s="126"/>
      <c r="V31" s="126"/>
      <c r="W31" s="126"/>
    </row>
    <row r="32" spans="1:23" ht="16.149999999999999" customHeight="1" thickBot="1">
      <c r="A32" s="2045"/>
      <c r="B32" s="2047"/>
      <c r="C32" s="2049"/>
      <c r="D32" s="1976"/>
      <c r="E32" s="1974"/>
      <c r="F32" s="1974"/>
      <c r="G32" s="96" t="s">
        <v>13</v>
      </c>
      <c r="H32" s="225">
        <f>H30</f>
        <v>51.5</v>
      </c>
      <c r="I32" s="98">
        <f t="shared" ref="I32:J32" si="6">I30</f>
        <v>0</v>
      </c>
      <c r="J32" s="230">
        <f t="shared" si="6"/>
        <v>0</v>
      </c>
      <c r="K32" s="230">
        <f>SUM(K30:K31)</f>
        <v>0</v>
      </c>
      <c r="L32" s="104">
        <f>L30</f>
        <v>52</v>
      </c>
      <c r="M32" s="104">
        <f>M30</f>
        <v>52</v>
      </c>
      <c r="N32" s="2116"/>
      <c r="O32" s="105"/>
      <c r="P32" s="105"/>
      <c r="Q32" s="106"/>
      <c r="R32" s="126"/>
      <c r="S32" s="126"/>
      <c r="T32" s="127"/>
      <c r="U32" s="126"/>
      <c r="V32" s="126"/>
      <c r="W32" s="126"/>
    </row>
    <row r="33" spans="1:23" ht="15.6" customHeight="1">
      <c r="A33" s="2044" t="s">
        <v>12</v>
      </c>
      <c r="B33" s="2046" t="s">
        <v>14</v>
      </c>
      <c r="C33" s="2048" t="s">
        <v>37</v>
      </c>
      <c r="D33" s="1975" t="s">
        <v>81</v>
      </c>
      <c r="E33" s="1977" t="s">
        <v>64</v>
      </c>
      <c r="F33" s="1973" t="s">
        <v>41</v>
      </c>
      <c r="G33" s="82" t="s">
        <v>80</v>
      </c>
      <c r="H33" s="227">
        <v>43.7</v>
      </c>
      <c r="I33" s="45"/>
      <c r="J33" s="229">
        <v>0</v>
      </c>
      <c r="K33" s="46"/>
      <c r="L33" s="232">
        <v>44</v>
      </c>
      <c r="M33" s="47">
        <v>44</v>
      </c>
      <c r="N33" s="2114"/>
      <c r="O33" s="71"/>
      <c r="P33" s="71"/>
      <c r="Q33" s="87"/>
      <c r="R33" s="126"/>
      <c r="S33" s="126"/>
      <c r="T33" s="127"/>
      <c r="U33" s="126"/>
      <c r="V33" s="126"/>
      <c r="W33" s="126"/>
    </row>
    <row r="34" spans="1:23" ht="12" customHeight="1" thickBot="1">
      <c r="A34" s="2045"/>
      <c r="B34" s="2047"/>
      <c r="C34" s="2049"/>
      <c r="D34" s="1976"/>
      <c r="E34" s="1974"/>
      <c r="F34" s="1974"/>
      <c r="G34" s="96" t="s">
        <v>13</v>
      </c>
      <c r="H34" s="225">
        <f>H33</f>
        <v>43.7</v>
      </c>
      <c r="I34" s="98">
        <f t="shared" ref="I34:J34" si="7">I33</f>
        <v>0</v>
      </c>
      <c r="J34" s="230">
        <f t="shared" si="7"/>
        <v>0</v>
      </c>
      <c r="K34" s="230">
        <f>SUM(K33:K33)</f>
        <v>0</v>
      </c>
      <c r="L34" s="104">
        <f>L33</f>
        <v>44</v>
      </c>
      <c r="M34" s="104">
        <f>M33</f>
        <v>44</v>
      </c>
      <c r="N34" s="2116"/>
      <c r="O34" s="105"/>
      <c r="P34" s="105"/>
      <c r="Q34" s="106"/>
      <c r="R34" s="126"/>
      <c r="S34" s="126"/>
      <c r="T34" s="127"/>
      <c r="U34" s="126"/>
      <c r="V34" s="126"/>
      <c r="W34" s="126"/>
    </row>
    <row r="35" spans="1:23" ht="14.25" customHeight="1">
      <c r="A35" s="2044" t="s">
        <v>12</v>
      </c>
      <c r="B35" s="2046" t="s">
        <v>14</v>
      </c>
      <c r="C35" s="2048" t="s">
        <v>38</v>
      </c>
      <c r="D35" s="1975" t="s">
        <v>53</v>
      </c>
      <c r="E35" s="1977" t="s">
        <v>64</v>
      </c>
      <c r="F35" s="1973" t="s">
        <v>133</v>
      </c>
      <c r="G35" s="82" t="s">
        <v>80</v>
      </c>
      <c r="H35" s="227">
        <v>14.8</v>
      </c>
      <c r="I35" s="45"/>
      <c r="J35" s="229">
        <v>0</v>
      </c>
      <c r="K35" s="46"/>
      <c r="L35" s="232">
        <v>14.8</v>
      </c>
      <c r="M35" s="47">
        <v>14.8</v>
      </c>
      <c r="N35" s="2114"/>
      <c r="O35" s="71"/>
      <c r="P35" s="71"/>
      <c r="Q35" s="87"/>
      <c r="R35" s="126"/>
      <c r="S35" s="126"/>
      <c r="T35" s="127"/>
      <c r="U35" s="126"/>
      <c r="V35" s="126"/>
      <c r="W35" s="126"/>
    </row>
    <row r="36" spans="1:23" ht="24.75" customHeight="1" thickBot="1">
      <c r="A36" s="2045"/>
      <c r="B36" s="2047"/>
      <c r="C36" s="2049"/>
      <c r="D36" s="1976"/>
      <c r="E36" s="1974"/>
      <c r="F36" s="1974"/>
      <c r="G36" s="96" t="s">
        <v>13</v>
      </c>
      <c r="H36" s="225">
        <f>H35</f>
        <v>14.8</v>
      </c>
      <c r="I36" s="98">
        <f t="shared" ref="I36:J36" si="8">I35</f>
        <v>0</v>
      </c>
      <c r="J36" s="230">
        <f t="shared" si="8"/>
        <v>0</v>
      </c>
      <c r="K36" s="230">
        <f>SUM(K35:K35)</f>
        <v>0</v>
      </c>
      <c r="L36" s="104">
        <f>L35</f>
        <v>14.8</v>
      </c>
      <c r="M36" s="104">
        <f>M35</f>
        <v>14.8</v>
      </c>
      <c r="N36" s="2116"/>
      <c r="O36" s="105"/>
      <c r="P36" s="105"/>
      <c r="Q36" s="106"/>
      <c r="R36" s="126"/>
      <c r="S36" s="126"/>
      <c r="T36" s="127"/>
      <c r="U36" s="126"/>
      <c r="V36" s="126"/>
      <c r="W36" s="126"/>
    </row>
    <row r="37" spans="1:23" ht="10.9" customHeight="1">
      <c r="A37" s="2044" t="s">
        <v>12</v>
      </c>
      <c r="B37" s="2046" t="s">
        <v>14</v>
      </c>
      <c r="C37" s="2048" t="s">
        <v>42</v>
      </c>
      <c r="D37" s="1975" t="s">
        <v>54</v>
      </c>
      <c r="E37" s="1977" t="s">
        <v>64</v>
      </c>
      <c r="F37" s="1973" t="s">
        <v>134</v>
      </c>
      <c r="G37" s="82" t="s">
        <v>80</v>
      </c>
      <c r="H37" s="227">
        <v>4.8</v>
      </c>
      <c r="I37" s="45"/>
      <c r="J37" s="229">
        <v>0</v>
      </c>
      <c r="K37" s="46"/>
      <c r="L37" s="232">
        <v>4.8</v>
      </c>
      <c r="M37" s="47">
        <v>4.8</v>
      </c>
      <c r="N37" s="2114"/>
      <c r="O37" s="71"/>
      <c r="P37" s="71"/>
      <c r="Q37" s="87"/>
      <c r="R37" s="126"/>
      <c r="S37" s="126"/>
      <c r="T37" s="127"/>
      <c r="U37" s="126"/>
      <c r="V37" s="126"/>
      <c r="W37" s="126"/>
    </row>
    <row r="38" spans="1:23" ht="12" customHeight="1" thickBot="1">
      <c r="A38" s="2045"/>
      <c r="B38" s="2047"/>
      <c r="C38" s="2049"/>
      <c r="D38" s="1976"/>
      <c r="E38" s="1974"/>
      <c r="F38" s="1974"/>
      <c r="G38" s="96" t="s">
        <v>13</v>
      </c>
      <c r="H38" s="225">
        <f>H37</f>
        <v>4.8</v>
      </c>
      <c r="I38" s="98">
        <f t="shared" ref="I38:J38" si="9">I37</f>
        <v>0</v>
      </c>
      <c r="J38" s="230">
        <f t="shared" si="9"/>
        <v>0</v>
      </c>
      <c r="K38" s="230">
        <f>SUM(K37:K37)</f>
        <v>0</v>
      </c>
      <c r="L38" s="104">
        <f>L37</f>
        <v>4.8</v>
      </c>
      <c r="M38" s="104">
        <f>M37</f>
        <v>4.8</v>
      </c>
      <c r="N38" s="2116"/>
      <c r="O38" s="105"/>
      <c r="P38" s="105"/>
      <c r="Q38" s="106"/>
      <c r="R38" s="126"/>
      <c r="S38" s="126"/>
      <c r="T38" s="127"/>
      <c r="U38" s="126"/>
      <c r="V38" s="126"/>
      <c r="W38" s="126"/>
    </row>
    <row r="39" spans="1:23" ht="14.25" customHeight="1">
      <c r="A39" s="2044" t="s">
        <v>12</v>
      </c>
      <c r="B39" s="2046" t="s">
        <v>14</v>
      </c>
      <c r="C39" s="2048" t="s">
        <v>43</v>
      </c>
      <c r="D39" s="1975" t="s">
        <v>55</v>
      </c>
      <c r="E39" s="1977" t="s">
        <v>64</v>
      </c>
      <c r="F39" s="1973" t="s">
        <v>133</v>
      </c>
      <c r="G39" s="82" t="s">
        <v>80</v>
      </c>
      <c r="H39" s="227">
        <v>55.7</v>
      </c>
      <c r="I39" s="45"/>
      <c r="J39" s="46">
        <v>0</v>
      </c>
      <c r="K39" s="46"/>
      <c r="L39" s="232">
        <v>56</v>
      </c>
      <c r="M39" s="47">
        <v>56</v>
      </c>
      <c r="N39" s="2114"/>
      <c r="O39" s="70"/>
      <c r="P39" s="71"/>
      <c r="Q39" s="107"/>
      <c r="R39" s="126"/>
      <c r="S39" s="126"/>
      <c r="T39" s="127"/>
      <c r="U39" s="126"/>
      <c r="V39" s="126"/>
      <c r="W39" s="126"/>
    </row>
    <row r="40" spans="1:23" ht="12" customHeight="1" thickBot="1">
      <c r="A40" s="2045"/>
      <c r="B40" s="2047"/>
      <c r="C40" s="2049"/>
      <c r="D40" s="1976"/>
      <c r="E40" s="1974"/>
      <c r="F40" s="1974"/>
      <c r="G40" s="96" t="s">
        <v>13</v>
      </c>
      <c r="H40" s="225">
        <f>H39</f>
        <v>55.7</v>
      </c>
      <c r="I40" s="98">
        <f t="shared" ref="I40:J40" si="10">I39</f>
        <v>0</v>
      </c>
      <c r="J40" s="230">
        <f t="shared" si="10"/>
        <v>0</v>
      </c>
      <c r="K40" s="230">
        <f t="shared" ref="K40" si="11">K39</f>
        <v>0</v>
      </c>
      <c r="L40" s="104">
        <f>L39</f>
        <v>56</v>
      </c>
      <c r="M40" s="104">
        <f>M39</f>
        <v>56</v>
      </c>
      <c r="N40" s="2116"/>
      <c r="O40" s="75"/>
      <c r="P40" s="75"/>
      <c r="Q40" s="76"/>
      <c r="R40" s="126"/>
      <c r="S40" s="126"/>
      <c r="T40" s="127"/>
      <c r="U40" s="126"/>
      <c r="V40" s="126"/>
      <c r="W40" s="126"/>
    </row>
    <row r="41" spans="1:23" ht="12" customHeight="1">
      <c r="A41" s="2044" t="s">
        <v>12</v>
      </c>
      <c r="B41" s="2046" t="s">
        <v>14</v>
      </c>
      <c r="C41" s="2048" t="s">
        <v>44</v>
      </c>
      <c r="D41" s="1975" t="s">
        <v>82</v>
      </c>
      <c r="E41" s="1977" t="s">
        <v>64</v>
      </c>
      <c r="F41" s="1973" t="s">
        <v>130</v>
      </c>
      <c r="G41" s="82" t="s">
        <v>80</v>
      </c>
      <c r="H41" s="227">
        <v>4</v>
      </c>
      <c r="I41" s="45"/>
      <c r="J41" s="46">
        <v>0</v>
      </c>
      <c r="K41" s="46"/>
      <c r="L41" s="232">
        <v>4</v>
      </c>
      <c r="M41" s="47">
        <v>4</v>
      </c>
      <c r="N41" s="2114"/>
      <c r="O41" s="70"/>
      <c r="P41" s="71"/>
      <c r="Q41" s="107"/>
      <c r="R41" s="126"/>
      <c r="S41" s="126"/>
      <c r="T41" s="127"/>
      <c r="U41" s="126"/>
      <c r="V41" s="126"/>
      <c r="W41" s="126"/>
    </row>
    <row r="42" spans="1:23" ht="12" customHeight="1" thickBot="1">
      <c r="A42" s="2045"/>
      <c r="B42" s="2047"/>
      <c r="C42" s="2049"/>
      <c r="D42" s="1976"/>
      <c r="E42" s="1974"/>
      <c r="F42" s="1974"/>
      <c r="G42" s="96" t="s">
        <v>13</v>
      </c>
      <c r="H42" s="225">
        <f>H41</f>
        <v>4</v>
      </c>
      <c r="I42" s="98">
        <f t="shared" ref="I42:J42" si="12">I41</f>
        <v>0</v>
      </c>
      <c r="J42" s="230">
        <f t="shared" si="12"/>
        <v>0</v>
      </c>
      <c r="K42" s="230">
        <f>SUM(K41:K41)</f>
        <v>0</v>
      </c>
      <c r="L42" s="104">
        <f>L41</f>
        <v>4</v>
      </c>
      <c r="M42" s="104">
        <f>M41</f>
        <v>4</v>
      </c>
      <c r="N42" s="2116"/>
      <c r="O42" s="75"/>
      <c r="P42" s="75"/>
      <c r="Q42" s="76"/>
      <c r="R42" s="126"/>
      <c r="S42" s="126"/>
      <c r="T42" s="127"/>
      <c r="U42" s="126"/>
      <c r="V42" s="126"/>
      <c r="W42" s="126"/>
    </row>
    <row r="43" spans="1:23" ht="17.25" customHeight="1" thickBot="1">
      <c r="A43" s="2044" t="s">
        <v>12</v>
      </c>
      <c r="B43" s="2046" t="s">
        <v>14</v>
      </c>
      <c r="C43" s="2048" t="s">
        <v>45</v>
      </c>
      <c r="D43" s="1975" t="s">
        <v>88</v>
      </c>
      <c r="E43" s="1977" t="s">
        <v>64</v>
      </c>
      <c r="F43" s="1980" t="s">
        <v>135</v>
      </c>
      <c r="G43" s="82" t="s">
        <v>80</v>
      </c>
      <c r="H43" s="227">
        <v>185.3</v>
      </c>
      <c r="I43" s="45"/>
      <c r="J43" s="229">
        <v>0</v>
      </c>
      <c r="K43" s="46"/>
      <c r="L43" s="232">
        <v>186</v>
      </c>
      <c r="M43" s="47">
        <v>186</v>
      </c>
      <c r="N43" s="2151" t="s">
        <v>84</v>
      </c>
      <c r="O43" s="70">
        <v>1400</v>
      </c>
      <c r="P43" s="71" t="s">
        <v>67</v>
      </c>
      <c r="Q43" s="87" t="s">
        <v>67</v>
      </c>
      <c r="R43" s="130"/>
      <c r="S43" s="126"/>
      <c r="T43" s="127"/>
      <c r="U43" s="126"/>
      <c r="V43" s="126"/>
      <c r="W43" s="126"/>
    </row>
    <row r="44" spans="1:23" ht="11.25" customHeight="1" thickBot="1">
      <c r="A44" s="2050"/>
      <c r="B44" s="2051"/>
      <c r="C44" s="2052"/>
      <c r="D44" s="1982"/>
      <c r="E44" s="1983"/>
      <c r="F44" s="1981"/>
      <c r="G44" s="82" t="s">
        <v>80</v>
      </c>
      <c r="H44" s="228">
        <v>13.7</v>
      </c>
      <c r="I44" s="89"/>
      <c r="J44" s="231">
        <v>0</v>
      </c>
      <c r="K44" s="224"/>
      <c r="L44" s="233">
        <v>14</v>
      </c>
      <c r="M44" s="93">
        <v>14</v>
      </c>
      <c r="N44" s="2152"/>
      <c r="O44" s="94"/>
      <c r="P44" s="94"/>
      <c r="Q44" s="95"/>
      <c r="R44" s="126"/>
      <c r="S44" s="126"/>
      <c r="T44" s="127"/>
      <c r="U44" s="126"/>
      <c r="V44" s="126"/>
      <c r="W44" s="126"/>
    </row>
    <row r="45" spans="1:23" ht="10.9" customHeight="1" thickBot="1">
      <c r="A45" s="2045"/>
      <c r="B45" s="2047"/>
      <c r="C45" s="2049"/>
      <c r="D45" s="1976"/>
      <c r="E45" s="1974"/>
      <c r="F45" s="1974"/>
      <c r="G45" s="96" t="s">
        <v>13</v>
      </c>
      <c r="H45" s="225">
        <f>H43+H44</f>
        <v>199</v>
      </c>
      <c r="I45" s="98">
        <f t="shared" ref="I45:J45" si="13">I43+I44</f>
        <v>0</v>
      </c>
      <c r="J45" s="230">
        <f t="shared" si="13"/>
        <v>0</v>
      </c>
      <c r="K45" s="230">
        <f>SUM(K43:K44)</f>
        <v>0</v>
      </c>
      <c r="L45" s="104">
        <f>L43+L44</f>
        <v>200</v>
      </c>
      <c r="M45" s="102">
        <f>M43+M44</f>
        <v>200</v>
      </c>
      <c r="N45" s="2153"/>
      <c r="O45" s="75"/>
      <c r="P45" s="75"/>
      <c r="Q45" s="76"/>
      <c r="R45" s="126"/>
      <c r="S45" s="126"/>
      <c r="T45" s="127"/>
      <c r="U45" s="126"/>
      <c r="V45" s="126"/>
      <c r="W45" s="126"/>
    </row>
    <row r="46" spans="1:23" ht="14.25" customHeight="1">
      <c r="A46" s="2044" t="s">
        <v>12</v>
      </c>
      <c r="B46" s="2046" t="s">
        <v>14</v>
      </c>
      <c r="C46" s="2048" t="s">
        <v>46</v>
      </c>
      <c r="D46" s="1975" t="s">
        <v>56</v>
      </c>
      <c r="E46" s="1977" t="s">
        <v>64</v>
      </c>
      <c r="F46" s="1973" t="s">
        <v>136</v>
      </c>
      <c r="G46" s="82" t="s">
        <v>80</v>
      </c>
      <c r="H46" s="227">
        <v>18.8</v>
      </c>
      <c r="I46" s="45"/>
      <c r="J46" s="229">
        <v>0</v>
      </c>
      <c r="K46" s="46"/>
      <c r="L46" s="232">
        <v>19</v>
      </c>
      <c r="M46" s="47">
        <v>19</v>
      </c>
      <c r="N46" s="2114" t="s">
        <v>74</v>
      </c>
      <c r="O46" s="71">
        <v>1500</v>
      </c>
      <c r="P46" s="71" t="s">
        <v>67</v>
      </c>
      <c r="Q46" s="87" t="s">
        <v>67</v>
      </c>
      <c r="R46" s="126"/>
      <c r="S46" s="126"/>
      <c r="T46" s="127"/>
      <c r="U46" s="126"/>
      <c r="V46" s="126"/>
      <c r="W46" s="126"/>
    </row>
    <row r="47" spans="1:23" ht="19.5" customHeight="1" thickBot="1">
      <c r="A47" s="2045"/>
      <c r="B47" s="2047"/>
      <c r="C47" s="2049"/>
      <c r="D47" s="1976"/>
      <c r="E47" s="1974"/>
      <c r="F47" s="1974"/>
      <c r="G47" s="96" t="s">
        <v>13</v>
      </c>
      <c r="H47" s="225">
        <f>H46</f>
        <v>18.8</v>
      </c>
      <c r="I47" s="98">
        <f t="shared" ref="I47:J47" si="14">I46</f>
        <v>0</v>
      </c>
      <c r="J47" s="230">
        <f t="shared" si="14"/>
        <v>0</v>
      </c>
      <c r="K47" s="230">
        <f>SUM(K46:K46)</f>
        <v>0</v>
      </c>
      <c r="L47" s="104">
        <f>L46</f>
        <v>19</v>
      </c>
      <c r="M47" s="104">
        <f>M46</f>
        <v>19</v>
      </c>
      <c r="N47" s="2116"/>
      <c r="O47" s="75"/>
      <c r="P47" s="75"/>
      <c r="Q47" s="76"/>
      <c r="R47" s="126"/>
      <c r="S47" s="126"/>
      <c r="T47" s="127"/>
      <c r="U47" s="126"/>
      <c r="V47" s="126"/>
      <c r="W47" s="126"/>
    </row>
    <row r="48" spans="1:23" ht="14.25" customHeight="1">
      <c r="A48" s="2044" t="s">
        <v>12</v>
      </c>
      <c r="B48" s="2046" t="s">
        <v>14</v>
      </c>
      <c r="C48" s="2048" t="s">
        <v>47</v>
      </c>
      <c r="D48" s="1975" t="s">
        <v>57</v>
      </c>
      <c r="E48" s="1977" t="s">
        <v>64</v>
      </c>
      <c r="F48" s="1973" t="s">
        <v>133</v>
      </c>
      <c r="G48" s="82" t="s">
        <v>80</v>
      </c>
      <c r="H48" s="1544">
        <v>12.9</v>
      </c>
      <c r="I48" s="1545"/>
      <c r="J48" s="1546"/>
      <c r="K48" s="46"/>
      <c r="L48" s="232">
        <v>13</v>
      </c>
      <c r="M48" s="47">
        <v>13</v>
      </c>
      <c r="N48" s="2114"/>
      <c r="O48" s="70"/>
      <c r="P48" s="71"/>
      <c r="Q48" s="107"/>
      <c r="R48" s="126"/>
      <c r="S48" s="126"/>
      <c r="T48" s="127"/>
      <c r="U48" s="126"/>
      <c r="V48" s="126"/>
      <c r="W48" s="126"/>
    </row>
    <row r="49" spans="1:23" ht="34.9" customHeight="1" thickBot="1">
      <c r="A49" s="2045"/>
      <c r="B49" s="2047"/>
      <c r="C49" s="2049"/>
      <c r="D49" s="1976"/>
      <c r="E49" s="1974"/>
      <c r="F49" s="1974"/>
      <c r="G49" s="96" t="s">
        <v>13</v>
      </c>
      <c r="H49" s="225">
        <f>H48</f>
        <v>12.9</v>
      </c>
      <c r="I49" s="98">
        <f t="shared" ref="I49:J49" si="15">I48</f>
        <v>0</v>
      </c>
      <c r="J49" s="230">
        <f t="shared" si="15"/>
        <v>0</v>
      </c>
      <c r="K49" s="230">
        <f>SUM(K48:K48)</f>
        <v>0</v>
      </c>
      <c r="L49" s="104">
        <f>L48</f>
        <v>13</v>
      </c>
      <c r="M49" s="104">
        <f>M48</f>
        <v>13</v>
      </c>
      <c r="N49" s="2116"/>
      <c r="O49" s="75"/>
      <c r="P49" s="75"/>
      <c r="Q49" s="76"/>
      <c r="R49" s="126"/>
      <c r="S49" s="126"/>
      <c r="T49" s="127"/>
      <c r="U49" s="126"/>
      <c r="V49" s="126"/>
      <c r="W49" s="126"/>
    </row>
    <row r="50" spans="1:23" ht="11.25" customHeight="1">
      <c r="A50" s="2044" t="s">
        <v>12</v>
      </c>
      <c r="B50" s="2046" t="s">
        <v>14</v>
      </c>
      <c r="C50" s="2048" t="s">
        <v>48</v>
      </c>
      <c r="D50" s="1975" t="s">
        <v>58</v>
      </c>
      <c r="E50" s="1977" t="s">
        <v>64</v>
      </c>
      <c r="F50" s="1978" t="s">
        <v>136</v>
      </c>
      <c r="G50" s="82" t="s">
        <v>80</v>
      </c>
      <c r="H50" s="227">
        <v>0.6</v>
      </c>
      <c r="I50" s="45"/>
      <c r="J50" s="229">
        <v>0</v>
      </c>
      <c r="K50" s="46"/>
      <c r="L50" s="47">
        <v>0.6</v>
      </c>
      <c r="M50" s="47">
        <v>0.6</v>
      </c>
      <c r="N50" s="2114"/>
      <c r="O50" s="71"/>
      <c r="P50" s="71"/>
      <c r="Q50" s="87"/>
      <c r="R50" s="126"/>
      <c r="S50" s="126"/>
      <c r="T50" s="127"/>
      <c r="U50" s="126"/>
      <c r="V50" s="126"/>
      <c r="W50" s="126"/>
    </row>
    <row r="51" spans="1:23" ht="18" customHeight="1" thickBot="1">
      <c r="A51" s="2045"/>
      <c r="B51" s="2047"/>
      <c r="C51" s="2049"/>
      <c r="D51" s="1976"/>
      <c r="E51" s="1974"/>
      <c r="F51" s="1979"/>
      <c r="G51" s="96" t="s">
        <v>13</v>
      </c>
      <c r="H51" s="225">
        <f>H50</f>
        <v>0.6</v>
      </c>
      <c r="I51" s="98">
        <f t="shared" ref="I51:J51" si="16">I50</f>
        <v>0</v>
      </c>
      <c r="J51" s="230">
        <f t="shared" si="16"/>
        <v>0</v>
      </c>
      <c r="K51" s="230">
        <f>SUM(K50:K50)</f>
        <v>0</v>
      </c>
      <c r="L51" s="104">
        <f>L50</f>
        <v>0.6</v>
      </c>
      <c r="M51" s="104">
        <f>M50</f>
        <v>0.6</v>
      </c>
      <c r="N51" s="2133"/>
      <c r="O51" s="105"/>
      <c r="P51" s="105"/>
      <c r="Q51" s="106"/>
      <c r="R51" s="126"/>
      <c r="S51" s="126"/>
      <c r="T51" s="127"/>
      <c r="U51" s="126"/>
      <c r="V51" s="126"/>
      <c r="W51" s="126"/>
    </row>
    <row r="52" spans="1:23" ht="18" customHeight="1">
      <c r="A52" s="2044" t="s">
        <v>12</v>
      </c>
      <c r="B52" s="2046" t="s">
        <v>14</v>
      </c>
      <c r="C52" s="2048" t="s">
        <v>49</v>
      </c>
      <c r="D52" s="1975" t="s">
        <v>79</v>
      </c>
      <c r="E52" s="1977" t="s">
        <v>64</v>
      </c>
      <c r="F52" s="1978" t="s">
        <v>137</v>
      </c>
      <c r="G52" s="82" t="s">
        <v>80</v>
      </c>
      <c r="H52" s="227">
        <v>56.7</v>
      </c>
      <c r="I52" s="45"/>
      <c r="J52" s="45">
        <v>0</v>
      </c>
      <c r="K52" s="46"/>
      <c r="L52" s="47">
        <v>57</v>
      </c>
      <c r="M52" s="47">
        <v>57</v>
      </c>
      <c r="N52" s="2114"/>
      <c r="O52" s="71"/>
      <c r="P52" s="71"/>
      <c r="Q52" s="87"/>
      <c r="R52" s="126"/>
      <c r="S52" s="126"/>
      <c r="T52" s="127"/>
      <c r="U52" s="126"/>
      <c r="V52" s="126"/>
      <c r="W52" s="126"/>
    </row>
    <row r="53" spans="1:23" ht="18.600000000000001" customHeight="1" thickBot="1">
      <c r="A53" s="2045"/>
      <c r="B53" s="2047"/>
      <c r="C53" s="2049"/>
      <c r="D53" s="1976"/>
      <c r="E53" s="1974"/>
      <c r="F53" s="1979"/>
      <c r="G53" s="96" t="s">
        <v>13</v>
      </c>
      <c r="H53" s="225">
        <f>H52</f>
        <v>56.7</v>
      </c>
      <c r="I53" s="98">
        <f t="shared" ref="I53:K53" si="17">I52</f>
        <v>0</v>
      </c>
      <c r="J53" s="98">
        <f t="shared" si="17"/>
        <v>0</v>
      </c>
      <c r="K53" s="225">
        <f t="shared" si="17"/>
        <v>0</v>
      </c>
      <c r="L53" s="104">
        <f>L52</f>
        <v>57</v>
      </c>
      <c r="M53" s="104">
        <f>M52</f>
        <v>57</v>
      </c>
      <c r="N53" s="2133"/>
      <c r="O53" s="105"/>
      <c r="P53" s="105"/>
      <c r="Q53" s="106"/>
      <c r="R53" s="126"/>
      <c r="S53" s="126"/>
      <c r="T53" s="127"/>
      <c r="U53" s="126"/>
      <c r="V53" s="126"/>
      <c r="W53" s="126"/>
    </row>
    <row r="54" spans="1:23" ht="14.25" customHeight="1">
      <c r="A54" s="2044" t="s">
        <v>12</v>
      </c>
      <c r="B54" s="2046" t="s">
        <v>14</v>
      </c>
      <c r="C54" s="2048" t="s">
        <v>50</v>
      </c>
      <c r="D54" s="1975" t="s">
        <v>92</v>
      </c>
      <c r="E54" s="1977" t="s">
        <v>64</v>
      </c>
      <c r="F54" s="1978" t="s">
        <v>138</v>
      </c>
      <c r="G54" s="82" t="s">
        <v>80</v>
      </c>
      <c r="H54" s="227">
        <v>0.6</v>
      </c>
      <c r="I54" s="45"/>
      <c r="J54" s="226">
        <v>0</v>
      </c>
      <c r="K54" s="46"/>
      <c r="L54" s="47">
        <v>0.6</v>
      </c>
      <c r="M54" s="47">
        <v>0.6</v>
      </c>
      <c r="N54" s="2114"/>
      <c r="O54" s="71"/>
      <c r="P54" s="71"/>
      <c r="Q54" s="87"/>
      <c r="R54" s="126"/>
      <c r="S54" s="126"/>
      <c r="T54" s="127"/>
      <c r="U54" s="126"/>
      <c r="V54" s="126"/>
      <c r="W54" s="126"/>
    </row>
    <row r="55" spans="1:23" ht="58.9" customHeight="1" thickBot="1">
      <c r="A55" s="2045"/>
      <c r="B55" s="2047"/>
      <c r="C55" s="2049"/>
      <c r="D55" s="1976"/>
      <c r="E55" s="1974"/>
      <c r="F55" s="1979"/>
      <c r="G55" s="96" t="s">
        <v>13</v>
      </c>
      <c r="H55" s="225">
        <f>H54</f>
        <v>0.6</v>
      </c>
      <c r="I55" s="98">
        <f t="shared" ref="I55:J55" si="18">I54</f>
        <v>0</v>
      </c>
      <c r="J55" s="98">
        <f t="shared" si="18"/>
        <v>0</v>
      </c>
      <c r="K55" s="230">
        <f>SUM(K54:K54)</f>
        <v>0</v>
      </c>
      <c r="L55" s="104">
        <f>L54</f>
        <v>0.6</v>
      </c>
      <c r="M55" s="104">
        <f>M54</f>
        <v>0.6</v>
      </c>
      <c r="N55" s="2133"/>
      <c r="O55" s="105"/>
      <c r="P55" s="105"/>
      <c r="Q55" s="106"/>
      <c r="R55" s="126"/>
      <c r="S55" s="126"/>
      <c r="T55" s="127"/>
      <c r="U55" s="126"/>
      <c r="V55" s="126"/>
      <c r="W55" s="126"/>
    </row>
    <row r="56" spans="1:23" ht="15.75" customHeight="1" thickBot="1">
      <c r="A56" s="110" t="s">
        <v>12</v>
      </c>
      <c r="B56" s="80" t="s">
        <v>14</v>
      </c>
      <c r="C56" s="2123" t="s">
        <v>15</v>
      </c>
      <c r="D56" s="2124"/>
      <c r="E56" s="2134"/>
      <c r="F56" s="2134"/>
      <c r="G56" s="2125"/>
      <c r="H56" s="1547">
        <f>H29+H32+H34+H36+H38+H40+H42+H45+H47+H49+H55+H51+H53</f>
        <v>464.70000000000005</v>
      </c>
      <c r="I56" s="109">
        <f t="shared" ref="I56" si="19">I29+I32+I34+I36+I38+I40+I42+I45+I47+I49+I55+I51+I53</f>
        <v>0</v>
      </c>
      <c r="J56" s="1547">
        <v>323.2</v>
      </c>
      <c r="K56" s="109">
        <f t="shared" ref="K56:M56" si="20">K29+K32+K34+K36+K38+K40+K42+K45+K47+K49+K55+K51+K53</f>
        <v>0</v>
      </c>
      <c r="L56" s="109">
        <f>L29+L32+L34+L36+L38+L40+L42+L45+L47+L49+L55+L51+L53</f>
        <v>467.40000000000003</v>
      </c>
      <c r="M56" s="109">
        <f t="shared" si="20"/>
        <v>467.40000000000003</v>
      </c>
      <c r="N56" s="81"/>
      <c r="O56" s="111"/>
      <c r="P56" s="111"/>
      <c r="Q56" s="112"/>
      <c r="R56" s="126"/>
      <c r="S56" s="126"/>
      <c r="T56" s="127"/>
      <c r="U56" s="126"/>
      <c r="V56" s="126"/>
      <c r="W56" s="126"/>
    </row>
    <row r="57" spans="1:23" ht="14.25" customHeight="1" thickBot="1">
      <c r="A57" s="38" t="s">
        <v>12</v>
      </c>
      <c r="B57" s="39" t="s">
        <v>37</v>
      </c>
      <c r="C57" s="2058" t="s">
        <v>60</v>
      </c>
      <c r="D57" s="2059"/>
      <c r="E57" s="2060"/>
      <c r="F57" s="2060"/>
      <c r="G57" s="2059"/>
      <c r="H57" s="2059"/>
      <c r="I57" s="2059"/>
      <c r="J57" s="2059"/>
      <c r="K57" s="2059"/>
      <c r="L57" s="2059"/>
      <c r="M57" s="2059"/>
      <c r="N57" s="2059"/>
      <c r="O57" s="2059"/>
      <c r="P57" s="2059"/>
      <c r="Q57" s="2061"/>
      <c r="R57" s="126"/>
      <c r="S57" s="126"/>
      <c r="T57" s="127"/>
      <c r="U57" s="126"/>
      <c r="V57" s="126"/>
      <c r="W57" s="126"/>
    </row>
    <row r="58" spans="1:23" ht="14.25" customHeight="1">
      <c r="A58" s="2044" t="s">
        <v>12</v>
      </c>
      <c r="B58" s="2046" t="s">
        <v>37</v>
      </c>
      <c r="C58" s="2048" t="s">
        <v>12</v>
      </c>
      <c r="D58" s="1975" t="s">
        <v>75</v>
      </c>
      <c r="E58" s="1977" t="s">
        <v>64</v>
      </c>
      <c r="F58" s="1973" t="s">
        <v>41</v>
      </c>
      <c r="G58" s="82" t="s">
        <v>40</v>
      </c>
      <c r="H58" s="83">
        <v>23.3</v>
      </c>
      <c r="I58" s="45"/>
      <c r="J58" s="84"/>
      <c r="K58" s="85"/>
      <c r="L58" s="86">
        <v>24</v>
      </c>
      <c r="M58" s="47">
        <v>24</v>
      </c>
      <c r="N58" s="2114" t="s">
        <v>76</v>
      </c>
      <c r="O58" s="70">
        <v>2</v>
      </c>
      <c r="P58" s="71" t="s">
        <v>61</v>
      </c>
      <c r="Q58" s="72">
        <v>2</v>
      </c>
      <c r="R58" s="126"/>
      <c r="S58" s="126"/>
      <c r="T58" s="127"/>
      <c r="U58" s="126"/>
      <c r="V58" s="126"/>
      <c r="W58" s="126"/>
    </row>
    <row r="59" spans="1:23" ht="11.25" customHeight="1">
      <c r="A59" s="2050"/>
      <c r="B59" s="2051"/>
      <c r="C59" s="2052"/>
      <c r="D59" s="1982"/>
      <c r="E59" s="1983"/>
      <c r="F59" s="1981"/>
      <c r="G59" s="103"/>
      <c r="H59" s="88"/>
      <c r="I59" s="89"/>
      <c r="J59" s="90"/>
      <c r="K59" s="91"/>
      <c r="L59" s="92"/>
      <c r="M59" s="93">
        <v>0</v>
      </c>
      <c r="N59" s="2115"/>
      <c r="O59" s="73"/>
      <c r="P59" s="73"/>
      <c r="Q59" s="74"/>
      <c r="R59" s="126"/>
      <c r="S59" s="126"/>
      <c r="T59" s="127"/>
      <c r="U59" s="126"/>
      <c r="V59" s="126"/>
      <c r="W59" s="126"/>
    </row>
    <row r="60" spans="1:23" ht="34.15" customHeight="1" thickBot="1">
      <c r="A60" s="2045"/>
      <c r="B60" s="2047"/>
      <c r="C60" s="2049"/>
      <c r="D60" s="1976"/>
      <c r="E60" s="1974"/>
      <c r="F60" s="1974"/>
      <c r="G60" s="96" t="s">
        <v>13</v>
      </c>
      <c r="H60" s="97">
        <f t="shared" ref="H60:M60" si="21">H58</f>
        <v>23.3</v>
      </c>
      <c r="I60" s="97">
        <f t="shared" si="21"/>
        <v>0</v>
      </c>
      <c r="J60" s="97">
        <f t="shared" si="21"/>
        <v>0</v>
      </c>
      <c r="K60" s="97">
        <f t="shared" si="21"/>
        <v>0</v>
      </c>
      <c r="L60" s="97">
        <f t="shared" si="21"/>
        <v>24</v>
      </c>
      <c r="M60" s="97">
        <f t="shared" si="21"/>
        <v>24</v>
      </c>
      <c r="N60" s="2116"/>
      <c r="O60" s="75"/>
      <c r="P60" s="75"/>
      <c r="Q60" s="76"/>
      <c r="R60" s="126"/>
      <c r="S60" s="126"/>
      <c r="T60" s="127"/>
      <c r="U60" s="126"/>
      <c r="V60" s="126"/>
      <c r="W60" s="126"/>
    </row>
    <row r="61" spans="1:23" ht="14.25" customHeight="1" thickBot="1">
      <c r="A61" s="110" t="s">
        <v>12</v>
      </c>
      <c r="B61" s="80" t="s">
        <v>37</v>
      </c>
      <c r="C61" s="2123" t="s">
        <v>15</v>
      </c>
      <c r="D61" s="2124"/>
      <c r="E61" s="2134"/>
      <c r="F61" s="2134"/>
      <c r="G61" s="2125"/>
      <c r="H61" s="109">
        <f t="shared" ref="H61:M61" si="22">H60</f>
        <v>23.3</v>
      </c>
      <c r="I61" s="109">
        <f t="shared" si="22"/>
        <v>0</v>
      </c>
      <c r="J61" s="109">
        <f t="shared" si="22"/>
        <v>0</v>
      </c>
      <c r="K61" s="109">
        <f t="shared" si="22"/>
        <v>0</v>
      </c>
      <c r="L61" s="109">
        <f t="shared" si="22"/>
        <v>24</v>
      </c>
      <c r="M61" s="109">
        <f t="shared" si="22"/>
        <v>24</v>
      </c>
      <c r="N61" s="81"/>
      <c r="O61" s="111"/>
      <c r="P61" s="111"/>
      <c r="Q61" s="112"/>
      <c r="R61" s="126"/>
      <c r="S61" s="126"/>
      <c r="T61" s="127"/>
      <c r="U61" s="126"/>
      <c r="V61" s="126"/>
      <c r="W61" s="126"/>
    </row>
    <row r="62" spans="1:23" ht="15" customHeight="1" thickBot="1">
      <c r="A62" s="38" t="s">
        <v>12</v>
      </c>
      <c r="B62" s="39" t="s">
        <v>38</v>
      </c>
      <c r="C62" s="2058" t="s">
        <v>62</v>
      </c>
      <c r="D62" s="2059"/>
      <c r="E62" s="2060"/>
      <c r="F62" s="2060"/>
      <c r="G62" s="2059"/>
      <c r="H62" s="2059"/>
      <c r="I62" s="2059"/>
      <c r="J62" s="2059"/>
      <c r="K62" s="2059"/>
      <c r="L62" s="2059"/>
      <c r="M62" s="2059"/>
      <c r="N62" s="2059"/>
      <c r="O62" s="2060"/>
      <c r="P62" s="2060"/>
      <c r="Q62" s="2128"/>
      <c r="R62" s="126"/>
      <c r="S62" s="126"/>
      <c r="T62" s="127"/>
      <c r="U62" s="126"/>
      <c r="V62" s="126"/>
      <c r="W62" s="126"/>
    </row>
    <row r="63" spans="1:23" ht="18" customHeight="1">
      <c r="A63" s="2044" t="s">
        <v>12</v>
      </c>
      <c r="B63" s="2046" t="s">
        <v>38</v>
      </c>
      <c r="C63" s="2048" t="s">
        <v>12</v>
      </c>
      <c r="D63" s="1975" t="s">
        <v>77</v>
      </c>
      <c r="E63" s="1977" t="s">
        <v>64</v>
      </c>
      <c r="F63" s="1973" t="s">
        <v>41</v>
      </c>
      <c r="G63" s="82" t="s">
        <v>40</v>
      </c>
      <c r="H63" s="83">
        <v>5.8</v>
      </c>
      <c r="I63" s="45"/>
      <c r="J63" s="84"/>
      <c r="K63" s="85"/>
      <c r="L63" s="86">
        <v>10</v>
      </c>
      <c r="M63" s="47">
        <v>10</v>
      </c>
      <c r="N63" s="2129"/>
      <c r="O63" s="139"/>
      <c r="P63" s="140"/>
      <c r="Q63" s="141"/>
      <c r="R63" s="126"/>
      <c r="S63" s="126"/>
      <c r="T63" s="126"/>
      <c r="U63" s="126"/>
      <c r="V63" s="126"/>
      <c r="W63" s="126"/>
    </row>
    <row r="64" spans="1:23" ht="21" customHeight="1" thickBot="1">
      <c r="A64" s="2045"/>
      <c r="B64" s="2047"/>
      <c r="C64" s="2049"/>
      <c r="D64" s="1976"/>
      <c r="E64" s="1974"/>
      <c r="F64" s="1974"/>
      <c r="G64" s="96" t="s">
        <v>13</v>
      </c>
      <c r="H64" s="97">
        <f>H63</f>
        <v>5.8</v>
      </c>
      <c r="I64" s="98">
        <f>SUM(I63:I63)</f>
        <v>0</v>
      </c>
      <c r="J64" s="99"/>
      <c r="K64" s="100">
        <f>SUM(K63:K63)</f>
        <v>0</v>
      </c>
      <c r="L64" s="101">
        <f>L63</f>
        <v>10</v>
      </c>
      <c r="M64" s="104">
        <f>M63</f>
        <v>10</v>
      </c>
      <c r="N64" s="2130"/>
      <c r="O64" s="142"/>
      <c r="P64" s="143"/>
      <c r="Q64" s="144"/>
      <c r="R64" s="126"/>
      <c r="S64" s="126"/>
      <c r="T64" s="127"/>
      <c r="U64" s="126"/>
      <c r="V64" s="126"/>
      <c r="W64" s="126"/>
    </row>
    <row r="65" spans="1:23" ht="12.75" customHeight="1" thickBot="1">
      <c r="A65" s="110" t="s">
        <v>12</v>
      </c>
      <c r="B65" s="80" t="s">
        <v>38</v>
      </c>
      <c r="C65" s="2123" t="s">
        <v>15</v>
      </c>
      <c r="D65" s="2124"/>
      <c r="E65" s="2134"/>
      <c r="F65" s="2134"/>
      <c r="G65" s="2125"/>
      <c r="H65" s="109">
        <f>H64</f>
        <v>5.8</v>
      </c>
      <c r="I65" s="109">
        <f>I64</f>
        <v>0</v>
      </c>
      <c r="J65" s="109">
        <f>J64</f>
        <v>0</v>
      </c>
      <c r="K65" s="109">
        <f>K64</f>
        <v>0</v>
      </c>
      <c r="L65" s="109">
        <f>L64</f>
        <v>10</v>
      </c>
      <c r="M65" s="109">
        <f>M64</f>
        <v>10</v>
      </c>
      <c r="N65" s="81"/>
      <c r="O65" s="111"/>
      <c r="P65" s="111"/>
      <c r="Q65" s="112"/>
      <c r="R65" s="126"/>
      <c r="S65" s="126"/>
      <c r="T65" s="126"/>
      <c r="U65" s="126"/>
      <c r="V65" s="126"/>
      <c r="W65" s="126"/>
    </row>
    <row r="66" spans="1:23" ht="17.45" customHeight="1" thickBot="1">
      <c r="A66" s="110" t="s">
        <v>12</v>
      </c>
      <c r="B66" s="2137" t="s">
        <v>16</v>
      </c>
      <c r="C66" s="2137"/>
      <c r="D66" s="2137"/>
      <c r="E66" s="2137"/>
      <c r="F66" s="2137"/>
      <c r="G66" s="2138"/>
      <c r="H66" s="113">
        <f>H65+H61+H56+H25</f>
        <v>4866.9000000000005</v>
      </c>
      <c r="I66" s="113">
        <f t="shared" ref="I66:M66" si="23">I65+I61+I56+I25</f>
        <v>0</v>
      </c>
      <c r="J66" s="113">
        <f t="shared" si="23"/>
        <v>3133.1</v>
      </c>
      <c r="K66" s="113">
        <f t="shared" si="23"/>
        <v>46.7</v>
      </c>
      <c r="L66" s="113">
        <f>L65+L61+L56+L25</f>
        <v>4919.3999999999996</v>
      </c>
      <c r="M66" s="113">
        <f t="shared" si="23"/>
        <v>4919.3999999999996</v>
      </c>
      <c r="N66" s="66"/>
      <c r="O66" s="145"/>
      <c r="P66" s="145"/>
      <c r="Q66" s="146"/>
      <c r="R66" s="126"/>
      <c r="S66" s="126"/>
      <c r="T66" s="126"/>
      <c r="U66" s="126"/>
      <c r="V66" s="126"/>
      <c r="W66" s="126"/>
    </row>
    <row r="67" spans="1:23" ht="27" customHeight="1" thickBot="1">
      <c r="A67" s="37" t="s">
        <v>14</v>
      </c>
      <c r="B67" s="1985" t="s">
        <v>106</v>
      </c>
      <c r="C67" s="1986"/>
      <c r="D67" s="1986"/>
      <c r="E67" s="1986"/>
      <c r="F67" s="1986"/>
      <c r="G67" s="1986"/>
      <c r="H67" s="1986"/>
      <c r="I67" s="1986"/>
      <c r="J67" s="1986"/>
      <c r="K67" s="1986"/>
      <c r="L67" s="1986"/>
      <c r="M67" s="1986"/>
      <c r="N67" s="1986"/>
      <c r="O67" s="1986"/>
      <c r="P67" s="1986"/>
      <c r="Q67" s="1987"/>
      <c r="R67" s="126"/>
      <c r="S67" s="126"/>
      <c r="T67" s="126"/>
      <c r="U67" s="126"/>
      <c r="V67" s="126"/>
      <c r="W67" s="126"/>
    </row>
    <row r="68" spans="1:23" ht="23.25" customHeight="1" thickBot="1">
      <c r="A68" s="38" t="s">
        <v>14</v>
      </c>
      <c r="B68" s="39" t="s">
        <v>12</v>
      </c>
      <c r="C68" s="1988" t="s">
        <v>107</v>
      </c>
      <c r="D68" s="1988"/>
      <c r="E68" s="1988"/>
      <c r="F68" s="1988"/>
      <c r="G68" s="1988"/>
      <c r="H68" s="1988"/>
      <c r="I68" s="1988"/>
      <c r="J68" s="1988"/>
      <c r="K68" s="1988"/>
      <c r="L68" s="1988"/>
      <c r="M68" s="1988"/>
      <c r="N68" s="1988"/>
      <c r="O68" s="1988"/>
      <c r="P68" s="1988"/>
      <c r="Q68" s="1989"/>
      <c r="R68" s="126"/>
      <c r="S68" s="126"/>
      <c r="T68" s="126"/>
      <c r="U68" s="126"/>
      <c r="V68" s="126"/>
      <c r="W68" s="126"/>
    </row>
    <row r="69" spans="1:23" ht="24" customHeight="1">
      <c r="A69" s="21" t="s">
        <v>14</v>
      </c>
      <c r="B69" s="22" t="s">
        <v>12</v>
      </c>
      <c r="C69" s="2001" t="s">
        <v>12</v>
      </c>
      <c r="D69" s="2003" t="s">
        <v>83</v>
      </c>
      <c r="E69" s="1977" t="s">
        <v>64</v>
      </c>
      <c r="F69" s="2005" t="s">
        <v>66</v>
      </c>
      <c r="G69" s="2139" t="s">
        <v>40</v>
      </c>
      <c r="H69" s="44">
        <v>0</v>
      </c>
      <c r="I69" s="45"/>
      <c r="J69" s="45"/>
      <c r="K69" s="46"/>
      <c r="L69" s="47">
        <v>0</v>
      </c>
      <c r="M69" s="47">
        <v>0</v>
      </c>
      <c r="N69" s="2147" t="s">
        <v>109</v>
      </c>
      <c r="O69" s="153"/>
      <c r="P69" s="154"/>
      <c r="Q69" s="155"/>
      <c r="R69" s="126"/>
      <c r="S69" s="126"/>
      <c r="T69" s="127"/>
      <c r="U69" s="126"/>
      <c r="V69" s="126"/>
      <c r="W69" s="126"/>
    </row>
    <row r="70" spans="1:23" ht="25.5" customHeight="1" thickBot="1">
      <c r="A70" s="40"/>
      <c r="B70" s="41"/>
      <c r="C70" s="2135"/>
      <c r="D70" s="2120"/>
      <c r="E70" s="2056"/>
      <c r="F70" s="2142"/>
      <c r="G70" s="2140"/>
      <c r="H70" s="156"/>
      <c r="I70" s="157"/>
      <c r="J70" s="157"/>
      <c r="K70" s="158"/>
      <c r="L70" s="159"/>
      <c r="M70" s="159"/>
      <c r="N70" s="2148"/>
      <c r="O70" s="160"/>
      <c r="P70" s="161"/>
      <c r="Q70" s="162"/>
      <c r="R70" s="126"/>
      <c r="S70" s="126"/>
      <c r="T70" s="127"/>
      <c r="U70" s="126"/>
      <c r="V70" s="126"/>
      <c r="W70" s="126"/>
    </row>
    <row r="71" spans="1:23" ht="24.75" customHeight="1" thickBot="1">
      <c r="A71" s="40"/>
      <c r="B71" s="41"/>
      <c r="C71" s="2136"/>
      <c r="D71" s="2120"/>
      <c r="E71" s="1983"/>
      <c r="F71" s="2143"/>
      <c r="G71" s="2141"/>
      <c r="H71" s="48"/>
      <c r="I71" s="49"/>
      <c r="J71" s="49"/>
      <c r="K71" s="50"/>
      <c r="L71" s="51"/>
      <c r="M71" s="163"/>
      <c r="N71" s="2149" t="s">
        <v>108</v>
      </c>
      <c r="O71" s="164" t="s">
        <v>71</v>
      </c>
      <c r="P71" s="164" t="s">
        <v>71</v>
      </c>
      <c r="Q71" s="165" t="s">
        <v>71</v>
      </c>
      <c r="R71" s="126"/>
      <c r="S71" s="126"/>
      <c r="T71" s="127"/>
      <c r="U71" s="126"/>
      <c r="V71" s="126"/>
      <c r="W71" s="126"/>
    </row>
    <row r="72" spans="1:23" ht="15" customHeight="1" thickBot="1">
      <c r="A72" s="52"/>
      <c r="B72" s="23"/>
      <c r="C72" s="2002"/>
      <c r="D72" s="2004"/>
      <c r="E72" s="1974"/>
      <c r="F72" s="2006"/>
      <c r="G72" s="53" t="s">
        <v>13</v>
      </c>
      <c r="H72" s="54">
        <f>H69</f>
        <v>0</v>
      </c>
      <c r="I72" s="55">
        <f>I69</f>
        <v>0</v>
      </c>
      <c r="J72" s="55"/>
      <c r="K72" s="56">
        <f>K69</f>
        <v>0</v>
      </c>
      <c r="L72" s="57">
        <f>L71+L69</f>
        <v>0</v>
      </c>
      <c r="M72" s="58">
        <f>M71+M69</f>
        <v>0</v>
      </c>
      <c r="N72" s="2150"/>
      <c r="O72" s="166"/>
      <c r="P72" s="166"/>
      <c r="Q72" s="167"/>
      <c r="R72" s="126"/>
      <c r="S72" s="126"/>
      <c r="T72" s="127"/>
      <c r="U72" s="126"/>
      <c r="V72" s="126"/>
      <c r="W72" s="126"/>
    </row>
    <row r="73" spans="1:23" ht="14.25" customHeight="1" thickBot="1">
      <c r="A73" s="24" t="s">
        <v>14</v>
      </c>
      <c r="B73" s="59" t="s">
        <v>12</v>
      </c>
      <c r="C73" s="1990" t="s">
        <v>15</v>
      </c>
      <c r="D73" s="1991"/>
      <c r="E73" s="1991"/>
      <c r="F73" s="1991"/>
      <c r="G73" s="1991"/>
      <c r="H73" s="60">
        <f t="shared" ref="H73:M73" si="24">H72</f>
        <v>0</v>
      </c>
      <c r="I73" s="60">
        <f t="shared" si="24"/>
        <v>0</v>
      </c>
      <c r="J73" s="60">
        <f t="shared" si="24"/>
        <v>0</v>
      </c>
      <c r="K73" s="60">
        <f t="shared" si="24"/>
        <v>0</v>
      </c>
      <c r="L73" s="60">
        <f t="shared" si="24"/>
        <v>0</v>
      </c>
      <c r="M73" s="60">
        <f t="shared" si="24"/>
        <v>0</v>
      </c>
      <c r="N73" s="61"/>
      <c r="O73" s="62"/>
      <c r="P73" s="62"/>
      <c r="Q73" s="63"/>
      <c r="R73" s="126"/>
      <c r="S73" s="126"/>
      <c r="T73" s="126"/>
      <c r="U73" s="126"/>
      <c r="V73" s="126"/>
      <c r="W73" s="126"/>
    </row>
    <row r="74" spans="1:23" ht="14.25" customHeight="1" thickBot="1">
      <c r="A74" s="38" t="s">
        <v>14</v>
      </c>
      <c r="B74" s="1992" t="s">
        <v>16</v>
      </c>
      <c r="C74" s="1993"/>
      <c r="D74" s="1993"/>
      <c r="E74" s="1993"/>
      <c r="F74" s="1993"/>
      <c r="G74" s="1993"/>
      <c r="H74" s="64">
        <f t="shared" ref="H74:M74" si="25">H73</f>
        <v>0</v>
      </c>
      <c r="I74" s="64">
        <f t="shared" si="25"/>
        <v>0</v>
      </c>
      <c r="J74" s="64">
        <f t="shared" si="25"/>
        <v>0</v>
      </c>
      <c r="K74" s="64">
        <f t="shared" si="25"/>
        <v>0</v>
      </c>
      <c r="L74" s="64">
        <f t="shared" si="25"/>
        <v>0</v>
      </c>
      <c r="M74" s="64">
        <f t="shared" si="25"/>
        <v>0</v>
      </c>
      <c r="N74" s="65"/>
      <c r="O74" s="66"/>
      <c r="P74" s="66"/>
      <c r="Q74" s="67"/>
      <c r="R74" s="126"/>
      <c r="S74" s="126"/>
      <c r="T74" s="126"/>
      <c r="U74" s="126"/>
      <c r="V74" s="126"/>
      <c r="W74" s="126"/>
    </row>
    <row r="75" spans="1:23" ht="16.5" customHeight="1" thickBot="1">
      <c r="A75" s="37" t="s">
        <v>37</v>
      </c>
      <c r="B75" s="1985" t="s">
        <v>65</v>
      </c>
      <c r="C75" s="1986"/>
      <c r="D75" s="1986"/>
      <c r="E75" s="1986"/>
      <c r="F75" s="1986"/>
      <c r="G75" s="1986"/>
      <c r="H75" s="1986"/>
      <c r="I75" s="1986"/>
      <c r="J75" s="1986"/>
      <c r="K75" s="1986"/>
      <c r="L75" s="1986"/>
      <c r="M75" s="1986"/>
      <c r="N75" s="1986"/>
      <c r="O75" s="1986"/>
      <c r="P75" s="1986"/>
      <c r="Q75" s="1987"/>
      <c r="R75" s="126"/>
      <c r="S75" s="126"/>
      <c r="T75" s="126"/>
      <c r="U75" s="126"/>
      <c r="V75" s="126"/>
      <c r="W75" s="126"/>
    </row>
    <row r="76" spans="1:23" ht="15" customHeight="1" thickBot="1">
      <c r="A76" s="38" t="s">
        <v>37</v>
      </c>
      <c r="B76" s="39" t="s">
        <v>12</v>
      </c>
      <c r="C76" s="1988" t="s">
        <v>143</v>
      </c>
      <c r="D76" s="1988"/>
      <c r="E76" s="1988"/>
      <c r="F76" s="1988"/>
      <c r="G76" s="1988"/>
      <c r="H76" s="1988"/>
      <c r="I76" s="1988"/>
      <c r="J76" s="1988"/>
      <c r="K76" s="1988"/>
      <c r="L76" s="1988"/>
      <c r="M76" s="1988"/>
      <c r="N76" s="1988"/>
      <c r="O76" s="1988"/>
      <c r="P76" s="1988"/>
      <c r="Q76" s="1989"/>
      <c r="R76" s="126"/>
      <c r="S76" s="126"/>
      <c r="T76" s="126"/>
      <c r="U76" s="126"/>
      <c r="V76" s="126"/>
      <c r="W76" s="126"/>
    </row>
    <row r="77" spans="1:23" ht="20.25" customHeight="1" thickBot="1">
      <c r="A77" s="21" t="s">
        <v>37</v>
      </c>
      <c r="B77" s="22" t="s">
        <v>12</v>
      </c>
      <c r="C77" s="2001" t="s">
        <v>12</v>
      </c>
      <c r="D77" s="2003" t="s">
        <v>85</v>
      </c>
      <c r="E77" s="1977" t="s">
        <v>64</v>
      </c>
      <c r="F77" s="2005" t="s">
        <v>131</v>
      </c>
      <c r="G77" s="172" t="s">
        <v>40</v>
      </c>
      <c r="H77" s="44">
        <v>2154.3000000000002</v>
      </c>
      <c r="I77" s="45">
        <v>0</v>
      </c>
      <c r="J77" s="45"/>
      <c r="K77" s="46">
        <v>2154.3000000000002</v>
      </c>
      <c r="L77" s="47">
        <v>2260.3000000000002</v>
      </c>
      <c r="M77" s="108">
        <v>1600.3</v>
      </c>
      <c r="N77" s="1999" t="s">
        <v>144</v>
      </c>
      <c r="O77" s="68">
        <v>100</v>
      </c>
      <c r="P77" s="68">
        <v>100</v>
      </c>
      <c r="Q77" s="69">
        <v>100</v>
      </c>
      <c r="R77" s="126"/>
      <c r="S77" s="126"/>
      <c r="T77" s="126"/>
      <c r="U77" s="126"/>
      <c r="V77" s="126"/>
      <c r="W77" s="126"/>
    </row>
    <row r="78" spans="1:23" ht="18.600000000000001" customHeight="1" thickBot="1">
      <c r="A78" s="52"/>
      <c r="B78" s="23"/>
      <c r="C78" s="2002"/>
      <c r="D78" s="2004"/>
      <c r="E78" s="1974"/>
      <c r="F78" s="2006"/>
      <c r="G78" s="53" t="s">
        <v>13</v>
      </c>
      <c r="H78" s="54">
        <f>H77</f>
        <v>2154.3000000000002</v>
      </c>
      <c r="I78" s="55">
        <f>I77</f>
        <v>0</v>
      </c>
      <c r="J78" s="55"/>
      <c r="K78" s="56">
        <f>K77</f>
        <v>2154.3000000000002</v>
      </c>
      <c r="L78" s="57">
        <f>L77</f>
        <v>2260.3000000000002</v>
      </c>
      <c r="M78" s="57">
        <f>M77</f>
        <v>1600.3</v>
      </c>
      <c r="N78" s="2000"/>
      <c r="O78" s="68"/>
      <c r="P78" s="68"/>
      <c r="Q78" s="69"/>
      <c r="R78" s="126"/>
      <c r="S78" s="126"/>
      <c r="T78" s="126"/>
      <c r="U78" s="126"/>
      <c r="V78" s="126"/>
      <c r="W78" s="126"/>
    </row>
    <row r="79" spans="1:23" ht="40.5" customHeight="1">
      <c r="A79" s="21" t="s">
        <v>37</v>
      </c>
      <c r="B79" s="22" t="s">
        <v>12</v>
      </c>
      <c r="C79" s="2001" t="s">
        <v>14</v>
      </c>
      <c r="D79" s="2003" t="s">
        <v>86</v>
      </c>
      <c r="E79" s="1977" t="s">
        <v>64</v>
      </c>
      <c r="F79" s="2005" t="s">
        <v>131</v>
      </c>
      <c r="G79" s="205" t="s">
        <v>40</v>
      </c>
      <c r="H79" s="44">
        <v>144.6</v>
      </c>
      <c r="I79" s="45"/>
      <c r="J79" s="45"/>
      <c r="K79" s="46"/>
      <c r="L79" s="47"/>
      <c r="M79" s="108"/>
      <c r="N79" s="1997"/>
      <c r="O79" s="68"/>
      <c r="P79" s="68"/>
      <c r="Q79" s="69"/>
      <c r="R79" s="126"/>
      <c r="S79" s="126"/>
      <c r="T79" s="126"/>
      <c r="U79" s="126"/>
      <c r="V79" s="126"/>
      <c r="W79" s="126"/>
    </row>
    <row r="80" spans="1:23" ht="24" customHeight="1" thickBot="1">
      <c r="A80" s="52"/>
      <c r="B80" s="23"/>
      <c r="C80" s="2002"/>
      <c r="D80" s="2004"/>
      <c r="E80" s="1974"/>
      <c r="F80" s="2006"/>
      <c r="G80" s="53" t="s">
        <v>13</v>
      </c>
      <c r="H80" s="54">
        <f>H79</f>
        <v>144.6</v>
      </c>
      <c r="I80" s="54">
        <f t="shared" ref="I80:M80" si="26">I79</f>
        <v>0</v>
      </c>
      <c r="J80" s="54">
        <f t="shared" si="26"/>
        <v>0</v>
      </c>
      <c r="K80" s="54">
        <f t="shared" si="26"/>
        <v>0</v>
      </c>
      <c r="L80" s="54">
        <f t="shared" si="26"/>
        <v>0</v>
      </c>
      <c r="M80" s="54">
        <f t="shared" si="26"/>
        <v>0</v>
      </c>
      <c r="N80" s="1998"/>
      <c r="O80" s="147"/>
      <c r="P80" s="148"/>
      <c r="Q80" s="149"/>
      <c r="R80" s="126"/>
      <c r="S80" s="126"/>
      <c r="T80" s="126"/>
      <c r="U80" s="126"/>
      <c r="V80" s="126"/>
      <c r="W80" s="126"/>
    </row>
    <row r="81" spans="1:39" ht="14.25" customHeight="1">
      <c r="A81" s="21" t="s">
        <v>37</v>
      </c>
      <c r="B81" s="22" t="s">
        <v>12</v>
      </c>
      <c r="C81" s="2001" t="s">
        <v>37</v>
      </c>
      <c r="D81" s="2003" t="s">
        <v>95</v>
      </c>
      <c r="E81" s="1977" t="s">
        <v>64</v>
      </c>
      <c r="F81" s="2005" t="s">
        <v>131</v>
      </c>
      <c r="G81" s="202" t="s">
        <v>40</v>
      </c>
      <c r="H81" s="44">
        <v>0</v>
      </c>
      <c r="I81" s="45"/>
      <c r="J81" s="45"/>
      <c r="K81" s="46"/>
      <c r="L81" s="47"/>
      <c r="M81" s="108"/>
      <c r="N81" s="1997"/>
      <c r="O81" s="68"/>
      <c r="P81" s="68"/>
      <c r="Q81" s="69"/>
      <c r="R81" s="126"/>
      <c r="S81" s="126"/>
      <c r="T81" s="126"/>
      <c r="U81" s="126"/>
      <c r="V81" s="126"/>
      <c r="W81" s="126"/>
    </row>
    <row r="82" spans="1:39" ht="10.5" customHeight="1" thickBot="1">
      <c r="A82" s="52"/>
      <c r="B82" s="23"/>
      <c r="C82" s="2002"/>
      <c r="D82" s="2004"/>
      <c r="E82" s="1974"/>
      <c r="F82" s="2006"/>
      <c r="G82" s="53" t="s">
        <v>13</v>
      </c>
      <c r="H82" s="54">
        <f>H81</f>
        <v>0</v>
      </c>
      <c r="I82" s="54">
        <f t="shared" ref="I82:M82" si="27">I81</f>
        <v>0</v>
      </c>
      <c r="J82" s="54">
        <f t="shared" si="27"/>
        <v>0</v>
      </c>
      <c r="K82" s="54">
        <f t="shared" si="27"/>
        <v>0</v>
      </c>
      <c r="L82" s="54">
        <f t="shared" si="27"/>
        <v>0</v>
      </c>
      <c r="M82" s="54">
        <f t="shared" si="27"/>
        <v>0</v>
      </c>
      <c r="N82" s="1998"/>
      <c r="O82" s="147"/>
      <c r="P82" s="148"/>
      <c r="Q82" s="149"/>
      <c r="R82" s="126"/>
      <c r="S82" s="126"/>
      <c r="T82" s="126"/>
      <c r="U82" s="126"/>
      <c r="V82" s="126"/>
      <c r="W82" s="126"/>
    </row>
    <row r="83" spans="1:39" ht="10.5" customHeight="1" thickBot="1">
      <c r="A83" s="24" t="s">
        <v>37</v>
      </c>
      <c r="B83" s="59" t="s">
        <v>12</v>
      </c>
      <c r="C83" s="1990" t="s">
        <v>15</v>
      </c>
      <c r="D83" s="1991"/>
      <c r="E83" s="1991"/>
      <c r="F83" s="1991"/>
      <c r="G83" s="1991"/>
      <c r="H83" s="60">
        <f>H82+H78+H80</f>
        <v>2298.9</v>
      </c>
      <c r="I83" s="60">
        <f t="shared" ref="I83:M83" si="28">I82+I78+I80</f>
        <v>0</v>
      </c>
      <c r="J83" s="60">
        <f t="shared" si="28"/>
        <v>0</v>
      </c>
      <c r="K83" s="60">
        <f t="shared" si="28"/>
        <v>2154.3000000000002</v>
      </c>
      <c r="L83" s="60">
        <f t="shared" si="28"/>
        <v>2260.3000000000002</v>
      </c>
      <c r="M83" s="60">
        <f t="shared" si="28"/>
        <v>1600.3</v>
      </c>
      <c r="N83" s="61"/>
      <c r="O83" s="62"/>
      <c r="P83" s="62"/>
      <c r="Q83" s="63"/>
      <c r="R83" s="126"/>
      <c r="S83" s="126"/>
      <c r="T83" s="126"/>
      <c r="U83" s="126"/>
      <c r="V83" s="126"/>
      <c r="W83" s="126"/>
    </row>
    <row r="84" spans="1:39" ht="14.25" customHeight="1" thickBot="1">
      <c r="A84" s="38" t="s">
        <v>37</v>
      </c>
      <c r="B84" s="1992" t="s">
        <v>16</v>
      </c>
      <c r="C84" s="1993"/>
      <c r="D84" s="1993"/>
      <c r="E84" s="1993"/>
      <c r="F84" s="1993"/>
      <c r="G84" s="1993"/>
      <c r="H84" s="64">
        <f>H83</f>
        <v>2298.9</v>
      </c>
      <c r="I84" s="64">
        <f t="shared" ref="I84:M84" si="29">I83</f>
        <v>0</v>
      </c>
      <c r="J84" s="64">
        <f t="shared" si="29"/>
        <v>0</v>
      </c>
      <c r="K84" s="64">
        <f t="shared" si="29"/>
        <v>2154.3000000000002</v>
      </c>
      <c r="L84" s="64">
        <f t="shared" si="29"/>
        <v>2260.3000000000002</v>
      </c>
      <c r="M84" s="64">
        <f t="shared" si="29"/>
        <v>1600.3</v>
      </c>
      <c r="N84" s="65"/>
      <c r="O84" s="66"/>
      <c r="P84" s="66"/>
      <c r="Q84" s="67"/>
      <c r="R84" s="126"/>
      <c r="S84" s="126"/>
      <c r="T84" s="126"/>
      <c r="U84" s="126"/>
      <c r="V84" s="126"/>
      <c r="W84" s="126"/>
    </row>
    <row r="85" spans="1:39" ht="14.25" customHeight="1" thickBot="1">
      <c r="A85" s="150" t="s">
        <v>12</v>
      </c>
      <c r="B85" s="1984" t="s">
        <v>17</v>
      </c>
      <c r="C85" s="1984"/>
      <c r="D85" s="1984"/>
      <c r="E85" s="1984"/>
      <c r="F85" s="1984"/>
      <c r="G85" s="1984"/>
      <c r="H85" s="1451">
        <f>H84+H74+H66</f>
        <v>7165.8000000000011</v>
      </c>
      <c r="I85" s="114">
        <f t="shared" ref="I85:M85" si="30">I84+I74+I66</f>
        <v>0</v>
      </c>
      <c r="J85" s="1451">
        <f t="shared" si="30"/>
        <v>3133.1</v>
      </c>
      <c r="K85" s="114">
        <f t="shared" si="30"/>
        <v>2201</v>
      </c>
      <c r="L85" s="114">
        <f t="shared" si="30"/>
        <v>7179.7</v>
      </c>
      <c r="M85" s="114">
        <f t="shared" si="30"/>
        <v>6519.7</v>
      </c>
      <c r="N85" s="1994"/>
      <c r="O85" s="1995"/>
      <c r="P85" s="1995"/>
      <c r="Q85" s="1996"/>
      <c r="R85" s="126"/>
      <c r="S85" s="126"/>
      <c r="T85" s="126"/>
      <c r="U85" s="126"/>
      <c r="V85" s="126"/>
      <c r="W85" s="126"/>
    </row>
    <row r="86" spans="1:39" s="26" customFormat="1" ht="15.75" customHeight="1">
      <c r="A86" s="2039"/>
      <c r="B86" s="2040"/>
      <c r="C86" s="2040"/>
      <c r="D86" s="2040"/>
      <c r="E86" s="2040"/>
      <c r="F86" s="2040"/>
      <c r="G86" s="2040"/>
      <c r="H86" s="2040"/>
      <c r="I86" s="2040"/>
      <c r="J86" s="2040"/>
      <c r="K86" s="2040"/>
      <c r="L86" s="2040"/>
      <c r="M86" s="2040"/>
      <c r="N86" s="2040"/>
      <c r="O86" s="131"/>
      <c r="P86" s="131"/>
      <c r="Q86" s="131"/>
      <c r="R86" s="132"/>
      <c r="S86" s="132"/>
      <c r="T86" s="132"/>
      <c r="U86" s="132"/>
      <c r="V86" s="132"/>
      <c r="W86" s="132"/>
      <c r="X86" s="25"/>
      <c r="Y86" s="25"/>
      <c r="Z86" s="25"/>
      <c r="AA86" s="25"/>
      <c r="AB86" s="25"/>
      <c r="AC86" s="25"/>
      <c r="AD86" s="25"/>
      <c r="AE86" s="25"/>
      <c r="AF86" s="25"/>
      <c r="AG86" s="25"/>
      <c r="AH86" s="25"/>
      <c r="AI86" s="25"/>
      <c r="AJ86" s="25"/>
      <c r="AK86" s="25"/>
      <c r="AL86" s="25"/>
      <c r="AM86" s="25"/>
    </row>
    <row r="87" spans="1:39" s="26" customFormat="1" ht="15.75" customHeight="1" thickBot="1">
      <c r="A87" s="200"/>
      <c r="B87" s="201"/>
      <c r="C87" s="201"/>
      <c r="D87" s="201"/>
      <c r="E87" s="201"/>
      <c r="F87" s="201"/>
      <c r="G87" s="201"/>
      <c r="H87" s="201"/>
      <c r="I87" s="201"/>
      <c r="J87" s="201"/>
      <c r="K87" s="201"/>
      <c r="L87" s="201"/>
      <c r="M87" s="201"/>
      <c r="N87" s="201"/>
      <c r="O87" s="131"/>
      <c r="P87" s="131"/>
      <c r="Q87" s="131"/>
      <c r="R87" s="132"/>
      <c r="S87" s="132"/>
      <c r="T87" s="132"/>
      <c r="U87" s="132"/>
      <c r="V87" s="132"/>
      <c r="W87" s="132"/>
      <c r="X87" s="25"/>
      <c r="Y87" s="25"/>
      <c r="Z87" s="25"/>
      <c r="AA87" s="25"/>
      <c r="AB87" s="25"/>
      <c r="AC87" s="25"/>
      <c r="AD87" s="25"/>
      <c r="AE87" s="25"/>
      <c r="AF87" s="25"/>
      <c r="AG87" s="25"/>
      <c r="AH87" s="25"/>
      <c r="AI87" s="25"/>
      <c r="AJ87" s="25"/>
      <c r="AK87" s="25"/>
      <c r="AL87" s="25"/>
      <c r="AM87" s="25"/>
    </row>
    <row r="88" spans="1:39" s="26" customFormat="1" ht="15.75" hidden="1" customHeight="1" thickBot="1">
      <c r="A88" s="200"/>
      <c r="B88" s="201"/>
      <c r="C88" s="201"/>
      <c r="D88" s="201"/>
      <c r="E88" s="201"/>
      <c r="F88" s="201"/>
      <c r="G88" s="201"/>
      <c r="H88" s="201"/>
      <c r="I88" s="201"/>
      <c r="J88" s="201"/>
      <c r="K88" s="201"/>
      <c r="L88" s="201"/>
      <c r="M88" s="201"/>
      <c r="N88" s="201"/>
      <c r="O88" s="131"/>
      <c r="P88" s="131"/>
      <c r="Q88" s="131"/>
      <c r="R88" s="132"/>
      <c r="S88" s="132"/>
      <c r="T88" s="132"/>
      <c r="U88" s="132"/>
      <c r="V88" s="132"/>
      <c r="W88" s="132"/>
      <c r="X88" s="25"/>
      <c r="Y88" s="25"/>
      <c r="Z88" s="25"/>
      <c r="AA88" s="25"/>
      <c r="AB88" s="25"/>
      <c r="AC88" s="25"/>
      <c r="AD88" s="25"/>
      <c r="AE88" s="25"/>
      <c r="AF88" s="25"/>
      <c r="AG88" s="25"/>
      <c r="AH88" s="25"/>
      <c r="AI88" s="25"/>
      <c r="AJ88" s="25"/>
      <c r="AK88" s="25"/>
      <c r="AL88" s="25"/>
      <c r="AM88" s="25"/>
    </row>
    <row r="89" spans="1:39" s="26" customFormat="1" ht="15.75" hidden="1" customHeight="1" thickBot="1">
      <c r="A89" s="200"/>
      <c r="B89" s="201"/>
      <c r="C89" s="201"/>
      <c r="D89" s="201"/>
      <c r="E89" s="201"/>
      <c r="F89" s="201"/>
      <c r="G89" s="201"/>
      <c r="H89" s="201"/>
      <c r="I89" s="201"/>
      <c r="J89" s="201"/>
      <c r="K89" s="201"/>
      <c r="L89" s="201"/>
      <c r="M89" s="201"/>
      <c r="N89" s="201"/>
      <c r="O89" s="131"/>
      <c r="P89" s="131"/>
      <c r="Q89" s="131"/>
      <c r="R89" s="132"/>
      <c r="S89" s="132"/>
      <c r="T89" s="132"/>
      <c r="U89" s="132"/>
      <c r="V89" s="132"/>
      <c r="W89" s="132"/>
      <c r="X89" s="25"/>
      <c r="Y89" s="25"/>
      <c r="Z89" s="25"/>
      <c r="AA89" s="25"/>
      <c r="AB89" s="25"/>
      <c r="AC89" s="25"/>
      <c r="AD89" s="25"/>
      <c r="AE89" s="25"/>
      <c r="AF89" s="25"/>
      <c r="AG89" s="25"/>
      <c r="AH89" s="25"/>
      <c r="AI89" s="25"/>
      <c r="AJ89" s="25"/>
      <c r="AK89" s="25"/>
      <c r="AL89" s="25"/>
      <c r="AM89" s="25"/>
    </row>
    <row r="90" spans="1:39" s="26" customFormat="1" ht="15.75" hidden="1" customHeight="1" thickBot="1">
      <c r="A90" s="168"/>
      <c r="B90" s="169"/>
      <c r="C90" s="169"/>
      <c r="D90" s="169"/>
      <c r="E90" s="169"/>
      <c r="N90" s="131"/>
      <c r="O90" s="131"/>
      <c r="P90" s="131"/>
      <c r="Q90" s="131"/>
      <c r="R90" s="132"/>
      <c r="S90" s="132"/>
      <c r="T90" s="132"/>
      <c r="U90" s="132"/>
      <c r="V90" s="132"/>
      <c r="W90" s="132"/>
      <c r="X90" s="25"/>
      <c r="Y90" s="25"/>
      <c r="Z90" s="25"/>
      <c r="AA90" s="25"/>
      <c r="AB90" s="25"/>
      <c r="AC90" s="25"/>
      <c r="AD90" s="25"/>
      <c r="AE90" s="25"/>
      <c r="AF90" s="25"/>
      <c r="AG90" s="25"/>
      <c r="AH90" s="25"/>
      <c r="AI90" s="25"/>
      <c r="AJ90" s="25"/>
      <c r="AK90" s="25"/>
      <c r="AL90" s="25"/>
      <c r="AM90" s="25"/>
    </row>
    <row r="91" spans="1:39" s="26" customFormat="1" ht="15.75" hidden="1" customHeight="1" thickBot="1">
      <c r="A91" s="168"/>
      <c r="B91" s="169"/>
      <c r="C91" s="169"/>
      <c r="D91" s="169"/>
      <c r="E91" s="169"/>
      <c r="F91" s="1962" t="s">
        <v>18</v>
      </c>
      <c r="G91" s="1963"/>
      <c r="H91" s="1963"/>
      <c r="I91" s="1963"/>
      <c r="J91" s="1963"/>
      <c r="K91" s="1963"/>
      <c r="L91" s="1963"/>
      <c r="M91" s="1963"/>
      <c r="N91" s="131"/>
      <c r="O91" s="131"/>
      <c r="P91" s="131"/>
      <c r="Q91" s="131"/>
      <c r="R91" s="132"/>
      <c r="S91" s="132"/>
      <c r="T91" s="132"/>
      <c r="U91" s="132"/>
      <c r="V91" s="132"/>
      <c r="W91" s="132"/>
      <c r="X91" s="25"/>
      <c r="Y91" s="25"/>
      <c r="Z91" s="25"/>
      <c r="AA91" s="25"/>
      <c r="AB91" s="25"/>
      <c r="AC91" s="25"/>
      <c r="AD91" s="25"/>
      <c r="AE91" s="25"/>
      <c r="AF91" s="25"/>
      <c r="AG91" s="25"/>
      <c r="AH91" s="25"/>
      <c r="AI91" s="25"/>
      <c r="AJ91" s="25"/>
      <c r="AK91" s="25"/>
      <c r="AL91" s="25"/>
      <c r="AM91" s="25"/>
    </row>
    <row r="92" spans="1:39" ht="38.25" customHeight="1" thickBot="1">
      <c r="C92" s="2041" t="s">
        <v>19</v>
      </c>
      <c r="D92" s="2042"/>
      <c r="E92" s="2042"/>
      <c r="F92" s="2042"/>
      <c r="G92" s="2043"/>
      <c r="H92" s="2027" t="s">
        <v>141</v>
      </c>
      <c r="I92" s="2028"/>
      <c r="J92" s="2028"/>
      <c r="K92" s="2029"/>
      <c r="L92" s="5"/>
      <c r="M92" s="5"/>
      <c r="N92" s="125"/>
      <c r="O92" s="133"/>
      <c r="P92" s="125"/>
      <c r="Q92" s="125"/>
      <c r="R92" s="126"/>
      <c r="S92" s="126"/>
      <c r="T92" s="126"/>
      <c r="U92" s="126"/>
      <c r="V92" s="126"/>
      <c r="W92" s="126"/>
    </row>
    <row r="93" spans="1:39" ht="14.1" customHeight="1" thickBot="1">
      <c r="C93" s="2021" t="s">
        <v>20</v>
      </c>
      <c r="D93" s="2022"/>
      <c r="E93" s="2022"/>
      <c r="F93" s="2022"/>
      <c r="G93" s="2023"/>
      <c r="H93" s="2024">
        <f>H94+H95+H96+H97</f>
        <v>7165.8</v>
      </c>
      <c r="I93" s="2025"/>
      <c r="J93" s="2025"/>
      <c r="K93" s="2026"/>
      <c r="L93" s="5"/>
      <c r="M93" s="5"/>
      <c r="N93" s="125"/>
      <c r="O93" s="133"/>
      <c r="P93" s="125"/>
      <c r="Q93" s="125"/>
      <c r="R93" s="126"/>
      <c r="S93" s="126"/>
      <c r="T93" s="126"/>
      <c r="U93" s="126"/>
      <c r="V93" s="126"/>
      <c r="W93" s="126"/>
    </row>
    <row r="94" spans="1:39" ht="14.1" customHeight="1">
      <c r="C94" s="1970" t="s">
        <v>96</v>
      </c>
      <c r="D94" s="1971"/>
      <c r="E94" s="1971"/>
      <c r="F94" s="1971"/>
      <c r="G94" s="1972"/>
      <c r="H94" s="2007">
        <v>6669.1</v>
      </c>
      <c r="I94" s="2008"/>
      <c r="J94" s="2008"/>
      <c r="K94" s="2009"/>
      <c r="L94" s="5"/>
      <c r="M94" s="5"/>
      <c r="N94" s="125"/>
      <c r="O94" s="133"/>
      <c r="P94" s="125"/>
      <c r="Q94" s="125"/>
      <c r="R94" s="126"/>
      <c r="S94" s="126"/>
      <c r="T94" s="126"/>
      <c r="U94" s="126"/>
      <c r="V94" s="126"/>
      <c r="W94" s="126"/>
    </row>
    <row r="95" spans="1:39" ht="26.25" customHeight="1">
      <c r="C95" s="1964" t="s">
        <v>97</v>
      </c>
      <c r="D95" s="1965"/>
      <c r="E95" s="1965"/>
      <c r="F95" s="1965"/>
      <c r="G95" s="1966"/>
      <c r="H95" s="1967"/>
      <c r="I95" s="1968"/>
      <c r="J95" s="1968"/>
      <c r="K95" s="1969"/>
      <c r="L95" s="5"/>
      <c r="M95" s="5"/>
      <c r="N95" s="125"/>
      <c r="O95" s="133"/>
      <c r="P95" s="125"/>
      <c r="Q95" s="125"/>
      <c r="R95" s="126"/>
      <c r="S95" s="126"/>
      <c r="T95" s="126"/>
      <c r="U95" s="126"/>
      <c r="V95" s="126"/>
      <c r="W95" s="126"/>
    </row>
    <row r="96" spans="1:39" ht="28.5" customHeight="1">
      <c r="C96" s="2015" t="s">
        <v>98</v>
      </c>
      <c r="D96" s="2016"/>
      <c r="E96" s="2016"/>
      <c r="F96" s="2016"/>
      <c r="G96" s="2035"/>
      <c r="H96" s="2036">
        <v>464.7</v>
      </c>
      <c r="I96" s="2037"/>
      <c r="J96" s="2037"/>
      <c r="K96" s="2038"/>
      <c r="L96" s="5"/>
      <c r="M96" s="5"/>
      <c r="N96" s="125"/>
      <c r="O96" s="133"/>
      <c r="P96" s="125"/>
      <c r="Q96" s="125"/>
      <c r="R96" s="126"/>
      <c r="S96" s="126"/>
      <c r="T96" s="126"/>
      <c r="U96" s="126"/>
      <c r="V96" s="126"/>
      <c r="W96" s="126"/>
    </row>
    <row r="97" spans="3:23" ht="12.75" customHeight="1" thickBot="1">
      <c r="C97" s="1964" t="s">
        <v>99</v>
      </c>
      <c r="D97" s="1965"/>
      <c r="E97" s="1965"/>
      <c r="F97" s="1965"/>
      <c r="G97" s="1966"/>
      <c r="H97" s="1967">
        <v>32</v>
      </c>
      <c r="I97" s="1968"/>
      <c r="J97" s="1968"/>
      <c r="K97" s="1969"/>
      <c r="L97" s="5"/>
      <c r="M97" s="5"/>
      <c r="N97" s="125"/>
      <c r="O97" s="133"/>
      <c r="P97" s="125"/>
      <c r="Q97" s="125"/>
      <c r="R97" s="126"/>
      <c r="S97" s="126"/>
      <c r="T97" s="126"/>
      <c r="U97" s="126"/>
      <c r="V97" s="126"/>
      <c r="W97" s="126"/>
    </row>
    <row r="98" spans="3:23" ht="14.1" customHeight="1" thickBot="1">
      <c r="C98" s="2021" t="s">
        <v>21</v>
      </c>
      <c r="D98" s="2022"/>
      <c r="E98" s="2022"/>
      <c r="F98" s="2022"/>
      <c r="G98" s="2023"/>
      <c r="H98" s="2024">
        <f>H99+H100+H101</f>
        <v>0</v>
      </c>
      <c r="I98" s="2025"/>
      <c r="J98" s="2025"/>
      <c r="K98" s="2026"/>
      <c r="L98" s="5"/>
      <c r="M98" s="5"/>
      <c r="N98" s="125"/>
      <c r="O98" s="133"/>
      <c r="P98" s="125"/>
      <c r="Q98" s="125"/>
      <c r="R98" s="126"/>
      <c r="S98" s="126"/>
      <c r="T98" s="126"/>
      <c r="U98" s="126"/>
      <c r="V98" s="126"/>
      <c r="W98" s="126"/>
    </row>
    <row r="99" spans="3:23" ht="14.1" customHeight="1">
      <c r="C99" s="2018" t="s">
        <v>100</v>
      </c>
      <c r="D99" s="2019"/>
      <c r="E99" s="2019"/>
      <c r="F99" s="2019"/>
      <c r="G99" s="2020"/>
      <c r="H99" s="2033">
        <v>0</v>
      </c>
      <c r="I99" s="2033"/>
      <c r="J99" s="2033"/>
      <c r="K99" s="2034"/>
      <c r="L99" s="5"/>
      <c r="M99" s="5"/>
      <c r="N99" s="125"/>
      <c r="O99" s="133"/>
      <c r="P99" s="125"/>
      <c r="Q99" s="125"/>
      <c r="R99" s="126"/>
      <c r="S99" s="126"/>
      <c r="T99" s="126"/>
      <c r="U99" s="126"/>
      <c r="V99" s="126"/>
      <c r="W99" s="126"/>
    </row>
    <row r="100" spans="3:23" ht="14.1" customHeight="1">
      <c r="C100" s="2030" t="s">
        <v>101</v>
      </c>
      <c r="D100" s="2031"/>
      <c r="E100" s="2031"/>
      <c r="F100" s="2031"/>
      <c r="G100" s="2032"/>
      <c r="H100" s="1968">
        <v>0</v>
      </c>
      <c r="I100" s="1968"/>
      <c r="J100" s="1968"/>
      <c r="K100" s="1969"/>
      <c r="L100" s="5"/>
      <c r="M100" s="5"/>
      <c r="N100" s="125"/>
      <c r="O100" s="133"/>
      <c r="P100" s="125"/>
      <c r="Q100" s="125"/>
      <c r="R100" s="126"/>
      <c r="S100" s="126"/>
      <c r="T100" s="126"/>
      <c r="U100" s="126"/>
      <c r="V100" s="126"/>
      <c r="W100" s="126"/>
    </row>
    <row r="101" spans="3:23" ht="14.1" customHeight="1" thickBot="1">
      <c r="C101" s="2015" t="s">
        <v>102</v>
      </c>
      <c r="D101" s="2016"/>
      <c r="E101" s="2016"/>
      <c r="F101" s="2016"/>
      <c r="G101" s="2017"/>
      <c r="H101" s="1968">
        <v>0</v>
      </c>
      <c r="I101" s="1968"/>
      <c r="J101" s="1968"/>
      <c r="K101" s="1969"/>
      <c r="L101" s="5"/>
      <c r="M101" s="5"/>
      <c r="N101" s="125"/>
      <c r="O101" s="133"/>
      <c r="P101" s="125"/>
      <c r="Q101" s="125"/>
      <c r="R101" s="126"/>
      <c r="S101" s="126"/>
      <c r="T101" s="126"/>
      <c r="U101" s="126"/>
      <c r="V101" s="126"/>
      <c r="W101" s="126"/>
    </row>
    <row r="102" spans="3:23" ht="14.1" customHeight="1" thickBot="1">
      <c r="C102" s="2010" t="s">
        <v>22</v>
      </c>
      <c r="D102" s="2011"/>
      <c r="E102" s="2011"/>
      <c r="F102" s="2011"/>
      <c r="G102" s="2012"/>
      <c r="H102" s="2013">
        <f>H98+H93</f>
        <v>7165.8</v>
      </c>
      <c r="I102" s="2013"/>
      <c r="J102" s="2013"/>
      <c r="K102" s="2014"/>
      <c r="N102" s="125"/>
      <c r="O102" s="133"/>
      <c r="P102" s="125"/>
      <c r="Q102" s="125"/>
      <c r="R102" s="126"/>
      <c r="S102" s="126"/>
      <c r="T102" s="126"/>
      <c r="U102" s="126"/>
      <c r="V102" s="126"/>
      <c r="W102" s="126"/>
    </row>
    <row r="103" spans="3:23">
      <c r="C103" s="174"/>
      <c r="D103" s="174"/>
      <c r="E103" s="175"/>
      <c r="F103" s="174"/>
      <c r="G103" s="176"/>
      <c r="H103" s="174"/>
      <c r="I103" s="174"/>
      <c r="J103" s="174"/>
      <c r="K103" s="174"/>
    </row>
    <row r="106" spans="3:23" ht="15.75">
      <c r="E106" s="27"/>
    </row>
    <row r="108" spans="3:23" ht="12.75">
      <c r="D108" s="6"/>
      <c r="E108" s="6"/>
      <c r="F108" s="6"/>
      <c r="G108" s="6"/>
      <c r="H108" s="6"/>
      <c r="I108" s="6"/>
      <c r="J108" s="6"/>
      <c r="K108" s="6"/>
      <c r="L108" s="6"/>
      <c r="M108" s="6"/>
      <c r="N108" s="6"/>
      <c r="O108" s="6"/>
      <c r="P108" s="6"/>
      <c r="Q108" s="6"/>
      <c r="R108" s="6"/>
      <c r="S108" s="6"/>
      <c r="T108" s="6"/>
    </row>
    <row r="110" spans="3:23" ht="15.75">
      <c r="E110" s="27"/>
    </row>
  </sheetData>
  <mergeCells count="209">
    <mergeCell ref="N20:N22"/>
    <mergeCell ref="N46:N47"/>
    <mergeCell ref="N39:N40"/>
    <mergeCell ref="N37:N38"/>
    <mergeCell ref="N35:N36"/>
    <mergeCell ref="C65:G65"/>
    <mergeCell ref="N69:N70"/>
    <mergeCell ref="N71:N72"/>
    <mergeCell ref="N54:N55"/>
    <mergeCell ref="N52:N53"/>
    <mergeCell ref="N43:N45"/>
    <mergeCell ref="D37:D38"/>
    <mergeCell ref="F41:F42"/>
    <mergeCell ref="E39:E40"/>
    <mergeCell ref="N17:N18"/>
    <mergeCell ref="N48:N49"/>
    <mergeCell ref="N50:N51"/>
    <mergeCell ref="C63:C64"/>
    <mergeCell ref="C56:G56"/>
    <mergeCell ref="C50:C51"/>
    <mergeCell ref="D50:D51"/>
    <mergeCell ref="C61:G61"/>
    <mergeCell ref="C69:C72"/>
    <mergeCell ref="D69:D72"/>
    <mergeCell ref="E69:E72"/>
    <mergeCell ref="B66:G66"/>
    <mergeCell ref="B67:Q67"/>
    <mergeCell ref="C68:Q68"/>
    <mergeCell ref="C57:Q57"/>
    <mergeCell ref="F37:F38"/>
    <mergeCell ref="F33:F34"/>
    <mergeCell ref="E37:E38"/>
    <mergeCell ref="N41:N42"/>
    <mergeCell ref="F48:F49"/>
    <mergeCell ref="E54:E55"/>
    <mergeCell ref="F54:F55"/>
    <mergeCell ref="G69:G71"/>
    <mergeCell ref="F69:F72"/>
    <mergeCell ref="A54:A55"/>
    <mergeCell ref="B54:B55"/>
    <mergeCell ref="C54:C55"/>
    <mergeCell ref="A52:A53"/>
    <mergeCell ref="B52:B53"/>
    <mergeCell ref="A50:A51"/>
    <mergeCell ref="B50:B51"/>
    <mergeCell ref="E63:E64"/>
    <mergeCell ref="F63:F64"/>
    <mergeCell ref="F50:F51"/>
    <mergeCell ref="C52:C53"/>
    <mergeCell ref="A58:A60"/>
    <mergeCell ref="B58:B60"/>
    <mergeCell ref="C58:C60"/>
    <mergeCell ref="D58:D60"/>
    <mergeCell ref="A63:A64"/>
    <mergeCell ref="B63:B64"/>
    <mergeCell ref="D63:D64"/>
    <mergeCell ref="C62:Q62"/>
    <mergeCell ref="N58:N60"/>
    <mergeCell ref="E58:E60"/>
    <mergeCell ref="F58:F60"/>
    <mergeCell ref="E50:E51"/>
    <mergeCell ref="N63:N64"/>
    <mergeCell ref="L1:Q1"/>
    <mergeCell ref="A4:A6"/>
    <mergeCell ref="B4:B6"/>
    <mergeCell ref="C4:C6"/>
    <mergeCell ref="D4:D6"/>
    <mergeCell ref="E4:E6"/>
    <mergeCell ref="F30:F32"/>
    <mergeCell ref="N30:N32"/>
    <mergeCell ref="N33:N34"/>
    <mergeCell ref="F20:F22"/>
    <mergeCell ref="C20:C22"/>
    <mergeCell ref="D20:D22"/>
    <mergeCell ref="E23:E24"/>
    <mergeCell ref="F23:F24"/>
    <mergeCell ref="C25:G25"/>
    <mergeCell ref="E27:E29"/>
    <mergeCell ref="F27:F29"/>
    <mergeCell ref="N27:N29"/>
    <mergeCell ref="F15:F19"/>
    <mergeCell ref="C15:C19"/>
    <mergeCell ref="D15:D19"/>
    <mergeCell ref="E15:E19"/>
    <mergeCell ref="D3:W3"/>
    <mergeCell ref="M4:M6"/>
    <mergeCell ref="N4:Q4"/>
    <mergeCell ref="A9:A14"/>
    <mergeCell ref="B9:B14"/>
    <mergeCell ref="C9:C14"/>
    <mergeCell ref="D9:D14"/>
    <mergeCell ref="F4:F6"/>
    <mergeCell ref="E9:E14"/>
    <mergeCell ref="F9:F14"/>
    <mergeCell ref="K5:K6"/>
    <mergeCell ref="H4:K4"/>
    <mergeCell ref="B7:Q7"/>
    <mergeCell ref="C8:Q8"/>
    <mergeCell ref="N5:N6"/>
    <mergeCell ref="O5:Q5"/>
    <mergeCell ref="L4:L6"/>
    <mergeCell ref="G4:G6"/>
    <mergeCell ref="H5:H6"/>
    <mergeCell ref="I5:J5"/>
    <mergeCell ref="A35:A36"/>
    <mergeCell ref="B35:B36"/>
    <mergeCell ref="C35:C36"/>
    <mergeCell ref="A30:A32"/>
    <mergeCell ref="B30:B32"/>
    <mergeCell ref="C23:C24"/>
    <mergeCell ref="D23:D24"/>
    <mergeCell ref="E20:E22"/>
    <mergeCell ref="C30:C32"/>
    <mergeCell ref="D30:D32"/>
    <mergeCell ref="C26:Q26"/>
    <mergeCell ref="E30:E32"/>
    <mergeCell ref="E35:E36"/>
    <mergeCell ref="F35:F36"/>
    <mergeCell ref="A33:A34"/>
    <mergeCell ref="D35:D36"/>
    <mergeCell ref="B33:B34"/>
    <mergeCell ref="A27:A29"/>
    <mergeCell ref="B27:B29"/>
    <mergeCell ref="C27:C29"/>
    <mergeCell ref="D27:D29"/>
    <mergeCell ref="C33:C34"/>
    <mergeCell ref="D33:D34"/>
    <mergeCell ref="E33:E34"/>
    <mergeCell ref="A39:A40"/>
    <mergeCell ref="B39:B40"/>
    <mergeCell ref="C39:C40"/>
    <mergeCell ref="A37:A38"/>
    <mergeCell ref="B37:B38"/>
    <mergeCell ref="C37:C38"/>
    <mergeCell ref="C41:C42"/>
    <mergeCell ref="A48:A49"/>
    <mergeCell ref="B48:B49"/>
    <mergeCell ref="C48:C49"/>
    <mergeCell ref="A41:A42"/>
    <mergeCell ref="B41:B42"/>
    <mergeCell ref="A43:A45"/>
    <mergeCell ref="B43:B45"/>
    <mergeCell ref="C43:C45"/>
    <mergeCell ref="A46:A47"/>
    <mergeCell ref="B46:B47"/>
    <mergeCell ref="C46:C47"/>
    <mergeCell ref="H94:K94"/>
    <mergeCell ref="C81:C82"/>
    <mergeCell ref="D81:D82"/>
    <mergeCell ref="E81:E82"/>
    <mergeCell ref="F81:F82"/>
    <mergeCell ref="C102:G102"/>
    <mergeCell ref="H102:K102"/>
    <mergeCell ref="C101:G101"/>
    <mergeCell ref="C99:G99"/>
    <mergeCell ref="C98:G98"/>
    <mergeCell ref="H98:K98"/>
    <mergeCell ref="H92:K92"/>
    <mergeCell ref="H100:K100"/>
    <mergeCell ref="C100:G100"/>
    <mergeCell ref="H99:K99"/>
    <mergeCell ref="C97:G97"/>
    <mergeCell ref="H97:K97"/>
    <mergeCell ref="C96:G96"/>
    <mergeCell ref="H96:K96"/>
    <mergeCell ref="A86:N86"/>
    <mergeCell ref="H101:K101"/>
    <mergeCell ref="C93:G93"/>
    <mergeCell ref="H93:K93"/>
    <mergeCell ref="C92:G92"/>
    <mergeCell ref="B74:G74"/>
    <mergeCell ref="N85:Q85"/>
    <mergeCell ref="N81:N82"/>
    <mergeCell ref="N77:N78"/>
    <mergeCell ref="C77:C78"/>
    <mergeCell ref="D77:D78"/>
    <mergeCell ref="E77:E78"/>
    <mergeCell ref="C83:G83"/>
    <mergeCell ref="B84:G84"/>
    <mergeCell ref="C79:C80"/>
    <mergeCell ref="D79:D80"/>
    <mergeCell ref="E79:E80"/>
    <mergeCell ref="F79:F80"/>
    <mergeCell ref="N79:N80"/>
    <mergeCell ref="F77:F78"/>
    <mergeCell ref="F91:M91"/>
    <mergeCell ref="C95:G95"/>
    <mergeCell ref="H95:K95"/>
    <mergeCell ref="C94:G94"/>
    <mergeCell ref="F39:F40"/>
    <mergeCell ref="D41:D42"/>
    <mergeCell ref="D52:D53"/>
    <mergeCell ref="E52:E53"/>
    <mergeCell ref="F52:F53"/>
    <mergeCell ref="D39:D40"/>
    <mergeCell ref="F43:F45"/>
    <mergeCell ref="E41:E42"/>
    <mergeCell ref="F46:F47"/>
    <mergeCell ref="D43:D45"/>
    <mergeCell ref="E43:E45"/>
    <mergeCell ref="D46:D47"/>
    <mergeCell ref="D48:D49"/>
    <mergeCell ref="D54:D55"/>
    <mergeCell ref="E46:E47"/>
    <mergeCell ref="E48:E49"/>
    <mergeCell ref="B85:G85"/>
    <mergeCell ref="B75:Q75"/>
    <mergeCell ref="C76:Q76"/>
    <mergeCell ref="C73:G73"/>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8"/>
  <sheetViews>
    <sheetView topLeftCell="A25" zoomScaleNormal="100" workbookViewId="0">
      <selection activeCell="F10" sqref="F10:F13"/>
    </sheetView>
  </sheetViews>
  <sheetFormatPr defaultColWidth="9.140625" defaultRowHeight="11.25"/>
  <cols>
    <col min="1" max="1" width="2.7109375" style="1" customWidth="1"/>
    <col min="2" max="3" width="2.5703125" style="1" customWidth="1"/>
    <col min="4" max="4" width="23.42578125" style="1" customWidth="1"/>
    <col min="5" max="5" width="7.85546875" style="2" customWidth="1"/>
    <col min="6" max="6" width="6.140625" style="1" customWidth="1"/>
    <col min="7" max="7" width="4.85546875" style="3" customWidth="1"/>
    <col min="8" max="8" width="5.7109375" style="1" customWidth="1"/>
    <col min="9" max="9" width="3.5703125" style="1" customWidth="1"/>
    <col min="10" max="10" width="5.85546875" style="1" customWidth="1"/>
    <col min="11" max="11" width="5" style="1" customWidth="1"/>
    <col min="12" max="12" width="5.5703125" style="1" customWidth="1"/>
    <col min="13" max="13" width="5.85546875" style="1" customWidth="1"/>
    <col min="14" max="14" width="33.5703125" style="1" customWidth="1"/>
    <col min="15" max="15" width="5" style="4" customWidth="1"/>
    <col min="16" max="16" width="4.7109375" style="1" customWidth="1"/>
    <col min="17" max="17" width="4.85546875" style="1" customWidth="1"/>
    <col min="18" max="16384" width="9.140625" style="5"/>
  </cols>
  <sheetData>
    <row r="1" spans="1:23" ht="61.9" customHeight="1">
      <c r="L1" s="3057"/>
      <c r="M1" s="3060"/>
      <c r="N1" s="3060"/>
      <c r="O1" s="3060"/>
      <c r="P1" s="3060"/>
      <c r="Q1" s="3060"/>
    </row>
    <row r="2" spans="1:23" ht="13.5" customHeight="1">
      <c r="D2" s="465" t="s">
        <v>687</v>
      </c>
      <c r="L2" s="468"/>
      <c r="M2" s="469"/>
      <c r="N2" s="469"/>
      <c r="O2" s="469"/>
      <c r="P2" s="469"/>
      <c r="Q2" s="469"/>
    </row>
    <row r="3" spans="1:23" ht="12.75" customHeight="1">
      <c r="A3" s="134"/>
      <c r="B3" s="135"/>
      <c r="C3" s="135"/>
      <c r="D3" s="2596" t="s">
        <v>36</v>
      </c>
      <c r="E3" s="2596"/>
      <c r="F3" s="2596"/>
      <c r="G3" s="2596"/>
      <c r="H3" s="2596"/>
      <c r="I3" s="2596"/>
      <c r="J3" s="2596"/>
      <c r="K3" s="2596"/>
      <c r="L3" s="2596"/>
      <c r="M3" s="2596"/>
      <c r="N3" s="2596"/>
      <c r="O3" s="2596"/>
      <c r="P3" s="2596"/>
      <c r="Q3" s="2596"/>
      <c r="R3" s="2596"/>
      <c r="S3" s="2596"/>
      <c r="T3" s="2596"/>
      <c r="U3" s="2596"/>
      <c r="V3" s="2596"/>
      <c r="W3" s="2596"/>
    </row>
    <row r="4" spans="1:23" ht="3" customHeight="1" thickBot="1">
      <c r="O4" s="757"/>
    </row>
    <row r="5" spans="1:23" ht="36.75" customHeight="1">
      <c r="A5" s="2102" t="s">
        <v>0</v>
      </c>
      <c r="B5" s="2105" t="s">
        <v>1</v>
      </c>
      <c r="C5" s="2105" t="s">
        <v>2</v>
      </c>
      <c r="D5" s="2108" t="s">
        <v>3</v>
      </c>
      <c r="E5" s="2111" t="s">
        <v>4</v>
      </c>
      <c r="F5" s="2075" t="s">
        <v>5</v>
      </c>
      <c r="G5" s="2094" t="s">
        <v>6</v>
      </c>
      <c r="H5" s="2027" t="s">
        <v>141</v>
      </c>
      <c r="I5" s="2028"/>
      <c r="J5" s="2028"/>
      <c r="K5" s="2029"/>
      <c r="L5" s="2624" t="s">
        <v>686</v>
      </c>
      <c r="M5" s="2623" t="s">
        <v>685</v>
      </c>
      <c r="N5" s="2062" t="s">
        <v>23</v>
      </c>
      <c r="O5" s="2063"/>
      <c r="P5" s="2063"/>
      <c r="Q5" s="2064"/>
    </row>
    <row r="6" spans="1:23" ht="15" customHeight="1">
      <c r="A6" s="2103"/>
      <c r="B6" s="2106"/>
      <c r="C6" s="2106"/>
      <c r="D6" s="2109"/>
      <c r="E6" s="2112"/>
      <c r="F6" s="2076"/>
      <c r="G6" s="2095"/>
      <c r="H6" s="2097" t="s">
        <v>7</v>
      </c>
      <c r="I6" s="2099" t="s">
        <v>8</v>
      </c>
      <c r="J6" s="2099"/>
      <c r="K6" s="2081" t="s">
        <v>152</v>
      </c>
      <c r="L6" s="2598"/>
      <c r="M6" s="2594"/>
      <c r="N6" s="2087" t="s">
        <v>35</v>
      </c>
      <c r="O6" s="2089" t="s">
        <v>10</v>
      </c>
      <c r="P6" s="2089"/>
      <c r="Q6" s="2090"/>
    </row>
    <row r="7" spans="1:23" ht="88.15" customHeight="1" thickBot="1">
      <c r="A7" s="2104"/>
      <c r="B7" s="2107"/>
      <c r="C7" s="2107"/>
      <c r="D7" s="2110"/>
      <c r="E7" s="2113"/>
      <c r="F7" s="2077"/>
      <c r="G7" s="2096"/>
      <c r="H7" s="2098"/>
      <c r="I7" s="251" t="s">
        <v>7</v>
      </c>
      <c r="J7" s="34" t="s">
        <v>11</v>
      </c>
      <c r="K7" s="2082"/>
      <c r="L7" s="2599"/>
      <c r="M7" s="2595"/>
      <c r="N7" s="2088"/>
      <c r="O7" s="7" t="s">
        <v>94</v>
      </c>
      <c r="P7" s="7" t="s">
        <v>105</v>
      </c>
      <c r="Q7" s="8" t="s">
        <v>146</v>
      </c>
    </row>
    <row r="8" spans="1:23" ht="23.45" customHeight="1" thickBot="1">
      <c r="A8" s="37" t="s">
        <v>12</v>
      </c>
      <c r="B8" s="2083" t="s">
        <v>684</v>
      </c>
      <c r="C8" s="2083"/>
      <c r="D8" s="2083"/>
      <c r="E8" s="2083"/>
      <c r="F8" s="2083"/>
      <c r="G8" s="2083"/>
      <c r="H8" s="2083"/>
      <c r="I8" s="2083"/>
      <c r="J8" s="2083"/>
      <c r="K8" s="2083"/>
      <c r="L8" s="2083"/>
      <c r="M8" s="2083"/>
      <c r="N8" s="2083"/>
      <c r="O8" s="2083"/>
      <c r="P8" s="2083"/>
      <c r="Q8" s="2084"/>
    </row>
    <row r="9" spans="1:23" ht="20.45" customHeight="1" thickBot="1">
      <c r="A9" s="470" t="s">
        <v>12</v>
      </c>
      <c r="B9" s="471" t="s">
        <v>12</v>
      </c>
      <c r="C9" s="3062" t="s">
        <v>683</v>
      </c>
      <c r="D9" s="3062"/>
      <c r="E9" s="3062"/>
      <c r="F9" s="3062"/>
      <c r="G9" s="3062"/>
      <c r="H9" s="3062"/>
      <c r="I9" s="3062"/>
      <c r="J9" s="3062"/>
      <c r="K9" s="3062"/>
      <c r="L9" s="3062"/>
      <c r="M9" s="3062"/>
      <c r="N9" s="3062"/>
      <c r="O9" s="3062"/>
      <c r="P9" s="3062"/>
      <c r="Q9" s="3063"/>
    </row>
    <row r="10" spans="1:23" ht="60" customHeight="1">
      <c r="A10" s="2044" t="s">
        <v>12</v>
      </c>
      <c r="B10" s="2603" t="s">
        <v>12</v>
      </c>
      <c r="C10" s="3066" t="s">
        <v>12</v>
      </c>
      <c r="D10" s="3067" t="s">
        <v>682</v>
      </c>
      <c r="E10" s="3069" t="s">
        <v>681</v>
      </c>
      <c r="F10" s="3064" t="s">
        <v>832</v>
      </c>
      <c r="G10" s="1147" t="s">
        <v>40</v>
      </c>
      <c r="H10" s="1491">
        <v>2120.3000000000002</v>
      </c>
      <c r="I10" s="1146">
        <v>0</v>
      </c>
      <c r="J10" s="1146">
        <v>1350.6</v>
      </c>
      <c r="K10" s="1145">
        <v>0</v>
      </c>
      <c r="L10" s="1144">
        <v>2100</v>
      </c>
      <c r="M10" s="1144">
        <v>2100</v>
      </c>
      <c r="N10" s="1143" t="s">
        <v>680</v>
      </c>
      <c r="O10" s="585">
        <v>2136</v>
      </c>
      <c r="P10" s="585">
        <v>2320</v>
      </c>
      <c r="Q10" s="584">
        <v>2360</v>
      </c>
    </row>
    <row r="11" spans="1:23" ht="30" customHeight="1">
      <c r="A11" s="3061"/>
      <c r="B11" s="2604"/>
      <c r="C11" s="2530"/>
      <c r="D11" s="3068"/>
      <c r="E11" s="3065"/>
      <c r="F11" s="3065"/>
      <c r="G11" s="1142" t="s">
        <v>119</v>
      </c>
      <c r="H11" s="1141">
        <v>0</v>
      </c>
      <c r="I11" s="1140"/>
      <c r="J11" s="1140"/>
      <c r="K11" s="1139"/>
      <c r="L11" s="1131">
        <v>0</v>
      </c>
      <c r="M11" s="1131">
        <v>0</v>
      </c>
      <c r="N11" s="1124" t="s">
        <v>679</v>
      </c>
      <c r="O11" s="1098">
        <v>3300</v>
      </c>
      <c r="P11" s="1098">
        <v>3450</v>
      </c>
      <c r="Q11" s="1097">
        <v>3510</v>
      </c>
    </row>
    <row r="12" spans="1:23" ht="21" customHeight="1">
      <c r="A12" s="3061"/>
      <c r="B12" s="2604"/>
      <c r="C12" s="2530"/>
      <c r="D12" s="3068"/>
      <c r="E12" s="3065"/>
      <c r="F12" s="3065"/>
      <c r="G12" s="1138" t="s">
        <v>342</v>
      </c>
      <c r="H12" s="1137">
        <v>169</v>
      </c>
      <c r="I12" s="1136"/>
      <c r="J12" s="1136"/>
      <c r="K12" s="1135">
        <v>6</v>
      </c>
      <c r="L12" s="1134">
        <v>170</v>
      </c>
      <c r="M12" s="1134">
        <v>170</v>
      </c>
      <c r="N12" s="1130"/>
      <c r="O12" s="1098"/>
      <c r="P12" s="1098"/>
      <c r="Q12" s="1097"/>
    </row>
    <row r="13" spans="1:23" ht="33" customHeight="1">
      <c r="A13" s="3061"/>
      <c r="B13" s="2604"/>
      <c r="C13" s="2530"/>
      <c r="D13" s="3068"/>
      <c r="E13" s="3065"/>
      <c r="F13" s="3065"/>
      <c r="G13" s="1484" t="s">
        <v>80</v>
      </c>
      <c r="H13" s="1137">
        <v>29.3</v>
      </c>
      <c r="I13" s="1136">
        <v>0</v>
      </c>
      <c r="J13" s="1136">
        <v>22.4</v>
      </c>
      <c r="K13" s="1485"/>
      <c r="L13" s="1134">
        <v>35</v>
      </c>
      <c r="M13" s="1134">
        <v>35</v>
      </c>
      <c r="N13" s="1130" t="s">
        <v>678</v>
      </c>
      <c r="O13" s="1098">
        <v>1400</v>
      </c>
      <c r="P13" s="1098">
        <v>1440</v>
      </c>
      <c r="Q13" s="1097">
        <v>1460</v>
      </c>
    </row>
    <row r="14" spans="1:23" ht="22.15" customHeight="1">
      <c r="A14" s="1471"/>
      <c r="B14" s="1473"/>
      <c r="C14" s="1472"/>
      <c r="D14" s="1475"/>
      <c r="E14" s="1474"/>
      <c r="F14" s="1483"/>
      <c r="G14" s="1133" t="s">
        <v>103</v>
      </c>
      <c r="H14" s="1486">
        <v>25.4</v>
      </c>
      <c r="I14" s="1486"/>
      <c r="J14" s="1486">
        <v>19.399999999999999</v>
      </c>
      <c r="K14" s="1514">
        <v>5</v>
      </c>
      <c r="L14" s="1132"/>
      <c r="M14" s="1132"/>
      <c r="N14" s="1130"/>
      <c r="O14" s="1098"/>
      <c r="P14" s="1098"/>
      <c r="Q14" s="1097"/>
    </row>
    <row r="15" spans="1:23" ht="24.75" customHeight="1" thickBot="1">
      <c r="A15" s="447"/>
      <c r="B15" s="23"/>
      <c r="C15" s="1096"/>
      <c r="D15" s="1129"/>
      <c r="E15" s="496"/>
      <c r="F15" s="1128"/>
      <c r="G15" s="1127" t="s">
        <v>13</v>
      </c>
      <c r="H15" s="1492">
        <f>H10+H11+H13+H12+H14</f>
        <v>2344.0000000000005</v>
      </c>
      <c r="I15" s="1126">
        <f t="shared" ref="I15:M15" si="0">I10+I11+I13+I12+I14</f>
        <v>0</v>
      </c>
      <c r="J15" s="1492">
        <f t="shared" si="0"/>
        <v>1392.4</v>
      </c>
      <c r="K15" s="1515">
        <f t="shared" si="0"/>
        <v>11</v>
      </c>
      <c r="L15" s="1125">
        <f t="shared" si="0"/>
        <v>2305</v>
      </c>
      <c r="M15" s="1125">
        <f t="shared" si="0"/>
        <v>2305</v>
      </c>
      <c r="N15" s="1124" t="s">
        <v>677</v>
      </c>
      <c r="O15" s="1118">
        <v>30</v>
      </c>
      <c r="P15" s="1118">
        <v>36</v>
      </c>
      <c r="Q15" s="339">
        <v>41</v>
      </c>
    </row>
    <row r="16" spans="1:23" ht="24.75" customHeight="1">
      <c r="A16" s="2044" t="s">
        <v>12</v>
      </c>
      <c r="B16" s="2603" t="s">
        <v>12</v>
      </c>
      <c r="C16" s="3066" t="s">
        <v>14</v>
      </c>
      <c r="D16" s="2003" t="s">
        <v>676</v>
      </c>
      <c r="E16" s="3003" t="s">
        <v>668</v>
      </c>
      <c r="F16" s="3073" t="s">
        <v>652</v>
      </c>
      <c r="G16" s="1104" t="s">
        <v>40</v>
      </c>
      <c r="H16" s="1103">
        <v>10</v>
      </c>
      <c r="I16" s="1102">
        <v>0</v>
      </c>
      <c r="J16" s="1102">
        <v>0</v>
      </c>
      <c r="K16" s="1110">
        <v>0</v>
      </c>
      <c r="L16" s="1100">
        <v>12</v>
      </c>
      <c r="M16" s="1117">
        <v>14</v>
      </c>
      <c r="N16" s="1116" t="s">
        <v>675</v>
      </c>
      <c r="O16" s="585">
        <v>25</v>
      </c>
      <c r="P16" s="585">
        <v>30</v>
      </c>
      <c r="Q16" s="584">
        <v>32</v>
      </c>
    </row>
    <row r="17" spans="1:20" ht="24.75" customHeight="1">
      <c r="A17" s="3061"/>
      <c r="B17" s="2604"/>
      <c r="C17" s="2530"/>
      <c r="D17" s="2120"/>
      <c r="E17" s="2118"/>
      <c r="F17" s="3071"/>
      <c r="G17" s="247"/>
      <c r="H17" s="178"/>
      <c r="I17" s="78"/>
      <c r="J17" s="78"/>
      <c r="K17" s="193"/>
      <c r="L17" s="181"/>
      <c r="M17" s="1115"/>
      <c r="N17" s="887" t="s">
        <v>674</v>
      </c>
      <c r="O17" s="1118">
        <v>30</v>
      </c>
      <c r="P17" s="1118">
        <v>35</v>
      </c>
      <c r="Q17" s="339">
        <v>37</v>
      </c>
    </row>
    <row r="18" spans="1:20" ht="42" customHeight="1">
      <c r="A18" s="3061"/>
      <c r="B18" s="2604"/>
      <c r="C18" s="2530"/>
      <c r="D18" s="2120"/>
      <c r="E18" s="2118"/>
      <c r="F18" s="3071"/>
      <c r="G18" s="1123"/>
      <c r="H18" s="1122"/>
      <c r="I18" s="1121"/>
      <c r="J18" s="1121"/>
      <c r="K18" s="1120"/>
      <c r="L18" s="79"/>
      <c r="M18" s="1119"/>
      <c r="N18" s="887" t="s">
        <v>673</v>
      </c>
      <c r="O18" s="1118">
        <v>4</v>
      </c>
      <c r="P18" s="1118">
        <v>5</v>
      </c>
      <c r="Q18" s="339">
        <v>6</v>
      </c>
    </row>
    <row r="19" spans="1:20" ht="13.5" customHeight="1" thickBot="1">
      <c r="A19" s="447"/>
      <c r="B19" s="23"/>
      <c r="C19" s="1096"/>
      <c r="D19" s="3072"/>
      <c r="E19" s="252"/>
      <c r="F19" s="456"/>
      <c r="G19" s="9" t="s">
        <v>13</v>
      </c>
      <c r="H19" s="937">
        <f t="shared" ref="H19:M19" si="1">H16+H17+H18</f>
        <v>10</v>
      </c>
      <c r="I19" s="937">
        <f t="shared" si="1"/>
        <v>0</v>
      </c>
      <c r="J19" s="937">
        <f t="shared" si="1"/>
        <v>0</v>
      </c>
      <c r="K19" s="936">
        <f t="shared" si="1"/>
        <v>0</v>
      </c>
      <c r="L19" s="13">
        <f t="shared" si="1"/>
        <v>12</v>
      </c>
      <c r="M19" s="937">
        <f t="shared" si="1"/>
        <v>14</v>
      </c>
      <c r="N19" s="887" t="s">
        <v>672</v>
      </c>
      <c r="O19" s="1118">
        <v>5</v>
      </c>
      <c r="P19" s="1118">
        <v>5</v>
      </c>
      <c r="Q19" s="339">
        <v>5</v>
      </c>
    </row>
    <row r="20" spans="1:20" ht="27" customHeight="1">
      <c r="A20" s="248" t="s">
        <v>12</v>
      </c>
      <c r="B20" s="22" t="s">
        <v>12</v>
      </c>
      <c r="C20" s="1112" t="s">
        <v>37</v>
      </c>
      <c r="D20" s="258" t="s">
        <v>671</v>
      </c>
      <c r="E20" s="2055" t="s">
        <v>653</v>
      </c>
      <c r="F20" s="3073" t="s">
        <v>652</v>
      </c>
      <c r="G20" s="1104" t="s">
        <v>40</v>
      </c>
      <c r="H20" s="1103">
        <v>2.5</v>
      </c>
      <c r="I20" s="1102">
        <v>0</v>
      </c>
      <c r="J20" s="1102"/>
      <c r="K20" s="1110">
        <v>0</v>
      </c>
      <c r="L20" s="1100">
        <v>3</v>
      </c>
      <c r="M20" s="1117">
        <v>3.5</v>
      </c>
      <c r="N20" s="1116" t="s">
        <v>670</v>
      </c>
      <c r="O20" s="585">
        <v>3</v>
      </c>
      <c r="P20" s="585">
        <v>4</v>
      </c>
      <c r="Q20" s="584">
        <v>5</v>
      </c>
    </row>
    <row r="21" spans="1:20" ht="14.25" customHeight="1" thickBot="1">
      <c r="A21" s="447"/>
      <c r="B21" s="23"/>
      <c r="C21" s="1096"/>
      <c r="D21" s="259"/>
      <c r="E21" s="2118"/>
      <c r="F21" s="3071"/>
      <c r="G21" s="9" t="s">
        <v>13</v>
      </c>
      <c r="H21" s="937">
        <f t="shared" ref="H21:M21" si="2">H20*1</f>
        <v>2.5</v>
      </c>
      <c r="I21" s="937">
        <f t="shared" si="2"/>
        <v>0</v>
      </c>
      <c r="J21" s="937">
        <f t="shared" si="2"/>
        <v>0</v>
      </c>
      <c r="K21" s="936">
        <f t="shared" si="2"/>
        <v>0</v>
      </c>
      <c r="L21" s="13">
        <f t="shared" si="2"/>
        <v>3</v>
      </c>
      <c r="M21" s="937">
        <f t="shared" si="2"/>
        <v>3.5</v>
      </c>
      <c r="N21" s="565"/>
      <c r="O21" s="499"/>
      <c r="P21" s="499"/>
      <c r="Q21" s="784"/>
    </row>
    <row r="22" spans="1:20" ht="25.5" customHeight="1">
      <c r="A22" s="2044" t="s">
        <v>12</v>
      </c>
      <c r="B22" s="2603" t="s">
        <v>12</v>
      </c>
      <c r="C22" s="3066" t="s">
        <v>38</v>
      </c>
      <c r="D22" s="2575" t="s">
        <v>669</v>
      </c>
      <c r="E22" s="3003" t="s">
        <v>668</v>
      </c>
      <c r="F22" s="3070" t="s">
        <v>667</v>
      </c>
      <c r="G22" s="1104" t="s">
        <v>40</v>
      </c>
      <c r="H22" s="1103">
        <v>330</v>
      </c>
      <c r="I22" s="1102">
        <v>0</v>
      </c>
      <c r="J22" s="1102">
        <v>0</v>
      </c>
      <c r="K22" s="1110">
        <v>0</v>
      </c>
      <c r="L22" s="1100">
        <v>350</v>
      </c>
      <c r="M22" s="1117">
        <v>380</v>
      </c>
      <c r="N22" s="1116" t="s">
        <v>666</v>
      </c>
      <c r="O22" s="585">
        <v>10</v>
      </c>
      <c r="P22" s="585">
        <v>12</v>
      </c>
      <c r="Q22" s="584">
        <v>14</v>
      </c>
    </row>
    <row r="23" spans="1:20" ht="27" customHeight="1">
      <c r="A23" s="3061"/>
      <c r="B23" s="2604"/>
      <c r="C23" s="2530"/>
      <c r="D23" s="2120"/>
      <c r="E23" s="2118"/>
      <c r="F23" s="3071"/>
      <c r="G23" s="247"/>
      <c r="H23" s="178"/>
      <c r="I23" s="78"/>
      <c r="J23" s="78"/>
      <c r="K23" s="193"/>
      <c r="L23" s="181"/>
      <c r="M23" s="1115"/>
      <c r="N23" s="1114" t="s">
        <v>665</v>
      </c>
      <c r="O23" s="786">
        <v>60</v>
      </c>
      <c r="P23" s="786">
        <v>70</v>
      </c>
      <c r="Q23" s="785">
        <v>80</v>
      </c>
      <c r="T23" s="435"/>
    </row>
    <row r="24" spans="1:20" ht="55.15" customHeight="1" thickBot="1">
      <c r="A24" s="447"/>
      <c r="B24" s="23"/>
      <c r="C24" s="1096"/>
      <c r="D24" s="2576"/>
      <c r="E24" s="2118"/>
      <c r="F24" s="3071"/>
      <c r="G24" s="9" t="s">
        <v>13</v>
      </c>
      <c r="H24" s="937">
        <f t="shared" ref="H24:M24" si="3">H22*1</f>
        <v>330</v>
      </c>
      <c r="I24" s="937">
        <f t="shared" si="3"/>
        <v>0</v>
      </c>
      <c r="J24" s="937">
        <f t="shared" si="3"/>
        <v>0</v>
      </c>
      <c r="K24" s="936">
        <f t="shared" si="3"/>
        <v>0</v>
      </c>
      <c r="L24" s="13">
        <f t="shared" si="3"/>
        <v>350</v>
      </c>
      <c r="M24" s="937">
        <f t="shared" si="3"/>
        <v>380</v>
      </c>
      <c r="N24" s="565"/>
      <c r="O24" s="499"/>
      <c r="P24" s="499"/>
      <c r="Q24" s="784"/>
    </row>
    <row r="25" spans="1:20" ht="14.25" customHeight="1" thickBot="1">
      <c r="A25" s="38" t="s">
        <v>12</v>
      </c>
      <c r="B25" s="80" t="s">
        <v>12</v>
      </c>
      <c r="C25" s="2123" t="s">
        <v>15</v>
      </c>
      <c r="D25" s="2124"/>
      <c r="E25" s="2124"/>
      <c r="F25" s="2124"/>
      <c r="G25" s="1990"/>
      <c r="H25" s="1094">
        <f t="shared" ref="H25:M25" si="4">H24+H21+H19+H15</f>
        <v>2686.5000000000005</v>
      </c>
      <c r="I25" s="1094">
        <f t="shared" si="4"/>
        <v>0</v>
      </c>
      <c r="J25" s="1094">
        <f t="shared" si="4"/>
        <v>1392.4</v>
      </c>
      <c r="K25" s="1094">
        <f t="shared" si="4"/>
        <v>11</v>
      </c>
      <c r="L25" s="1094">
        <f t="shared" si="4"/>
        <v>2670</v>
      </c>
      <c r="M25" s="1094">
        <f t="shared" si="4"/>
        <v>2702.5</v>
      </c>
      <c r="N25" s="81"/>
      <c r="O25" s="111"/>
      <c r="P25" s="111"/>
      <c r="Q25" s="112"/>
    </row>
    <row r="26" spans="1:20" ht="14.25" customHeight="1" thickBot="1">
      <c r="A26" s="38" t="s">
        <v>12</v>
      </c>
      <c r="B26" s="39" t="s">
        <v>14</v>
      </c>
      <c r="C26" s="2058" t="s">
        <v>664</v>
      </c>
      <c r="D26" s="2059"/>
      <c r="E26" s="2060"/>
      <c r="F26" s="2060"/>
      <c r="G26" s="2059"/>
      <c r="H26" s="2059"/>
      <c r="I26" s="2059"/>
      <c r="J26" s="2059"/>
      <c r="K26" s="2059"/>
      <c r="L26" s="2059"/>
      <c r="M26" s="2059"/>
      <c r="N26" s="2059"/>
      <c r="O26" s="2059"/>
      <c r="P26" s="2059"/>
      <c r="Q26" s="2061"/>
    </row>
    <row r="27" spans="1:20" ht="14.25" customHeight="1">
      <c r="A27" s="2044" t="s">
        <v>12</v>
      </c>
      <c r="B27" s="2603" t="s">
        <v>14</v>
      </c>
      <c r="C27" s="3066" t="s">
        <v>12</v>
      </c>
      <c r="D27" s="2003" t="s">
        <v>663</v>
      </c>
      <c r="E27" s="2055" t="s">
        <v>653</v>
      </c>
      <c r="F27" s="3073" t="s">
        <v>652</v>
      </c>
      <c r="G27" s="1104" t="s">
        <v>40</v>
      </c>
      <c r="H27" s="1103">
        <v>0</v>
      </c>
      <c r="I27" s="1102">
        <v>0</v>
      </c>
      <c r="J27" s="1102"/>
      <c r="K27" s="1110">
        <v>0</v>
      </c>
      <c r="L27" s="1100"/>
      <c r="M27" s="1100"/>
      <c r="N27" s="2230" t="s">
        <v>662</v>
      </c>
      <c r="O27" s="494">
        <v>0</v>
      </c>
      <c r="P27" s="494">
        <v>1</v>
      </c>
      <c r="Q27" s="1099">
        <v>2</v>
      </c>
    </row>
    <row r="28" spans="1:20" ht="24" customHeight="1">
      <c r="A28" s="3061"/>
      <c r="B28" s="2604"/>
      <c r="C28" s="2530"/>
      <c r="D28" s="2120"/>
      <c r="E28" s="2118"/>
      <c r="F28" s="3071"/>
      <c r="G28" s="247"/>
      <c r="H28" s="178"/>
      <c r="I28" s="78"/>
      <c r="J28" s="78"/>
      <c r="K28" s="193"/>
      <c r="L28" s="181"/>
      <c r="M28" s="181"/>
      <c r="N28" s="2782"/>
      <c r="O28" s="1098"/>
      <c r="P28" s="1098"/>
      <c r="Q28" s="1097"/>
    </row>
    <row r="29" spans="1:20" ht="24" customHeight="1" thickBot="1">
      <c r="A29" s="447"/>
      <c r="B29" s="23"/>
      <c r="C29" s="1096"/>
      <c r="D29" s="2576"/>
      <c r="E29" s="2118"/>
      <c r="F29" s="3071"/>
      <c r="G29" s="9" t="s">
        <v>13</v>
      </c>
      <c r="H29" s="937">
        <f t="shared" ref="H29:M29" si="5">H27+H28</f>
        <v>0</v>
      </c>
      <c r="I29" s="937">
        <f t="shared" si="5"/>
        <v>0</v>
      </c>
      <c r="J29" s="937">
        <f t="shared" si="5"/>
        <v>0</v>
      </c>
      <c r="K29" s="936">
        <f t="shared" si="5"/>
        <v>0</v>
      </c>
      <c r="L29" s="13">
        <f t="shared" si="5"/>
        <v>0</v>
      </c>
      <c r="M29" s="13">
        <f t="shared" si="5"/>
        <v>0</v>
      </c>
      <c r="N29" s="1113" t="s">
        <v>661</v>
      </c>
      <c r="O29" s="499"/>
      <c r="P29" s="499"/>
      <c r="Q29" s="784"/>
    </row>
    <row r="30" spans="1:20" ht="24.75" customHeight="1">
      <c r="A30" s="2044" t="s">
        <v>12</v>
      </c>
      <c r="B30" s="22" t="s">
        <v>14</v>
      </c>
      <c r="C30" s="1112" t="s">
        <v>14</v>
      </c>
      <c r="D30" s="2003" t="s">
        <v>660</v>
      </c>
      <c r="E30" s="1111" t="s">
        <v>659</v>
      </c>
      <c r="F30" s="487" t="s">
        <v>652</v>
      </c>
      <c r="G30" s="1104" t="s">
        <v>40</v>
      </c>
      <c r="H30" s="1490">
        <v>10</v>
      </c>
      <c r="I30" s="1102">
        <v>0</v>
      </c>
      <c r="J30" s="1102"/>
      <c r="K30" s="1110">
        <v>0</v>
      </c>
      <c r="L30" s="1100">
        <v>50</v>
      </c>
      <c r="M30" s="1100">
        <v>60</v>
      </c>
      <c r="N30" s="1109" t="s">
        <v>658</v>
      </c>
      <c r="O30" s="585">
        <v>25</v>
      </c>
      <c r="P30" s="585">
        <v>26</v>
      </c>
      <c r="Q30" s="584">
        <v>26</v>
      </c>
    </row>
    <row r="31" spans="1:20" ht="11.45" customHeight="1">
      <c r="A31" s="2050"/>
      <c r="B31" s="41"/>
      <c r="C31" s="533"/>
      <c r="D31" s="2120"/>
      <c r="E31" s="246" t="s">
        <v>64</v>
      </c>
      <c r="F31" s="455" t="s">
        <v>652</v>
      </c>
      <c r="G31" s="780" t="s">
        <v>40</v>
      </c>
      <c r="H31" s="963">
        <v>0</v>
      </c>
      <c r="I31" s="963">
        <v>0</v>
      </c>
      <c r="J31" s="963"/>
      <c r="K31" s="962"/>
      <c r="L31" s="961">
        <v>0</v>
      </c>
      <c r="M31" s="961">
        <v>0</v>
      </c>
      <c r="N31" s="1108"/>
      <c r="O31" s="786"/>
      <c r="P31" s="786"/>
      <c r="Q31" s="785"/>
    </row>
    <row r="32" spans="1:20" ht="13.15" customHeight="1" thickBot="1">
      <c r="A32" s="3061"/>
      <c r="B32" s="23"/>
      <c r="C32" s="1096"/>
      <c r="D32" s="2576"/>
      <c r="E32" s="252"/>
      <c r="F32" s="456"/>
      <c r="G32" s="9" t="s">
        <v>13</v>
      </c>
      <c r="H32" s="1493">
        <f t="shared" ref="H32:M32" si="6">H30+H31</f>
        <v>10</v>
      </c>
      <c r="I32" s="937">
        <f t="shared" si="6"/>
        <v>0</v>
      </c>
      <c r="J32" s="937">
        <f t="shared" si="6"/>
        <v>0</v>
      </c>
      <c r="K32" s="936">
        <f t="shared" si="6"/>
        <v>0</v>
      </c>
      <c r="L32" s="13">
        <f t="shared" si="6"/>
        <v>50</v>
      </c>
      <c r="M32" s="13">
        <f t="shared" si="6"/>
        <v>60</v>
      </c>
      <c r="N32" s="1108"/>
      <c r="O32" s="1107"/>
      <c r="P32" s="499"/>
      <c r="Q32" s="784"/>
    </row>
    <row r="33" spans="1:39" ht="16.5" customHeight="1" thickBot="1">
      <c r="A33" s="38" t="s">
        <v>12</v>
      </c>
      <c r="B33" s="80" t="s">
        <v>14</v>
      </c>
      <c r="C33" s="2123" t="s">
        <v>15</v>
      </c>
      <c r="D33" s="2124"/>
      <c r="E33" s="2124"/>
      <c r="F33" s="2124"/>
      <c r="G33" s="1990"/>
      <c r="H33" s="1094">
        <f t="shared" ref="H33:M33" si="7">H29+H32</f>
        <v>10</v>
      </c>
      <c r="I33" s="1094">
        <f t="shared" si="7"/>
        <v>0</v>
      </c>
      <c r="J33" s="1094">
        <f t="shared" si="7"/>
        <v>0</v>
      </c>
      <c r="K33" s="1106">
        <f t="shared" si="7"/>
        <v>0</v>
      </c>
      <c r="L33" s="970">
        <f t="shared" si="7"/>
        <v>50</v>
      </c>
      <c r="M33" s="970">
        <f t="shared" si="7"/>
        <v>60</v>
      </c>
      <c r="N33" s="81"/>
      <c r="O33" s="111"/>
      <c r="P33" s="111"/>
      <c r="Q33" s="112"/>
    </row>
    <row r="34" spans="1:39" ht="12.6" customHeight="1" thickBot="1">
      <c r="A34" s="38" t="s">
        <v>12</v>
      </c>
      <c r="B34" s="39" t="s">
        <v>37</v>
      </c>
      <c r="C34" s="2058" t="s">
        <v>657</v>
      </c>
      <c r="D34" s="2059"/>
      <c r="E34" s="2059"/>
      <c r="F34" s="2059"/>
      <c r="G34" s="2059"/>
      <c r="H34" s="2059"/>
      <c r="I34" s="2059"/>
      <c r="J34" s="2059"/>
      <c r="K34" s="2059"/>
      <c r="L34" s="2059"/>
      <c r="M34" s="2059"/>
      <c r="N34" s="2059"/>
      <c r="O34" s="2059"/>
      <c r="P34" s="2059"/>
      <c r="Q34" s="2061"/>
    </row>
    <row r="35" spans="1:39" ht="16.5" customHeight="1">
      <c r="A35" s="2517" t="s">
        <v>12</v>
      </c>
      <c r="B35" s="2519" t="s">
        <v>37</v>
      </c>
      <c r="C35" s="2053" t="s">
        <v>12</v>
      </c>
      <c r="D35" s="2003" t="s">
        <v>656</v>
      </c>
      <c r="E35" s="2055" t="s">
        <v>653</v>
      </c>
      <c r="F35" s="3073" t="s">
        <v>652</v>
      </c>
      <c r="G35" s="1104" t="s">
        <v>40</v>
      </c>
      <c r="H35" s="1103">
        <v>0</v>
      </c>
      <c r="I35" s="1102">
        <v>0</v>
      </c>
      <c r="J35" s="1102">
        <v>0</v>
      </c>
      <c r="K35" s="1102">
        <v>0</v>
      </c>
      <c r="L35" s="1101">
        <v>0</v>
      </c>
      <c r="M35" s="1100">
        <v>0</v>
      </c>
      <c r="N35" s="2783" t="s">
        <v>655</v>
      </c>
      <c r="O35" s="494">
        <v>0</v>
      </c>
      <c r="P35" s="494">
        <v>65</v>
      </c>
      <c r="Q35" s="1099">
        <v>70</v>
      </c>
    </row>
    <row r="36" spans="1:39" ht="18.600000000000001" customHeight="1">
      <c r="A36" s="2564"/>
      <c r="B36" s="2051"/>
      <c r="C36" s="2052"/>
      <c r="D36" s="2120"/>
      <c r="E36" s="2118"/>
      <c r="F36" s="3071"/>
      <c r="G36" s="247"/>
      <c r="H36" s="178"/>
      <c r="I36" s="78"/>
      <c r="J36" s="78"/>
      <c r="K36" s="78"/>
      <c r="L36" s="193"/>
      <c r="M36" s="181"/>
      <c r="N36" s="3077"/>
      <c r="O36" s="786"/>
      <c r="P36" s="786"/>
      <c r="Q36" s="785"/>
    </row>
    <row r="37" spans="1:39" ht="15.75" customHeight="1" thickBot="1">
      <c r="A37" s="447"/>
      <c r="B37" s="23"/>
      <c r="C37" s="1096"/>
      <c r="D37" s="259"/>
      <c r="E37" s="2119"/>
      <c r="F37" s="3074"/>
      <c r="G37" s="9" t="s">
        <v>13</v>
      </c>
      <c r="H37" s="937">
        <f t="shared" ref="H37:M37" si="8">H35+H36</f>
        <v>0</v>
      </c>
      <c r="I37" s="937">
        <f t="shared" si="8"/>
        <v>0</v>
      </c>
      <c r="J37" s="937">
        <f t="shared" si="8"/>
        <v>0</v>
      </c>
      <c r="K37" s="937">
        <f t="shared" si="8"/>
        <v>0</v>
      </c>
      <c r="L37" s="937">
        <f t="shared" si="8"/>
        <v>0</v>
      </c>
      <c r="M37" s="937">
        <f t="shared" si="8"/>
        <v>0</v>
      </c>
      <c r="N37" s="1105"/>
      <c r="O37" s="499"/>
      <c r="P37" s="499"/>
      <c r="Q37" s="784"/>
    </row>
    <row r="38" spans="1:39" ht="14.25" customHeight="1">
      <c r="A38" s="2044" t="s">
        <v>12</v>
      </c>
      <c r="B38" s="2603" t="s">
        <v>37</v>
      </c>
      <c r="C38" s="3066" t="s">
        <v>14</v>
      </c>
      <c r="D38" s="2003" t="s">
        <v>654</v>
      </c>
      <c r="E38" s="2055" t="s">
        <v>653</v>
      </c>
      <c r="F38" s="3073" t="s">
        <v>652</v>
      </c>
      <c r="G38" s="1104" t="s">
        <v>40</v>
      </c>
      <c r="H38" s="1103">
        <v>0</v>
      </c>
      <c r="I38" s="1102">
        <v>0</v>
      </c>
      <c r="J38" s="1102">
        <v>0</v>
      </c>
      <c r="K38" s="1102">
        <v>0</v>
      </c>
      <c r="L38" s="1101">
        <v>0</v>
      </c>
      <c r="M38" s="1100">
        <v>0</v>
      </c>
      <c r="N38" s="2783" t="s">
        <v>651</v>
      </c>
      <c r="O38" s="494">
        <v>0</v>
      </c>
      <c r="P38" s="494">
        <v>3</v>
      </c>
      <c r="Q38" s="1099">
        <v>3</v>
      </c>
    </row>
    <row r="39" spans="1:39" ht="9.75" customHeight="1">
      <c r="A39" s="3061"/>
      <c r="B39" s="2604"/>
      <c r="C39" s="2530"/>
      <c r="D39" s="2120"/>
      <c r="E39" s="2118"/>
      <c r="F39" s="3071"/>
      <c r="G39" s="247"/>
      <c r="H39" s="178"/>
      <c r="I39" s="78"/>
      <c r="J39" s="78"/>
      <c r="K39" s="78"/>
      <c r="L39" s="193"/>
      <c r="M39" s="181">
        <v>0</v>
      </c>
      <c r="N39" s="3027"/>
      <c r="O39" s="1098"/>
      <c r="P39" s="1098"/>
      <c r="Q39" s="1097"/>
    </row>
    <row r="40" spans="1:39" ht="23.25" customHeight="1" thickBot="1">
      <c r="A40" s="447"/>
      <c r="B40" s="23"/>
      <c r="C40" s="1096"/>
      <c r="D40" s="2576"/>
      <c r="E40" s="2119"/>
      <c r="F40" s="3074"/>
      <c r="G40" s="9" t="s">
        <v>13</v>
      </c>
      <c r="H40" s="937">
        <f>H38+H39</f>
        <v>0</v>
      </c>
      <c r="I40" s="937">
        <f>I38+I39</f>
        <v>0</v>
      </c>
      <c r="J40" s="937">
        <f>J38+J39</f>
        <v>0</v>
      </c>
      <c r="K40" s="937">
        <f>K38+K39</f>
        <v>0</v>
      </c>
      <c r="L40" s="937">
        <v>0</v>
      </c>
      <c r="M40" s="937">
        <f>M38+M39</f>
        <v>0</v>
      </c>
      <c r="N40" s="1095"/>
      <c r="O40" s="499"/>
      <c r="P40" s="499"/>
      <c r="Q40" s="784"/>
    </row>
    <row r="41" spans="1:39" ht="14.25" customHeight="1" thickBot="1">
      <c r="A41" s="38" t="s">
        <v>12</v>
      </c>
      <c r="B41" s="80" t="s">
        <v>37</v>
      </c>
      <c r="C41" s="2123" t="s">
        <v>15</v>
      </c>
      <c r="D41" s="2124"/>
      <c r="E41" s="2124"/>
      <c r="F41" s="2124"/>
      <c r="G41" s="1990"/>
      <c r="H41" s="1094">
        <f t="shared" ref="H41:M41" si="9">H40+H37</f>
        <v>0</v>
      </c>
      <c r="I41" s="1094">
        <f t="shared" si="9"/>
        <v>0</v>
      </c>
      <c r="J41" s="1094">
        <f t="shared" si="9"/>
        <v>0</v>
      </c>
      <c r="K41" s="1094">
        <f t="shared" si="9"/>
        <v>0</v>
      </c>
      <c r="L41" s="1094">
        <f t="shared" si="9"/>
        <v>0</v>
      </c>
      <c r="M41" s="1094">
        <f t="shared" si="9"/>
        <v>0</v>
      </c>
      <c r="N41" s="81"/>
      <c r="O41" s="111"/>
      <c r="P41" s="111"/>
      <c r="Q41" s="112"/>
    </row>
    <row r="42" spans="1:39" ht="14.25" customHeight="1" thickBot="1">
      <c r="A42" s="110" t="s">
        <v>12</v>
      </c>
      <c r="B42" s="1992" t="s">
        <v>16</v>
      </c>
      <c r="C42" s="1993"/>
      <c r="D42" s="1993"/>
      <c r="E42" s="1993"/>
      <c r="F42" s="1993"/>
      <c r="G42" s="3078"/>
      <c r="H42" s="113">
        <f t="shared" ref="H42:M42" si="10">H25+H33</f>
        <v>2696.5000000000005</v>
      </c>
      <c r="I42" s="113">
        <f t="shared" si="10"/>
        <v>0</v>
      </c>
      <c r="J42" s="113">
        <f t="shared" si="10"/>
        <v>1392.4</v>
      </c>
      <c r="K42" s="113">
        <f t="shared" si="10"/>
        <v>11</v>
      </c>
      <c r="L42" s="113">
        <f t="shared" si="10"/>
        <v>2720</v>
      </c>
      <c r="M42" s="113">
        <f t="shared" si="10"/>
        <v>2762.5</v>
      </c>
      <c r="N42" s="66"/>
      <c r="O42" s="66"/>
      <c r="P42" s="66"/>
      <c r="Q42" s="67"/>
    </row>
    <row r="43" spans="1:39" ht="14.25" customHeight="1" thickBot="1">
      <c r="A43" s="150" t="s">
        <v>12</v>
      </c>
      <c r="B43" s="2607" t="s">
        <v>17</v>
      </c>
      <c r="C43" s="1984"/>
      <c r="D43" s="1984"/>
      <c r="E43" s="1984"/>
      <c r="F43" s="1984"/>
      <c r="G43" s="1984"/>
      <c r="H43" s="1487">
        <f t="shared" ref="H43:M43" si="11">H42</f>
        <v>2696.5000000000005</v>
      </c>
      <c r="I43" s="1093">
        <f t="shared" si="11"/>
        <v>0</v>
      </c>
      <c r="J43" s="1488">
        <f t="shared" si="11"/>
        <v>1392.4</v>
      </c>
      <c r="K43" s="1488">
        <f t="shared" si="11"/>
        <v>11</v>
      </c>
      <c r="L43" s="1093">
        <f t="shared" si="11"/>
        <v>2720</v>
      </c>
      <c r="M43" s="1093">
        <f t="shared" si="11"/>
        <v>2762.5</v>
      </c>
      <c r="N43" s="2608"/>
      <c r="O43" s="2609"/>
      <c r="P43" s="2609"/>
      <c r="Q43" s="2610"/>
    </row>
    <row r="44" spans="1:39" s="26" customFormat="1" ht="15.75" customHeight="1">
      <c r="A44" s="168"/>
      <c r="B44" s="169"/>
      <c r="C44" s="169"/>
      <c r="D44" s="169"/>
      <c r="E44" s="169"/>
      <c r="J44" s="1489"/>
      <c r="N44" s="464"/>
      <c r="O44" s="464"/>
      <c r="P44" s="464"/>
      <c r="Q44" s="464"/>
      <c r="R44" s="25"/>
      <c r="S44" s="25"/>
      <c r="T44" s="25"/>
      <c r="U44" s="25"/>
      <c r="V44" s="25"/>
      <c r="W44" s="25"/>
      <c r="X44" s="25"/>
      <c r="Y44" s="25"/>
      <c r="Z44" s="25"/>
      <c r="AA44" s="25"/>
      <c r="AB44" s="25"/>
      <c r="AC44" s="25"/>
      <c r="AD44" s="25"/>
      <c r="AE44" s="25"/>
      <c r="AF44" s="25"/>
      <c r="AG44" s="25"/>
      <c r="AH44" s="25"/>
      <c r="AI44" s="25"/>
      <c r="AJ44" s="25"/>
      <c r="AK44" s="25"/>
      <c r="AL44" s="25"/>
      <c r="AM44" s="25"/>
    </row>
    <row r="45" spans="1:39" s="26" customFormat="1" ht="15.75" customHeight="1">
      <c r="A45" s="168"/>
      <c r="B45" s="169"/>
      <c r="C45" s="169"/>
      <c r="D45" s="169"/>
      <c r="E45" s="169"/>
      <c r="N45" s="464"/>
      <c r="O45" s="464"/>
      <c r="P45" s="464"/>
      <c r="Q45" s="464"/>
      <c r="R45" s="25"/>
      <c r="S45" s="25"/>
      <c r="T45" s="25"/>
      <c r="U45" s="25"/>
      <c r="V45" s="25"/>
      <c r="W45" s="25"/>
      <c r="X45" s="25"/>
      <c r="Y45" s="25"/>
      <c r="Z45" s="25"/>
      <c r="AA45" s="25"/>
      <c r="AB45" s="25"/>
      <c r="AC45" s="25"/>
      <c r="AD45" s="25"/>
      <c r="AE45" s="25"/>
      <c r="AF45" s="25"/>
      <c r="AG45" s="25"/>
      <c r="AH45" s="25"/>
      <c r="AI45" s="25"/>
      <c r="AJ45" s="25"/>
      <c r="AK45" s="25"/>
      <c r="AL45" s="25"/>
      <c r="AM45" s="25"/>
    </row>
    <row r="46" spans="1:39" s="26" customFormat="1" ht="15.75" customHeight="1" thickBot="1">
      <c r="A46" s="168"/>
      <c r="B46" s="169"/>
      <c r="C46" s="169"/>
      <c r="D46" s="169"/>
      <c r="E46" s="1962" t="s">
        <v>18</v>
      </c>
      <c r="F46" s="3079"/>
      <c r="G46" s="3079"/>
      <c r="H46" s="3079"/>
      <c r="I46" s="3079"/>
      <c r="J46" s="3079"/>
      <c r="K46" s="3079"/>
      <c r="L46" s="3079"/>
      <c r="M46" s="1092"/>
      <c r="N46" s="464"/>
      <c r="O46" s="464"/>
      <c r="P46" s="464"/>
      <c r="Q46" s="464"/>
      <c r="R46" s="25"/>
      <c r="S46" s="25"/>
      <c r="T46" s="25"/>
      <c r="U46" s="25"/>
      <c r="V46" s="25"/>
      <c r="W46" s="25"/>
      <c r="X46" s="25"/>
      <c r="Y46" s="25"/>
      <c r="Z46" s="25"/>
      <c r="AA46" s="25"/>
      <c r="AB46" s="25"/>
      <c r="AC46" s="25"/>
      <c r="AD46" s="25"/>
      <c r="AE46" s="25"/>
      <c r="AF46" s="25"/>
      <c r="AG46" s="25"/>
      <c r="AH46" s="25"/>
      <c r="AI46" s="25"/>
      <c r="AJ46" s="25"/>
      <c r="AK46" s="25"/>
      <c r="AL46" s="25"/>
      <c r="AM46" s="25"/>
    </row>
    <row r="47" spans="1:39" ht="37.5" customHeight="1" thickBot="1">
      <c r="C47" s="2041" t="s">
        <v>19</v>
      </c>
      <c r="D47" s="2042"/>
      <c r="E47" s="2042"/>
      <c r="F47" s="2042"/>
      <c r="G47" s="2043"/>
      <c r="H47" s="2027" t="s">
        <v>141</v>
      </c>
      <c r="I47" s="2028"/>
      <c r="J47" s="2028"/>
      <c r="K47" s="2029"/>
      <c r="L47" s="5"/>
      <c r="M47" s="5"/>
    </row>
    <row r="48" spans="1:39" ht="14.1" customHeight="1" thickBot="1">
      <c r="C48" s="2021" t="s">
        <v>20</v>
      </c>
      <c r="D48" s="3075"/>
      <c r="E48" s="3075"/>
      <c r="F48" s="3075"/>
      <c r="G48" s="3076"/>
      <c r="H48" s="2024">
        <f>H49+H50+H51+H52+H53</f>
        <v>2696.5000000000005</v>
      </c>
      <c r="I48" s="2025"/>
      <c r="J48" s="2025"/>
      <c r="K48" s="2026"/>
      <c r="L48" s="5"/>
      <c r="M48" s="5"/>
    </row>
    <row r="49" spans="3:13" ht="14.1" customHeight="1">
      <c r="C49" s="1970" t="s">
        <v>96</v>
      </c>
      <c r="D49" s="3080"/>
      <c r="E49" s="3080"/>
      <c r="F49" s="3080"/>
      <c r="G49" s="3081"/>
      <c r="H49" s="3000">
        <v>2472.8000000000002</v>
      </c>
      <c r="I49" s="3001"/>
      <c r="J49" s="3001"/>
      <c r="K49" s="3002"/>
      <c r="L49" s="5"/>
      <c r="M49" s="5"/>
    </row>
    <row r="50" spans="3:13" ht="22.5" customHeight="1">
      <c r="C50" s="1964" t="s">
        <v>97</v>
      </c>
      <c r="D50" s="3082"/>
      <c r="E50" s="3082"/>
      <c r="F50" s="3082"/>
      <c r="G50" s="3083"/>
      <c r="H50" s="1967">
        <v>0</v>
      </c>
      <c r="I50" s="1968"/>
      <c r="J50" s="1968"/>
      <c r="K50" s="1969"/>
      <c r="L50" s="5"/>
      <c r="M50" s="5"/>
    </row>
    <row r="51" spans="3:13" ht="14.1" customHeight="1">
      <c r="C51" s="2015" t="s">
        <v>305</v>
      </c>
      <c r="D51" s="3084"/>
      <c r="E51" s="3084"/>
      <c r="F51" s="3084"/>
      <c r="G51" s="3085"/>
      <c r="H51" s="1967">
        <v>169</v>
      </c>
      <c r="I51" s="1968"/>
      <c r="J51" s="1968"/>
      <c r="K51" s="1969"/>
      <c r="L51" s="5"/>
      <c r="M51" s="5"/>
    </row>
    <row r="52" spans="3:13" ht="14.45" customHeight="1">
      <c r="C52" s="2015" t="s">
        <v>650</v>
      </c>
      <c r="D52" s="3084"/>
      <c r="E52" s="3084"/>
      <c r="F52" s="3084"/>
      <c r="G52" s="3085"/>
      <c r="H52" s="1967">
        <v>29.3</v>
      </c>
      <c r="I52" s="1968"/>
      <c r="J52" s="1968"/>
      <c r="K52" s="1969"/>
      <c r="L52" s="5"/>
      <c r="M52" s="5"/>
    </row>
    <row r="53" spans="3:13" ht="12.75" customHeight="1" thickBot="1">
      <c r="C53" s="1964" t="s">
        <v>99</v>
      </c>
      <c r="D53" s="3082"/>
      <c r="E53" s="3082"/>
      <c r="F53" s="3082"/>
      <c r="G53" s="3083"/>
      <c r="H53" s="2036">
        <v>25.4</v>
      </c>
      <c r="I53" s="2037"/>
      <c r="J53" s="2037"/>
      <c r="K53" s="2038"/>
      <c r="L53" s="5"/>
      <c r="M53" s="5"/>
    </row>
    <row r="54" spans="3:13" ht="14.1" customHeight="1" thickBot="1">
      <c r="C54" s="2021" t="s">
        <v>21</v>
      </c>
      <c r="D54" s="3075"/>
      <c r="E54" s="3075"/>
      <c r="F54" s="3075"/>
      <c r="G54" s="3076"/>
      <c r="H54" s="2024">
        <f>H55+H56+H57+H58+H59</f>
        <v>0</v>
      </c>
      <c r="I54" s="2025"/>
      <c r="J54" s="2025"/>
      <c r="K54" s="2026"/>
      <c r="L54" s="5"/>
      <c r="M54" s="5"/>
    </row>
    <row r="55" spans="3:13" ht="14.1" customHeight="1">
      <c r="C55" s="2018" t="s">
        <v>100</v>
      </c>
      <c r="D55" s="3086"/>
      <c r="E55" s="3086"/>
      <c r="F55" s="3086"/>
      <c r="G55" s="3087"/>
      <c r="H55" s="2033">
        <v>0</v>
      </c>
      <c r="I55" s="2033"/>
      <c r="J55" s="2033"/>
      <c r="K55" s="2034"/>
      <c r="L55" s="5"/>
      <c r="M55" s="5"/>
    </row>
    <row r="56" spans="3:13" ht="14.1" customHeight="1">
      <c r="C56" s="2600" t="s">
        <v>304</v>
      </c>
      <c r="D56" s="2601"/>
      <c r="E56" s="2601"/>
      <c r="F56" s="2601"/>
      <c r="G56" s="2602"/>
      <c r="H56" s="1968">
        <v>0</v>
      </c>
      <c r="I56" s="1968"/>
      <c r="J56" s="1968"/>
      <c r="K56" s="1969"/>
      <c r="L56" s="5"/>
      <c r="M56" s="5"/>
    </row>
    <row r="57" spans="3:13" ht="14.1" customHeight="1">
      <c r="C57" s="2030" t="s">
        <v>101</v>
      </c>
      <c r="D57" s="2031"/>
      <c r="E57" s="2031"/>
      <c r="F57" s="2031"/>
      <c r="G57" s="2032"/>
      <c r="H57" s="1968">
        <v>0</v>
      </c>
      <c r="I57" s="1968"/>
      <c r="J57" s="1968"/>
      <c r="K57" s="1969"/>
      <c r="L57" s="5"/>
      <c r="M57" s="5"/>
    </row>
    <row r="58" spans="3:13" ht="14.1" customHeight="1">
      <c r="C58" s="2473" t="s">
        <v>303</v>
      </c>
      <c r="D58" s="2474"/>
      <c r="E58" s="2474"/>
      <c r="F58" s="2474"/>
      <c r="G58" s="2475"/>
      <c r="H58" s="1968">
        <v>0</v>
      </c>
      <c r="I58" s="1968"/>
      <c r="J58" s="1968"/>
      <c r="K58" s="1969"/>
      <c r="L58" s="5"/>
      <c r="M58" s="5"/>
    </row>
    <row r="59" spans="3:13" ht="14.1" customHeight="1" thickBot="1">
      <c r="C59" s="2015" t="s">
        <v>102</v>
      </c>
      <c r="D59" s="3084"/>
      <c r="E59" s="3084"/>
      <c r="F59" s="3084"/>
      <c r="G59" s="3092"/>
      <c r="H59" s="1968">
        <v>0</v>
      </c>
      <c r="I59" s="1968"/>
      <c r="J59" s="1968"/>
      <c r="K59" s="1969"/>
      <c r="L59" s="5"/>
      <c r="M59" s="5"/>
    </row>
    <row r="60" spans="3:13" ht="14.1" customHeight="1" thickBot="1">
      <c r="C60" s="2010" t="s">
        <v>22</v>
      </c>
      <c r="D60" s="3088"/>
      <c r="E60" s="3088"/>
      <c r="F60" s="3088"/>
      <c r="G60" s="3089"/>
      <c r="H60" s="3090">
        <f>H54+H48</f>
        <v>2696.5000000000005</v>
      </c>
      <c r="I60" s="3090"/>
      <c r="J60" s="3090"/>
      <c r="K60" s="3091"/>
    </row>
    <row r="64" spans="3:13" ht="15.75">
      <c r="E64" s="27"/>
    </row>
    <row r="66" spans="4:20" ht="12.75">
      <c r="D66" s="6"/>
      <c r="E66" s="6"/>
      <c r="F66" s="6"/>
      <c r="G66" s="6"/>
      <c r="H66" s="6"/>
      <c r="I66" s="6"/>
      <c r="J66" s="6"/>
      <c r="K66" s="6"/>
      <c r="L66" s="6"/>
      <c r="M66" s="6"/>
      <c r="N66" s="6"/>
      <c r="O66" s="6"/>
      <c r="P66" s="6"/>
      <c r="Q66" s="6"/>
      <c r="R66" s="6"/>
      <c r="S66" s="6"/>
      <c r="T66" s="6"/>
    </row>
    <row r="68" spans="4:20" ht="15.75">
      <c r="E68" s="27"/>
    </row>
  </sheetData>
  <mergeCells count="100">
    <mergeCell ref="C55:G55"/>
    <mergeCell ref="H55:K55"/>
    <mergeCell ref="C56:G56"/>
    <mergeCell ref="H56:K56"/>
    <mergeCell ref="C60:G60"/>
    <mergeCell ref="H60:K60"/>
    <mergeCell ref="C57:G57"/>
    <mergeCell ref="H57:K57"/>
    <mergeCell ref="C58:G58"/>
    <mergeCell ref="H58:K58"/>
    <mergeCell ref="C59:G59"/>
    <mergeCell ref="H59:K59"/>
    <mergeCell ref="C52:G52"/>
    <mergeCell ref="H52:K52"/>
    <mergeCell ref="C53:G53"/>
    <mergeCell ref="H53:K53"/>
    <mergeCell ref="C54:G54"/>
    <mergeCell ref="H54:K54"/>
    <mergeCell ref="C49:G49"/>
    <mergeCell ref="H49:K49"/>
    <mergeCell ref="C50:G50"/>
    <mergeCell ref="H50:K50"/>
    <mergeCell ref="C51:G51"/>
    <mergeCell ref="H51:K51"/>
    <mergeCell ref="C48:G48"/>
    <mergeCell ref="H48:K48"/>
    <mergeCell ref="C47:G47"/>
    <mergeCell ref="H47:K47"/>
    <mergeCell ref="N35:N36"/>
    <mergeCell ref="F38:F40"/>
    <mergeCell ref="N38:N39"/>
    <mergeCell ref="C41:G41"/>
    <mergeCell ref="B42:G42"/>
    <mergeCell ref="B43:G43"/>
    <mergeCell ref="N43:Q43"/>
    <mergeCell ref="E46:L46"/>
    <mergeCell ref="A38:A39"/>
    <mergeCell ref="B38:B39"/>
    <mergeCell ref="C38:C39"/>
    <mergeCell ref="D38:D40"/>
    <mergeCell ref="E38:E40"/>
    <mergeCell ref="A30:A32"/>
    <mergeCell ref="D30:D32"/>
    <mergeCell ref="C33:G33"/>
    <mergeCell ref="C34:Q34"/>
    <mergeCell ref="A35:A36"/>
    <mergeCell ref="B35:B36"/>
    <mergeCell ref="C35:C36"/>
    <mergeCell ref="D35:D36"/>
    <mergeCell ref="E35:E37"/>
    <mergeCell ref="F35:F37"/>
    <mergeCell ref="C25:G25"/>
    <mergeCell ref="C26:Q26"/>
    <mergeCell ref="A27:A28"/>
    <mergeCell ref="B27:B28"/>
    <mergeCell ref="C27:C28"/>
    <mergeCell ref="D27:D29"/>
    <mergeCell ref="E27:E29"/>
    <mergeCell ref="F27:F29"/>
    <mergeCell ref="N27:N28"/>
    <mergeCell ref="A22:A23"/>
    <mergeCell ref="B22:B23"/>
    <mergeCell ref="C22:C23"/>
    <mergeCell ref="D22:D24"/>
    <mergeCell ref="E22:E24"/>
    <mergeCell ref="E10:E13"/>
    <mergeCell ref="F22:F24"/>
    <mergeCell ref="B16:B18"/>
    <mergeCell ref="C16:C18"/>
    <mergeCell ref="D16:D19"/>
    <mergeCell ref="E16:E18"/>
    <mergeCell ref="E20:E21"/>
    <mergeCell ref="F20:F21"/>
    <mergeCell ref="F16:F18"/>
    <mergeCell ref="A16:A18"/>
    <mergeCell ref="L5:L7"/>
    <mergeCell ref="M5:M7"/>
    <mergeCell ref="N5:Q5"/>
    <mergeCell ref="H6:H7"/>
    <mergeCell ref="I6:J6"/>
    <mergeCell ref="K6:K7"/>
    <mergeCell ref="N6:N7"/>
    <mergeCell ref="O6:Q6"/>
    <mergeCell ref="B8:Q8"/>
    <mergeCell ref="C9:Q9"/>
    <mergeCell ref="F10:F13"/>
    <mergeCell ref="A10:A13"/>
    <mergeCell ref="B10:B13"/>
    <mergeCell ref="C10:C13"/>
    <mergeCell ref="D10:D13"/>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8"/>
  <sheetViews>
    <sheetView topLeftCell="A37" zoomScaleNormal="100" workbookViewId="0">
      <selection activeCell="H98" sqref="H98:K98"/>
    </sheetView>
  </sheetViews>
  <sheetFormatPr defaultColWidth="9.140625" defaultRowHeight="11.25"/>
  <cols>
    <col min="1" max="1" width="2.7109375" style="1149" customWidth="1"/>
    <col min="2" max="3" width="2.5703125" style="1149" customWidth="1"/>
    <col min="4" max="4" width="25.42578125" style="1149" customWidth="1"/>
    <col min="5" max="5" width="7.28515625" style="1152" customWidth="1"/>
    <col min="6" max="6" width="3.5703125" style="1149" customWidth="1"/>
    <col min="7" max="7" width="5.85546875" style="1151" customWidth="1"/>
    <col min="8" max="8" width="7.28515625" style="1149" customWidth="1"/>
    <col min="9" max="9" width="5" style="1149" customWidth="1"/>
    <col min="10" max="10" width="6.42578125" style="1149" customWidth="1"/>
    <col min="11" max="11" width="5.42578125" style="1149" customWidth="1"/>
    <col min="12" max="12" width="6.5703125" style="1149" customWidth="1"/>
    <col min="13" max="13" width="7.140625" style="1149" customWidth="1"/>
    <col min="14" max="14" width="22.5703125" style="1149" customWidth="1"/>
    <col min="15" max="15" width="5.140625" style="1150" customWidth="1"/>
    <col min="16" max="16" width="4.5703125" style="1149" customWidth="1"/>
    <col min="17" max="17" width="4.85546875" style="1149" customWidth="1"/>
    <col min="18" max="16384" width="9.140625" style="1148"/>
  </cols>
  <sheetData>
    <row r="1" spans="1:23" ht="56.45" customHeight="1">
      <c r="K1" s="3057"/>
      <c r="L1" s="3057"/>
      <c r="M1" s="3057"/>
      <c r="N1" s="3057"/>
      <c r="O1" s="3057"/>
      <c r="P1" s="3057"/>
      <c r="Q1" s="3057"/>
    </row>
    <row r="2" spans="1:23" ht="15.75" customHeight="1">
      <c r="D2" s="1382" t="s">
        <v>762</v>
      </c>
      <c r="E2" s="1383"/>
      <c r="F2" s="1382"/>
      <c r="G2" s="1381"/>
      <c r="L2" s="1380"/>
      <c r="M2" s="1379"/>
      <c r="N2" s="1379"/>
      <c r="O2" s="1379"/>
      <c r="P2" s="1379"/>
      <c r="Q2" s="1379"/>
    </row>
    <row r="3" spans="1:23" ht="14.25" customHeight="1" thickBot="1">
      <c r="A3" s="1378"/>
      <c r="B3" s="1377"/>
      <c r="C3" s="1377"/>
      <c r="D3" s="3203" t="s">
        <v>36</v>
      </c>
      <c r="E3" s="3203"/>
      <c r="F3" s="3203"/>
      <c r="G3" s="3203"/>
      <c r="H3" s="3203"/>
      <c r="I3" s="3203"/>
      <c r="J3" s="3203"/>
      <c r="K3" s="3203"/>
      <c r="L3" s="3203"/>
      <c r="M3" s="3203"/>
      <c r="N3" s="3203"/>
      <c r="O3" s="3203"/>
      <c r="P3" s="3203"/>
      <c r="Q3" s="3203"/>
      <c r="R3" s="1376"/>
      <c r="S3" s="1376"/>
      <c r="T3" s="1376"/>
      <c r="U3" s="1376"/>
      <c r="V3" s="1376"/>
      <c r="W3" s="1376"/>
    </row>
    <row r="4" spans="1:23" ht="36.75" customHeight="1">
      <c r="A4" s="3093" t="s">
        <v>0</v>
      </c>
      <c r="B4" s="3096" t="s">
        <v>1</v>
      </c>
      <c r="C4" s="3096" t="s">
        <v>2</v>
      </c>
      <c r="D4" s="3099" t="s">
        <v>3</v>
      </c>
      <c r="E4" s="3209" t="s">
        <v>4</v>
      </c>
      <c r="F4" s="3212" t="s">
        <v>5</v>
      </c>
      <c r="G4" s="3215" t="s">
        <v>6</v>
      </c>
      <c r="H4" s="3150" t="s">
        <v>139</v>
      </c>
      <c r="I4" s="3151"/>
      <c r="J4" s="3151"/>
      <c r="K4" s="3152"/>
      <c r="L4" s="3153" t="s">
        <v>361</v>
      </c>
      <c r="M4" s="3156" t="s">
        <v>360</v>
      </c>
      <c r="N4" s="3204" t="s">
        <v>23</v>
      </c>
      <c r="O4" s="3205"/>
      <c r="P4" s="3205"/>
      <c r="Q4" s="3206"/>
    </row>
    <row r="5" spans="1:23" ht="15" customHeight="1">
      <c r="A5" s="3094"/>
      <c r="B5" s="3097"/>
      <c r="C5" s="3097"/>
      <c r="D5" s="3100"/>
      <c r="E5" s="3210"/>
      <c r="F5" s="3213"/>
      <c r="G5" s="3216"/>
      <c r="H5" s="3207" t="s">
        <v>7</v>
      </c>
      <c r="I5" s="3181" t="s">
        <v>8</v>
      </c>
      <c r="J5" s="3181"/>
      <c r="K5" s="3182" t="s">
        <v>359</v>
      </c>
      <c r="L5" s="3154"/>
      <c r="M5" s="3157"/>
      <c r="N5" s="3184" t="s">
        <v>35</v>
      </c>
      <c r="O5" s="3186" t="s">
        <v>10</v>
      </c>
      <c r="P5" s="3186"/>
      <c r="Q5" s="3187"/>
    </row>
    <row r="6" spans="1:23" ht="74.45" customHeight="1" thickBot="1">
      <c r="A6" s="3095"/>
      <c r="B6" s="3098"/>
      <c r="C6" s="3098"/>
      <c r="D6" s="3101"/>
      <c r="E6" s="3211"/>
      <c r="F6" s="3214"/>
      <c r="G6" s="3217"/>
      <c r="H6" s="3208"/>
      <c r="I6" s="1375" t="s">
        <v>7</v>
      </c>
      <c r="J6" s="1374" t="s">
        <v>11</v>
      </c>
      <c r="K6" s="3183"/>
      <c r="L6" s="3155"/>
      <c r="M6" s="3158"/>
      <c r="N6" s="3185"/>
      <c r="O6" s="1373" t="s">
        <v>94</v>
      </c>
      <c r="P6" s="1373" t="s">
        <v>105</v>
      </c>
      <c r="Q6" s="1372" t="s">
        <v>146</v>
      </c>
    </row>
    <row r="7" spans="1:23" ht="17.45" customHeight="1" thickBot="1">
      <c r="A7" s="1233" t="s">
        <v>12</v>
      </c>
      <c r="B7" s="3159" t="s">
        <v>761</v>
      </c>
      <c r="C7" s="3160"/>
      <c r="D7" s="3160"/>
      <c r="E7" s="3160"/>
      <c r="F7" s="3160"/>
      <c r="G7" s="3160"/>
      <c r="H7" s="3160"/>
      <c r="I7" s="3160"/>
      <c r="J7" s="3160"/>
      <c r="K7" s="3160"/>
      <c r="L7" s="3160"/>
      <c r="M7" s="3160"/>
      <c r="N7" s="3160"/>
      <c r="O7" s="3160"/>
      <c r="P7" s="3160"/>
      <c r="Q7" s="3161"/>
    </row>
    <row r="8" spans="1:23" ht="16.899999999999999" customHeight="1" thickBot="1">
      <c r="A8" s="1174" t="s">
        <v>12</v>
      </c>
      <c r="B8" s="1371" t="s">
        <v>12</v>
      </c>
      <c r="C8" s="3162" t="s">
        <v>760</v>
      </c>
      <c r="D8" s="3163"/>
      <c r="E8" s="3163"/>
      <c r="F8" s="3163"/>
      <c r="G8" s="3163"/>
      <c r="H8" s="3163"/>
      <c r="I8" s="3163"/>
      <c r="J8" s="3163"/>
      <c r="K8" s="3163"/>
      <c r="L8" s="3163"/>
      <c r="M8" s="3163"/>
      <c r="N8" s="3163"/>
      <c r="O8" s="3163"/>
      <c r="P8" s="3163"/>
      <c r="Q8" s="3164"/>
    </row>
    <row r="9" spans="1:23" ht="24.6" customHeight="1">
      <c r="A9" s="3114" t="s">
        <v>12</v>
      </c>
      <c r="B9" s="3116" t="s">
        <v>12</v>
      </c>
      <c r="C9" s="3122" t="s">
        <v>12</v>
      </c>
      <c r="D9" s="3119" t="s">
        <v>759</v>
      </c>
      <c r="E9" s="3144" t="s">
        <v>64</v>
      </c>
      <c r="F9" s="3147" t="s">
        <v>690</v>
      </c>
      <c r="G9" s="1359" t="s">
        <v>40</v>
      </c>
      <c r="H9" s="1496">
        <v>8854</v>
      </c>
      <c r="I9" s="1203">
        <v>0</v>
      </c>
      <c r="J9" s="1204">
        <v>6105.2</v>
      </c>
      <c r="K9" s="1542">
        <v>2.8</v>
      </c>
      <c r="L9" s="1265">
        <v>8900</v>
      </c>
      <c r="M9" s="1364">
        <v>8900</v>
      </c>
      <c r="N9" s="1370" t="s">
        <v>758</v>
      </c>
      <c r="O9" s="1363">
        <v>29</v>
      </c>
      <c r="P9" s="1363">
        <v>29</v>
      </c>
      <c r="Q9" s="1362">
        <v>29</v>
      </c>
    </row>
    <row r="10" spans="1:23" ht="22.9" customHeight="1">
      <c r="A10" s="3103"/>
      <c r="B10" s="3118"/>
      <c r="C10" s="3130"/>
      <c r="D10" s="3120"/>
      <c r="E10" s="3145"/>
      <c r="F10" s="3148"/>
      <c r="G10" s="1520" t="s">
        <v>342</v>
      </c>
      <c r="H10" s="1521">
        <v>1409</v>
      </c>
      <c r="I10" s="1522"/>
      <c r="J10" s="1521"/>
      <c r="K10" s="1523">
        <v>4.7</v>
      </c>
      <c r="L10" s="1524">
        <v>1450</v>
      </c>
      <c r="M10" s="1525">
        <v>1450</v>
      </c>
      <c r="N10" s="1367" t="s">
        <v>757</v>
      </c>
      <c r="O10" s="1366">
        <v>3446</v>
      </c>
      <c r="P10" s="1366">
        <v>3480</v>
      </c>
      <c r="Q10" s="1365">
        <v>3500</v>
      </c>
    </row>
    <row r="11" spans="1:23" ht="16.899999999999999" customHeight="1">
      <c r="A11" s="3103"/>
      <c r="B11" s="3118"/>
      <c r="C11" s="3130"/>
      <c r="D11" s="3120"/>
      <c r="E11" s="3145"/>
      <c r="F11" s="3148"/>
      <c r="G11" s="1369" t="s">
        <v>103</v>
      </c>
      <c r="H11" s="1518">
        <v>312</v>
      </c>
      <c r="I11" s="1526"/>
      <c r="J11" s="1518">
        <v>238.2</v>
      </c>
      <c r="K11" s="1249"/>
      <c r="L11" s="1262"/>
      <c r="M11" s="1368"/>
      <c r="N11" s="1367"/>
      <c r="O11" s="1507"/>
      <c r="P11" s="1507"/>
      <c r="Q11" s="1519"/>
    </row>
    <row r="12" spans="1:23" ht="12" customHeight="1" thickBot="1">
      <c r="A12" s="3115"/>
      <c r="B12" s="3117"/>
      <c r="C12" s="3123"/>
      <c r="D12" s="3121"/>
      <c r="E12" s="3146"/>
      <c r="F12" s="3149"/>
      <c r="G12" s="1361" t="s">
        <v>13</v>
      </c>
      <c r="H12" s="1244">
        <f>SUM(H9:H11)</f>
        <v>10575</v>
      </c>
      <c r="I12" s="1244">
        <f t="shared" ref="I12:M12" si="0">SUM(I9:I11)</f>
        <v>0</v>
      </c>
      <c r="J12" s="1244">
        <f t="shared" si="0"/>
        <v>6343.4</v>
      </c>
      <c r="K12" s="1341">
        <f t="shared" si="0"/>
        <v>7.5</v>
      </c>
      <c r="L12" s="1340">
        <f t="shared" si="0"/>
        <v>10350</v>
      </c>
      <c r="M12" s="1276">
        <f t="shared" si="0"/>
        <v>10350</v>
      </c>
      <c r="N12" s="1501"/>
      <c r="O12" s="1505"/>
      <c r="P12" s="1505"/>
      <c r="Q12" s="1508"/>
    </row>
    <row r="13" spans="1:23" ht="28.9" customHeight="1">
      <c r="A13" s="3114" t="s">
        <v>12</v>
      </c>
      <c r="B13" s="3116" t="s">
        <v>12</v>
      </c>
      <c r="C13" s="3122" t="s">
        <v>14</v>
      </c>
      <c r="D13" s="3119" t="s">
        <v>756</v>
      </c>
      <c r="E13" s="3144" t="s">
        <v>64</v>
      </c>
      <c r="F13" s="3147" t="s">
        <v>690</v>
      </c>
      <c r="G13" s="1359" t="s">
        <v>724</v>
      </c>
      <c r="H13" s="1496">
        <v>4417.5</v>
      </c>
      <c r="I13" s="1216">
        <v>0</v>
      </c>
      <c r="J13" s="1497">
        <v>3086.5</v>
      </c>
      <c r="K13" s="1215">
        <v>0</v>
      </c>
      <c r="L13" s="1265">
        <v>4500</v>
      </c>
      <c r="M13" s="1200">
        <v>4500</v>
      </c>
      <c r="N13" s="1499" t="s">
        <v>755</v>
      </c>
      <c r="O13" s="1503">
        <v>903</v>
      </c>
      <c r="P13" s="1199">
        <v>1000</v>
      </c>
      <c r="Q13" s="1504">
        <v>1050</v>
      </c>
    </row>
    <row r="14" spans="1:23" ht="21" customHeight="1" thickBot="1">
      <c r="A14" s="3115"/>
      <c r="B14" s="3117"/>
      <c r="C14" s="3123"/>
      <c r="D14" s="3121"/>
      <c r="E14" s="3146"/>
      <c r="F14" s="3149"/>
      <c r="G14" s="1361" t="s">
        <v>13</v>
      </c>
      <c r="H14" s="1279">
        <f>SUM(H13)</f>
        <v>4417.5</v>
      </c>
      <c r="I14" s="1279">
        <f>SUM(I13:I13)</f>
        <v>0</v>
      </c>
      <c r="J14" s="1279">
        <f>SUM(J13:J13)</f>
        <v>3086.5</v>
      </c>
      <c r="K14" s="1278">
        <f>SUM(K13:K13)</f>
        <v>0</v>
      </c>
      <c r="L14" s="1192">
        <f>SUM(L13:L13)</f>
        <v>4500</v>
      </c>
      <c r="M14" s="1498">
        <f>SUM(M13:M13)</f>
        <v>4500</v>
      </c>
      <c r="N14" s="1367" t="s">
        <v>754</v>
      </c>
      <c r="O14" s="1494">
        <v>610</v>
      </c>
      <c r="P14" s="1506">
        <v>615</v>
      </c>
      <c r="Q14" s="1495">
        <v>620</v>
      </c>
    </row>
    <row r="15" spans="1:23" ht="21" customHeight="1">
      <c r="A15" s="3114" t="s">
        <v>12</v>
      </c>
      <c r="B15" s="3116" t="s">
        <v>12</v>
      </c>
      <c r="C15" s="3122" t="s">
        <v>37</v>
      </c>
      <c r="D15" s="3119" t="s">
        <v>830</v>
      </c>
      <c r="E15" s="3144" t="s">
        <v>64</v>
      </c>
      <c r="F15" s="3147" t="s">
        <v>690</v>
      </c>
      <c r="G15" s="1359" t="s">
        <v>724</v>
      </c>
      <c r="H15" s="1496">
        <v>23.6</v>
      </c>
      <c r="I15" s="1216">
        <v>0</v>
      </c>
      <c r="J15" s="1497">
        <v>17.5</v>
      </c>
      <c r="K15" s="1215">
        <v>0</v>
      </c>
      <c r="L15" s="1265">
        <v>0</v>
      </c>
      <c r="M15" s="1200">
        <v>0</v>
      </c>
      <c r="N15" s="1367"/>
      <c r="O15" s="1500"/>
      <c r="P15" s="1507"/>
      <c r="Q15" s="1509"/>
    </row>
    <row r="16" spans="1:23" ht="21" customHeight="1" thickBot="1">
      <c r="A16" s="3115"/>
      <c r="B16" s="3117"/>
      <c r="C16" s="3123"/>
      <c r="D16" s="3121"/>
      <c r="E16" s="3146"/>
      <c r="F16" s="3149"/>
      <c r="G16" s="1361" t="s">
        <v>13</v>
      </c>
      <c r="H16" s="1279">
        <f>SUM(H15)</f>
        <v>23.6</v>
      </c>
      <c r="I16" s="1279">
        <f>SUM(I15:I15)</f>
        <v>0</v>
      </c>
      <c r="J16" s="1279">
        <f>SUM(J15:J15)</f>
        <v>17.5</v>
      </c>
      <c r="K16" s="1278">
        <f>SUM(K15:K15)</f>
        <v>0</v>
      </c>
      <c r="L16" s="1192">
        <f>SUM(L15:L15)</f>
        <v>0</v>
      </c>
      <c r="M16" s="1498">
        <f>SUM(M15:M15)</f>
        <v>0</v>
      </c>
      <c r="N16" s="1510"/>
      <c r="O16" s="1511"/>
      <c r="P16" s="1512"/>
      <c r="Q16" s="1513"/>
    </row>
    <row r="17" spans="1:20" ht="18" customHeight="1" thickBot="1">
      <c r="A17" s="1174" t="s">
        <v>12</v>
      </c>
      <c r="B17" s="1343" t="s">
        <v>12</v>
      </c>
      <c r="C17" s="3189" t="s">
        <v>15</v>
      </c>
      <c r="D17" s="3190"/>
      <c r="E17" s="3190"/>
      <c r="F17" s="3190"/>
      <c r="G17" s="3191"/>
      <c r="H17" s="1360">
        <f>H12+H14+H16</f>
        <v>15016.1</v>
      </c>
      <c r="I17" s="1360">
        <f t="shared" ref="I17:M17" si="1">I12+I14+I16</f>
        <v>0</v>
      </c>
      <c r="J17" s="1360">
        <f t="shared" si="1"/>
        <v>9447.4</v>
      </c>
      <c r="K17" s="1360">
        <f t="shared" si="1"/>
        <v>7.5</v>
      </c>
      <c r="L17" s="1360">
        <f t="shared" si="1"/>
        <v>14850</v>
      </c>
      <c r="M17" s="1360">
        <f t="shared" si="1"/>
        <v>14850</v>
      </c>
      <c r="N17" s="1502"/>
      <c r="O17" s="1176"/>
      <c r="P17" s="1176"/>
      <c r="Q17" s="1175"/>
    </row>
    <row r="18" spans="1:20" ht="24" customHeight="1" thickBot="1">
      <c r="A18" s="1174" t="s">
        <v>12</v>
      </c>
      <c r="B18" s="1187" t="s">
        <v>14</v>
      </c>
      <c r="C18" s="3192" t="s">
        <v>753</v>
      </c>
      <c r="D18" s="3193"/>
      <c r="E18" s="3193"/>
      <c r="F18" s="3193"/>
      <c r="G18" s="3193"/>
      <c r="H18" s="3193"/>
      <c r="I18" s="3193"/>
      <c r="J18" s="3193"/>
      <c r="K18" s="3193"/>
      <c r="L18" s="3193"/>
      <c r="M18" s="3193"/>
      <c r="N18" s="3193"/>
      <c r="O18" s="3193"/>
      <c r="P18" s="3193"/>
      <c r="Q18" s="3194"/>
    </row>
    <row r="19" spans="1:20" ht="12.75" customHeight="1">
      <c r="A19" s="3131" t="s">
        <v>12</v>
      </c>
      <c r="B19" s="3134" t="s">
        <v>14</v>
      </c>
      <c r="C19" s="3195" t="s">
        <v>12</v>
      </c>
      <c r="D19" s="3124" t="s">
        <v>752</v>
      </c>
      <c r="E19" s="3139" t="s">
        <v>64</v>
      </c>
      <c r="F19" s="3142" t="s">
        <v>690</v>
      </c>
      <c r="G19" s="1359" t="s">
        <v>40</v>
      </c>
      <c r="H19" s="1496">
        <v>5087.8999999999996</v>
      </c>
      <c r="I19" s="1203">
        <v>0</v>
      </c>
      <c r="J19" s="1497">
        <v>2788.5</v>
      </c>
      <c r="K19" s="1202">
        <v>0</v>
      </c>
      <c r="L19" s="1265">
        <v>5200</v>
      </c>
      <c r="M19" s="1265">
        <v>5200</v>
      </c>
      <c r="N19" s="3313" t="s">
        <v>751</v>
      </c>
      <c r="O19" s="1358" t="s">
        <v>228</v>
      </c>
      <c r="P19" s="1358" t="s">
        <v>227</v>
      </c>
      <c r="Q19" s="1357" t="s">
        <v>227</v>
      </c>
      <c r="R19" s="1197"/>
      <c r="T19" s="1165"/>
    </row>
    <row r="20" spans="1:20" ht="10.15" customHeight="1">
      <c r="A20" s="3132"/>
      <c r="B20" s="3106"/>
      <c r="C20" s="3109"/>
      <c r="D20" s="3125"/>
      <c r="E20" s="3140"/>
      <c r="F20" s="3143"/>
      <c r="G20" s="1356" t="s">
        <v>342</v>
      </c>
      <c r="H20" s="1250">
        <v>197</v>
      </c>
      <c r="I20" s="1251"/>
      <c r="J20" s="1250">
        <v>27.4</v>
      </c>
      <c r="K20" s="1249">
        <v>5.4</v>
      </c>
      <c r="L20" s="1262">
        <v>220</v>
      </c>
      <c r="M20" s="1262">
        <v>220</v>
      </c>
      <c r="N20" s="3314"/>
      <c r="O20" s="1254"/>
      <c r="P20" s="1254"/>
      <c r="Q20" s="1253"/>
      <c r="R20" s="1197"/>
      <c r="T20" s="1165"/>
    </row>
    <row r="21" spans="1:20" ht="11.25" customHeight="1">
      <c r="A21" s="3132"/>
      <c r="B21" s="3106"/>
      <c r="C21" s="3109"/>
      <c r="D21" s="3125"/>
      <c r="E21" s="3140"/>
      <c r="F21" s="3143"/>
      <c r="G21" s="1356"/>
      <c r="H21" s="1250">
        <v>0</v>
      </c>
      <c r="I21" s="1251"/>
      <c r="J21" s="1250"/>
      <c r="K21" s="1249">
        <v>0</v>
      </c>
      <c r="L21" s="1262">
        <v>0</v>
      </c>
      <c r="M21" s="1248">
        <v>0</v>
      </c>
      <c r="N21" s="3315"/>
      <c r="O21" s="1254"/>
      <c r="P21" s="1254"/>
      <c r="Q21" s="1253"/>
      <c r="T21" s="1165"/>
    </row>
    <row r="22" spans="1:20" ht="22.9" customHeight="1" thickBot="1">
      <c r="A22" s="3133"/>
      <c r="B22" s="3135"/>
      <c r="C22" s="3196"/>
      <c r="D22" s="3126"/>
      <c r="E22" s="3141"/>
      <c r="F22" s="3141"/>
      <c r="G22" s="1355" t="s">
        <v>13</v>
      </c>
      <c r="H22" s="1244">
        <f t="shared" ref="H22:M22" si="2">H19+H21+H20</f>
        <v>5284.9</v>
      </c>
      <c r="I22" s="1244">
        <f t="shared" si="2"/>
        <v>0</v>
      </c>
      <c r="J22" s="1244">
        <f t="shared" si="2"/>
        <v>2815.9</v>
      </c>
      <c r="K22" s="1341">
        <f t="shared" si="2"/>
        <v>5.4</v>
      </c>
      <c r="L22" s="1340">
        <f t="shared" si="2"/>
        <v>5420</v>
      </c>
      <c r="M22" s="1340">
        <f t="shared" si="2"/>
        <v>5420</v>
      </c>
      <c r="N22" s="1354" t="s">
        <v>750</v>
      </c>
      <c r="O22" s="1260" t="s">
        <v>749</v>
      </c>
      <c r="P22" s="1260" t="s">
        <v>748</v>
      </c>
      <c r="Q22" s="1259" t="s">
        <v>747</v>
      </c>
      <c r="T22" s="1165"/>
    </row>
    <row r="23" spans="1:20" ht="15.75" customHeight="1" thickBot="1">
      <c r="A23" s="3102" t="s">
        <v>12</v>
      </c>
      <c r="B23" s="3105" t="s">
        <v>14</v>
      </c>
      <c r="C23" s="3108" t="s">
        <v>14</v>
      </c>
      <c r="D23" s="3111" t="s">
        <v>746</v>
      </c>
      <c r="E23" s="3177" t="s">
        <v>64</v>
      </c>
      <c r="F23" s="3179" t="s">
        <v>690</v>
      </c>
      <c r="G23" s="1258" t="s">
        <v>724</v>
      </c>
      <c r="H23" s="1496">
        <v>13700.1</v>
      </c>
      <c r="I23" s="1216">
        <v>0</v>
      </c>
      <c r="J23" s="1497">
        <v>10110.299999999999</v>
      </c>
      <c r="K23" s="1215">
        <v>11.5</v>
      </c>
      <c r="L23" s="1265">
        <v>14200</v>
      </c>
      <c r="M23" s="1353">
        <v>14200</v>
      </c>
      <c r="N23" s="1352" t="s">
        <v>705</v>
      </c>
      <c r="O23" s="1351" t="s">
        <v>745</v>
      </c>
      <c r="P23" s="1351" t="s">
        <v>744</v>
      </c>
      <c r="Q23" s="1350" t="s">
        <v>743</v>
      </c>
      <c r="R23" s="1197"/>
      <c r="T23" s="1165"/>
    </row>
    <row r="24" spans="1:20" ht="15.75" customHeight="1">
      <c r="A24" s="3103"/>
      <c r="B24" s="3106"/>
      <c r="C24" s="3109"/>
      <c r="D24" s="3112"/>
      <c r="E24" s="3128"/>
      <c r="F24" s="3137"/>
      <c r="G24" s="1535" t="s">
        <v>80</v>
      </c>
      <c r="H24" s="1530">
        <v>1506.7</v>
      </c>
      <c r="I24" s="1531"/>
      <c r="J24" s="1530">
        <v>728.8</v>
      </c>
      <c r="K24" s="1532">
        <v>7</v>
      </c>
      <c r="L24" s="1533">
        <v>1500</v>
      </c>
      <c r="M24" s="1214">
        <v>1500</v>
      </c>
      <c r="N24" s="1349"/>
      <c r="O24" s="1254"/>
      <c r="P24" s="1254"/>
      <c r="Q24" s="1253"/>
      <c r="R24" s="1197"/>
      <c r="T24" s="1165"/>
    </row>
    <row r="25" spans="1:20" ht="10.9" customHeight="1">
      <c r="A25" s="3103"/>
      <c r="B25" s="3106"/>
      <c r="C25" s="3109"/>
      <c r="D25" s="3112"/>
      <c r="E25" s="3128"/>
      <c r="F25" s="3137"/>
      <c r="G25" s="1264" t="s">
        <v>103</v>
      </c>
      <c r="H25" s="1518">
        <v>364.5</v>
      </c>
      <c r="I25" s="1526"/>
      <c r="J25" s="1518">
        <v>278.10000000000002</v>
      </c>
      <c r="K25" s="1249"/>
      <c r="L25" s="1262"/>
      <c r="M25" s="1248"/>
      <c r="N25" s="1348"/>
      <c r="O25" s="1254"/>
      <c r="P25" s="1254"/>
      <c r="Q25" s="1253"/>
      <c r="R25" s="1197"/>
      <c r="T25" s="1165"/>
    </row>
    <row r="26" spans="1:20" ht="13.5" customHeight="1" thickBot="1">
      <c r="A26" s="3104"/>
      <c r="B26" s="3107"/>
      <c r="C26" s="3110"/>
      <c r="D26" s="3113"/>
      <c r="E26" s="3178"/>
      <c r="F26" s="3180"/>
      <c r="G26" s="1347" t="s">
        <v>13</v>
      </c>
      <c r="H26" s="1346">
        <f>SUM(H23:H25)</f>
        <v>15571.300000000001</v>
      </c>
      <c r="I26" s="1346">
        <f t="shared" ref="I26:M26" si="3">SUM(I23:I25)</f>
        <v>0</v>
      </c>
      <c r="J26" s="1346">
        <f t="shared" si="3"/>
        <v>11117.199999999999</v>
      </c>
      <c r="K26" s="1346">
        <f t="shared" si="3"/>
        <v>18.5</v>
      </c>
      <c r="L26" s="1346">
        <f t="shared" si="3"/>
        <v>15700</v>
      </c>
      <c r="M26" s="1346">
        <f t="shared" si="3"/>
        <v>15700</v>
      </c>
      <c r="N26" s="1345"/>
      <c r="O26" s="1260"/>
      <c r="P26" s="1260"/>
      <c r="Q26" s="1259"/>
      <c r="T26" s="1165"/>
    </row>
    <row r="27" spans="1:20" ht="13.5" customHeight="1">
      <c r="A27" s="3131" t="s">
        <v>12</v>
      </c>
      <c r="B27" s="3134" t="s">
        <v>14</v>
      </c>
      <c r="C27" s="3195" t="s">
        <v>37</v>
      </c>
      <c r="D27" s="3124" t="s">
        <v>742</v>
      </c>
      <c r="E27" s="3127" t="s">
        <v>64</v>
      </c>
      <c r="F27" s="3136" t="s">
        <v>690</v>
      </c>
      <c r="G27" s="1266" t="s">
        <v>40</v>
      </c>
      <c r="H27" s="1223">
        <v>3.1</v>
      </c>
      <c r="I27" s="1216"/>
      <c r="J27" s="1344">
        <v>0</v>
      </c>
      <c r="K27" s="1215">
        <v>0</v>
      </c>
      <c r="L27" s="1265">
        <v>3</v>
      </c>
      <c r="M27" s="1214">
        <v>3</v>
      </c>
      <c r="N27" s="3200" t="s">
        <v>741</v>
      </c>
      <c r="O27" s="1257" t="s">
        <v>740</v>
      </c>
      <c r="P27" s="1257" t="s">
        <v>739</v>
      </c>
      <c r="Q27" s="1256" t="s">
        <v>738</v>
      </c>
      <c r="T27" s="1165"/>
    </row>
    <row r="28" spans="1:20" ht="13.5" customHeight="1" thickBot="1">
      <c r="A28" s="3133"/>
      <c r="B28" s="3135"/>
      <c r="C28" s="3196"/>
      <c r="D28" s="3126"/>
      <c r="E28" s="3129"/>
      <c r="F28" s="3138"/>
      <c r="G28" s="1245" t="s">
        <v>13</v>
      </c>
      <c r="H28" s="1244">
        <f t="shared" ref="H28:M28" si="4">SUM(H27:H27)</f>
        <v>3.1</v>
      </c>
      <c r="I28" s="1244">
        <f t="shared" si="4"/>
        <v>0</v>
      </c>
      <c r="J28" s="1244">
        <f t="shared" si="4"/>
        <v>0</v>
      </c>
      <c r="K28" s="1341">
        <f t="shared" si="4"/>
        <v>0</v>
      </c>
      <c r="L28" s="1340">
        <f t="shared" si="4"/>
        <v>3</v>
      </c>
      <c r="M28" s="1340">
        <f t="shared" si="4"/>
        <v>3</v>
      </c>
      <c r="N28" s="3202"/>
      <c r="O28" s="1260"/>
      <c r="P28" s="1260"/>
      <c r="Q28" s="1259"/>
      <c r="T28" s="1165"/>
    </row>
    <row r="29" spans="1:20" ht="15.75" customHeight="1" thickBot="1">
      <c r="A29" s="3131" t="s">
        <v>12</v>
      </c>
      <c r="B29" s="3134" t="s">
        <v>14</v>
      </c>
      <c r="C29" s="3195" t="s">
        <v>44</v>
      </c>
      <c r="D29" s="3124" t="s">
        <v>737</v>
      </c>
      <c r="E29" s="3127" t="s">
        <v>64</v>
      </c>
      <c r="F29" s="3136" t="s">
        <v>690</v>
      </c>
      <c r="G29" s="1266" t="s">
        <v>40</v>
      </c>
      <c r="H29" s="1496">
        <v>279</v>
      </c>
      <c r="I29" s="1216"/>
      <c r="J29" s="1217">
        <v>156.69999999999999</v>
      </c>
      <c r="K29" s="1215">
        <v>0</v>
      </c>
      <c r="L29" s="1265">
        <v>280</v>
      </c>
      <c r="M29" s="1214">
        <v>280</v>
      </c>
      <c r="N29" s="3200"/>
      <c r="O29" s="1257"/>
      <c r="P29" s="1257"/>
      <c r="Q29" s="1256"/>
      <c r="R29" s="1197"/>
      <c r="T29" s="1165"/>
    </row>
    <row r="30" spans="1:20" ht="15.75" customHeight="1">
      <c r="A30" s="3132"/>
      <c r="B30" s="3106"/>
      <c r="C30" s="3109"/>
      <c r="D30" s="3125"/>
      <c r="E30" s="3128"/>
      <c r="F30" s="3137"/>
      <c r="G30" s="1258" t="s">
        <v>724</v>
      </c>
      <c r="H30" s="1530">
        <v>1259.3</v>
      </c>
      <c r="I30" s="1531"/>
      <c r="J30" s="1530">
        <v>936.1</v>
      </c>
      <c r="K30" s="1532">
        <v>2.5</v>
      </c>
      <c r="L30" s="1533">
        <v>1300</v>
      </c>
      <c r="M30" s="1534">
        <v>1300</v>
      </c>
      <c r="N30" s="3201"/>
      <c r="O30" s="1284"/>
      <c r="P30" s="1284"/>
      <c r="Q30" s="1283"/>
      <c r="R30" s="1197"/>
      <c r="T30" s="1165"/>
    </row>
    <row r="31" spans="1:20" ht="15.75" customHeight="1">
      <c r="A31" s="3132"/>
      <c r="B31" s="3106"/>
      <c r="C31" s="3109"/>
      <c r="D31" s="3125"/>
      <c r="E31" s="3128"/>
      <c r="F31" s="3137"/>
      <c r="G31" s="1264" t="s">
        <v>103</v>
      </c>
      <c r="H31" s="1518">
        <v>32</v>
      </c>
      <c r="I31" s="1251"/>
      <c r="J31" s="1518">
        <v>24.5</v>
      </c>
      <c r="K31" s="1249"/>
      <c r="L31" s="1262"/>
      <c r="M31" s="1248"/>
      <c r="N31" s="3201"/>
      <c r="O31" s="1284"/>
      <c r="P31" s="1284"/>
      <c r="Q31" s="1283"/>
      <c r="R31" s="1197"/>
      <c r="T31" s="1165"/>
    </row>
    <row r="32" spans="1:20" ht="12" customHeight="1" thickBot="1">
      <c r="A32" s="3133"/>
      <c r="B32" s="3135"/>
      <c r="C32" s="3196"/>
      <c r="D32" s="3126"/>
      <c r="E32" s="3129"/>
      <c r="F32" s="3138"/>
      <c r="G32" s="1245" t="s">
        <v>13</v>
      </c>
      <c r="H32" s="1244">
        <f>SUM(H29:H31)</f>
        <v>1570.3</v>
      </c>
      <c r="I32" s="1244">
        <f t="shared" ref="I32:M32" si="5">SUM(I29:I31)</f>
        <v>0</v>
      </c>
      <c r="J32" s="1244">
        <f t="shared" si="5"/>
        <v>1117.3</v>
      </c>
      <c r="K32" s="1341">
        <f t="shared" si="5"/>
        <v>2.5</v>
      </c>
      <c r="L32" s="1340">
        <f t="shared" si="5"/>
        <v>1580</v>
      </c>
      <c r="M32" s="1340">
        <f t="shared" si="5"/>
        <v>1580</v>
      </c>
      <c r="N32" s="3202"/>
      <c r="O32" s="1243"/>
      <c r="P32" s="1243"/>
      <c r="Q32" s="1242"/>
      <c r="T32" s="1165"/>
    </row>
    <row r="33" spans="1:20" ht="12" customHeight="1" thickBot="1">
      <c r="A33" s="1169" t="s">
        <v>12</v>
      </c>
      <c r="B33" s="1343" t="s">
        <v>14</v>
      </c>
      <c r="C33" s="3230" t="s">
        <v>15</v>
      </c>
      <c r="D33" s="3231"/>
      <c r="E33" s="3311"/>
      <c r="F33" s="3311"/>
      <c r="G33" s="3232"/>
      <c r="H33" s="1240">
        <f>H22+H26+H32+H28</f>
        <v>22429.599999999999</v>
      </c>
      <c r="I33" s="1240">
        <f t="shared" ref="I33:M33" si="6">I22+I26+I32+I28</f>
        <v>0</v>
      </c>
      <c r="J33" s="1240">
        <f t="shared" si="6"/>
        <v>15050.399999999998</v>
      </c>
      <c r="K33" s="1527">
        <f t="shared" si="6"/>
        <v>26.4</v>
      </c>
      <c r="L33" s="1529">
        <f t="shared" si="6"/>
        <v>22703</v>
      </c>
      <c r="M33" s="1529">
        <f t="shared" si="6"/>
        <v>22703</v>
      </c>
      <c r="N33" s="1528"/>
      <c r="O33" s="1238"/>
      <c r="P33" s="1238"/>
      <c r="Q33" s="1237"/>
      <c r="T33" s="1165"/>
    </row>
    <row r="34" spans="1:20" ht="24" customHeight="1" thickBot="1">
      <c r="A34" s="1174" t="s">
        <v>12</v>
      </c>
      <c r="B34" s="1187" t="s">
        <v>37</v>
      </c>
      <c r="C34" s="3173" t="s">
        <v>736</v>
      </c>
      <c r="D34" s="3174"/>
      <c r="E34" s="3175"/>
      <c r="F34" s="3175"/>
      <c r="G34" s="3174"/>
      <c r="H34" s="3174"/>
      <c r="I34" s="3174"/>
      <c r="J34" s="3174"/>
      <c r="K34" s="3174"/>
      <c r="L34" s="3174"/>
      <c r="M34" s="3174"/>
      <c r="N34" s="3174"/>
      <c r="O34" s="3174"/>
      <c r="P34" s="3174"/>
      <c r="Q34" s="3176"/>
      <c r="T34" s="1165"/>
    </row>
    <row r="35" spans="1:20" ht="46.9" customHeight="1">
      <c r="A35" s="1338" t="s">
        <v>12</v>
      </c>
      <c r="B35" s="1206" t="s">
        <v>37</v>
      </c>
      <c r="C35" s="3108" t="s">
        <v>12</v>
      </c>
      <c r="D35" s="3165" t="s">
        <v>735</v>
      </c>
      <c r="E35" s="1336" t="s">
        <v>64</v>
      </c>
      <c r="F35" s="1335" t="s">
        <v>690</v>
      </c>
      <c r="G35" s="1334" t="s">
        <v>40</v>
      </c>
      <c r="H35" s="1496">
        <v>1701.2</v>
      </c>
      <c r="I35" s="1203">
        <v>0</v>
      </c>
      <c r="J35" s="1497">
        <v>1222.4000000000001</v>
      </c>
      <c r="K35" s="1202">
        <v>7</v>
      </c>
      <c r="L35" s="1265">
        <v>1750</v>
      </c>
      <c r="M35" s="1214">
        <v>1750</v>
      </c>
      <c r="N35" s="1300" t="s">
        <v>734</v>
      </c>
      <c r="O35" s="1333">
        <v>4</v>
      </c>
      <c r="P35" s="1298" t="s">
        <v>345</v>
      </c>
      <c r="Q35" s="1297" t="s">
        <v>345</v>
      </c>
    </row>
    <row r="36" spans="1:20" ht="12" customHeight="1">
      <c r="A36" s="1296"/>
      <c r="B36" s="1295"/>
      <c r="C36" s="3168"/>
      <c r="D36" s="3166"/>
      <c r="E36" s="1322"/>
      <c r="F36" s="1321"/>
      <c r="G36" s="1520" t="s">
        <v>342</v>
      </c>
      <c r="H36" s="1536">
        <v>173.7</v>
      </c>
      <c r="I36" s="1537"/>
      <c r="J36" s="1536">
        <v>46.4</v>
      </c>
      <c r="K36" s="1538">
        <v>17.3</v>
      </c>
      <c r="L36" s="1524">
        <v>180</v>
      </c>
      <c r="M36" s="1539">
        <v>180</v>
      </c>
      <c r="N36" s="1286"/>
      <c r="O36" s="1342"/>
      <c r="P36" s="1284"/>
      <c r="Q36" s="1283"/>
    </row>
    <row r="37" spans="1:20" ht="12" customHeight="1">
      <c r="A37" s="1479"/>
      <c r="B37" s="1481"/>
      <c r="C37" s="3168"/>
      <c r="D37" s="3166"/>
      <c r="E37" s="1482"/>
      <c r="F37" s="1480"/>
      <c r="G37" s="1332" t="s">
        <v>103</v>
      </c>
      <c r="H37" s="1518">
        <v>14.6</v>
      </c>
      <c r="I37" s="1526"/>
      <c r="J37" s="1518">
        <v>11.2</v>
      </c>
      <c r="K37" s="1329"/>
      <c r="L37" s="1262"/>
      <c r="M37" s="1248"/>
      <c r="N37" s="1286"/>
      <c r="O37" s="1342"/>
      <c r="P37" s="1284"/>
      <c r="Q37" s="1283"/>
    </row>
    <row r="38" spans="1:20" ht="16.899999999999999" customHeight="1" thickBot="1">
      <c r="A38" s="1271"/>
      <c r="B38" s="1195"/>
      <c r="C38" s="3169"/>
      <c r="D38" s="3167"/>
      <c r="E38" s="1311"/>
      <c r="F38" s="1310"/>
      <c r="G38" s="1245" t="s">
        <v>13</v>
      </c>
      <c r="H38" s="1244">
        <f>H35+H36+H37</f>
        <v>1889.5</v>
      </c>
      <c r="I38" s="1244">
        <f t="shared" ref="I38:M38" si="7">I35+I36+I37</f>
        <v>0</v>
      </c>
      <c r="J38" s="1244">
        <f t="shared" si="7"/>
        <v>1280.0000000000002</v>
      </c>
      <c r="K38" s="1244">
        <f t="shared" si="7"/>
        <v>24.3</v>
      </c>
      <c r="L38" s="1244">
        <f t="shared" si="7"/>
        <v>1930</v>
      </c>
      <c r="M38" s="1244">
        <f t="shared" si="7"/>
        <v>1930</v>
      </c>
      <c r="N38" s="1309"/>
      <c r="O38" s="1339"/>
      <c r="P38" s="1243"/>
      <c r="Q38" s="1242"/>
    </row>
    <row r="39" spans="1:20" ht="48.6" customHeight="1">
      <c r="A39" s="1338" t="s">
        <v>12</v>
      </c>
      <c r="B39" s="1337" t="s">
        <v>37</v>
      </c>
      <c r="C39" s="3108" t="s">
        <v>37</v>
      </c>
      <c r="D39" s="3165" t="s">
        <v>733</v>
      </c>
      <c r="E39" s="1336" t="s">
        <v>64</v>
      </c>
      <c r="F39" s="1335" t="s">
        <v>690</v>
      </c>
      <c r="G39" s="1334" t="s">
        <v>724</v>
      </c>
      <c r="H39" s="1204">
        <v>32.9</v>
      </c>
      <c r="I39" s="1203"/>
      <c r="J39" s="1204">
        <v>25.1</v>
      </c>
      <c r="K39" s="1202"/>
      <c r="L39" s="1265">
        <v>35</v>
      </c>
      <c r="M39" s="1222">
        <v>35</v>
      </c>
      <c r="N39" s="1300" t="s">
        <v>732</v>
      </c>
      <c r="O39" s="1333">
        <v>103</v>
      </c>
      <c r="P39" s="1298" t="s">
        <v>577</v>
      </c>
      <c r="Q39" s="1297" t="s">
        <v>577</v>
      </c>
    </row>
    <row r="40" spans="1:20" ht="14.45" customHeight="1">
      <c r="A40" s="1296"/>
      <c r="B40" s="1323"/>
      <c r="C40" s="3109"/>
      <c r="D40" s="3188"/>
      <c r="E40" s="1322"/>
      <c r="F40" s="1321"/>
      <c r="G40" s="1332" t="s">
        <v>103</v>
      </c>
      <c r="H40" s="1330">
        <v>260</v>
      </c>
      <c r="I40" s="1331"/>
      <c r="J40" s="1330"/>
      <c r="K40" s="1329"/>
      <c r="L40" s="1262">
        <v>270</v>
      </c>
      <c r="M40" s="1328">
        <v>270</v>
      </c>
      <c r="N40" s="1327"/>
      <c r="O40" s="1326"/>
      <c r="P40" s="1325"/>
      <c r="Q40" s="1324"/>
    </row>
    <row r="41" spans="1:20" ht="23.45" customHeight="1">
      <c r="A41" s="1296"/>
      <c r="B41" s="1323"/>
      <c r="C41" s="3168"/>
      <c r="D41" s="3166"/>
      <c r="E41" s="1322"/>
      <c r="F41" s="1321"/>
      <c r="G41" s="1320" t="s">
        <v>119</v>
      </c>
      <c r="H41" s="1540">
        <v>37.299999999999997</v>
      </c>
      <c r="I41" s="1319"/>
      <c r="J41" s="1319"/>
      <c r="K41" s="1318"/>
      <c r="L41" s="1317">
        <v>45</v>
      </c>
      <c r="M41" s="1316">
        <v>45</v>
      </c>
      <c r="N41" s="1315" t="s">
        <v>731</v>
      </c>
      <c r="O41" s="1314">
        <v>3300</v>
      </c>
      <c r="P41" s="1313" t="s">
        <v>730</v>
      </c>
      <c r="Q41" s="1312" t="s">
        <v>729</v>
      </c>
    </row>
    <row r="42" spans="1:20" ht="19.149999999999999" customHeight="1" thickBot="1">
      <c r="A42" s="1271"/>
      <c r="B42" s="1181"/>
      <c r="C42" s="3169"/>
      <c r="D42" s="3166"/>
      <c r="E42" s="1311"/>
      <c r="F42" s="1310"/>
      <c r="G42" s="1276">
        <f>SUM(G39:G41)</f>
        <v>0</v>
      </c>
      <c r="H42" s="1276">
        <f t="shared" ref="H42:M42" si="8">H39+H41+H40</f>
        <v>330.2</v>
      </c>
      <c r="I42" s="1276">
        <f t="shared" si="8"/>
        <v>0</v>
      </c>
      <c r="J42" s="1276">
        <f t="shared" si="8"/>
        <v>25.1</v>
      </c>
      <c r="K42" s="1276">
        <f t="shared" si="8"/>
        <v>0</v>
      </c>
      <c r="L42" s="1276">
        <f t="shared" si="8"/>
        <v>350</v>
      </c>
      <c r="M42" s="1276">
        <f t="shared" si="8"/>
        <v>350</v>
      </c>
      <c r="N42" s="1309"/>
      <c r="O42" s="1308"/>
      <c r="P42" s="1243"/>
      <c r="Q42" s="1242"/>
    </row>
    <row r="43" spans="1:20" ht="34.9" customHeight="1">
      <c r="A43" s="1296" t="s">
        <v>12</v>
      </c>
      <c r="B43" s="1295" t="s">
        <v>37</v>
      </c>
      <c r="C43" s="3170" t="s">
        <v>38</v>
      </c>
      <c r="D43" s="3165" t="s">
        <v>728</v>
      </c>
      <c r="E43" s="1307" t="s">
        <v>64</v>
      </c>
      <c r="F43" s="1306" t="s">
        <v>690</v>
      </c>
      <c r="G43" s="182" t="s">
        <v>40</v>
      </c>
      <c r="H43" s="1305">
        <v>5</v>
      </c>
      <c r="I43" s="1304"/>
      <c r="J43" s="1304"/>
      <c r="K43" s="1303"/>
      <c r="L43" s="1302">
        <v>7</v>
      </c>
      <c r="M43" s="1301">
        <v>10</v>
      </c>
      <c r="N43" s="1300" t="s">
        <v>727</v>
      </c>
      <c r="O43" s="1299">
        <v>10</v>
      </c>
      <c r="P43" s="1298" t="s">
        <v>49</v>
      </c>
      <c r="Q43" s="1297" t="s">
        <v>222</v>
      </c>
    </row>
    <row r="44" spans="1:20" ht="13.15" customHeight="1">
      <c r="A44" s="1296"/>
      <c r="B44" s="1295"/>
      <c r="C44" s="3171"/>
      <c r="D44" s="3166"/>
      <c r="E44" s="1294"/>
      <c r="F44" s="1293"/>
      <c r="G44" s="1292"/>
      <c r="H44" s="1291"/>
      <c r="I44" s="1290"/>
      <c r="J44" s="1290"/>
      <c r="K44" s="1289"/>
      <c r="L44" s="1288"/>
      <c r="M44" s="1287"/>
      <c r="N44" s="1286"/>
      <c r="O44" s="1285"/>
      <c r="P44" s="1284"/>
      <c r="Q44" s="1283"/>
    </row>
    <row r="45" spans="1:20" ht="12" customHeight="1" thickBot="1">
      <c r="A45" s="1271"/>
      <c r="B45" s="1195"/>
      <c r="C45" s="3172"/>
      <c r="D45" s="3167"/>
      <c r="E45" s="1282"/>
      <c r="F45" s="1281"/>
      <c r="G45" s="1280" t="s">
        <v>13</v>
      </c>
      <c r="H45" s="1279">
        <f t="shared" ref="H45:M45" si="9">H43+H44</f>
        <v>5</v>
      </c>
      <c r="I45" s="1279">
        <f t="shared" si="9"/>
        <v>0</v>
      </c>
      <c r="J45" s="1279">
        <f t="shared" si="9"/>
        <v>0</v>
      </c>
      <c r="K45" s="1278">
        <f t="shared" si="9"/>
        <v>0</v>
      </c>
      <c r="L45" s="1277">
        <f t="shared" si="9"/>
        <v>7</v>
      </c>
      <c r="M45" s="1276">
        <f t="shared" si="9"/>
        <v>10</v>
      </c>
      <c r="N45" s="1275"/>
      <c r="O45" s="1274"/>
      <c r="P45" s="1273"/>
      <c r="Q45" s="1272"/>
      <c r="T45" s="1165"/>
    </row>
    <row r="46" spans="1:20" ht="14.25" customHeight="1" thickBot="1">
      <c r="A46" s="1271" t="s">
        <v>12</v>
      </c>
      <c r="B46" s="1270" t="s">
        <v>37</v>
      </c>
      <c r="C46" s="3310" t="s">
        <v>15</v>
      </c>
      <c r="D46" s="3311"/>
      <c r="E46" s="3311"/>
      <c r="F46" s="3311"/>
      <c r="G46" s="3312"/>
      <c r="H46" s="1269">
        <f t="shared" ref="H46:M46" si="10">H45+H42+H38</f>
        <v>2224.6999999999998</v>
      </c>
      <c r="I46" s="1269">
        <f t="shared" si="10"/>
        <v>0</v>
      </c>
      <c r="J46" s="1269">
        <f t="shared" si="10"/>
        <v>1305.1000000000001</v>
      </c>
      <c r="K46" s="1269">
        <f t="shared" si="10"/>
        <v>24.3</v>
      </c>
      <c r="L46" s="1269">
        <f t="shared" si="10"/>
        <v>2287</v>
      </c>
      <c r="M46" s="1269">
        <f t="shared" si="10"/>
        <v>2290</v>
      </c>
      <c r="N46" s="1268"/>
      <c r="O46" s="1225"/>
      <c r="P46" s="1225"/>
      <c r="Q46" s="1224"/>
      <c r="T46" s="1165"/>
    </row>
    <row r="47" spans="1:20" ht="12" customHeight="1" thickBot="1">
      <c r="A47" s="1174" t="s">
        <v>12</v>
      </c>
      <c r="B47" s="1267" t="s">
        <v>38</v>
      </c>
      <c r="C47" s="3253" t="s">
        <v>726</v>
      </c>
      <c r="D47" s="3254"/>
      <c r="E47" s="3254"/>
      <c r="F47" s="3254"/>
      <c r="G47" s="3254"/>
      <c r="H47" s="3254"/>
      <c r="I47" s="3254"/>
      <c r="J47" s="3254"/>
      <c r="K47" s="3254"/>
      <c r="L47" s="3254"/>
      <c r="M47" s="3254"/>
      <c r="N47" s="3254"/>
      <c r="O47" s="3254"/>
      <c r="P47" s="3254"/>
      <c r="Q47" s="3255"/>
      <c r="T47" s="1165"/>
    </row>
    <row r="48" spans="1:20" ht="14.25" customHeight="1">
      <c r="A48" s="3131" t="s">
        <v>12</v>
      </c>
      <c r="B48" s="3197" t="s">
        <v>38</v>
      </c>
      <c r="C48" s="3195" t="s">
        <v>12</v>
      </c>
      <c r="D48" s="3124" t="s">
        <v>725</v>
      </c>
      <c r="E48" s="3127" t="s">
        <v>64</v>
      </c>
      <c r="F48" s="3136" t="s">
        <v>690</v>
      </c>
      <c r="G48" s="1266" t="s">
        <v>724</v>
      </c>
      <c r="H48" s="1496">
        <v>178.7</v>
      </c>
      <c r="I48" s="1216">
        <v>0</v>
      </c>
      <c r="J48" s="1497">
        <v>136.5</v>
      </c>
      <c r="K48" s="1215">
        <v>0</v>
      </c>
      <c r="L48" s="1265">
        <v>145</v>
      </c>
      <c r="M48" s="1214">
        <v>145</v>
      </c>
      <c r="N48" s="3200" t="s">
        <v>720</v>
      </c>
      <c r="O48" s="1257" t="s">
        <v>723</v>
      </c>
      <c r="P48" s="1257" t="s">
        <v>722</v>
      </c>
      <c r="Q48" s="1256" t="s">
        <v>722</v>
      </c>
    </row>
    <row r="49" spans="1:20" ht="11.45" customHeight="1">
      <c r="A49" s="3132"/>
      <c r="B49" s="3198"/>
      <c r="C49" s="3109"/>
      <c r="D49" s="3125"/>
      <c r="E49" s="3128"/>
      <c r="F49" s="3137"/>
      <c r="G49" s="1264" t="s">
        <v>103</v>
      </c>
      <c r="H49" s="1541">
        <v>4.2</v>
      </c>
      <c r="I49" s="1251">
        <v>0</v>
      </c>
      <c r="J49" s="1518">
        <v>3.2</v>
      </c>
      <c r="K49" s="1249"/>
      <c r="L49" s="1262"/>
      <c r="M49" s="1248"/>
      <c r="N49" s="3201"/>
      <c r="O49" s="1254"/>
      <c r="P49" s="1254"/>
      <c r="Q49" s="1253"/>
    </row>
    <row r="50" spans="1:20" ht="14.25" customHeight="1">
      <c r="A50" s="3132"/>
      <c r="B50" s="3198"/>
      <c r="C50" s="3109"/>
      <c r="D50" s="3125"/>
      <c r="E50" s="3128"/>
      <c r="F50" s="3137"/>
      <c r="G50" s="1264" t="s">
        <v>40</v>
      </c>
      <c r="H50" s="1263">
        <v>32.299999999999997</v>
      </c>
      <c r="I50" s="1251"/>
      <c r="J50" s="1250">
        <v>17.100000000000001</v>
      </c>
      <c r="K50" s="1249"/>
      <c r="L50" s="1262">
        <v>35</v>
      </c>
      <c r="M50" s="1248">
        <v>35</v>
      </c>
      <c r="N50" s="3201"/>
      <c r="O50" s="1254"/>
      <c r="P50" s="1254"/>
      <c r="Q50" s="1253"/>
    </row>
    <row r="51" spans="1:20" ht="10.15" customHeight="1" thickBot="1">
      <c r="A51" s="3133"/>
      <c r="B51" s="3199"/>
      <c r="C51" s="3196"/>
      <c r="D51" s="3126"/>
      <c r="E51" s="3129"/>
      <c r="F51" s="3138"/>
      <c r="G51" s="1245" t="s">
        <v>13</v>
      </c>
      <c r="H51" s="1261">
        <f>SUM(H48:H50)</f>
        <v>215.2</v>
      </c>
      <c r="I51" s="1261">
        <f t="shared" ref="I51:M51" si="11">SUM(I48:I50)</f>
        <v>0</v>
      </c>
      <c r="J51" s="1261">
        <f t="shared" si="11"/>
        <v>156.79999999999998</v>
      </c>
      <c r="K51" s="1261">
        <f t="shared" si="11"/>
        <v>0</v>
      </c>
      <c r="L51" s="1261">
        <f t="shared" si="11"/>
        <v>180</v>
      </c>
      <c r="M51" s="1261">
        <f t="shared" si="11"/>
        <v>180</v>
      </c>
      <c r="N51" s="3202"/>
      <c r="O51" s="1260"/>
      <c r="P51" s="1260"/>
      <c r="Q51" s="1259"/>
      <c r="T51" s="1165"/>
    </row>
    <row r="52" spans="1:20" ht="12.75" customHeight="1">
      <c r="A52" s="3102" t="s">
        <v>12</v>
      </c>
      <c r="B52" s="3228" t="s">
        <v>38</v>
      </c>
      <c r="C52" s="3108" t="s">
        <v>14</v>
      </c>
      <c r="D52" s="3111" t="s">
        <v>721</v>
      </c>
      <c r="E52" s="3127" t="s">
        <v>64</v>
      </c>
      <c r="F52" s="3179" t="s">
        <v>690</v>
      </c>
      <c r="G52" s="1258" t="s">
        <v>40</v>
      </c>
      <c r="H52" s="1223">
        <v>93.2</v>
      </c>
      <c r="I52" s="1216">
        <v>0</v>
      </c>
      <c r="J52" s="1217">
        <v>64.5</v>
      </c>
      <c r="K52" s="1215">
        <v>0</v>
      </c>
      <c r="L52" s="1214">
        <v>100</v>
      </c>
      <c r="M52" s="1214">
        <v>100</v>
      </c>
      <c r="N52" s="3200" t="s">
        <v>720</v>
      </c>
      <c r="O52" s="1257" t="s">
        <v>719</v>
      </c>
      <c r="P52" s="1257" t="s">
        <v>718</v>
      </c>
      <c r="Q52" s="1256" t="s">
        <v>718</v>
      </c>
      <c r="T52" s="1165"/>
    </row>
    <row r="53" spans="1:20" ht="12.75" customHeight="1">
      <c r="A53" s="3103"/>
      <c r="B53" s="3198"/>
      <c r="C53" s="3109"/>
      <c r="D53" s="3112"/>
      <c r="E53" s="3128"/>
      <c r="F53" s="3137"/>
      <c r="G53" s="1255" t="s">
        <v>342</v>
      </c>
      <c r="H53" s="1250">
        <v>12</v>
      </c>
      <c r="I53" s="1251"/>
      <c r="J53" s="1250"/>
      <c r="K53" s="1249"/>
      <c r="L53" s="1248">
        <v>15</v>
      </c>
      <c r="M53" s="1248">
        <v>15</v>
      </c>
      <c r="N53" s="3201"/>
      <c r="O53" s="1254"/>
      <c r="P53" s="1254"/>
      <c r="Q53" s="1253"/>
      <c r="T53" s="1165"/>
    </row>
    <row r="54" spans="1:20" ht="12.75" customHeight="1">
      <c r="A54" s="3103"/>
      <c r="B54" s="3198"/>
      <c r="C54" s="3109"/>
      <c r="D54" s="3112"/>
      <c r="E54" s="3128"/>
      <c r="F54" s="3137"/>
      <c r="G54" s="1252" t="s">
        <v>103</v>
      </c>
      <c r="H54" s="1518">
        <v>1.6</v>
      </c>
      <c r="I54" s="1251"/>
      <c r="J54" s="1518">
        <v>1.2</v>
      </c>
      <c r="K54" s="1249"/>
      <c r="L54" s="1248"/>
      <c r="M54" s="1248"/>
      <c r="N54" s="3201"/>
      <c r="O54" s="1247"/>
      <c r="P54" s="1247"/>
      <c r="Q54" s="1246"/>
      <c r="T54" s="1165"/>
    </row>
    <row r="55" spans="1:20" ht="12" customHeight="1" thickBot="1">
      <c r="A55" s="3104"/>
      <c r="B55" s="3229"/>
      <c r="C55" s="3110"/>
      <c r="D55" s="3113"/>
      <c r="E55" s="3129"/>
      <c r="F55" s="3180"/>
      <c r="G55" s="1245" t="s">
        <v>13</v>
      </c>
      <c r="H55" s="1244">
        <f>SUM(H52:H54)</f>
        <v>106.8</v>
      </c>
      <c r="I55" s="1244">
        <f t="shared" ref="I55:M55" si="12">SUM(I52:I54)</f>
        <v>0</v>
      </c>
      <c r="J55" s="1244">
        <f t="shared" si="12"/>
        <v>65.7</v>
      </c>
      <c r="K55" s="1244">
        <f t="shared" si="12"/>
        <v>0</v>
      </c>
      <c r="L55" s="1244">
        <f t="shared" si="12"/>
        <v>115</v>
      </c>
      <c r="M55" s="1244">
        <f t="shared" si="12"/>
        <v>115</v>
      </c>
      <c r="N55" s="3202"/>
      <c r="O55" s="1243"/>
      <c r="P55" s="1243"/>
      <c r="Q55" s="1242"/>
      <c r="T55" s="1165"/>
    </row>
    <row r="56" spans="1:20" ht="13.5" customHeight="1" thickBot="1">
      <c r="A56" s="1169" t="s">
        <v>12</v>
      </c>
      <c r="B56" s="1241" t="s">
        <v>38</v>
      </c>
      <c r="C56" s="3230" t="s">
        <v>15</v>
      </c>
      <c r="D56" s="3231"/>
      <c r="E56" s="3231"/>
      <c r="F56" s="3231"/>
      <c r="G56" s="3232"/>
      <c r="H56" s="1240">
        <f t="shared" ref="H56:M56" si="13">H55+H51</f>
        <v>322</v>
      </c>
      <c r="I56" s="1240">
        <f t="shared" si="13"/>
        <v>0</v>
      </c>
      <c r="J56" s="1240">
        <f t="shared" si="13"/>
        <v>222.5</v>
      </c>
      <c r="K56" s="1240">
        <f t="shared" si="13"/>
        <v>0</v>
      </c>
      <c r="L56" s="1240">
        <f t="shared" si="13"/>
        <v>295</v>
      </c>
      <c r="M56" s="1240">
        <f t="shared" si="13"/>
        <v>295</v>
      </c>
      <c r="N56" s="1239"/>
      <c r="O56" s="1238"/>
      <c r="P56" s="1238"/>
      <c r="Q56" s="1237"/>
      <c r="T56" s="1165"/>
    </row>
    <row r="57" spans="1:20" ht="12" customHeight="1" thickBot="1">
      <c r="A57" s="1169" t="s">
        <v>12</v>
      </c>
      <c r="B57" s="3233" t="s">
        <v>16</v>
      </c>
      <c r="C57" s="3234"/>
      <c r="D57" s="3234"/>
      <c r="E57" s="3234"/>
      <c r="F57" s="3234"/>
      <c r="G57" s="3235"/>
      <c r="H57" s="1236">
        <f t="shared" ref="H57:M57" si="14">H33+H17+H46+H56</f>
        <v>39992.399999999994</v>
      </c>
      <c r="I57" s="1236">
        <f t="shared" si="14"/>
        <v>0</v>
      </c>
      <c r="J57" s="1236">
        <f t="shared" si="14"/>
        <v>26025.399999999994</v>
      </c>
      <c r="K57" s="1236">
        <f t="shared" si="14"/>
        <v>58.2</v>
      </c>
      <c r="L57" s="1236">
        <f t="shared" si="14"/>
        <v>40135</v>
      </c>
      <c r="M57" s="1236">
        <f t="shared" si="14"/>
        <v>40138</v>
      </c>
      <c r="N57" s="1235"/>
      <c r="O57" s="1235"/>
      <c r="P57" s="1235"/>
      <c r="Q57" s="1234"/>
      <c r="T57" s="1165"/>
    </row>
    <row r="58" spans="1:20" ht="12.75" customHeight="1" thickBot="1">
      <c r="A58" s="1233" t="s">
        <v>14</v>
      </c>
      <c r="B58" s="3236" t="s">
        <v>717</v>
      </c>
      <c r="C58" s="3237"/>
      <c r="D58" s="3237"/>
      <c r="E58" s="3237"/>
      <c r="F58" s="3237"/>
      <c r="G58" s="3237"/>
      <c r="H58" s="3237"/>
      <c r="I58" s="3237"/>
      <c r="J58" s="3237"/>
      <c r="K58" s="3237"/>
      <c r="L58" s="3237"/>
      <c r="M58" s="3237"/>
      <c r="N58" s="3237"/>
      <c r="O58" s="3237"/>
      <c r="P58" s="3237"/>
      <c r="Q58" s="3238"/>
    </row>
    <row r="59" spans="1:20" ht="14.25" customHeight="1" thickBot="1">
      <c r="A59" s="1174" t="s">
        <v>14</v>
      </c>
      <c r="B59" s="1187" t="s">
        <v>12</v>
      </c>
      <c r="C59" s="3239" t="s">
        <v>716</v>
      </c>
      <c r="D59" s="3240"/>
      <c r="E59" s="3240"/>
      <c r="F59" s="3240"/>
      <c r="G59" s="3240"/>
      <c r="H59" s="3240"/>
      <c r="I59" s="3240"/>
      <c r="J59" s="3240"/>
      <c r="K59" s="3240"/>
      <c r="L59" s="3240"/>
      <c r="M59" s="3240"/>
      <c r="N59" s="3240"/>
      <c r="O59" s="3240"/>
      <c r="P59" s="3240"/>
      <c r="Q59" s="3241"/>
    </row>
    <row r="60" spans="1:20" ht="12" customHeight="1">
      <c r="A60" s="3218" t="s">
        <v>14</v>
      </c>
      <c r="B60" s="3220" t="s">
        <v>12</v>
      </c>
      <c r="C60" s="3222" t="s">
        <v>12</v>
      </c>
      <c r="D60" s="3224" t="s">
        <v>715</v>
      </c>
      <c r="E60" s="3226" t="s">
        <v>64</v>
      </c>
      <c r="F60" s="3242" t="s">
        <v>690</v>
      </c>
      <c r="G60" s="1205" t="s">
        <v>40</v>
      </c>
      <c r="H60" s="1204">
        <v>10</v>
      </c>
      <c r="I60" s="1203"/>
      <c r="J60" s="1203"/>
      <c r="K60" s="1202">
        <v>0</v>
      </c>
      <c r="L60" s="1201">
        <v>10</v>
      </c>
      <c r="M60" s="1200">
        <v>10</v>
      </c>
      <c r="N60" s="3244" t="s">
        <v>714</v>
      </c>
      <c r="O60" s="1199">
        <v>90</v>
      </c>
      <c r="P60" s="1199">
        <v>90</v>
      </c>
      <c r="Q60" s="1198">
        <v>90</v>
      </c>
      <c r="R60" s="1197"/>
    </row>
    <row r="61" spans="1:20" ht="38.25" customHeight="1" thickBot="1">
      <c r="A61" s="3219"/>
      <c r="B61" s="3221"/>
      <c r="C61" s="3223"/>
      <c r="D61" s="3225"/>
      <c r="E61" s="3227"/>
      <c r="F61" s="3243"/>
      <c r="G61" s="1194" t="s">
        <v>13</v>
      </c>
      <c r="H61" s="1191">
        <f t="shared" ref="H61:M61" si="15">SUM(H60:H60)</f>
        <v>10</v>
      </c>
      <c r="I61" s="1191">
        <f t="shared" si="15"/>
        <v>0</v>
      </c>
      <c r="J61" s="1191">
        <f t="shared" si="15"/>
        <v>0</v>
      </c>
      <c r="K61" s="1193">
        <f t="shared" si="15"/>
        <v>0</v>
      </c>
      <c r="L61" s="1192">
        <f t="shared" si="15"/>
        <v>10</v>
      </c>
      <c r="M61" s="1193">
        <f t="shared" si="15"/>
        <v>10</v>
      </c>
      <c r="N61" s="3245"/>
      <c r="O61" s="1190"/>
      <c r="P61" s="1190"/>
      <c r="Q61" s="1188"/>
    </row>
    <row r="62" spans="1:20" ht="26.25" customHeight="1">
      <c r="A62" s="1207" t="s">
        <v>14</v>
      </c>
      <c r="B62" s="1206" t="s">
        <v>12</v>
      </c>
      <c r="C62" s="3222" t="s">
        <v>14</v>
      </c>
      <c r="D62" s="3246" t="s">
        <v>713</v>
      </c>
      <c r="E62" s="3144" t="s">
        <v>64</v>
      </c>
      <c r="F62" s="3242" t="s">
        <v>690</v>
      </c>
      <c r="G62" s="1205" t="s">
        <v>40</v>
      </c>
      <c r="H62" s="1204">
        <v>0</v>
      </c>
      <c r="I62" s="1203"/>
      <c r="J62" s="1203"/>
      <c r="K62" s="1202">
        <v>0</v>
      </c>
      <c r="L62" s="1201">
        <v>0</v>
      </c>
      <c r="M62" s="1200">
        <v>0</v>
      </c>
      <c r="N62" s="1232" t="s">
        <v>712</v>
      </c>
      <c r="O62" s="1199">
        <v>8</v>
      </c>
      <c r="P62" s="1199">
        <v>8</v>
      </c>
      <c r="Q62" s="1198">
        <v>8</v>
      </c>
      <c r="R62" s="1197"/>
    </row>
    <row r="63" spans="1:20" ht="16.5" customHeight="1" thickBot="1">
      <c r="A63" s="1196"/>
      <c r="B63" s="1195"/>
      <c r="C63" s="3223"/>
      <c r="D63" s="3247"/>
      <c r="E63" s="3248"/>
      <c r="F63" s="3243"/>
      <c r="G63" s="1194" t="s">
        <v>13</v>
      </c>
      <c r="H63" s="1191">
        <f t="shared" ref="H63:M63" si="16">SUM(H62:H62)</f>
        <v>0</v>
      </c>
      <c r="I63" s="1191">
        <f t="shared" si="16"/>
        <v>0</v>
      </c>
      <c r="J63" s="1191">
        <f t="shared" si="16"/>
        <v>0</v>
      </c>
      <c r="K63" s="1193">
        <f t="shared" si="16"/>
        <v>0</v>
      </c>
      <c r="L63" s="1192">
        <f t="shared" si="16"/>
        <v>0</v>
      </c>
      <c r="M63" s="1193">
        <f t="shared" si="16"/>
        <v>0</v>
      </c>
      <c r="N63" s="1231"/>
      <c r="O63" s="1190"/>
      <c r="P63" s="1189"/>
      <c r="Q63" s="1188"/>
      <c r="T63" s="1165"/>
    </row>
    <row r="64" spans="1:20" ht="16.5" customHeight="1">
      <c r="A64" s="1207" t="s">
        <v>14</v>
      </c>
      <c r="B64" s="1206" t="s">
        <v>12</v>
      </c>
      <c r="C64" s="3257" t="s">
        <v>37</v>
      </c>
      <c r="D64" s="3263" t="s">
        <v>711</v>
      </c>
      <c r="E64" s="3177" t="s">
        <v>64</v>
      </c>
      <c r="F64" s="3260" t="s">
        <v>690</v>
      </c>
      <c r="G64" s="1219" t="s">
        <v>40</v>
      </c>
      <c r="H64" s="1217">
        <v>0</v>
      </c>
      <c r="I64" s="1216"/>
      <c r="J64" s="1216"/>
      <c r="K64" s="1215">
        <v>0</v>
      </c>
      <c r="L64" s="1214">
        <v>0</v>
      </c>
      <c r="M64" s="1213">
        <v>0</v>
      </c>
      <c r="N64" s="3249" t="s">
        <v>710</v>
      </c>
      <c r="O64" s="1199">
        <v>0</v>
      </c>
      <c r="P64" s="1199">
        <v>0</v>
      </c>
      <c r="Q64" s="1198">
        <v>800</v>
      </c>
      <c r="T64" s="1165"/>
    </row>
    <row r="65" spans="1:20" ht="25.5" customHeight="1" thickBot="1">
      <c r="A65" s="1196"/>
      <c r="B65" s="1195"/>
      <c r="C65" s="3258"/>
      <c r="D65" s="3264"/>
      <c r="E65" s="3178"/>
      <c r="F65" s="3265"/>
      <c r="G65" s="1218" t="s">
        <v>13</v>
      </c>
      <c r="H65" s="1209">
        <f t="shared" ref="H65:M65" si="17">SUM(H64:H64)</f>
        <v>0</v>
      </c>
      <c r="I65" s="1209">
        <f t="shared" si="17"/>
        <v>0</v>
      </c>
      <c r="J65" s="1209">
        <f t="shared" si="17"/>
        <v>0</v>
      </c>
      <c r="K65" s="1211">
        <f t="shared" si="17"/>
        <v>0</v>
      </c>
      <c r="L65" s="1210">
        <f t="shared" si="17"/>
        <v>0</v>
      </c>
      <c r="M65" s="1211">
        <f t="shared" si="17"/>
        <v>0</v>
      </c>
      <c r="N65" s="3250"/>
      <c r="O65" s="1230"/>
      <c r="P65" s="1229"/>
      <c r="Q65" s="1228"/>
      <c r="T65" s="1165"/>
    </row>
    <row r="66" spans="1:20" ht="14.25" customHeight="1" thickBot="1">
      <c r="A66" s="1182" t="s">
        <v>14</v>
      </c>
      <c r="B66" s="1181" t="s">
        <v>12</v>
      </c>
      <c r="C66" s="3251" t="s">
        <v>15</v>
      </c>
      <c r="D66" s="3252"/>
      <c r="E66" s="3252"/>
      <c r="F66" s="3252"/>
      <c r="G66" s="3252"/>
      <c r="H66" s="1227">
        <f t="shared" ref="H66:M66" si="18">H61+H63+H65</f>
        <v>10</v>
      </c>
      <c r="I66" s="1227">
        <f t="shared" si="18"/>
        <v>0</v>
      </c>
      <c r="J66" s="1227">
        <f t="shared" si="18"/>
        <v>0</v>
      </c>
      <c r="K66" s="1227">
        <f t="shared" si="18"/>
        <v>0</v>
      </c>
      <c r="L66" s="1227">
        <f t="shared" si="18"/>
        <v>10</v>
      </c>
      <c r="M66" s="1227">
        <f t="shared" si="18"/>
        <v>10</v>
      </c>
      <c r="N66" s="1226"/>
      <c r="O66" s="1225"/>
      <c r="P66" s="1225"/>
      <c r="Q66" s="1224"/>
      <c r="T66" s="1165"/>
    </row>
    <row r="67" spans="1:20" ht="15.75" customHeight="1" thickBot="1">
      <c r="A67" s="1174" t="s">
        <v>14</v>
      </c>
      <c r="B67" s="1187" t="s">
        <v>14</v>
      </c>
      <c r="C67" s="3253" t="s">
        <v>709</v>
      </c>
      <c r="D67" s="3254"/>
      <c r="E67" s="3254"/>
      <c r="F67" s="3254"/>
      <c r="G67" s="3254"/>
      <c r="H67" s="3254"/>
      <c r="I67" s="3254"/>
      <c r="J67" s="3254"/>
      <c r="K67" s="3254"/>
      <c r="L67" s="3254"/>
      <c r="M67" s="3254"/>
      <c r="N67" s="3254"/>
      <c r="O67" s="3254"/>
      <c r="P67" s="3254"/>
      <c r="Q67" s="3255"/>
      <c r="T67" s="1165"/>
    </row>
    <row r="68" spans="1:20" ht="15.6" customHeight="1">
      <c r="A68" s="3218" t="s">
        <v>14</v>
      </c>
      <c r="B68" s="3220" t="s">
        <v>14</v>
      </c>
      <c r="C68" s="3257" t="s">
        <v>12</v>
      </c>
      <c r="D68" s="3259" t="s">
        <v>708</v>
      </c>
      <c r="E68" s="3127" t="s">
        <v>64</v>
      </c>
      <c r="F68" s="3260" t="s">
        <v>690</v>
      </c>
      <c r="G68" s="1219" t="s">
        <v>40</v>
      </c>
      <c r="H68" s="1217">
        <v>17.5</v>
      </c>
      <c r="I68" s="1216"/>
      <c r="J68" s="1216"/>
      <c r="K68" s="1215">
        <v>0</v>
      </c>
      <c r="L68" s="1214">
        <v>25</v>
      </c>
      <c r="M68" s="1213">
        <v>25</v>
      </c>
      <c r="N68" s="3262" t="s">
        <v>707</v>
      </c>
      <c r="O68" s="1199">
        <v>2000</v>
      </c>
      <c r="P68" s="1199">
        <v>2500</v>
      </c>
      <c r="Q68" s="1198">
        <v>2600</v>
      </c>
      <c r="T68" s="1165"/>
    </row>
    <row r="69" spans="1:20" ht="23.45" customHeight="1" thickBot="1">
      <c r="A69" s="3256"/>
      <c r="B69" s="3221"/>
      <c r="C69" s="3258"/>
      <c r="D69" s="3225"/>
      <c r="E69" s="3129"/>
      <c r="F69" s="3261"/>
      <c r="G69" s="1218" t="s">
        <v>13</v>
      </c>
      <c r="H69" s="1209">
        <f t="shared" ref="H69:M69" si="19">SUM(H68:H68)</f>
        <v>17.5</v>
      </c>
      <c r="I69" s="1209">
        <f t="shared" si="19"/>
        <v>0</v>
      </c>
      <c r="J69" s="1209">
        <f t="shared" si="19"/>
        <v>0</v>
      </c>
      <c r="K69" s="1211">
        <f t="shared" si="19"/>
        <v>0</v>
      </c>
      <c r="L69" s="1210">
        <f t="shared" si="19"/>
        <v>25</v>
      </c>
      <c r="M69" s="1209">
        <f t="shared" si="19"/>
        <v>25</v>
      </c>
      <c r="N69" s="2150"/>
      <c r="O69" s="1190"/>
      <c r="P69" s="1190"/>
      <c r="Q69" s="1188"/>
      <c r="T69" s="1165"/>
    </row>
    <row r="70" spans="1:20" ht="14.25" customHeight="1">
      <c r="A70" s="1207" t="s">
        <v>14</v>
      </c>
      <c r="B70" s="1206" t="s">
        <v>14</v>
      </c>
      <c r="C70" s="3257" t="s">
        <v>14</v>
      </c>
      <c r="D70" s="3246" t="s">
        <v>706</v>
      </c>
      <c r="E70" s="3127" t="s">
        <v>64</v>
      </c>
      <c r="F70" s="3260" t="s">
        <v>690</v>
      </c>
      <c r="G70" s="1219" t="s">
        <v>40</v>
      </c>
      <c r="H70" s="1217">
        <v>0.4</v>
      </c>
      <c r="I70" s="1216"/>
      <c r="J70" s="1216"/>
      <c r="K70" s="1215">
        <v>0</v>
      </c>
      <c r="L70" s="1214">
        <v>1</v>
      </c>
      <c r="M70" s="1213">
        <v>1</v>
      </c>
      <c r="N70" s="1212" t="s">
        <v>705</v>
      </c>
      <c r="O70" s="1199">
        <v>20</v>
      </c>
      <c r="P70" s="1199">
        <v>20</v>
      </c>
      <c r="Q70" s="1198">
        <v>20</v>
      </c>
    </row>
    <row r="71" spans="1:20" ht="22.15" customHeight="1" thickBot="1">
      <c r="A71" s="1196"/>
      <c r="B71" s="1195"/>
      <c r="C71" s="3258"/>
      <c r="D71" s="3247"/>
      <c r="E71" s="3129"/>
      <c r="F71" s="3261"/>
      <c r="G71" s="1218" t="s">
        <v>13</v>
      </c>
      <c r="H71" s="1209">
        <f t="shared" ref="H71:M71" si="20">SUM(H70:H70)</f>
        <v>0.4</v>
      </c>
      <c r="I71" s="1209">
        <f t="shared" si="20"/>
        <v>0</v>
      </c>
      <c r="J71" s="1209">
        <f t="shared" si="20"/>
        <v>0</v>
      </c>
      <c r="K71" s="1211">
        <f t="shared" si="20"/>
        <v>0</v>
      </c>
      <c r="L71" s="1210">
        <f t="shared" si="20"/>
        <v>1</v>
      </c>
      <c r="M71" s="1209">
        <f t="shared" si="20"/>
        <v>1</v>
      </c>
      <c r="N71" s="1208"/>
      <c r="O71" s="1190"/>
      <c r="P71" s="1189"/>
      <c r="Q71" s="1188"/>
      <c r="T71" s="1165"/>
    </row>
    <row r="72" spans="1:20" ht="14.25" customHeight="1">
      <c r="A72" s="1207" t="s">
        <v>14</v>
      </c>
      <c r="B72" s="1206" t="s">
        <v>14</v>
      </c>
      <c r="C72" s="3257" t="s">
        <v>37</v>
      </c>
      <c r="D72" s="3246" t="s">
        <v>704</v>
      </c>
      <c r="E72" s="3127" t="s">
        <v>64</v>
      </c>
      <c r="F72" s="3260" t="s">
        <v>690</v>
      </c>
      <c r="G72" s="1219" t="s">
        <v>40</v>
      </c>
      <c r="H72" s="1223">
        <v>1.7</v>
      </c>
      <c r="I72" s="1216"/>
      <c r="J72" s="1216"/>
      <c r="K72" s="1215">
        <v>0</v>
      </c>
      <c r="L72" s="1214">
        <v>2</v>
      </c>
      <c r="M72" s="1222">
        <v>2</v>
      </c>
      <c r="N72" s="3262" t="s">
        <v>703</v>
      </c>
      <c r="O72" s="1199">
        <v>50</v>
      </c>
      <c r="P72" s="1199">
        <v>50</v>
      </c>
      <c r="Q72" s="1198">
        <v>50</v>
      </c>
      <c r="T72" s="1165"/>
    </row>
    <row r="73" spans="1:20" ht="12" customHeight="1" thickBot="1">
      <c r="A73" s="1196"/>
      <c r="B73" s="1195"/>
      <c r="C73" s="3258"/>
      <c r="D73" s="3247"/>
      <c r="E73" s="3129"/>
      <c r="F73" s="3261"/>
      <c r="G73" s="1218" t="s">
        <v>13</v>
      </c>
      <c r="H73" s="1221">
        <f t="shared" ref="H73:M73" si="21">SUM(H72:H72)</f>
        <v>1.7</v>
      </c>
      <c r="I73" s="1209">
        <f t="shared" si="21"/>
        <v>0</v>
      </c>
      <c r="J73" s="1209">
        <f t="shared" si="21"/>
        <v>0</v>
      </c>
      <c r="K73" s="1211">
        <f t="shared" si="21"/>
        <v>0</v>
      </c>
      <c r="L73" s="1210">
        <f t="shared" si="21"/>
        <v>2</v>
      </c>
      <c r="M73" s="1220">
        <f t="shared" si="21"/>
        <v>2</v>
      </c>
      <c r="N73" s="2150"/>
      <c r="O73" s="1190"/>
      <c r="P73" s="1189"/>
      <c r="Q73" s="1188"/>
      <c r="T73" s="1165"/>
    </row>
    <row r="74" spans="1:20" ht="11.45" customHeight="1">
      <c r="A74" s="1207" t="s">
        <v>14</v>
      </c>
      <c r="B74" s="1206" t="s">
        <v>14</v>
      </c>
      <c r="C74" s="3257" t="s">
        <v>38</v>
      </c>
      <c r="D74" s="3305" t="s">
        <v>702</v>
      </c>
      <c r="E74" s="3127" t="s">
        <v>64</v>
      </c>
      <c r="F74" s="3260" t="s">
        <v>690</v>
      </c>
      <c r="G74" s="1219" t="s">
        <v>40</v>
      </c>
      <c r="H74" s="1217">
        <v>3</v>
      </c>
      <c r="I74" s="1216"/>
      <c r="J74" s="1216"/>
      <c r="K74" s="1215">
        <v>0</v>
      </c>
      <c r="L74" s="1214">
        <v>4</v>
      </c>
      <c r="M74" s="1213">
        <v>4</v>
      </c>
      <c r="N74" s="3303" t="s">
        <v>701</v>
      </c>
      <c r="O74" s="1199">
        <v>1</v>
      </c>
      <c r="P74" s="1199">
        <v>1</v>
      </c>
      <c r="Q74" s="1198">
        <v>1</v>
      </c>
      <c r="T74" s="1165"/>
    </row>
    <row r="75" spans="1:20" ht="22.15" customHeight="1" thickBot="1">
      <c r="A75" s="1196"/>
      <c r="B75" s="1195"/>
      <c r="C75" s="3258"/>
      <c r="D75" s="3306"/>
      <c r="E75" s="3129"/>
      <c r="F75" s="3261"/>
      <c r="G75" s="1218" t="s">
        <v>13</v>
      </c>
      <c r="H75" s="1209">
        <f t="shared" ref="H75:M75" si="22">SUM(H74:H74)</f>
        <v>3</v>
      </c>
      <c r="I75" s="1209">
        <f t="shared" si="22"/>
        <v>0</v>
      </c>
      <c r="J75" s="1209">
        <f t="shared" si="22"/>
        <v>0</v>
      </c>
      <c r="K75" s="1211">
        <f t="shared" si="22"/>
        <v>0</v>
      </c>
      <c r="L75" s="1210">
        <f t="shared" si="22"/>
        <v>4</v>
      </c>
      <c r="M75" s="1209">
        <f t="shared" si="22"/>
        <v>4</v>
      </c>
      <c r="N75" s="3304"/>
      <c r="O75" s="1190"/>
      <c r="P75" s="1189"/>
      <c r="Q75" s="1188"/>
      <c r="T75" s="1165"/>
    </row>
    <row r="76" spans="1:20" ht="15.6" customHeight="1">
      <c r="A76" s="3218" t="s">
        <v>14</v>
      </c>
      <c r="B76" s="3220" t="s">
        <v>14</v>
      </c>
      <c r="C76" s="3222" t="s">
        <v>42</v>
      </c>
      <c r="D76" s="3224" t="s">
        <v>700</v>
      </c>
      <c r="E76" s="3144" t="s">
        <v>64</v>
      </c>
      <c r="F76" s="3242" t="s">
        <v>690</v>
      </c>
      <c r="G76" s="1205" t="s">
        <v>40</v>
      </c>
      <c r="H76" s="1204">
        <v>15</v>
      </c>
      <c r="I76" s="1203"/>
      <c r="J76" s="1203"/>
      <c r="K76" s="1202">
        <v>0</v>
      </c>
      <c r="L76" s="1201">
        <v>15</v>
      </c>
      <c r="M76" s="1200">
        <v>15</v>
      </c>
      <c r="N76" s="3244" t="s">
        <v>699</v>
      </c>
      <c r="O76" s="1199">
        <v>70</v>
      </c>
      <c r="P76" s="1199">
        <v>70</v>
      </c>
      <c r="Q76" s="1198">
        <v>70</v>
      </c>
      <c r="T76" s="1165"/>
    </row>
    <row r="77" spans="1:20" ht="20.45" customHeight="1" thickBot="1">
      <c r="A77" s="3256"/>
      <c r="B77" s="3221"/>
      <c r="C77" s="3223"/>
      <c r="D77" s="3225"/>
      <c r="E77" s="3248"/>
      <c r="F77" s="3243"/>
      <c r="G77" s="1194" t="s">
        <v>13</v>
      </c>
      <c r="H77" s="1191">
        <f t="shared" ref="H77:M77" si="23">SUM(H76:H76)</f>
        <v>15</v>
      </c>
      <c r="I77" s="1191">
        <f t="shared" si="23"/>
        <v>0</v>
      </c>
      <c r="J77" s="1191">
        <f t="shared" si="23"/>
        <v>0</v>
      </c>
      <c r="K77" s="1193">
        <f t="shared" si="23"/>
        <v>0</v>
      </c>
      <c r="L77" s="1192">
        <f t="shared" si="23"/>
        <v>15</v>
      </c>
      <c r="M77" s="1191">
        <f t="shared" si="23"/>
        <v>15</v>
      </c>
      <c r="N77" s="3266"/>
      <c r="O77" s="1190"/>
      <c r="P77" s="1190"/>
      <c r="Q77" s="1188"/>
      <c r="T77" s="1165"/>
    </row>
    <row r="78" spans="1:20" ht="13.15" customHeight="1">
      <c r="A78" s="1207" t="s">
        <v>14</v>
      </c>
      <c r="B78" s="1206" t="s">
        <v>14</v>
      </c>
      <c r="C78" s="3222" t="s">
        <v>43</v>
      </c>
      <c r="D78" s="3246" t="s">
        <v>698</v>
      </c>
      <c r="E78" s="3144" t="s">
        <v>64</v>
      </c>
      <c r="F78" s="3242" t="s">
        <v>690</v>
      </c>
      <c r="G78" s="1205" t="s">
        <v>40</v>
      </c>
      <c r="H78" s="1217">
        <v>0</v>
      </c>
      <c r="I78" s="1216"/>
      <c r="J78" s="1216"/>
      <c r="K78" s="1215">
        <v>0</v>
      </c>
      <c r="L78" s="1214">
        <v>0</v>
      </c>
      <c r="M78" s="1213">
        <v>0</v>
      </c>
      <c r="N78" s="1212" t="s">
        <v>696</v>
      </c>
      <c r="O78" s="1199">
        <v>1</v>
      </c>
      <c r="P78" s="1199">
        <v>1</v>
      </c>
      <c r="Q78" s="1198">
        <v>1</v>
      </c>
    </row>
    <row r="79" spans="1:20" ht="15" customHeight="1" thickBot="1">
      <c r="A79" s="1196"/>
      <c r="B79" s="1195"/>
      <c r="C79" s="3223"/>
      <c r="D79" s="3247"/>
      <c r="E79" s="3248"/>
      <c r="F79" s="3243"/>
      <c r="G79" s="1194" t="s">
        <v>13</v>
      </c>
      <c r="H79" s="1209">
        <f t="shared" ref="H79:M79" si="24">SUM(H78:H78)</f>
        <v>0</v>
      </c>
      <c r="I79" s="1209">
        <f t="shared" si="24"/>
        <v>0</v>
      </c>
      <c r="J79" s="1209">
        <f t="shared" si="24"/>
        <v>0</v>
      </c>
      <c r="K79" s="1211">
        <f t="shared" si="24"/>
        <v>0</v>
      </c>
      <c r="L79" s="1210">
        <f t="shared" si="24"/>
        <v>0</v>
      </c>
      <c r="M79" s="1209">
        <f t="shared" si="24"/>
        <v>0</v>
      </c>
      <c r="N79" s="1208"/>
      <c r="O79" s="1190"/>
      <c r="P79" s="1189"/>
      <c r="Q79" s="1188"/>
      <c r="T79" s="1165"/>
    </row>
    <row r="80" spans="1:20" ht="14.25" customHeight="1">
      <c r="A80" s="1207" t="s">
        <v>14</v>
      </c>
      <c r="B80" s="1206" t="s">
        <v>14</v>
      </c>
      <c r="C80" s="3222" t="s">
        <v>44</v>
      </c>
      <c r="D80" s="3246" t="s">
        <v>697</v>
      </c>
      <c r="E80" s="3144" t="s">
        <v>64</v>
      </c>
      <c r="F80" s="3242" t="s">
        <v>690</v>
      </c>
      <c r="G80" s="1205" t="s">
        <v>40</v>
      </c>
      <c r="H80" s="1217">
        <v>2</v>
      </c>
      <c r="I80" s="1216"/>
      <c r="J80" s="1216"/>
      <c r="K80" s="1215">
        <v>0</v>
      </c>
      <c r="L80" s="1214">
        <v>3</v>
      </c>
      <c r="M80" s="1213">
        <v>5</v>
      </c>
      <c r="N80" s="1212" t="s">
        <v>696</v>
      </c>
      <c r="O80" s="1199">
        <v>44</v>
      </c>
      <c r="P80" s="1199">
        <v>46</v>
      </c>
      <c r="Q80" s="1198">
        <v>48</v>
      </c>
      <c r="R80" s="1197"/>
      <c r="T80" s="1165"/>
    </row>
    <row r="81" spans="1:39" ht="30" customHeight="1" thickBot="1">
      <c r="A81" s="1196"/>
      <c r="B81" s="1195"/>
      <c r="C81" s="3223"/>
      <c r="D81" s="3247"/>
      <c r="E81" s="3248"/>
      <c r="F81" s="3243"/>
      <c r="G81" s="1194" t="s">
        <v>13</v>
      </c>
      <c r="H81" s="1209">
        <f t="shared" ref="H81:M81" si="25">SUM(H80:H80)</f>
        <v>2</v>
      </c>
      <c r="I81" s="1209">
        <f t="shared" si="25"/>
        <v>0</v>
      </c>
      <c r="J81" s="1209">
        <f t="shared" si="25"/>
        <v>0</v>
      </c>
      <c r="K81" s="1211">
        <f t="shared" si="25"/>
        <v>0</v>
      </c>
      <c r="L81" s="1210">
        <f t="shared" si="25"/>
        <v>3</v>
      </c>
      <c r="M81" s="1209">
        <f t="shared" si="25"/>
        <v>5</v>
      </c>
      <c r="N81" s="1208"/>
      <c r="O81" s="1190"/>
      <c r="P81" s="1189"/>
      <c r="Q81" s="1188"/>
      <c r="T81" s="1165"/>
    </row>
    <row r="82" spans="1:39" ht="12.75" customHeight="1">
      <c r="A82" s="1207" t="s">
        <v>14</v>
      </c>
      <c r="B82" s="1206" t="s">
        <v>14</v>
      </c>
      <c r="C82" s="3222" t="s">
        <v>45</v>
      </c>
      <c r="D82" s="3308" t="s">
        <v>695</v>
      </c>
      <c r="E82" s="3144" t="s">
        <v>64</v>
      </c>
      <c r="F82" s="3242" t="s">
        <v>690</v>
      </c>
      <c r="G82" s="1205" t="s">
        <v>40</v>
      </c>
      <c r="H82" s="1204">
        <v>13</v>
      </c>
      <c r="I82" s="1203"/>
      <c r="J82" s="1203"/>
      <c r="K82" s="1202">
        <v>0</v>
      </c>
      <c r="L82" s="1201">
        <v>15</v>
      </c>
      <c r="M82" s="1200">
        <v>20</v>
      </c>
      <c r="N82" s="3307" t="s">
        <v>694</v>
      </c>
      <c r="O82" s="1199">
        <v>44</v>
      </c>
      <c r="P82" s="1199">
        <v>46</v>
      </c>
      <c r="Q82" s="1198">
        <v>48</v>
      </c>
      <c r="R82" s="1197"/>
      <c r="T82" s="1165"/>
    </row>
    <row r="83" spans="1:39" ht="28.9" customHeight="1" thickBot="1">
      <c r="A83" s="1196"/>
      <c r="B83" s="1195"/>
      <c r="C83" s="3223"/>
      <c r="D83" s="3309"/>
      <c r="E83" s="3248"/>
      <c r="F83" s="3243"/>
      <c r="G83" s="1194" t="s">
        <v>13</v>
      </c>
      <c r="H83" s="1191">
        <f t="shared" ref="H83:M83" si="26">SUM(H82:H82)</f>
        <v>13</v>
      </c>
      <c r="I83" s="1191">
        <f t="shared" si="26"/>
        <v>0</v>
      </c>
      <c r="J83" s="1191">
        <f t="shared" si="26"/>
        <v>0</v>
      </c>
      <c r="K83" s="1193">
        <f t="shared" si="26"/>
        <v>0</v>
      </c>
      <c r="L83" s="1192">
        <f t="shared" si="26"/>
        <v>15</v>
      </c>
      <c r="M83" s="1191">
        <f t="shared" si="26"/>
        <v>20</v>
      </c>
      <c r="N83" s="3245"/>
      <c r="O83" s="1190"/>
      <c r="P83" s="1189"/>
      <c r="Q83" s="1188"/>
      <c r="T83" s="1165"/>
    </row>
    <row r="84" spans="1:39" ht="15.75" customHeight="1">
      <c r="A84" s="1207" t="s">
        <v>14</v>
      </c>
      <c r="B84" s="1206" t="s">
        <v>14</v>
      </c>
      <c r="C84" s="3222" t="s">
        <v>46</v>
      </c>
      <c r="D84" s="3246" t="s">
        <v>693</v>
      </c>
      <c r="E84" s="3144" t="s">
        <v>64</v>
      </c>
      <c r="F84" s="3242" t="s">
        <v>690</v>
      </c>
      <c r="G84" s="1205" t="s">
        <v>40</v>
      </c>
      <c r="H84" s="1204">
        <v>0.3</v>
      </c>
      <c r="I84" s="1203"/>
      <c r="J84" s="1203"/>
      <c r="K84" s="1202">
        <v>0</v>
      </c>
      <c r="L84" s="1201">
        <v>1</v>
      </c>
      <c r="M84" s="1200">
        <v>1</v>
      </c>
      <c r="N84" s="3244" t="s">
        <v>692</v>
      </c>
      <c r="O84" s="1199">
        <v>2</v>
      </c>
      <c r="P84" s="1199">
        <v>2</v>
      </c>
      <c r="Q84" s="1198">
        <v>2</v>
      </c>
      <c r="T84" s="1165"/>
    </row>
    <row r="85" spans="1:39" ht="15.75" customHeight="1" thickBot="1">
      <c r="A85" s="1196"/>
      <c r="B85" s="1195"/>
      <c r="C85" s="3223"/>
      <c r="D85" s="3247"/>
      <c r="E85" s="3248"/>
      <c r="F85" s="3243"/>
      <c r="G85" s="1194" t="s">
        <v>13</v>
      </c>
      <c r="H85" s="1191">
        <f t="shared" ref="H85:M85" si="27">SUM(H84:H84)</f>
        <v>0.3</v>
      </c>
      <c r="I85" s="1191">
        <f t="shared" si="27"/>
        <v>0</v>
      </c>
      <c r="J85" s="1191">
        <f t="shared" si="27"/>
        <v>0</v>
      </c>
      <c r="K85" s="1193">
        <f t="shared" si="27"/>
        <v>0</v>
      </c>
      <c r="L85" s="1192">
        <f t="shared" si="27"/>
        <v>1</v>
      </c>
      <c r="M85" s="1191">
        <f t="shared" si="27"/>
        <v>1</v>
      </c>
      <c r="N85" s="3245"/>
      <c r="O85" s="1190"/>
      <c r="P85" s="1189"/>
      <c r="Q85" s="1188"/>
      <c r="T85" s="1165"/>
    </row>
    <row r="86" spans="1:39" ht="16.149999999999999" customHeight="1">
      <c r="A86" s="1207" t="s">
        <v>14</v>
      </c>
      <c r="B86" s="1206" t="s">
        <v>14</v>
      </c>
      <c r="C86" s="3222" t="s">
        <v>47</v>
      </c>
      <c r="D86" s="3246" t="s">
        <v>691</v>
      </c>
      <c r="E86" s="3144" t="s">
        <v>64</v>
      </c>
      <c r="F86" s="3242" t="s">
        <v>690</v>
      </c>
      <c r="G86" s="1205" t="s">
        <v>40</v>
      </c>
      <c r="H86" s="1204">
        <v>3</v>
      </c>
      <c r="I86" s="1203"/>
      <c r="J86" s="1203"/>
      <c r="K86" s="1202">
        <v>0</v>
      </c>
      <c r="L86" s="1201">
        <v>4</v>
      </c>
      <c r="M86" s="1200">
        <v>4</v>
      </c>
      <c r="N86" s="3244" t="s">
        <v>689</v>
      </c>
      <c r="O86" s="1199">
        <v>3</v>
      </c>
      <c r="P86" s="1199">
        <v>3</v>
      </c>
      <c r="Q86" s="1198">
        <v>3</v>
      </c>
      <c r="R86" s="1197"/>
      <c r="T86" s="1165"/>
    </row>
    <row r="87" spans="1:39" ht="25.5" customHeight="1" thickBot="1">
      <c r="A87" s="1196"/>
      <c r="B87" s="1195"/>
      <c r="C87" s="3223"/>
      <c r="D87" s="3247"/>
      <c r="E87" s="3248"/>
      <c r="F87" s="3243"/>
      <c r="G87" s="1194" t="s">
        <v>13</v>
      </c>
      <c r="H87" s="1191">
        <f t="shared" ref="H87:M87" si="28">SUM(H86:H86)</f>
        <v>3</v>
      </c>
      <c r="I87" s="1191">
        <f t="shared" si="28"/>
        <v>0</v>
      </c>
      <c r="J87" s="1191">
        <f t="shared" si="28"/>
        <v>0</v>
      </c>
      <c r="K87" s="1193">
        <f t="shared" si="28"/>
        <v>0</v>
      </c>
      <c r="L87" s="1192">
        <f t="shared" si="28"/>
        <v>4</v>
      </c>
      <c r="M87" s="1191">
        <f t="shared" si="28"/>
        <v>4</v>
      </c>
      <c r="N87" s="3266"/>
      <c r="O87" s="1190"/>
      <c r="P87" s="1189"/>
      <c r="Q87" s="1188"/>
      <c r="T87" s="1165"/>
    </row>
    <row r="88" spans="1:39" ht="12.75" customHeight="1" thickBot="1">
      <c r="A88" s="1174" t="s">
        <v>14</v>
      </c>
      <c r="B88" s="1187" t="s">
        <v>14</v>
      </c>
      <c r="C88" s="3285" t="s">
        <v>15</v>
      </c>
      <c r="D88" s="3286"/>
      <c r="E88" s="3286"/>
      <c r="F88" s="3286"/>
      <c r="G88" s="3286"/>
      <c r="H88" s="1186">
        <f t="shared" ref="H88:M88" si="29">H69+H71+H73+H75+H77+H79+H81+H83+H87+H85</f>
        <v>55.899999999999991</v>
      </c>
      <c r="I88" s="1186">
        <f t="shared" si="29"/>
        <v>0</v>
      </c>
      <c r="J88" s="1186">
        <f t="shared" si="29"/>
        <v>0</v>
      </c>
      <c r="K88" s="1186">
        <f t="shared" si="29"/>
        <v>0</v>
      </c>
      <c r="L88" s="1186">
        <f t="shared" si="29"/>
        <v>70</v>
      </c>
      <c r="M88" s="1186">
        <f t="shared" si="29"/>
        <v>77</v>
      </c>
      <c r="N88" s="1185"/>
      <c r="O88" s="1184"/>
      <c r="P88" s="1184"/>
      <c r="Q88" s="1183"/>
      <c r="T88" s="1165"/>
    </row>
    <row r="89" spans="1:39" ht="4.5" hidden="1" customHeight="1" thickBot="1">
      <c r="A89" s="1182" t="s">
        <v>14</v>
      </c>
      <c r="B89" s="1181" t="s">
        <v>14</v>
      </c>
      <c r="C89" s="3285" t="s">
        <v>15</v>
      </c>
      <c r="D89" s="3286"/>
      <c r="E89" s="3286"/>
      <c r="F89" s="3286"/>
      <c r="G89" s="3286"/>
      <c r="H89" s="1178" t="e">
        <f>H69+H71+H73+H75+H77+H79+#REF!+#REF!+H81+H83+H87</f>
        <v>#REF!</v>
      </c>
      <c r="I89" s="1178" t="e">
        <f>I69+I71+I73+I75+I77+I79+#REF!+#REF!+I81+I83+I87</f>
        <v>#REF!</v>
      </c>
      <c r="J89" s="1178" t="e">
        <f>J69+J71+J73+J75+J77+J79+#REF!+#REF!+J81+J83+J87</f>
        <v>#REF!</v>
      </c>
      <c r="K89" s="1180" t="e">
        <f>K69+K71+K73+K75+K77+K79+#REF!+#REF!+K81+K83+K87</f>
        <v>#REF!</v>
      </c>
      <c r="L89" s="1179" t="e">
        <f>L69+L71+L73+L75+L77+L79+#REF!+#REF!+L81+L83+L87</f>
        <v>#REF!</v>
      </c>
      <c r="M89" s="1178" t="e">
        <f>M69+M71+M73+M75+M77+M79+#REF!+#REF!+M81+M83+M87</f>
        <v>#REF!</v>
      </c>
      <c r="N89" s="1177"/>
      <c r="O89" s="1176"/>
      <c r="P89" s="1176"/>
      <c r="Q89" s="1175"/>
      <c r="T89" s="1165"/>
    </row>
    <row r="90" spans="1:39" ht="21" hidden="1" customHeight="1" thickBot="1">
      <c r="A90" s="1174" t="s">
        <v>14</v>
      </c>
      <c r="B90" s="3267" t="s">
        <v>16</v>
      </c>
      <c r="C90" s="3268"/>
      <c r="D90" s="3268"/>
      <c r="E90" s="3268"/>
      <c r="F90" s="3268"/>
      <c r="G90" s="3268"/>
      <c r="H90" s="1171" t="e">
        <f>H66+H89</f>
        <v>#REF!</v>
      </c>
      <c r="I90" s="1171" t="e">
        <f>I66+I89</f>
        <v>#REF!</v>
      </c>
      <c r="J90" s="1171">
        <v>75536.2</v>
      </c>
      <c r="K90" s="1173">
        <v>95.4</v>
      </c>
      <c r="L90" s="1172" t="e">
        <f>L66+L89</f>
        <v>#REF!</v>
      </c>
      <c r="M90" s="1171" t="e">
        <f>M66+M89</f>
        <v>#REF!</v>
      </c>
      <c r="N90" s="1170"/>
      <c r="O90" s="1167"/>
      <c r="P90" s="1167"/>
      <c r="Q90" s="1166"/>
      <c r="T90" s="1165"/>
    </row>
    <row r="91" spans="1:39" ht="15.75" customHeight="1" thickBot="1">
      <c r="A91" s="1169" t="s">
        <v>12</v>
      </c>
      <c r="B91" s="3267" t="s">
        <v>16</v>
      </c>
      <c r="C91" s="3268"/>
      <c r="D91" s="3268"/>
      <c r="E91" s="3268"/>
      <c r="F91" s="3268"/>
      <c r="G91" s="3269"/>
      <c r="H91" s="1168">
        <f t="shared" ref="H91:M91" si="30">H88+H66</f>
        <v>65.899999999999991</v>
      </c>
      <c r="I91" s="1168">
        <f t="shared" si="30"/>
        <v>0</v>
      </c>
      <c r="J91" s="1168">
        <f t="shared" si="30"/>
        <v>0</v>
      </c>
      <c r="K91" s="1168">
        <f t="shared" si="30"/>
        <v>0</v>
      </c>
      <c r="L91" s="1168">
        <f t="shared" si="30"/>
        <v>80</v>
      </c>
      <c r="M91" s="1168">
        <f t="shared" si="30"/>
        <v>87</v>
      </c>
      <c r="N91" s="1167"/>
      <c r="O91" s="1167"/>
      <c r="P91" s="1167"/>
      <c r="Q91" s="1166"/>
      <c r="T91" s="1165"/>
    </row>
    <row r="92" spans="1:39" ht="14.25" customHeight="1" thickBot="1">
      <c r="A92" s="1164" t="s">
        <v>12</v>
      </c>
      <c r="B92" s="3317" t="s">
        <v>17</v>
      </c>
      <c r="C92" s="3317"/>
      <c r="D92" s="3317"/>
      <c r="E92" s="3317"/>
      <c r="F92" s="3317"/>
      <c r="G92" s="3317"/>
      <c r="H92" s="1543">
        <f t="shared" ref="H92:M92" si="31">H91+H57</f>
        <v>40058.299999999996</v>
      </c>
      <c r="I92" s="1163">
        <f t="shared" si="31"/>
        <v>0</v>
      </c>
      <c r="J92" s="1543">
        <f t="shared" si="31"/>
        <v>26025.399999999994</v>
      </c>
      <c r="K92" s="1543">
        <f t="shared" si="31"/>
        <v>58.2</v>
      </c>
      <c r="L92" s="1163">
        <f t="shared" si="31"/>
        <v>40215</v>
      </c>
      <c r="M92" s="1163">
        <f t="shared" si="31"/>
        <v>40225</v>
      </c>
      <c r="N92" s="3318"/>
      <c r="O92" s="3318"/>
      <c r="P92" s="3318"/>
      <c r="Q92" s="3319"/>
    </row>
    <row r="93" spans="1:39" s="1155" customFormat="1" ht="15.75" customHeight="1">
      <c r="A93" s="1159"/>
      <c r="B93" s="1158"/>
      <c r="C93" s="1158"/>
      <c r="D93" s="1158"/>
      <c r="E93" s="1158"/>
      <c r="F93" s="1162"/>
      <c r="G93" s="1161"/>
      <c r="H93" s="1160"/>
      <c r="I93" s="1160"/>
      <c r="J93" s="1160"/>
      <c r="K93" s="1160"/>
      <c r="L93" s="1160"/>
      <c r="M93" s="1160"/>
      <c r="N93" s="1157"/>
      <c r="O93" s="1157"/>
      <c r="P93" s="1157"/>
      <c r="Q93" s="1157"/>
      <c r="R93" s="1156"/>
      <c r="S93" s="1156"/>
      <c r="T93" s="1156"/>
      <c r="U93" s="1156"/>
      <c r="V93" s="1156"/>
      <c r="W93" s="1156"/>
      <c r="X93" s="1156"/>
      <c r="Y93" s="1156"/>
      <c r="Z93" s="1156"/>
      <c r="AA93" s="1156"/>
      <c r="AB93" s="1156"/>
      <c r="AC93" s="1156"/>
      <c r="AD93" s="1156"/>
      <c r="AE93" s="1156"/>
      <c r="AF93" s="1156"/>
      <c r="AG93" s="1156"/>
      <c r="AH93" s="1156"/>
      <c r="AI93" s="1156"/>
      <c r="AJ93" s="1156"/>
      <c r="AK93" s="1156"/>
      <c r="AL93" s="1156"/>
      <c r="AM93" s="1156"/>
    </row>
    <row r="94" spans="1:39" s="1155" customFormat="1" ht="15" customHeight="1" thickBot="1">
      <c r="A94" s="1159"/>
      <c r="B94" s="1158"/>
      <c r="C94" s="1158"/>
      <c r="D94" s="1158"/>
      <c r="E94" s="1158"/>
      <c r="F94" s="3320" t="s">
        <v>18</v>
      </c>
      <c r="G94" s="3321"/>
      <c r="H94" s="3321"/>
      <c r="I94" s="3321"/>
      <c r="J94" s="3321"/>
      <c r="K94" s="3321"/>
      <c r="L94" s="3321"/>
      <c r="M94" s="3321"/>
      <c r="N94" s="1157"/>
      <c r="O94" s="1157"/>
      <c r="P94" s="1157"/>
      <c r="Q94" s="1157"/>
      <c r="R94" s="1156"/>
      <c r="S94" s="1156"/>
      <c r="T94" s="1156"/>
      <c r="U94" s="1156"/>
      <c r="V94" s="1156"/>
      <c r="W94" s="1156"/>
      <c r="X94" s="1156"/>
      <c r="Y94" s="1156"/>
      <c r="Z94" s="1156"/>
      <c r="AA94" s="1156"/>
      <c r="AB94" s="1156"/>
      <c r="AC94" s="1156"/>
      <c r="AD94" s="1156"/>
      <c r="AE94" s="1156"/>
      <c r="AF94" s="1156"/>
      <c r="AG94" s="1156"/>
      <c r="AH94" s="1156"/>
      <c r="AI94" s="1156"/>
      <c r="AJ94" s="1156"/>
      <c r="AK94" s="1156"/>
      <c r="AL94" s="1156"/>
      <c r="AM94" s="1156"/>
    </row>
    <row r="95" spans="1:39" s="1155" customFormat="1" ht="39.75" customHeight="1" thickBot="1">
      <c r="A95" s="1149"/>
      <c r="B95" s="1149"/>
      <c r="C95" s="3322" t="s">
        <v>19</v>
      </c>
      <c r="D95" s="3323"/>
      <c r="E95" s="3323"/>
      <c r="F95" s="3323"/>
      <c r="G95" s="3324"/>
      <c r="H95" s="3150" t="s">
        <v>306</v>
      </c>
      <c r="I95" s="3151"/>
      <c r="J95" s="3151"/>
      <c r="K95" s="3152"/>
      <c r="L95" s="1148"/>
      <c r="M95" s="1148"/>
      <c r="N95" s="1149"/>
      <c r="O95" s="1150"/>
      <c r="P95" s="1149"/>
      <c r="Q95" s="1149"/>
      <c r="R95" s="1156"/>
      <c r="S95" s="1156"/>
      <c r="T95" s="1156"/>
      <c r="U95" s="1156"/>
      <c r="V95" s="1156"/>
      <c r="W95" s="1156"/>
      <c r="X95" s="1156"/>
      <c r="Y95" s="1156"/>
      <c r="Z95" s="1156"/>
      <c r="AA95" s="1156"/>
      <c r="AB95" s="1156"/>
      <c r="AC95" s="1156"/>
      <c r="AD95" s="1156"/>
      <c r="AE95" s="1156"/>
      <c r="AF95" s="1156"/>
      <c r="AG95" s="1156"/>
      <c r="AH95" s="1156"/>
      <c r="AI95" s="1156"/>
      <c r="AJ95" s="1156"/>
      <c r="AK95" s="1156"/>
      <c r="AL95" s="1156"/>
      <c r="AM95" s="1156"/>
    </row>
    <row r="96" spans="1:39" s="1155" customFormat="1" ht="15.75" customHeight="1" thickBot="1">
      <c r="A96" s="1149"/>
      <c r="B96" s="1149"/>
      <c r="C96" s="3297" t="s">
        <v>20</v>
      </c>
      <c r="D96" s="3298"/>
      <c r="E96" s="3298"/>
      <c r="F96" s="3298"/>
      <c r="G96" s="3299"/>
      <c r="H96" s="3300">
        <f>H97+H98+H99+H100+H101</f>
        <v>40020.999999999993</v>
      </c>
      <c r="I96" s="3301"/>
      <c r="J96" s="3301"/>
      <c r="K96" s="3302"/>
      <c r="L96" s="1148"/>
      <c r="M96" s="1148"/>
      <c r="N96" s="1149"/>
      <c r="O96" s="1150"/>
      <c r="P96" s="1149"/>
      <c r="Q96" s="1149"/>
      <c r="R96" s="1156"/>
      <c r="S96" s="1156"/>
      <c r="T96" s="1156"/>
      <c r="U96" s="1156"/>
      <c r="V96" s="1156"/>
      <c r="W96" s="1156"/>
      <c r="X96" s="1156"/>
      <c r="Y96" s="1156"/>
      <c r="Z96" s="1156"/>
      <c r="AA96" s="1156"/>
      <c r="AB96" s="1156"/>
      <c r="AC96" s="1156"/>
      <c r="AD96" s="1156"/>
      <c r="AE96" s="1156"/>
      <c r="AF96" s="1156"/>
      <c r="AG96" s="1156"/>
      <c r="AH96" s="1156"/>
      <c r="AI96" s="1156"/>
      <c r="AJ96" s="1156"/>
      <c r="AK96" s="1156"/>
      <c r="AL96" s="1156"/>
      <c r="AM96" s="1156"/>
    </row>
    <row r="97" spans="1:17" ht="18.75" customHeight="1">
      <c r="C97" s="3325" t="s">
        <v>96</v>
      </c>
      <c r="D97" s="3326"/>
      <c r="E97" s="3326"/>
      <c r="F97" s="3326"/>
      <c r="G97" s="3327"/>
      <c r="H97" s="3328">
        <v>16121.6</v>
      </c>
      <c r="I97" s="3329"/>
      <c r="J97" s="3329"/>
      <c r="K97" s="3330"/>
      <c r="L97" s="1148"/>
      <c r="M97" s="1148"/>
    </row>
    <row r="98" spans="1:17" ht="14.1" customHeight="1">
      <c r="C98" s="3294" t="s">
        <v>688</v>
      </c>
      <c r="D98" s="3295"/>
      <c r="E98" s="3295"/>
      <c r="F98" s="3295"/>
      <c r="G98" s="3296"/>
      <c r="H98" s="3293">
        <v>19612.099999999999</v>
      </c>
      <c r="I98" s="3283"/>
      <c r="J98" s="3283"/>
      <c r="K98" s="3284"/>
      <c r="L98" s="1148"/>
      <c r="M98" s="1148"/>
    </row>
    <row r="99" spans="1:17" ht="14.1" customHeight="1">
      <c r="C99" s="3287" t="s">
        <v>305</v>
      </c>
      <c r="D99" s="3288"/>
      <c r="E99" s="3288"/>
      <c r="F99" s="3288"/>
      <c r="G99" s="3292"/>
      <c r="H99" s="3316">
        <v>1791.7</v>
      </c>
      <c r="I99" s="3290"/>
      <c r="J99" s="3290"/>
      <c r="K99" s="3291"/>
      <c r="L99" s="1148"/>
      <c r="M99" s="1148"/>
    </row>
    <row r="100" spans="1:17" ht="14.45" customHeight="1">
      <c r="C100" s="3287" t="s">
        <v>98</v>
      </c>
      <c r="D100" s="3288"/>
      <c r="E100" s="3288"/>
      <c r="F100" s="3288"/>
      <c r="G100" s="3292"/>
      <c r="H100" s="3293">
        <v>1506.7</v>
      </c>
      <c r="I100" s="3283"/>
      <c r="J100" s="3283"/>
      <c r="K100" s="3284"/>
      <c r="L100" s="1148"/>
      <c r="M100" s="1148"/>
    </row>
    <row r="101" spans="1:17" ht="14.1" customHeight="1" thickBot="1">
      <c r="C101" s="3294" t="s">
        <v>99</v>
      </c>
      <c r="D101" s="3295"/>
      <c r="E101" s="3295"/>
      <c r="F101" s="3295"/>
      <c r="G101" s="3296"/>
      <c r="H101" s="3293">
        <v>988.9</v>
      </c>
      <c r="I101" s="3283"/>
      <c r="J101" s="3283"/>
      <c r="K101" s="3284"/>
      <c r="L101" s="1148"/>
      <c r="M101" s="1148"/>
    </row>
    <row r="102" spans="1:17" ht="14.1" customHeight="1" thickBot="1">
      <c r="C102" s="3297" t="s">
        <v>21</v>
      </c>
      <c r="D102" s="3298"/>
      <c r="E102" s="3298"/>
      <c r="F102" s="3298"/>
      <c r="G102" s="3299"/>
      <c r="H102" s="3300">
        <f>H103+H104+H105</f>
        <v>37.299999999999997</v>
      </c>
      <c r="I102" s="3301"/>
      <c r="J102" s="3301"/>
      <c r="K102" s="3302"/>
      <c r="L102" s="1148"/>
      <c r="M102" s="1148"/>
    </row>
    <row r="103" spans="1:17" ht="12.75" customHeight="1">
      <c r="C103" s="3275" t="s">
        <v>100</v>
      </c>
      <c r="D103" s="3276"/>
      <c r="E103" s="3276"/>
      <c r="F103" s="3276"/>
      <c r="G103" s="3277"/>
      <c r="H103" s="3278">
        <v>0</v>
      </c>
      <c r="I103" s="3278"/>
      <c r="J103" s="3278"/>
      <c r="K103" s="3279"/>
      <c r="L103" s="1148"/>
      <c r="M103" s="1148"/>
    </row>
    <row r="104" spans="1:17" ht="14.1" customHeight="1">
      <c r="C104" s="3280" t="s">
        <v>101</v>
      </c>
      <c r="D104" s="3281"/>
      <c r="E104" s="3281"/>
      <c r="F104" s="3281"/>
      <c r="G104" s="3282"/>
      <c r="H104" s="3283">
        <v>37.299999999999997</v>
      </c>
      <c r="I104" s="3283"/>
      <c r="J104" s="3283"/>
      <c r="K104" s="3284"/>
      <c r="L104" s="1148"/>
      <c r="M104" s="1148"/>
    </row>
    <row r="105" spans="1:17" ht="14.1" customHeight="1" thickBot="1">
      <c r="C105" s="3287" t="s">
        <v>102</v>
      </c>
      <c r="D105" s="3288"/>
      <c r="E105" s="3288"/>
      <c r="F105" s="3288"/>
      <c r="G105" s="3289"/>
      <c r="H105" s="3290">
        <v>0</v>
      </c>
      <c r="I105" s="3290"/>
      <c r="J105" s="3290"/>
      <c r="K105" s="3291"/>
      <c r="L105" s="1148"/>
      <c r="M105" s="1148"/>
    </row>
    <row r="106" spans="1:17" ht="14.1" customHeight="1" thickBot="1">
      <c r="A106" s="1148"/>
      <c r="B106" s="1148"/>
      <c r="C106" s="3270" t="s">
        <v>22</v>
      </c>
      <c r="D106" s="3271"/>
      <c r="E106" s="3271"/>
      <c r="F106" s="3271"/>
      <c r="G106" s="3272"/>
      <c r="H106" s="3273">
        <f>H102+H96</f>
        <v>40058.299999999996</v>
      </c>
      <c r="I106" s="3273"/>
      <c r="J106" s="3273"/>
      <c r="K106" s="3274"/>
    </row>
    <row r="107" spans="1:17" ht="14.1" customHeight="1">
      <c r="A107" s="1148"/>
      <c r="B107" s="1148"/>
    </row>
    <row r="108" spans="1:17" ht="14.1" customHeight="1">
      <c r="A108" s="1148"/>
      <c r="B108" s="1148"/>
    </row>
    <row r="110" spans="1:17" ht="15.75">
      <c r="A110" s="1148"/>
      <c r="B110" s="1148"/>
      <c r="E110" s="1154"/>
    </row>
    <row r="112" spans="1:17" ht="12.75">
      <c r="A112" s="1148"/>
      <c r="B112" s="1148"/>
      <c r="D112" s="1153"/>
      <c r="E112" s="1153"/>
      <c r="F112" s="1153"/>
      <c r="G112" s="1153"/>
      <c r="H112" s="1153"/>
      <c r="I112" s="1153"/>
      <c r="J112" s="1153"/>
      <c r="K112" s="1153"/>
      <c r="L112" s="1153"/>
      <c r="M112" s="1153"/>
      <c r="N112" s="1153"/>
      <c r="O112" s="1153"/>
      <c r="P112" s="1153"/>
      <c r="Q112" s="1153"/>
    </row>
    <row r="114" spans="1:20" ht="15.75">
      <c r="A114" s="1148"/>
      <c r="B114" s="1148"/>
      <c r="E114" s="1154"/>
      <c r="R114" s="1153"/>
      <c r="S114" s="1153"/>
      <c r="T114" s="1153"/>
    </row>
    <row r="134" spans="14:17">
      <c r="N134" s="1148"/>
      <c r="O134" s="1148"/>
      <c r="P134" s="1148"/>
      <c r="Q134" s="1148"/>
    </row>
    <row r="135" spans="14:17">
      <c r="N135" s="1148"/>
      <c r="O135" s="1148"/>
      <c r="P135" s="1148"/>
      <c r="Q135" s="1148"/>
    </row>
    <row r="136" spans="14:17">
      <c r="N136" s="1148"/>
      <c r="O136" s="1148"/>
      <c r="P136" s="1148"/>
      <c r="Q136" s="1148"/>
    </row>
    <row r="137" spans="14:17">
      <c r="N137" s="1148"/>
      <c r="O137" s="1148"/>
      <c r="P137" s="1148"/>
      <c r="Q137" s="1148"/>
    </row>
    <row r="138" spans="14:17">
      <c r="N138" s="1148"/>
      <c r="O138" s="1148"/>
      <c r="P138" s="1148"/>
      <c r="Q138" s="1148"/>
    </row>
    <row r="139" spans="14:17">
      <c r="N139" s="1148"/>
      <c r="O139" s="1148"/>
      <c r="P139" s="1148"/>
      <c r="Q139" s="1148"/>
    </row>
    <row r="140" spans="14:17">
      <c r="N140" s="1148"/>
      <c r="O140" s="1148"/>
      <c r="P140" s="1148"/>
      <c r="Q140" s="1148"/>
    </row>
    <row r="141" spans="14:17">
      <c r="N141" s="1148"/>
      <c r="O141" s="1148"/>
      <c r="P141" s="1148"/>
      <c r="Q141" s="1148"/>
    </row>
    <row r="142" spans="14:17">
      <c r="N142" s="1148"/>
      <c r="O142" s="1148"/>
      <c r="P142" s="1148"/>
      <c r="Q142" s="1148"/>
    </row>
    <row r="143" spans="14:17">
      <c r="N143" s="1148"/>
      <c r="O143" s="1148"/>
      <c r="P143" s="1148"/>
      <c r="Q143" s="1148"/>
    </row>
    <row r="144" spans="14:17">
      <c r="N144" s="1148"/>
      <c r="O144" s="1148"/>
      <c r="P144" s="1148"/>
      <c r="Q144" s="1148"/>
    </row>
    <row r="145" spans="14:17">
      <c r="N145" s="1148"/>
      <c r="O145" s="1148"/>
      <c r="P145" s="1148"/>
      <c r="Q145" s="1148"/>
    </row>
    <row r="146" spans="14:17">
      <c r="N146" s="1148"/>
      <c r="O146" s="1148"/>
      <c r="P146" s="1148"/>
      <c r="Q146" s="1148"/>
    </row>
    <row r="147" spans="14:17">
      <c r="N147" s="1148"/>
      <c r="O147" s="1148"/>
      <c r="P147" s="1148"/>
      <c r="Q147" s="1148"/>
    </row>
    <row r="148" spans="14:17">
      <c r="N148" s="1148"/>
      <c r="O148" s="1148"/>
      <c r="P148" s="1148"/>
      <c r="Q148" s="1148"/>
    </row>
    <row r="149" spans="14:17">
      <c r="N149" s="1148"/>
      <c r="O149" s="1148"/>
      <c r="P149" s="1148"/>
      <c r="Q149" s="1148"/>
    </row>
    <row r="150" spans="14:17">
      <c r="N150" s="1148"/>
      <c r="O150" s="1148"/>
      <c r="P150" s="1148"/>
      <c r="Q150" s="1148"/>
    </row>
    <row r="151" spans="14:17">
      <c r="N151" s="1148"/>
      <c r="O151" s="1148"/>
      <c r="P151" s="1148"/>
      <c r="Q151" s="1148"/>
    </row>
    <row r="152" spans="14:17">
      <c r="N152" s="1148"/>
      <c r="O152" s="1148"/>
      <c r="P152" s="1148"/>
      <c r="Q152" s="1148"/>
    </row>
    <row r="153" spans="14:17">
      <c r="N153" s="1148"/>
      <c r="O153" s="1148"/>
      <c r="P153" s="1148"/>
      <c r="Q153" s="1148"/>
    </row>
    <row r="154" spans="14:17">
      <c r="N154" s="1148"/>
      <c r="O154" s="1148"/>
      <c r="P154" s="1148"/>
      <c r="Q154" s="1148"/>
    </row>
    <row r="155" spans="14:17">
      <c r="N155" s="1148"/>
      <c r="O155" s="1148"/>
      <c r="P155" s="1148"/>
      <c r="Q155" s="1148"/>
    </row>
    <row r="156" spans="14:17">
      <c r="N156" s="1148"/>
      <c r="O156" s="1148"/>
      <c r="P156" s="1148"/>
      <c r="Q156" s="1148"/>
    </row>
    <row r="157" spans="14:17">
      <c r="N157" s="1148"/>
      <c r="O157" s="1148"/>
      <c r="P157" s="1148"/>
      <c r="Q157" s="1148"/>
    </row>
    <row r="158" spans="14:17">
      <c r="N158" s="1148"/>
      <c r="O158" s="1148"/>
      <c r="P158" s="1148"/>
      <c r="Q158" s="1148"/>
    </row>
    <row r="159" spans="14:17">
      <c r="N159" s="1148"/>
      <c r="O159" s="1148"/>
      <c r="P159" s="1148"/>
      <c r="Q159" s="1148"/>
    </row>
    <row r="160" spans="14:17">
      <c r="N160" s="1148"/>
      <c r="O160" s="1148"/>
      <c r="P160" s="1148"/>
      <c r="Q160" s="1148"/>
    </row>
    <row r="161" spans="14:17">
      <c r="N161" s="1148"/>
      <c r="O161" s="1148"/>
      <c r="P161" s="1148"/>
      <c r="Q161" s="1148"/>
    </row>
    <row r="162" spans="14:17">
      <c r="N162" s="1148"/>
      <c r="O162" s="1148"/>
      <c r="P162" s="1148"/>
      <c r="Q162" s="1148"/>
    </row>
    <row r="163" spans="14:17">
      <c r="N163" s="1148"/>
      <c r="O163" s="1148"/>
      <c r="P163" s="1148"/>
      <c r="Q163" s="1148"/>
    </row>
    <row r="164" spans="14:17">
      <c r="N164" s="1148"/>
      <c r="O164" s="1148"/>
      <c r="P164" s="1148"/>
      <c r="Q164" s="1148"/>
    </row>
    <row r="165" spans="14:17">
      <c r="N165" s="1148"/>
      <c r="O165" s="1148"/>
      <c r="P165" s="1148"/>
      <c r="Q165" s="1148"/>
    </row>
    <row r="166" spans="14:17">
      <c r="N166" s="1148"/>
      <c r="O166" s="1148"/>
      <c r="P166" s="1148"/>
      <c r="Q166" s="1148"/>
    </row>
    <row r="167" spans="14:17">
      <c r="N167" s="1148"/>
      <c r="O167" s="1148"/>
      <c r="P167" s="1148"/>
      <c r="Q167" s="1148"/>
    </row>
    <row r="168" spans="14:17">
      <c r="N168" s="1148"/>
      <c r="O168" s="1148"/>
      <c r="P168" s="1148"/>
      <c r="Q168" s="1148"/>
    </row>
  </sheetData>
  <mergeCells count="195">
    <mergeCell ref="C46:G46"/>
    <mergeCell ref="C47:Q47"/>
    <mergeCell ref="C33:G33"/>
    <mergeCell ref="N19:N21"/>
    <mergeCell ref="N27:N28"/>
    <mergeCell ref="C29:C32"/>
    <mergeCell ref="C98:G98"/>
    <mergeCell ref="H98:K98"/>
    <mergeCell ref="C99:G99"/>
    <mergeCell ref="H99:K99"/>
    <mergeCell ref="B92:G92"/>
    <mergeCell ref="C70:C71"/>
    <mergeCell ref="D70:D71"/>
    <mergeCell ref="E70:E71"/>
    <mergeCell ref="F70:F71"/>
    <mergeCell ref="N92:Q92"/>
    <mergeCell ref="F94:M94"/>
    <mergeCell ref="C95:G95"/>
    <mergeCell ref="H95:K95"/>
    <mergeCell ref="C96:G96"/>
    <mergeCell ref="C97:G97"/>
    <mergeCell ref="H97:K97"/>
    <mergeCell ref="H96:K96"/>
    <mergeCell ref="N72:N73"/>
    <mergeCell ref="N74:N75"/>
    <mergeCell ref="E72:E73"/>
    <mergeCell ref="F72:F73"/>
    <mergeCell ref="C74:C75"/>
    <mergeCell ref="D74:D75"/>
    <mergeCell ref="E74:E75"/>
    <mergeCell ref="F74:F75"/>
    <mergeCell ref="C89:G89"/>
    <mergeCell ref="C72:C73"/>
    <mergeCell ref="D72:D73"/>
    <mergeCell ref="N82:N83"/>
    <mergeCell ref="C84:C85"/>
    <mergeCell ref="D84:D85"/>
    <mergeCell ref="E84:E85"/>
    <mergeCell ref="F84:F85"/>
    <mergeCell ref="N84:N85"/>
    <mergeCell ref="C82:C83"/>
    <mergeCell ref="D82:D83"/>
    <mergeCell ref="E82:E83"/>
    <mergeCell ref="B90:G90"/>
    <mergeCell ref="B91:G91"/>
    <mergeCell ref="C106:G106"/>
    <mergeCell ref="H106:K106"/>
    <mergeCell ref="C103:G103"/>
    <mergeCell ref="H103:K103"/>
    <mergeCell ref="C104:G104"/>
    <mergeCell ref="H104:K104"/>
    <mergeCell ref="C88:G88"/>
    <mergeCell ref="C105:G105"/>
    <mergeCell ref="H105:K105"/>
    <mergeCell ref="C100:G100"/>
    <mergeCell ref="H100:K100"/>
    <mergeCell ref="C101:G101"/>
    <mergeCell ref="H101:K101"/>
    <mergeCell ref="C102:G102"/>
    <mergeCell ref="H102:K102"/>
    <mergeCell ref="A76:A77"/>
    <mergeCell ref="B76:B77"/>
    <mergeCell ref="C76:C77"/>
    <mergeCell ref="D76:D77"/>
    <mergeCell ref="E76:E77"/>
    <mergeCell ref="N86:N87"/>
    <mergeCell ref="F82:F83"/>
    <mergeCell ref="N76:N77"/>
    <mergeCell ref="C78:C79"/>
    <mergeCell ref="D78:D79"/>
    <mergeCell ref="E78:E79"/>
    <mergeCell ref="F78:F79"/>
    <mergeCell ref="F76:F77"/>
    <mergeCell ref="C80:C81"/>
    <mergeCell ref="D80:D81"/>
    <mergeCell ref="E80:E81"/>
    <mergeCell ref="F80:F81"/>
    <mergeCell ref="C86:C87"/>
    <mergeCell ref="D86:D87"/>
    <mergeCell ref="E86:E87"/>
    <mergeCell ref="F86:F87"/>
    <mergeCell ref="N64:N65"/>
    <mergeCell ref="C66:G66"/>
    <mergeCell ref="C67:Q67"/>
    <mergeCell ref="A68:A69"/>
    <mergeCell ref="B68:B69"/>
    <mergeCell ref="C68:C69"/>
    <mergeCell ref="D68:D69"/>
    <mergeCell ref="E68:E69"/>
    <mergeCell ref="F68:F69"/>
    <mergeCell ref="N68:N69"/>
    <mergeCell ref="C64:C65"/>
    <mergeCell ref="D64:D65"/>
    <mergeCell ref="E64:E65"/>
    <mergeCell ref="F64:F65"/>
    <mergeCell ref="N52:N55"/>
    <mergeCell ref="C56:G56"/>
    <mergeCell ref="B57:G57"/>
    <mergeCell ref="B58:Q58"/>
    <mergeCell ref="C59:Q59"/>
    <mergeCell ref="F52:F55"/>
    <mergeCell ref="F60:F61"/>
    <mergeCell ref="N60:N61"/>
    <mergeCell ref="C62:C63"/>
    <mergeCell ref="D62:D63"/>
    <mergeCell ref="E62:E63"/>
    <mergeCell ref="F62:F63"/>
    <mergeCell ref="A60:A61"/>
    <mergeCell ref="B60:B61"/>
    <mergeCell ref="C60:C61"/>
    <mergeCell ref="D60:D61"/>
    <mergeCell ref="E60:E61"/>
    <mergeCell ref="A52:A55"/>
    <mergeCell ref="B52:B55"/>
    <mergeCell ref="C52:C55"/>
    <mergeCell ref="D52:D55"/>
    <mergeCell ref="E52:E55"/>
    <mergeCell ref="A48:A51"/>
    <mergeCell ref="B48:B51"/>
    <mergeCell ref="C48:C51"/>
    <mergeCell ref="D48:D51"/>
    <mergeCell ref="E48:E51"/>
    <mergeCell ref="F48:F51"/>
    <mergeCell ref="N48:N51"/>
    <mergeCell ref="K1:Q1"/>
    <mergeCell ref="D3:Q3"/>
    <mergeCell ref="C13:C14"/>
    <mergeCell ref="D13:D14"/>
    <mergeCell ref="E13:E14"/>
    <mergeCell ref="N4:Q4"/>
    <mergeCell ref="H5:H6"/>
    <mergeCell ref="N29:N32"/>
    <mergeCell ref="A27:A28"/>
    <mergeCell ref="B27:B28"/>
    <mergeCell ref="C27:C28"/>
    <mergeCell ref="D27:D28"/>
    <mergeCell ref="E27:E28"/>
    <mergeCell ref="F27:F28"/>
    <mergeCell ref="E4:E6"/>
    <mergeCell ref="F4:F6"/>
    <mergeCell ref="G4:G6"/>
    <mergeCell ref="H4:K4"/>
    <mergeCell ref="L4:L6"/>
    <mergeCell ref="M4:M6"/>
    <mergeCell ref="F13:F14"/>
    <mergeCell ref="B7:Q7"/>
    <mergeCell ref="C8:Q8"/>
    <mergeCell ref="A9:A12"/>
    <mergeCell ref="D43:D45"/>
    <mergeCell ref="C39:C42"/>
    <mergeCell ref="C35:C38"/>
    <mergeCell ref="C43:C45"/>
    <mergeCell ref="C34:Q34"/>
    <mergeCell ref="E23:E26"/>
    <mergeCell ref="F23:F26"/>
    <mergeCell ref="I5:J5"/>
    <mergeCell ref="K5:K6"/>
    <mergeCell ref="N5:N6"/>
    <mergeCell ref="O5:Q5"/>
    <mergeCell ref="D35:D38"/>
    <mergeCell ref="D39:D42"/>
    <mergeCell ref="C17:G17"/>
    <mergeCell ref="C18:Q18"/>
    <mergeCell ref="C19:C22"/>
    <mergeCell ref="D19:D22"/>
    <mergeCell ref="D29:D32"/>
    <mergeCell ref="E29:E32"/>
    <mergeCell ref="C9:C12"/>
    <mergeCell ref="A19:A22"/>
    <mergeCell ref="B19:B22"/>
    <mergeCell ref="A29:A32"/>
    <mergeCell ref="B29:B32"/>
    <mergeCell ref="F29:F32"/>
    <mergeCell ref="E19:E22"/>
    <mergeCell ref="F19:F22"/>
    <mergeCell ref="E9:E12"/>
    <mergeCell ref="F9:F12"/>
    <mergeCell ref="D15:D16"/>
    <mergeCell ref="E15:E16"/>
    <mergeCell ref="F15:F16"/>
    <mergeCell ref="A4:A6"/>
    <mergeCell ref="B4:B6"/>
    <mergeCell ref="C4:C6"/>
    <mergeCell ref="D4:D6"/>
    <mergeCell ref="A23:A26"/>
    <mergeCell ref="B23:B26"/>
    <mergeCell ref="C23:C26"/>
    <mergeCell ref="D23:D26"/>
    <mergeCell ref="A13:A14"/>
    <mergeCell ref="B13:B14"/>
    <mergeCell ref="B9:B12"/>
    <mergeCell ref="D9:D12"/>
    <mergeCell ref="A15:A16"/>
    <mergeCell ref="B15:B16"/>
    <mergeCell ref="C15:C16"/>
  </mergeCells>
  <pageMargins left="0.7" right="0.7"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5"/>
  <sheetViews>
    <sheetView zoomScaleNormal="100" workbookViewId="0">
      <selection activeCell="L4" sqref="L4:L6"/>
    </sheetView>
  </sheetViews>
  <sheetFormatPr defaultColWidth="9.140625" defaultRowHeight="11.25"/>
  <cols>
    <col min="1" max="3" width="2.5703125" style="1" customWidth="1"/>
    <col min="4" max="4" width="39" style="1" customWidth="1"/>
    <col min="5" max="5" width="8.140625" style="2" customWidth="1"/>
    <col min="6" max="6" width="5.140625" style="1" customWidth="1"/>
    <col min="7" max="7" width="6.85546875" style="3" customWidth="1"/>
    <col min="8" max="8" width="6.7109375" style="1" customWidth="1"/>
    <col min="9" max="9" width="6.42578125" style="1" customWidth="1"/>
    <col min="10" max="10" width="5.42578125" style="1" customWidth="1"/>
    <col min="11" max="11" width="5.7109375" style="1" customWidth="1"/>
    <col min="12" max="12" width="7.140625" style="1" customWidth="1"/>
    <col min="13" max="13" width="6.85546875" style="1" customWidth="1"/>
    <col min="14" max="14" width="15.28515625" style="1" customWidth="1"/>
    <col min="15" max="15" width="4.28515625" style="4" customWidth="1"/>
    <col min="16" max="16" width="4.7109375" style="1" customWidth="1"/>
    <col min="17" max="17" width="4.28515625" style="1" customWidth="1"/>
    <col min="18" max="16384" width="9.140625" style="5"/>
  </cols>
  <sheetData>
    <row r="1" spans="1:23" ht="50.45" customHeight="1">
      <c r="J1" s="2100"/>
      <c r="K1" s="2100"/>
      <c r="L1" s="2100"/>
      <c r="M1" s="2100"/>
      <c r="N1" s="2100"/>
      <c r="O1" s="2100"/>
      <c r="P1" s="2100"/>
      <c r="Q1" s="2100"/>
    </row>
    <row r="2" spans="1:23" ht="14.25" customHeight="1">
      <c r="E2" s="797" t="s">
        <v>826</v>
      </c>
      <c r="L2" s="468"/>
      <c r="M2" s="469"/>
      <c r="N2" s="469"/>
      <c r="O2" s="469"/>
      <c r="P2" s="469"/>
      <c r="Q2" s="469"/>
    </row>
    <row r="3" spans="1:23" ht="14.25" customHeight="1" thickBot="1">
      <c r="D3" s="3333" t="s">
        <v>36</v>
      </c>
      <c r="E3" s="3333"/>
      <c r="F3" s="3333"/>
      <c r="G3" s="3333"/>
      <c r="H3" s="3333"/>
      <c r="I3" s="3333"/>
      <c r="J3" s="3333"/>
      <c r="K3" s="3333"/>
      <c r="L3" s="3333"/>
      <c r="M3" s="3333"/>
      <c r="N3" s="3333"/>
      <c r="O3" s="3333"/>
      <c r="P3" s="3333"/>
      <c r="Q3" s="3333"/>
      <c r="R3" s="3333"/>
      <c r="S3" s="3333"/>
      <c r="T3" s="3333"/>
      <c r="U3" s="3333"/>
      <c r="V3" s="3333"/>
      <c r="W3" s="3333"/>
    </row>
    <row r="4" spans="1:23" ht="36.75" customHeight="1">
      <c r="A4" s="2102" t="s">
        <v>0</v>
      </c>
      <c r="B4" s="2105" t="s">
        <v>1</v>
      </c>
      <c r="C4" s="2105" t="s">
        <v>2</v>
      </c>
      <c r="D4" s="2108" t="s">
        <v>3</v>
      </c>
      <c r="E4" s="2111" t="s">
        <v>4</v>
      </c>
      <c r="F4" s="2075" t="s">
        <v>5</v>
      </c>
      <c r="G4" s="2094" t="s">
        <v>6</v>
      </c>
      <c r="H4" s="2027" t="s">
        <v>139</v>
      </c>
      <c r="I4" s="2028"/>
      <c r="J4" s="2028"/>
      <c r="K4" s="2029"/>
      <c r="L4" s="2624" t="s">
        <v>686</v>
      </c>
      <c r="M4" s="2623" t="s">
        <v>685</v>
      </c>
      <c r="N4" s="2062" t="s">
        <v>23</v>
      </c>
      <c r="O4" s="2063"/>
      <c r="P4" s="2063"/>
      <c r="Q4" s="2064"/>
    </row>
    <row r="5" spans="1:23" ht="15" customHeight="1">
      <c r="A5" s="2103"/>
      <c r="B5" s="2106"/>
      <c r="C5" s="2106"/>
      <c r="D5" s="2109"/>
      <c r="E5" s="2112"/>
      <c r="F5" s="2076"/>
      <c r="G5" s="2095"/>
      <c r="H5" s="2097" t="s">
        <v>7</v>
      </c>
      <c r="I5" s="2099" t="s">
        <v>8</v>
      </c>
      <c r="J5" s="2099"/>
      <c r="K5" s="2081" t="s">
        <v>359</v>
      </c>
      <c r="L5" s="2598"/>
      <c r="M5" s="2594"/>
      <c r="N5" s="2087" t="s">
        <v>35</v>
      </c>
      <c r="O5" s="2089" t="s">
        <v>10</v>
      </c>
      <c r="P5" s="2089"/>
      <c r="Q5" s="2090"/>
    </row>
    <row r="6" spans="1:23" ht="75" customHeight="1" thickBot="1">
      <c r="A6" s="2104"/>
      <c r="B6" s="2107"/>
      <c r="C6" s="2107"/>
      <c r="D6" s="2110"/>
      <c r="E6" s="2113"/>
      <c r="F6" s="2077"/>
      <c r="G6" s="2096"/>
      <c r="H6" s="2098"/>
      <c r="I6" s="251" t="s">
        <v>7</v>
      </c>
      <c r="J6" s="34" t="s">
        <v>11</v>
      </c>
      <c r="K6" s="2082"/>
      <c r="L6" s="2599"/>
      <c r="M6" s="2595"/>
      <c r="N6" s="2088"/>
      <c r="O6" s="7" t="s">
        <v>94</v>
      </c>
      <c r="P6" s="7" t="s">
        <v>825</v>
      </c>
      <c r="Q6" s="8" t="s">
        <v>146</v>
      </c>
    </row>
    <row r="7" spans="1:23" ht="15.75" customHeight="1" thickBot="1">
      <c r="A7" s="37" t="s">
        <v>12</v>
      </c>
      <c r="B7" s="2083" t="s">
        <v>824</v>
      </c>
      <c r="C7" s="2083"/>
      <c r="D7" s="2083"/>
      <c r="E7" s="2083"/>
      <c r="F7" s="2083"/>
      <c r="G7" s="2083"/>
      <c r="H7" s="2083"/>
      <c r="I7" s="2083"/>
      <c r="J7" s="2083"/>
      <c r="K7" s="2083"/>
      <c r="L7" s="2083"/>
      <c r="M7" s="2083"/>
      <c r="N7" s="2083"/>
      <c r="O7" s="2083"/>
      <c r="P7" s="2083"/>
      <c r="Q7" s="2084"/>
    </row>
    <row r="8" spans="1:23" ht="43.15" customHeight="1" thickBot="1">
      <c r="A8" s="38" t="s">
        <v>12</v>
      </c>
      <c r="B8" s="39" t="s">
        <v>12</v>
      </c>
      <c r="C8" s="2085" t="s">
        <v>823</v>
      </c>
      <c r="D8" s="2085"/>
      <c r="E8" s="2085"/>
      <c r="F8" s="2085"/>
      <c r="G8" s="2085"/>
      <c r="H8" s="2085"/>
      <c r="I8" s="2085"/>
      <c r="J8" s="2085"/>
      <c r="K8" s="2085"/>
      <c r="L8" s="2085"/>
      <c r="M8" s="2085"/>
      <c r="N8" s="2085"/>
      <c r="O8" s="2085"/>
      <c r="P8" s="2085"/>
      <c r="Q8" s="2086"/>
    </row>
    <row r="9" spans="1:23" ht="14.25" customHeight="1">
      <c r="A9" s="2065" t="s">
        <v>12</v>
      </c>
      <c r="B9" s="2068" t="s">
        <v>12</v>
      </c>
      <c r="C9" s="2048" t="s">
        <v>12</v>
      </c>
      <c r="D9" s="2072" t="s">
        <v>822</v>
      </c>
      <c r="E9" s="1973" t="s">
        <v>64</v>
      </c>
      <c r="F9" s="2078" t="s">
        <v>137</v>
      </c>
      <c r="G9" s="206" t="s">
        <v>80</v>
      </c>
      <c r="H9" s="740">
        <v>409.6</v>
      </c>
      <c r="I9" s="739">
        <v>409.6</v>
      </c>
      <c r="J9" s="739">
        <v>0</v>
      </c>
      <c r="K9" s="738">
        <v>0</v>
      </c>
      <c r="L9" s="737">
        <v>401.3</v>
      </c>
      <c r="M9" s="736">
        <v>401.3</v>
      </c>
      <c r="N9" s="3331" t="s">
        <v>798</v>
      </c>
      <c r="O9" s="735">
        <v>1347</v>
      </c>
      <c r="P9" s="735">
        <v>1320</v>
      </c>
      <c r="Q9" s="734">
        <v>1320</v>
      </c>
    </row>
    <row r="10" spans="1:23" ht="26.45" customHeight="1" thickBot="1">
      <c r="A10" s="2067"/>
      <c r="B10" s="2070"/>
      <c r="C10" s="2049"/>
      <c r="D10" s="2074"/>
      <c r="E10" s="1974"/>
      <c r="F10" s="2080"/>
      <c r="G10" s="9" t="s">
        <v>13</v>
      </c>
      <c r="H10" s="11">
        <f>H9*1</f>
        <v>409.6</v>
      </c>
      <c r="I10" s="11">
        <f t="shared" ref="I10:M10" si="0">I9*1</f>
        <v>409.6</v>
      </c>
      <c r="J10" s="11">
        <f t="shared" si="0"/>
        <v>0</v>
      </c>
      <c r="K10" s="11">
        <f t="shared" si="0"/>
        <v>0</v>
      </c>
      <c r="L10" s="11">
        <f t="shared" si="0"/>
        <v>401.3</v>
      </c>
      <c r="M10" s="11">
        <f t="shared" si="0"/>
        <v>401.3</v>
      </c>
      <c r="N10" s="3332"/>
      <c r="O10" s="1449"/>
      <c r="P10" s="1449"/>
      <c r="Q10" s="1448"/>
      <c r="R10" s="437"/>
      <c r="T10" s="435"/>
    </row>
    <row r="11" spans="1:23" ht="14.25" customHeight="1">
      <c r="A11" s="474" t="s">
        <v>12</v>
      </c>
      <c r="B11" s="41" t="s">
        <v>12</v>
      </c>
      <c r="C11" s="250" t="s">
        <v>14</v>
      </c>
      <c r="D11" s="2072" t="s">
        <v>821</v>
      </c>
      <c r="E11" s="1973" t="s">
        <v>64</v>
      </c>
      <c r="F11" s="257" t="s">
        <v>137</v>
      </c>
      <c r="G11" s="206" t="s">
        <v>40</v>
      </c>
      <c r="H11" s="740">
        <v>1667.4</v>
      </c>
      <c r="I11" s="739">
        <v>1667.4</v>
      </c>
      <c r="J11" s="739">
        <v>0</v>
      </c>
      <c r="K11" s="738">
        <v>0</v>
      </c>
      <c r="L11" s="737">
        <v>1802.4</v>
      </c>
      <c r="M11" s="736">
        <v>1802.4</v>
      </c>
      <c r="N11" s="3331" t="s">
        <v>794</v>
      </c>
      <c r="O11" s="735">
        <v>2700</v>
      </c>
      <c r="P11" s="735">
        <v>2700</v>
      </c>
      <c r="Q11" s="734">
        <v>2700</v>
      </c>
      <c r="R11" s="437"/>
      <c r="T11" s="435"/>
    </row>
    <row r="12" spans="1:23" ht="25.5" customHeight="1" thickBot="1">
      <c r="A12" s="480"/>
      <c r="B12" s="23"/>
      <c r="C12" s="254"/>
      <c r="D12" s="2074"/>
      <c r="E12" s="1974"/>
      <c r="F12" s="256"/>
      <c r="G12" s="9" t="s">
        <v>13</v>
      </c>
      <c r="H12" s="11">
        <f>H11*1</f>
        <v>1667.4</v>
      </c>
      <c r="I12" s="11">
        <f t="shared" ref="I12:M12" si="1">I11*1</f>
        <v>1667.4</v>
      </c>
      <c r="J12" s="11">
        <f t="shared" si="1"/>
        <v>0</v>
      </c>
      <c r="K12" s="11">
        <f t="shared" si="1"/>
        <v>0</v>
      </c>
      <c r="L12" s="11">
        <f t="shared" si="1"/>
        <v>1802.4</v>
      </c>
      <c r="M12" s="11">
        <f t="shared" si="1"/>
        <v>1802.4</v>
      </c>
      <c r="N12" s="3332"/>
      <c r="O12" s="1449"/>
      <c r="P12" s="1449"/>
      <c r="Q12" s="1448"/>
      <c r="R12" s="437"/>
      <c r="T12" s="435"/>
    </row>
    <row r="13" spans="1:23" ht="15" customHeight="1" thickBot="1">
      <c r="A13" s="470" t="s">
        <v>12</v>
      </c>
      <c r="B13" s="22" t="s">
        <v>12</v>
      </c>
      <c r="C13" s="2053" t="s">
        <v>37</v>
      </c>
      <c r="D13" s="2072" t="s">
        <v>820</v>
      </c>
      <c r="E13" s="1973" t="s">
        <v>64</v>
      </c>
      <c r="F13" s="2121" t="s">
        <v>818</v>
      </c>
      <c r="G13" s="14" t="s">
        <v>103</v>
      </c>
      <c r="H13" s="16">
        <v>8525</v>
      </c>
      <c r="I13" s="15">
        <v>8525</v>
      </c>
      <c r="J13" s="15">
        <v>0</v>
      </c>
      <c r="K13" s="17">
        <v>0</v>
      </c>
      <c r="L13" s="18">
        <v>8862</v>
      </c>
      <c r="M13" s="19">
        <v>8966</v>
      </c>
      <c r="N13" s="3331" t="s">
        <v>798</v>
      </c>
      <c r="O13" s="494">
        <v>4552</v>
      </c>
      <c r="P13" s="494">
        <v>4697</v>
      </c>
      <c r="Q13" s="1099">
        <v>4746</v>
      </c>
      <c r="R13" s="437"/>
      <c r="T13" s="435"/>
    </row>
    <row r="14" spans="1:23" ht="15" customHeight="1">
      <c r="A14" s="474"/>
      <c r="B14" s="41"/>
      <c r="C14" s="2052"/>
      <c r="D14" s="2073"/>
      <c r="E14" s="1983"/>
      <c r="F14" s="2126"/>
      <c r="G14" s="14" t="s">
        <v>103</v>
      </c>
      <c r="H14" s="16">
        <v>170.5</v>
      </c>
      <c r="I14" s="15">
        <v>170.5</v>
      </c>
      <c r="J14" s="15">
        <v>82</v>
      </c>
      <c r="K14" s="17">
        <v>0</v>
      </c>
      <c r="L14" s="18">
        <v>177.2</v>
      </c>
      <c r="M14" s="19">
        <v>179.3</v>
      </c>
      <c r="N14" s="3334"/>
      <c r="O14" s="1447"/>
      <c r="P14" s="1447"/>
      <c r="Q14" s="1446"/>
      <c r="R14" s="437"/>
      <c r="T14" s="435"/>
    </row>
    <row r="15" spans="1:23" ht="36.6" customHeight="1" thickBot="1">
      <c r="A15" s="480"/>
      <c r="B15" s="23"/>
      <c r="C15" s="2054"/>
      <c r="D15" s="2074"/>
      <c r="E15" s="1974"/>
      <c r="F15" s="2122"/>
      <c r="G15" s="9" t="s">
        <v>13</v>
      </c>
      <c r="H15" s="11">
        <f>H13+H14</f>
        <v>8695.5</v>
      </c>
      <c r="I15" s="11">
        <f t="shared" ref="I15:M15" si="2">I13+I14</f>
        <v>8695.5</v>
      </c>
      <c r="J15" s="11">
        <f t="shared" si="2"/>
        <v>82</v>
      </c>
      <c r="K15" s="11">
        <f t="shared" si="2"/>
        <v>0</v>
      </c>
      <c r="L15" s="11">
        <f t="shared" si="2"/>
        <v>9039.2000000000007</v>
      </c>
      <c r="M15" s="11">
        <f t="shared" si="2"/>
        <v>9145.2999999999993</v>
      </c>
      <c r="N15" s="3332"/>
      <c r="O15" s="1445"/>
      <c r="P15" s="1445"/>
      <c r="Q15" s="1444"/>
      <c r="R15" s="437"/>
      <c r="T15" s="435"/>
    </row>
    <row r="16" spans="1:23" ht="16.5" customHeight="1" thickBot="1">
      <c r="A16" s="470" t="s">
        <v>12</v>
      </c>
      <c r="B16" s="22" t="s">
        <v>12</v>
      </c>
      <c r="C16" s="2053" t="s">
        <v>38</v>
      </c>
      <c r="D16" s="2072" t="s">
        <v>819</v>
      </c>
      <c r="E16" s="1973" t="s">
        <v>64</v>
      </c>
      <c r="F16" s="2121" t="s">
        <v>818</v>
      </c>
      <c r="G16" s="14" t="s">
        <v>103</v>
      </c>
      <c r="H16" s="16">
        <v>2070.6</v>
      </c>
      <c r="I16" s="15">
        <v>2070.6</v>
      </c>
      <c r="J16" s="15">
        <v>0</v>
      </c>
      <c r="K16" s="17">
        <v>0</v>
      </c>
      <c r="L16" s="18">
        <v>2070.6</v>
      </c>
      <c r="M16" s="19">
        <v>2070.6</v>
      </c>
      <c r="N16" s="3331" t="s">
        <v>798</v>
      </c>
      <c r="O16" s="494">
        <v>5250</v>
      </c>
      <c r="P16" s="494">
        <v>5250</v>
      </c>
      <c r="Q16" s="1099">
        <v>5250</v>
      </c>
      <c r="R16" s="437"/>
      <c r="T16" s="435"/>
    </row>
    <row r="17" spans="1:20" ht="16.5" customHeight="1">
      <c r="A17" s="474"/>
      <c r="B17" s="41"/>
      <c r="C17" s="2052"/>
      <c r="D17" s="2073"/>
      <c r="E17" s="1983"/>
      <c r="F17" s="2126"/>
      <c r="G17" s="14" t="s">
        <v>103</v>
      </c>
      <c r="H17" s="16">
        <v>67.3</v>
      </c>
      <c r="I17" s="15">
        <v>67.3</v>
      </c>
      <c r="J17" s="15">
        <v>37</v>
      </c>
      <c r="K17" s="17">
        <v>0</v>
      </c>
      <c r="L17" s="18">
        <v>67.3</v>
      </c>
      <c r="M17" s="19">
        <v>67.3</v>
      </c>
      <c r="N17" s="3334"/>
      <c r="O17" s="1447"/>
      <c r="P17" s="1447"/>
      <c r="Q17" s="1446"/>
      <c r="R17" s="437"/>
      <c r="T17" s="435"/>
    </row>
    <row r="18" spans="1:20" ht="31.15" customHeight="1" thickBot="1">
      <c r="A18" s="480"/>
      <c r="B18" s="23"/>
      <c r="C18" s="2054"/>
      <c r="D18" s="2074"/>
      <c r="E18" s="1974"/>
      <c r="F18" s="2122"/>
      <c r="G18" s="9" t="s">
        <v>13</v>
      </c>
      <c r="H18" s="11">
        <f>H16+H17</f>
        <v>2137.9</v>
      </c>
      <c r="I18" s="11">
        <f t="shared" ref="I18:M18" si="3">I16+I17</f>
        <v>2137.9</v>
      </c>
      <c r="J18" s="11">
        <f t="shared" si="3"/>
        <v>37</v>
      </c>
      <c r="K18" s="11">
        <f t="shared" si="3"/>
        <v>0</v>
      </c>
      <c r="L18" s="11">
        <f t="shared" si="3"/>
        <v>2137.9</v>
      </c>
      <c r="M18" s="11">
        <f t="shared" si="3"/>
        <v>2137.9</v>
      </c>
      <c r="N18" s="3332"/>
      <c r="O18" s="1445"/>
      <c r="P18" s="1445"/>
      <c r="Q18" s="1444"/>
      <c r="R18" s="437"/>
      <c r="T18" s="435"/>
    </row>
    <row r="19" spans="1:20" ht="19.5" customHeight="1">
      <c r="A19" s="470" t="s">
        <v>12</v>
      </c>
      <c r="B19" s="22" t="s">
        <v>12</v>
      </c>
      <c r="C19" s="2053" t="s">
        <v>42</v>
      </c>
      <c r="D19" s="2072" t="s">
        <v>817</v>
      </c>
      <c r="E19" s="1973" t="s">
        <v>64</v>
      </c>
      <c r="F19" s="2121" t="s">
        <v>137</v>
      </c>
      <c r="G19" s="14" t="s">
        <v>103</v>
      </c>
      <c r="H19" s="16">
        <v>0</v>
      </c>
      <c r="I19" s="15">
        <v>0</v>
      </c>
      <c r="J19" s="15">
        <v>0</v>
      </c>
      <c r="K19" s="17">
        <v>0</v>
      </c>
      <c r="L19" s="18">
        <v>0</v>
      </c>
      <c r="M19" s="19">
        <v>0</v>
      </c>
      <c r="N19" s="3331" t="s">
        <v>798</v>
      </c>
      <c r="O19" s="494">
        <v>0</v>
      </c>
      <c r="P19" s="494">
        <v>0</v>
      </c>
      <c r="Q19" s="1099">
        <v>0</v>
      </c>
      <c r="R19" s="437"/>
      <c r="T19" s="435"/>
    </row>
    <row r="20" spans="1:20" ht="40.15" customHeight="1" thickBot="1">
      <c r="A20" s="480"/>
      <c r="B20" s="23"/>
      <c r="C20" s="2054"/>
      <c r="D20" s="2074"/>
      <c r="E20" s="1974"/>
      <c r="F20" s="2122"/>
      <c r="G20" s="9" t="s">
        <v>13</v>
      </c>
      <c r="H20" s="11">
        <f>H19*1</f>
        <v>0</v>
      </c>
      <c r="I20" s="11">
        <f t="shared" ref="I20:M20" si="4">I19*1</f>
        <v>0</v>
      </c>
      <c r="J20" s="11">
        <f t="shared" si="4"/>
        <v>0</v>
      </c>
      <c r="K20" s="11">
        <f t="shared" si="4"/>
        <v>0</v>
      </c>
      <c r="L20" s="11">
        <f t="shared" si="4"/>
        <v>0</v>
      </c>
      <c r="M20" s="11">
        <f t="shared" si="4"/>
        <v>0</v>
      </c>
      <c r="N20" s="3332"/>
      <c r="O20" s="1445"/>
      <c r="P20" s="1445"/>
      <c r="Q20" s="1444"/>
      <c r="R20" s="437"/>
      <c r="T20" s="435"/>
    </row>
    <row r="21" spans="1:20" ht="20.25" customHeight="1">
      <c r="A21" s="474" t="s">
        <v>12</v>
      </c>
      <c r="B21" s="41" t="s">
        <v>12</v>
      </c>
      <c r="C21" s="2052" t="s">
        <v>44</v>
      </c>
      <c r="D21" s="2073" t="s">
        <v>816</v>
      </c>
      <c r="E21" s="2403" t="s">
        <v>64</v>
      </c>
      <c r="F21" s="2126" t="s">
        <v>137</v>
      </c>
      <c r="G21" s="187" t="s">
        <v>103</v>
      </c>
      <c r="H21" s="475">
        <v>0.9</v>
      </c>
      <c r="I21" s="476">
        <v>0.9</v>
      </c>
      <c r="J21" s="476">
        <v>0</v>
      </c>
      <c r="K21" s="477">
        <v>0</v>
      </c>
      <c r="L21" s="1443">
        <v>0.9</v>
      </c>
      <c r="M21" s="509">
        <v>0.9</v>
      </c>
      <c r="N21" s="3334" t="s">
        <v>798</v>
      </c>
      <c r="O21" s="786">
        <v>10</v>
      </c>
      <c r="P21" s="786">
        <v>10</v>
      </c>
      <c r="Q21" s="786">
        <v>10</v>
      </c>
      <c r="R21" s="437"/>
      <c r="T21" s="435"/>
    </row>
    <row r="22" spans="1:20" ht="16.5" customHeight="1" thickBot="1">
      <c r="A22" s="1386"/>
      <c r="B22" s="41"/>
      <c r="C22" s="2052"/>
      <c r="D22" s="2074"/>
      <c r="E22" s="1983"/>
      <c r="F22" s="2122"/>
      <c r="G22" s="9" t="s">
        <v>13</v>
      </c>
      <c r="H22" s="11">
        <f>H21*1</f>
        <v>0.9</v>
      </c>
      <c r="I22" s="11">
        <f t="shared" ref="I22:M22" si="5">I21*1</f>
        <v>0.9</v>
      </c>
      <c r="J22" s="11">
        <f t="shared" si="5"/>
        <v>0</v>
      </c>
      <c r="K22" s="11">
        <f t="shared" si="5"/>
        <v>0</v>
      </c>
      <c r="L22" s="11">
        <f t="shared" si="5"/>
        <v>0.9</v>
      </c>
      <c r="M22" s="11">
        <f t="shared" si="5"/>
        <v>0.9</v>
      </c>
      <c r="N22" s="3332"/>
      <c r="O22" s="1442"/>
      <c r="P22" s="1442"/>
      <c r="Q22" s="1442"/>
      <c r="R22" s="437"/>
      <c r="T22" s="435"/>
    </row>
    <row r="23" spans="1:20" ht="39.75" customHeight="1" thickBot="1">
      <c r="A23" s="249" t="s">
        <v>12</v>
      </c>
      <c r="B23" s="1441" t="s">
        <v>12</v>
      </c>
      <c r="C23" s="1440" t="s">
        <v>45</v>
      </c>
      <c r="D23" s="450" t="s">
        <v>815</v>
      </c>
      <c r="E23" s="400" t="s">
        <v>64</v>
      </c>
      <c r="F23" s="400" t="s">
        <v>137</v>
      </c>
      <c r="G23" s="1439" t="s">
        <v>40</v>
      </c>
      <c r="H23" s="1438">
        <v>5.9</v>
      </c>
      <c r="I23" s="1437">
        <v>5.9</v>
      </c>
      <c r="J23" s="1437">
        <v>0</v>
      </c>
      <c r="K23" s="1436">
        <v>0</v>
      </c>
      <c r="L23" s="1435">
        <v>0</v>
      </c>
      <c r="M23" s="1434">
        <v>0</v>
      </c>
      <c r="N23" s="1433" t="s">
        <v>798</v>
      </c>
      <c r="O23" s="1118">
        <v>51</v>
      </c>
      <c r="P23" s="1118">
        <v>0</v>
      </c>
      <c r="Q23" s="1118">
        <v>0</v>
      </c>
      <c r="R23" s="437"/>
      <c r="T23" s="435"/>
    </row>
    <row r="24" spans="1:20" ht="24.75" customHeight="1" thickBot="1">
      <c r="A24" s="249" t="s">
        <v>12</v>
      </c>
      <c r="B24" s="1441" t="s">
        <v>12</v>
      </c>
      <c r="C24" s="1440" t="s">
        <v>46</v>
      </c>
      <c r="D24" s="450" t="s">
        <v>814</v>
      </c>
      <c r="E24" s="400" t="s">
        <v>64</v>
      </c>
      <c r="F24" s="400" t="s">
        <v>137</v>
      </c>
      <c r="G24" s="1439" t="s">
        <v>103</v>
      </c>
      <c r="H24" s="1438">
        <v>0</v>
      </c>
      <c r="I24" s="1437">
        <v>0</v>
      </c>
      <c r="J24" s="1437">
        <v>0</v>
      </c>
      <c r="K24" s="1436">
        <v>0</v>
      </c>
      <c r="L24" s="1435">
        <v>0</v>
      </c>
      <c r="M24" s="1434">
        <v>0</v>
      </c>
      <c r="N24" s="1433" t="s">
        <v>798</v>
      </c>
      <c r="O24" s="1118">
        <v>0</v>
      </c>
      <c r="P24" s="1118">
        <v>0</v>
      </c>
      <c r="Q24" s="1118">
        <v>0</v>
      </c>
      <c r="R24" s="437"/>
      <c r="T24" s="435"/>
    </row>
    <row r="25" spans="1:20" ht="12.75" customHeight="1" thickBot="1">
      <c r="A25" s="480" t="s">
        <v>12</v>
      </c>
      <c r="B25" s="23" t="s">
        <v>12</v>
      </c>
      <c r="C25" s="3337" t="s">
        <v>15</v>
      </c>
      <c r="D25" s="2124"/>
      <c r="E25" s="2124"/>
      <c r="F25" s="2124"/>
      <c r="G25" s="2125"/>
      <c r="H25" s="171">
        <f>H10+H12+H15+H18+H20+H22+H23+H24</f>
        <v>12917.199999999999</v>
      </c>
      <c r="I25" s="171">
        <f t="shared" ref="I25:M25" si="6">I10+I12+I15+I18+I20+I22+I23+I24</f>
        <v>12917.199999999999</v>
      </c>
      <c r="J25" s="171">
        <f t="shared" si="6"/>
        <v>119</v>
      </c>
      <c r="K25" s="171">
        <f t="shared" si="6"/>
        <v>0</v>
      </c>
      <c r="L25" s="171">
        <f t="shared" si="6"/>
        <v>13381.7</v>
      </c>
      <c r="M25" s="171">
        <f t="shared" si="6"/>
        <v>13487.8</v>
      </c>
      <c r="N25" s="81"/>
      <c r="O25" s="62"/>
      <c r="P25" s="62"/>
      <c r="Q25" s="63"/>
    </row>
    <row r="26" spans="1:20" ht="54" customHeight="1" thickBot="1">
      <c r="A26" s="38" t="s">
        <v>12</v>
      </c>
      <c r="B26" s="39" t="s">
        <v>14</v>
      </c>
      <c r="C26" s="2085" t="s">
        <v>813</v>
      </c>
      <c r="D26" s="2085"/>
      <c r="E26" s="2085"/>
      <c r="F26" s="2085"/>
      <c r="G26" s="2085"/>
      <c r="H26" s="2085"/>
      <c r="I26" s="2085"/>
      <c r="J26" s="2085"/>
      <c r="K26" s="2085"/>
      <c r="L26" s="2085"/>
      <c r="M26" s="2085"/>
      <c r="N26" s="2085"/>
      <c r="O26" s="2085"/>
      <c r="P26" s="2085"/>
      <c r="Q26" s="2086"/>
    </row>
    <row r="27" spans="1:20" ht="14.25" customHeight="1">
      <c r="A27" s="2044" t="s">
        <v>12</v>
      </c>
      <c r="B27" s="2046" t="s">
        <v>14</v>
      </c>
      <c r="C27" s="2048" t="s">
        <v>12</v>
      </c>
      <c r="D27" s="1975" t="s">
        <v>812</v>
      </c>
      <c r="E27" s="1973" t="s">
        <v>64</v>
      </c>
      <c r="F27" s="3335" t="s">
        <v>137</v>
      </c>
      <c r="G27" s="206" t="s">
        <v>40</v>
      </c>
      <c r="H27" s="83">
        <v>709.5</v>
      </c>
      <c r="I27" s="45">
        <v>709.5</v>
      </c>
      <c r="J27" s="1395">
        <v>0</v>
      </c>
      <c r="K27" s="458">
        <v>0</v>
      </c>
      <c r="L27" s="86">
        <v>774.5</v>
      </c>
      <c r="M27" s="47">
        <v>774.5</v>
      </c>
      <c r="N27" s="3331" t="s">
        <v>798</v>
      </c>
      <c r="O27" s="70">
        <v>4200</v>
      </c>
      <c r="P27" s="514" t="s">
        <v>609</v>
      </c>
      <c r="Q27" s="516" t="s">
        <v>609</v>
      </c>
    </row>
    <row r="28" spans="1:20" ht="31.15" customHeight="1" thickBot="1">
      <c r="A28" s="2045"/>
      <c r="B28" s="2047"/>
      <c r="C28" s="2049"/>
      <c r="D28" s="1976"/>
      <c r="E28" s="1974"/>
      <c r="F28" s="3336"/>
      <c r="G28" s="96" t="s">
        <v>13</v>
      </c>
      <c r="H28" s="97">
        <f>H27*1</f>
        <v>709.5</v>
      </c>
      <c r="I28" s="97">
        <f t="shared" ref="I28:M28" si="7">I27*1</f>
        <v>709.5</v>
      </c>
      <c r="J28" s="97">
        <f t="shared" si="7"/>
        <v>0</v>
      </c>
      <c r="K28" s="97">
        <f t="shared" si="7"/>
        <v>0</v>
      </c>
      <c r="L28" s="97">
        <f t="shared" si="7"/>
        <v>774.5</v>
      </c>
      <c r="M28" s="97">
        <f t="shared" si="7"/>
        <v>774.5</v>
      </c>
      <c r="N28" s="3332"/>
      <c r="O28" s="1425"/>
      <c r="P28" s="1425"/>
      <c r="Q28" s="1424"/>
    </row>
    <row r="29" spans="1:20" ht="18" customHeight="1">
      <c r="A29" s="2044" t="s">
        <v>12</v>
      </c>
      <c r="B29" s="2046" t="s">
        <v>14</v>
      </c>
      <c r="C29" s="2048" t="s">
        <v>14</v>
      </c>
      <c r="D29" s="1975" t="s">
        <v>811</v>
      </c>
      <c r="E29" s="1973" t="s">
        <v>64</v>
      </c>
      <c r="F29" s="3335" t="s">
        <v>137</v>
      </c>
      <c r="G29" s="82" t="s">
        <v>80</v>
      </c>
      <c r="H29" s="83">
        <v>0.4</v>
      </c>
      <c r="I29" s="45">
        <v>0.4</v>
      </c>
      <c r="J29" s="1395">
        <v>0</v>
      </c>
      <c r="K29" s="85">
        <v>0</v>
      </c>
      <c r="L29" s="86">
        <v>0.3</v>
      </c>
      <c r="M29" s="47">
        <v>0.3</v>
      </c>
      <c r="N29" s="3331" t="s">
        <v>798</v>
      </c>
      <c r="O29" s="70">
        <v>1</v>
      </c>
      <c r="P29" s="514" t="s">
        <v>190</v>
      </c>
      <c r="Q29" s="1432" t="s">
        <v>190</v>
      </c>
      <c r="T29" s="435"/>
    </row>
    <row r="30" spans="1:20" ht="33" customHeight="1" thickBot="1">
      <c r="A30" s="2045"/>
      <c r="B30" s="2047"/>
      <c r="C30" s="2049"/>
      <c r="D30" s="1976"/>
      <c r="E30" s="1974"/>
      <c r="F30" s="3336"/>
      <c r="G30" s="96" t="s">
        <v>13</v>
      </c>
      <c r="H30" s="97">
        <f>H29*1</f>
        <v>0.4</v>
      </c>
      <c r="I30" s="97">
        <f t="shared" ref="I30:M30" si="8">I29*1</f>
        <v>0.4</v>
      </c>
      <c r="J30" s="97">
        <f t="shared" si="8"/>
        <v>0</v>
      </c>
      <c r="K30" s="97">
        <f t="shared" si="8"/>
        <v>0</v>
      </c>
      <c r="L30" s="97">
        <f t="shared" si="8"/>
        <v>0.3</v>
      </c>
      <c r="M30" s="97">
        <f t="shared" si="8"/>
        <v>0.3</v>
      </c>
      <c r="N30" s="3332"/>
      <c r="O30" s="1425"/>
      <c r="P30" s="1425"/>
      <c r="Q30" s="1424"/>
      <c r="T30" s="435"/>
    </row>
    <row r="31" spans="1:20" ht="16.5" customHeight="1">
      <c r="A31" s="444" t="s">
        <v>12</v>
      </c>
      <c r="B31" s="471" t="s">
        <v>14</v>
      </c>
      <c r="C31" s="253" t="s">
        <v>37</v>
      </c>
      <c r="D31" s="1975" t="s">
        <v>810</v>
      </c>
      <c r="E31" s="1973" t="s">
        <v>64</v>
      </c>
      <c r="F31" s="3335" t="s">
        <v>137</v>
      </c>
      <c r="G31" s="82" t="s">
        <v>103</v>
      </c>
      <c r="H31" s="83">
        <v>24.2</v>
      </c>
      <c r="I31" s="45">
        <v>24.2</v>
      </c>
      <c r="J31" s="1395">
        <v>0</v>
      </c>
      <c r="K31" s="85">
        <v>0</v>
      </c>
      <c r="L31" s="86">
        <v>24.9</v>
      </c>
      <c r="M31" s="47">
        <v>30.5</v>
      </c>
      <c r="N31" s="3331" t="s">
        <v>798</v>
      </c>
      <c r="O31" s="70">
        <v>162</v>
      </c>
      <c r="P31" s="514" t="s">
        <v>809</v>
      </c>
      <c r="Q31" s="1432" t="s">
        <v>808</v>
      </c>
      <c r="T31" s="435"/>
    </row>
    <row r="32" spans="1:20" ht="21.75" customHeight="1" thickBot="1">
      <c r="A32" s="447"/>
      <c r="B32" s="481"/>
      <c r="C32" s="254"/>
      <c r="D32" s="1976"/>
      <c r="E32" s="1974"/>
      <c r="F32" s="3336"/>
      <c r="G32" s="96" t="s">
        <v>13</v>
      </c>
      <c r="H32" s="97">
        <f>H31*1</f>
        <v>24.2</v>
      </c>
      <c r="I32" s="97">
        <f t="shared" ref="I32:M32" si="9">I31*1</f>
        <v>24.2</v>
      </c>
      <c r="J32" s="97">
        <f t="shared" si="9"/>
        <v>0</v>
      </c>
      <c r="K32" s="97">
        <f t="shared" si="9"/>
        <v>0</v>
      </c>
      <c r="L32" s="97">
        <f t="shared" si="9"/>
        <v>24.9</v>
      </c>
      <c r="M32" s="97">
        <f t="shared" si="9"/>
        <v>30.5</v>
      </c>
      <c r="N32" s="3332"/>
      <c r="O32" s="1425"/>
      <c r="P32" s="1425"/>
      <c r="Q32" s="1424"/>
      <c r="T32" s="435"/>
    </row>
    <row r="33" spans="1:20" ht="33" customHeight="1">
      <c r="A33" s="470" t="s">
        <v>12</v>
      </c>
      <c r="B33" s="471" t="s">
        <v>14</v>
      </c>
      <c r="C33" s="253" t="s">
        <v>38</v>
      </c>
      <c r="D33" s="1975" t="s">
        <v>807</v>
      </c>
      <c r="E33" s="1973" t="s">
        <v>64</v>
      </c>
      <c r="F33" s="3335" t="s">
        <v>137</v>
      </c>
      <c r="G33" s="82" t="s">
        <v>103</v>
      </c>
      <c r="H33" s="83">
        <v>0</v>
      </c>
      <c r="I33" s="45">
        <v>0</v>
      </c>
      <c r="J33" s="44">
        <v>0</v>
      </c>
      <c r="K33" s="85">
        <v>0</v>
      </c>
      <c r="L33" s="86">
        <v>0</v>
      </c>
      <c r="M33" s="47">
        <v>0</v>
      </c>
      <c r="N33" s="3331" t="s">
        <v>798</v>
      </c>
      <c r="O33" s="70">
        <v>0</v>
      </c>
      <c r="P33" s="514" t="s">
        <v>41</v>
      </c>
      <c r="Q33" s="516" t="s">
        <v>41</v>
      </c>
      <c r="T33" s="435"/>
    </row>
    <row r="34" spans="1:20" ht="21" customHeight="1" thickBot="1">
      <c r="A34" s="480"/>
      <c r="B34" s="481"/>
      <c r="C34" s="254"/>
      <c r="D34" s="1976"/>
      <c r="E34" s="1974"/>
      <c r="F34" s="3336"/>
      <c r="G34" s="96" t="s">
        <v>13</v>
      </c>
      <c r="H34" s="97">
        <f>H33*1</f>
        <v>0</v>
      </c>
      <c r="I34" s="97">
        <f t="shared" ref="I34:M34" si="10">I33*1</f>
        <v>0</v>
      </c>
      <c r="J34" s="97">
        <f t="shared" si="10"/>
        <v>0</v>
      </c>
      <c r="K34" s="97">
        <f t="shared" si="10"/>
        <v>0</v>
      </c>
      <c r="L34" s="97">
        <f t="shared" si="10"/>
        <v>0</v>
      </c>
      <c r="M34" s="97">
        <f t="shared" si="10"/>
        <v>0</v>
      </c>
      <c r="N34" s="3332"/>
      <c r="O34" s="75"/>
      <c r="P34" s="1425"/>
      <c r="Q34" s="1424"/>
      <c r="T34" s="435"/>
    </row>
    <row r="35" spans="1:20" ht="27.75" customHeight="1" thickBot="1">
      <c r="A35" s="2044" t="s">
        <v>12</v>
      </c>
      <c r="B35" s="2046" t="s">
        <v>14</v>
      </c>
      <c r="C35" s="2048" t="s">
        <v>42</v>
      </c>
      <c r="D35" s="1975" t="s">
        <v>806</v>
      </c>
      <c r="E35" s="1973" t="s">
        <v>64</v>
      </c>
      <c r="F35" s="3335" t="s">
        <v>137</v>
      </c>
      <c r="G35" s="82" t="s">
        <v>80</v>
      </c>
      <c r="H35" s="1431">
        <v>8.9</v>
      </c>
      <c r="I35" s="1430">
        <v>8.9</v>
      </c>
      <c r="J35" s="457">
        <v>0</v>
      </c>
      <c r="K35" s="1429">
        <v>0</v>
      </c>
      <c r="L35" s="1428">
        <v>8.9</v>
      </c>
      <c r="M35" s="1427">
        <v>8.9</v>
      </c>
      <c r="N35" s="3331" t="s">
        <v>798</v>
      </c>
      <c r="O35" s="70">
        <v>40</v>
      </c>
      <c r="P35" s="514" t="s">
        <v>622</v>
      </c>
      <c r="Q35" s="516" t="s">
        <v>622</v>
      </c>
      <c r="T35" s="435"/>
    </row>
    <row r="36" spans="1:20" ht="0.6" customHeight="1" thickBot="1">
      <c r="A36" s="2045"/>
      <c r="B36" s="2047"/>
      <c r="C36" s="2049"/>
      <c r="D36" s="1976"/>
      <c r="E36" s="1974"/>
      <c r="F36" s="3336"/>
      <c r="G36" s="96" t="s">
        <v>13</v>
      </c>
      <c r="H36" s="97">
        <v>25</v>
      </c>
      <c r="I36" s="98">
        <v>25</v>
      </c>
      <c r="J36" s="99">
        <v>0</v>
      </c>
      <c r="K36" s="100">
        <v>0</v>
      </c>
      <c r="L36" s="101">
        <v>25</v>
      </c>
      <c r="M36" s="104">
        <v>25</v>
      </c>
      <c r="N36" s="3332"/>
      <c r="O36" s="75"/>
      <c r="P36" s="75"/>
      <c r="Q36" s="76"/>
      <c r="T36" s="435"/>
    </row>
    <row r="37" spans="1:20" ht="14.25" customHeight="1" thickBot="1">
      <c r="A37" s="110" t="s">
        <v>12</v>
      </c>
      <c r="B37" s="80" t="s">
        <v>14</v>
      </c>
      <c r="C37" s="2123" t="s">
        <v>15</v>
      </c>
      <c r="D37" s="2124"/>
      <c r="E37" s="2134"/>
      <c r="F37" s="2134"/>
      <c r="G37" s="2125"/>
      <c r="H37" s="109">
        <f>H28+H30+H32+H34+H35</f>
        <v>743</v>
      </c>
      <c r="I37" s="109">
        <f t="shared" ref="I37:M37" si="11">I28+I30+I32+I34+I35</f>
        <v>743</v>
      </c>
      <c r="J37" s="109">
        <f t="shared" si="11"/>
        <v>0</v>
      </c>
      <c r="K37" s="109">
        <f t="shared" si="11"/>
        <v>0</v>
      </c>
      <c r="L37" s="109">
        <f t="shared" si="11"/>
        <v>808.59999999999991</v>
      </c>
      <c r="M37" s="109">
        <f t="shared" si="11"/>
        <v>814.19999999999993</v>
      </c>
      <c r="N37" s="81"/>
      <c r="O37" s="111"/>
      <c r="P37" s="111"/>
      <c r="Q37" s="112"/>
    </row>
    <row r="38" spans="1:20" ht="16.5" customHeight="1" thickBot="1">
      <c r="A38" s="38" t="s">
        <v>12</v>
      </c>
      <c r="B38" s="39" t="s">
        <v>37</v>
      </c>
      <c r="C38" s="2085" t="s">
        <v>805</v>
      </c>
      <c r="D38" s="2085"/>
      <c r="E38" s="2085"/>
      <c r="F38" s="2085"/>
      <c r="G38" s="2085"/>
      <c r="H38" s="2085"/>
      <c r="I38" s="2085"/>
      <c r="J38" s="2085"/>
      <c r="K38" s="2085"/>
      <c r="L38" s="2085"/>
      <c r="M38" s="2085"/>
      <c r="N38" s="2085"/>
      <c r="O38" s="2085"/>
      <c r="P38" s="2085"/>
      <c r="Q38" s="2086"/>
    </row>
    <row r="39" spans="1:20" ht="14.25" customHeight="1">
      <c r="A39" s="2044" t="s">
        <v>12</v>
      </c>
      <c r="B39" s="2046" t="s">
        <v>37</v>
      </c>
      <c r="C39" s="244" t="s">
        <v>12</v>
      </c>
      <c r="D39" s="1975" t="s">
        <v>804</v>
      </c>
      <c r="E39" s="1973" t="s">
        <v>64</v>
      </c>
      <c r="F39" s="1973" t="s">
        <v>134</v>
      </c>
      <c r="G39" s="82" t="s">
        <v>40</v>
      </c>
      <c r="H39" s="83">
        <v>1683.3</v>
      </c>
      <c r="I39" s="83">
        <v>1683.3</v>
      </c>
      <c r="J39" s="44">
        <v>0</v>
      </c>
      <c r="K39" s="85">
        <v>0</v>
      </c>
      <c r="L39" s="83">
        <v>1688.3</v>
      </c>
      <c r="M39" s="83">
        <v>1688.3</v>
      </c>
      <c r="N39" s="3331" t="s">
        <v>798</v>
      </c>
      <c r="O39" s="70"/>
      <c r="P39" s="514"/>
      <c r="Q39" s="516"/>
    </row>
    <row r="40" spans="1:20" ht="33" customHeight="1" thickBot="1">
      <c r="A40" s="2045"/>
      <c r="B40" s="2047"/>
      <c r="C40" s="1426"/>
      <c r="D40" s="1976"/>
      <c r="E40" s="1974"/>
      <c r="F40" s="1974"/>
      <c r="G40" s="96" t="s">
        <v>13</v>
      </c>
      <c r="H40" s="97">
        <f>H39</f>
        <v>1683.3</v>
      </c>
      <c r="I40" s="98">
        <f>SUM(I39:I39)</f>
        <v>1683.3</v>
      </c>
      <c r="J40" s="99">
        <v>0</v>
      </c>
      <c r="K40" s="100">
        <f>SUM(K39:K39)</f>
        <v>0</v>
      </c>
      <c r="L40" s="101">
        <f>L39</f>
        <v>1688.3</v>
      </c>
      <c r="M40" s="104">
        <f>M39</f>
        <v>1688.3</v>
      </c>
      <c r="N40" s="3332"/>
      <c r="O40" s="75"/>
      <c r="P40" s="75"/>
      <c r="Q40" s="76"/>
    </row>
    <row r="41" spans="1:20" ht="20.45" customHeight="1" thickBot="1">
      <c r="A41" s="110" t="s">
        <v>12</v>
      </c>
      <c r="B41" s="80" t="s">
        <v>37</v>
      </c>
      <c r="C41" s="2123" t="s">
        <v>15</v>
      </c>
      <c r="D41" s="2124"/>
      <c r="E41" s="2134"/>
      <c r="F41" s="2134"/>
      <c r="G41" s="2125"/>
      <c r="H41" s="97">
        <f>H40</f>
        <v>1683.3</v>
      </c>
      <c r="I41" s="98">
        <f>SUM(I40:I40)</f>
        <v>1683.3</v>
      </c>
      <c r="J41" s="99">
        <v>0</v>
      </c>
      <c r="K41" s="100">
        <f>SUM(K40:K40)</f>
        <v>0</v>
      </c>
      <c r="L41" s="101">
        <f>L40</f>
        <v>1688.3</v>
      </c>
      <c r="M41" s="104">
        <f>M40</f>
        <v>1688.3</v>
      </c>
      <c r="N41" s="81"/>
      <c r="O41" s="111"/>
      <c r="P41" s="111"/>
      <c r="Q41" s="112"/>
    </row>
    <row r="42" spans="1:20" ht="21" customHeight="1" thickBot="1">
      <c r="A42" s="38" t="s">
        <v>12</v>
      </c>
      <c r="B42" s="39" t="s">
        <v>38</v>
      </c>
      <c r="C42" s="2085" t="s">
        <v>803</v>
      </c>
      <c r="D42" s="2085"/>
      <c r="E42" s="2085"/>
      <c r="F42" s="2085"/>
      <c r="G42" s="2085"/>
      <c r="H42" s="2085"/>
      <c r="I42" s="2085"/>
      <c r="J42" s="2085"/>
      <c r="K42" s="2085"/>
      <c r="L42" s="2085"/>
      <c r="M42" s="2085"/>
      <c r="N42" s="2085"/>
      <c r="O42" s="2085"/>
      <c r="P42" s="2085"/>
      <c r="Q42" s="2086"/>
    </row>
    <row r="43" spans="1:20" ht="16.5" customHeight="1">
      <c r="A43" s="2044" t="s">
        <v>12</v>
      </c>
      <c r="B43" s="2046" t="s">
        <v>38</v>
      </c>
      <c r="C43" s="2048" t="s">
        <v>12</v>
      </c>
      <c r="D43" s="1975" t="s">
        <v>802</v>
      </c>
      <c r="E43" s="1973" t="s">
        <v>64</v>
      </c>
      <c r="F43" s="3335" t="s">
        <v>137</v>
      </c>
      <c r="G43" s="82" t="s">
        <v>40</v>
      </c>
      <c r="H43" s="83">
        <v>40</v>
      </c>
      <c r="I43" s="45">
        <v>40</v>
      </c>
      <c r="J43" s="1395">
        <v>0</v>
      </c>
      <c r="K43" s="85">
        <v>0</v>
      </c>
      <c r="L43" s="83">
        <v>40</v>
      </c>
      <c r="M43" s="83">
        <v>40</v>
      </c>
      <c r="N43" s="3331" t="s">
        <v>798</v>
      </c>
      <c r="O43" s="70">
        <v>500</v>
      </c>
      <c r="P43" s="514" t="s">
        <v>763</v>
      </c>
      <c r="Q43" s="516" t="s">
        <v>763</v>
      </c>
    </row>
    <row r="44" spans="1:20" ht="40.15" customHeight="1" thickBot="1">
      <c r="A44" s="2045"/>
      <c r="B44" s="2047"/>
      <c r="C44" s="2049"/>
      <c r="D44" s="1976"/>
      <c r="E44" s="1974"/>
      <c r="F44" s="3336"/>
      <c r="G44" s="96" t="s">
        <v>13</v>
      </c>
      <c r="H44" s="97">
        <f>H43</f>
        <v>40</v>
      </c>
      <c r="I44" s="98">
        <f>SUM(I43:I43)</f>
        <v>40</v>
      </c>
      <c r="J44" s="99">
        <v>0</v>
      </c>
      <c r="K44" s="100">
        <f>SUM(K43:K43)</f>
        <v>0</v>
      </c>
      <c r="L44" s="101">
        <f>L43</f>
        <v>40</v>
      </c>
      <c r="M44" s="104">
        <f>M43</f>
        <v>40</v>
      </c>
      <c r="N44" s="3332"/>
      <c r="O44" s="1425"/>
      <c r="P44" s="1425"/>
      <c r="Q44" s="1424"/>
    </row>
    <row r="45" spans="1:20" ht="14.25" customHeight="1">
      <c r="A45" s="2517" t="s">
        <v>12</v>
      </c>
      <c r="B45" s="2519" t="s">
        <v>38</v>
      </c>
      <c r="C45" s="2053" t="s">
        <v>14</v>
      </c>
      <c r="D45" s="2232" t="s">
        <v>801</v>
      </c>
      <c r="E45" s="1973" t="s">
        <v>64</v>
      </c>
      <c r="F45" s="3338" t="s">
        <v>137</v>
      </c>
      <c r="G45" s="82" t="s">
        <v>40</v>
      </c>
      <c r="H45" s="83">
        <v>12</v>
      </c>
      <c r="I45" s="45">
        <v>12</v>
      </c>
      <c r="J45" s="1395">
        <v>0</v>
      </c>
      <c r="K45" s="85">
        <v>0</v>
      </c>
      <c r="L45" s="83">
        <v>0</v>
      </c>
      <c r="M45" s="83">
        <v>0</v>
      </c>
      <c r="N45" s="3331" t="s">
        <v>798</v>
      </c>
      <c r="O45" s="70">
        <v>240</v>
      </c>
      <c r="P45" s="514" t="s">
        <v>41</v>
      </c>
      <c r="Q45" s="516" t="s">
        <v>41</v>
      </c>
    </row>
    <row r="46" spans="1:20" ht="40.9" customHeight="1" thickBot="1">
      <c r="A46" s="2518"/>
      <c r="B46" s="2520"/>
      <c r="C46" s="2054"/>
      <c r="D46" s="2234"/>
      <c r="E46" s="1974"/>
      <c r="F46" s="3339"/>
      <c r="G46" s="96" t="s">
        <v>13</v>
      </c>
      <c r="H46" s="97">
        <f>H45</f>
        <v>12</v>
      </c>
      <c r="I46" s="98">
        <f>SUM(I45:I45)</f>
        <v>12</v>
      </c>
      <c r="J46" s="99">
        <v>0</v>
      </c>
      <c r="K46" s="100">
        <f>SUM(K45:K45)</f>
        <v>0</v>
      </c>
      <c r="L46" s="101">
        <f>L45</f>
        <v>0</v>
      </c>
      <c r="M46" s="104">
        <f>M45</f>
        <v>0</v>
      </c>
      <c r="N46" s="3332"/>
      <c r="O46" s="75"/>
      <c r="P46" s="1425"/>
      <c r="Q46" s="1424"/>
    </row>
    <row r="47" spans="1:20" ht="14.25" customHeight="1" thickBot="1">
      <c r="A47" s="110" t="s">
        <v>12</v>
      </c>
      <c r="B47" s="80" t="s">
        <v>38</v>
      </c>
      <c r="C47" s="2123" t="s">
        <v>15</v>
      </c>
      <c r="D47" s="2124"/>
      <c r="E47" s="2134"/>
      <c r="F47" s="2134"/>
      <c r="G47" s="2125"/>
      <c r="H47" s="109">
        <f>H44+H46</f>
        <v>52</v>
      </c>
      <c r="I47" s="109">
        <f t="shared" ref="I47:M47" si="12">I44+I46</f>
        <v>52</v>
      </c>
      <c r="J47" s="109">
        <f t="shared" si="12"/>
        <v>0</v>
      </c>
      <c r="K47" s="109">
        <f t="shared" si="12"/>
        <v>0</v>
      </c>
      <c r="L47" s="109">
        <f t="shared" si="12"/>
        <v>40</v>
      </c>
      <c r="M47" s="109">
        <f t="shared" si="12"/>
        <v>40</v>
      </c>
      <c r="N47" s="81"/>
      <c r="O47" s="111"/>
      <c r="P47" s="111"/>
      <c r="Q47" s="112"/>
    </row>
    <row r="48" spans="1:20" ht="15.75" customHeight="1" thickBot="1">
      <c r="A48" s="38" t="s">
        <v>12</v>
      </c>
      <c r="B48" s="39" t="s">
        <v>42</v>
      </c>
      <c r="C48" s="2085" t="s">
        <v>800</v>
      </c>
      <c r="D48" s="2085"/>
      <c r="E48" s="2085"/>
      <c r="F48" s="2085"/>
      <c r="G48" s="2085"/>
      <c r="H48" s="2085"/>
      <c r="I48" s="2085"/>
      <c r="J48" s="2085"/>
      <c r="K48" s="2085"/>
      <c r="L48" s="2085"/>
      <c r="M48" s="2085"/>
      <c r="N48" s="2085"/>
      <c r="O48" s="2085"/>
      <c r="P48" s="2085"/>
      <c r="Q48" s="2086"/>
    </row>
    <row r="49" spans="1:20" ht="15.75" customHeight="1">
      <c r="A49" s="2517" t="s">
        <v>12</v>
      </c>
      <c r="B49" s="2519" t="s">
        <v>42</v>
      </c>
      <c r="C49" s="2053" t="s">
        <v>12</v>
      </c>
      <c r="D49" s="2232" t="s">
        <v>799</v>
      </c>
      <c r="E49" s="1973" t="s">
        <v>64</v>
      </c>
      <c r="F49" s="2117" t="s">
        <v>137</v>
      </c>
      <c r="G49" s="206" t="s">
        <v>80</v>
      </c>
      <c r="H49" s="83">
        <v>367</v>
      </c>
      <c r="I49" s="45">
        <v>367</v>
      </c>
      <c r="J49" s="1395">
        <v>0</v>
      </c>
      <c r="K49" s="85">
        <v>0</v>
      </c>
      <c r="L49" s="86">
        <v>324.5</v>
      </c>
      <c r="M49" s="47">
        <v>273.8</v>
      </c>
      <c r="N49" s="3331" t="s">
        <v>798</v>
      </c>
      <c r="O49" s="70">
        <v>1810</v>
      </c>
      <c r="P49" s="514" t="s">
        <v>797</v>
      </c>
      <c r="Q49" s="516" t="s">
        <v>796</v>
      </c>
    </row>
    <row r="50" spans="1:20" ht="27.75" customHeight="1" thickBot="1">
      <c r="A50" s="2518"/>
      <c r="B50" s="2520"/>
      <c r="C50" s="2054"/>
      <c r="D50" s="2234"/>
      <c r="E50" s="1974"/>
      <c r="F50" s="2119"/>
      <c r="G50" s="96" t="s">
        <v>13</v>
      </c>
      <c r="H50" s="97">
        <f>H49</f>
        <v>367</v>
      </c>
      <c r="I50" s="98">
        <f>SUM(I49:I49)</f>
        <v>367</v>
      </c>
      <c r="J50" s="99">
        <v>0</v>
      </c>
      <c r="K50" s="100">
        <f>SUM(K49:K49)</f>
        <v>0</v>
      </c>
      <c r="L50" s="101">
        <f>L49</f>
        <v>324.5</v>
      </c>
      <c r="M50" s="104">
        <v>273.8</v>
      </c>
      <c r="N50" s="3332"/>
      <c r="O50" s="75"/>
      <c r="P50" s="1425"/>
      <c r="Q50" s="1424"/>
    </row>
    <row r="51" spans="1:20" ht="16.5" customHeight="1">
      <c r="A51" s="2517" t="s">
        <v>12</v>
      </c>
      <c r="B51" s="2519" t="s">
        <v>42</v>
      </c>
      <c r="C51" s="2053" t="s">
        <v>14</v>
      </c>
      <c r="D51" s="2232" t="s">
        <v>795</v>
      </c>
      <c r="E51" s="1973" t="s">
        <v>64</v>
      </c>
      <c r="F51" s="2117" t="s">
        <v>137</v>
      </c>
      <c r="G51" s="206" t="s">
        <v>80</v>
      </c>
      <c r="H51" s="83">
        <v>62.7</v>
      </c>
      <c r="I51" s="45">
        <v>62.7</v>
      </c>
      <c r="J51" s="1395">
        <v>0</v>
      </c>
      <c r="K51" s="85">
        <v>0</v>
      </c>
      <c r="L51" s="86">
        <v>65.8</v>
      </c>
      <c r="M51" s="47">
        <v>53</v>
      </c>
      <c r="N51" s="3331" t="s">
        <v>794</v>
      </c>
      <c r="O51" s="70">
        <v>1100</v>
      </c>
      <c r="P51" s="514" t="s">
        <v>793</v>
      </c>
      <c r="Q51" s="516" t="s">
        <v>792</v>
      </c>
    </row>
    <row r="52" spans="1:20" ht="24.75" customHeight="1" thickBot="1">
      <c r="A52" s="2518"/>
      <c r="B52" s="2520"/>
      <c r="C52" s="2054"/>
      <c r="D52" s="2234"/>
      <c r="E52" s="1974"/>
      <c r="F52" s="2119"/>
      <c r="G52" s="96" t="s">
        <v>13</v>
      </c>
      <c r="H52" s="97">
        <f>H51</f>
        <v>62.7</v>
      </c>
      <c r="I52" s="98">
        <f>SUM(I51:I51)</f>
        <v>62.7</v>
      </c>
      <c r="J52" s="99">
        <v>0</v>
      </c>
      <c r="K52" s="100">
        <f>SUM(K51:K51)</f>
        <v>0</v>
      </c>
      <c r="L52" s="101">
        <f>L51</f>
        <v>65.8</v>
      </c>
      <c r="M52" s="104">
        <f>M51</f>
        <v>53</v>
      </c>
      <c r="N52" s="3332"/>
      <c r="O52" s="75"/>
      <c r="P52" s="75"/>
      <c r="Q52" s="76"/>
      <c r="T52" s="435"/>
    </row>
    <row r="53" spans="1:20" ht="15" customHeight="1" thickBot="1">
      <c r="A53" s="110" t="s">
        <v>12</v>
      </c>
      <c r="B53" s="80" t="s">
        <v>42</v>
      </c>
      <c r="C53" s="2123" t="s">
        <v>15</v>
      </c>
      <c r="D53" s="2124"/>
      <c r="E53" s="2124"/>
      <c r="F53" s="2124"/>
      <c r="G53" s="2125"/>
      <c r="H53" s="109">
        <f>H50+H52</f>
        <v>429.7</v>
      </c>
      <c r="I53" s="109">
        <f t="shared" ref="I53:M53" si="13">I50+I52</f>
        <v>429.7</v>
      </c>
      <c r="J53" s="109">
        <f t="shared" si="13"/>
        <v>0</v>
      </c>
      <c r="K53" s="109">
        <f t="shared" si="13"/>
        <v>0</v>
      </c>
      <c r="L53" s="109">
        <f t="shared" si="13"/>
        <v>390.3</v>
      </c>
      <c r="M53" s="109">
        <f t="shared" si="13"/>
        <v>326.8</v>
      </c>
      <c r="N53" s="81"/>
      <c r="O53" s="111"/>
      <c r="P53" s="111"/>
      <c r="Q53" s="112"/>
      <c r="T53" s="435"/>
    </row>
    <row r="54" spans="1:20" ht="15.75" customHeight="1" thickBot="1">
      <c r="A54" s="38" t="s">
        <v>12</v>
      </c>
      <c r="B54" s="1992" t="s">
        <v>16</v>
      </c>
      <c r="C54" s="1993"/>
      <c r="D54" s="1993"/>
      <c r="E54" s="1993"/>
      <c r="F54" s="1993"/>
      <c r="G54" s="1993"/>
      <c r="H54" s="731">
        <f>H25+H37+H41+H47+H53</f>
        <v>15825.199999999999</v>
      </c>
      <c r="I54" s="731">
        <f t="shared" ref="I54:M54" si="14">I25+I37+I41+I47+I53</f>
        <v>15825.199999999999</v>
      </c>
      <c r="J54" s="731">
        <f t="shared" si="14"/>
        <v>119</v>
      </c>
      <c r="K54" s="731">
        <f t="shared" si="14"/>
        <v>0</v>
      </c>
      <c r="L54" s="731">
        <f t="shared" si="14"/>
        <v>16308.9</v>
      </c>
      <c r="M54" s="731">
        <f t="shared" si="14"/>
        <v>16357.099999999999</v>
      </c>
      <c r="N54" s="65"/>
      <c r="O54" s="66"/>
      <c r="P54" s="66"/>
      <c r="Q54" s="67"/>
      <c r="T54" s="435"/>
    </row>
    <row r="55" spans="1:20" ht="19.5" customHeight="1" thickBot="1">
      <c r="A55" s="37" t="s">
        <v>14</v>
      </c>
      <c r="B55" s="2083" t="s">
        <v>791</v>
      </c>
      <c r="C55" s="2083"/>
      <c r="D55" s="2083"/>
      <c r="E55" s="2083"/>
      <c r="F55" s="2083"/>
      <c r="G55" s="2083"/>
      <c r="H55" s="2083"/>
      <c r="I55" s="2083"/>
      <c r="J55" s="2083"/>
      <c r="K55" s="2083"/>
      <c r="L55" s="2083"/>
      <c r="M55" s="2083"/>
      <c r="N55" s="2083"/>
      <c r="O55" s="2083"/>
      <c r="P55" s="2083"/>
      <c r="Q55" s="2084"/>
      <c r="T55" s="435"/>
    </row>
    <row r="56" spans="1:20" ht="19.5" customHeight="1" thickBot="1">
      <c r="A56" s="38" t="s">
        <v>14</v>
      </c>
      <c r="B56" s="39" t="s">
        <v>12</v>
      </c>
      <c r="C56" s="2085" t="s">
        <v>790</v>
      </c>
      <c r="D56" s="2085"/>
      <c r="E56" s="2085"/>
      <c r="F56" s="2085"/>
      <c r="G56" s="2085"/>
      <c r="H56" s="2085"/>
      <c r="I56" s="2085"/>
      <c r="J56" s="2085"/>
      <c r="K56" s="2085"/>
      <c r="L56" s="2085"/>
      <c r="M56" s="2085"/>
      <c r="N56" s="2085"/>
      <c r="O56" s="2085"/>
      <c r="P56" s="2085"/>
      <c r="Q56" s="2086"/>
      <c r="T56" s="435"/>
    </row>
    <row r="57" spans="1:20" ht="12.75" customHeight="1">
      <c r="A57" s="470" t="s">
        <v>14</v>
      </c>
      <c r="B57" s="22" t="s">
        <v>12</v>
      </c>
      <c r="C57" s="2001" t="s">
        <v>12</v>
      </c>
      <c r="D57" s="2003" t="s">
        <v>789</v>
      </c>
      <c r="E57" s="3346" t="s">
        <v>788</v>
      </c>
      <c r="F57" s="3348" t="s">
        <v>137</v>
      </c>
      <c r="G57" s="1423" t="s">
        <v>80</v>
      </c>
      <c r="H57" s="45">
        <v>156.30000000000001</v>
      </c>
      <c r="I57" s="45">
        <v>156.30000000000001</v>
      </c>
      <c r="J57" s="44">
        <v>107.8</v>
      </c>
      <c r="K57" s="45">
        <v>0</v>
      </c>
      <c r="L57" s="44">
        <v>170.4</v>
      </c>
      <c r="M57" s="108">
        <v>198.5</v>
      </c>
      <c r="N57" s="3352" t="s">
        <v>779</v>
      </c>
      <c r="O57" s="472">
        <v>29</v>
      </c>
      <c r="P57" s="472">
        <v>29</v>
      </c>
      <c r="Q57" s="473">
        <v>29</v>
      </c>
      <c r="T57" s="435"/>
    </row>
    <row r="58" spans="1:20" ht="13.5" customHeight="1">
      <c r="A58" s="474"/>
      <c r="B58" s="41"/>
      <c r="C58" s="2135"/>
      <c r="D58" s="2120"/>
      <c r="E58" s="3071"/>
      <c r="F58" s="3349"/>
      <c r="G58" s="1552" t="s">
        <v>787</v>
      </c>
      <c r="H58" s="1550">
        <v>123.5</v>
      </c>
      <c r="I58" s="1550">
        <v>123.5</v>
      </c>
      <c r="J58" s="1551">
        <v>93.3</v>
      </c>
      <c r="K58" s="454">
        <v>0</v>
      </c>
      <c r="L58" s="1397">
        <v>112.5</v>
      </c>
      <c r="M58" s="610">
        <v>112.5</v>
      </c>
      <c r="N58" s="3353"/>
      <c r="O58" s="478"/>
      <c r="P58" s="729"/>
      <c r="Q58" s="479"/>
      <c r="T58" s="435"/>
    </row>
    <row r="59" spans="1:20" ht="12" customHeight="1">
      <c r="A59" s="474"/>
      <c r="B59" s="41"/>
      <c r="C59" s="2135"/>
      <c r="D59" s="2120"/>
      <c r="E59" s="3071"/>
      <c r="F59" s="3349"/>
      <c r="G59" s="1393" t="s">
        <v>342</v>
      </c>
      <c r="H59" s="433">
        <v>55.1</v>
      </c>
      <c r="I59" s="433">
        <v>55.1</v>
      </c>
      <c r="J59" s="451">
        <v>31.2</v>
      </c>
      <c r="K59" s="433">
        <v>0</v>
      </c>
      <c r="L59" s="451">
        <v>55.1</v>
      </c>
      <c r="M59" s="1387">
        <v>55.1</v>
      </c>
      <c r="N59" s="1415"/>
      <c r="O59" s="478"/>
      <c r="P59" s="729"/>
      <c r="Q59" s="479"/>
      <c r="T59" s="435"/>
    </row>
    <row r="60" spans="1:20" ht="15" customHeight="1">
      <c r="A60" s="474"/>
      <c r="B60" s="41"/>
      <c r="C60" s="2135"/>
      <c r="D60" s="2120"/>
      <c r="E60" s="3071"/>
      <c r="F60" s="3349"/>
      <c r="G60" s="1553" t="s">
        <v>786</v>
      </c>
      <c r="H60" s="1554">
        <v>70.2</v>
      </c>
      <c r="I60" s="1554">
        <v>70.2</v>
      </c>
      <c r="J60" s="1554">
        <v>47.1</v>
      </c>
      <c r="K60" s="433">
        <v>0</v>
      </c>
      <c r="L60" s="451">
        <v>68.900000000000006</v>
      </c>
      <c r="M60" s="1387">
        <v>68.900000000000006</v>
      </c>
      <c r="N60" s="1415"/>
      <c r="O60" s="478"/>
      <c r="P60" s="729"/>
      <c r="Q60" s="479"/>
      <c r="T60" s="435"/>
    </row>
    <row r="61" spans="1:20" ht="16.5" customHeight="1">
      <c r="A61" s="474"/>
      <c r="B61" s="41"/>
      <c r="C61" s="2136"/>
      <c r="D61" s="2120"/>
      <c r="E61" s="3071"/>
      <c r="F61" s="3350"/>
      <c r="G61" s="1393" t="s">
        <v>40</v>
      </c>
      <c r="H61" s="433">
        <v>29.3</v>
      </c>
      <c r="I61" s="433">
        <v>29.3</v>
      </c>
      <c r="J61" s="451">
        <v>14</v>
      </c>
      <c r="K61" s="433">
        <v>0</v>
      </c>
      <c r="L61" s="451">
        <v>29.3</v>
      </c>
      <c r="M61" s="451">
        <v>29.3</v>
      </c>
      <c r="N61" s="3343"/>
      <c r="O61" s="775"/>
      <c r="P61" s="774"/>
      <c r="Q61" s="773"/>
      <c r="T61" s="435"/>
    </row>
    <row r="62" spans="1:20" ht="16.5" customHeight="1">
      <c r="A62" s="1516"/>
      <c r="B62" s="1517"/>
      <c r="C62" s="2136"/>
      <c r="D62" s="2120"/>
      <c r="E62" s="3071"/>
      <c r="F62" s="3350"/>
      <c r="G62" s="1549" t="s">
        <v>103</v>
      </c>
      <c r="H62" s="1550">
        <v>8.6</v>
      </c>
      <c r="I62" s="1550">
        <v>8.6</v>
      </c>
      <c r="J62" s="1550">
        <v>6.5</v>
      </c>
      <c r="K62" s="1550"/>
      <c r="L62" s="454"/>
      <c r="M62" s="454"/>
      <c r="N62" s="3343"/>
      <c r="O62" s="775"/>
      <c r="P62" s="774"/>
      <c r="Q62" s="773"/>
      <c r="T62" s="435"/>
    </row>
    <row r="63" spans="1:20" ht="13.5" customHeight="1" thickBot="1">
      <c r="A63" s="52"/>
      <c r="B63" s="23"/>
      <c r="C63" s="2002"/>
      <c r="D63" s="2004"/>
      <c r="E63" s="3347"/>
      <c r="F63" s="3351"/>
      <c r="G63" s="1391" t="s">
        <v>13</v>
      </c>
      <c r="H63" s="98">
        <f>H57+H58+H59+H60+H61+H62</f>
        <v>443.00000000000006</v>
      </c>
      <c r="I63" s="98">
        <f t="shared" ref="I63:M63" si="15">I57+I58+I59+I60+I61+I62</f>
        <v>443.00000000000006</v>
      </c>
      <c r="J63" s="98">
        <f t="shared" si="15"/>
        <v>299.89999999999998</v>
      </c>
      <c r="K63" s="98">
        <f t="shared" si="15"/>
        <v>0</v>
      </c>
      <c r="L63" s="98">
        <f t="shared" si="15"/>
        <v>436.2</v>
      </c>
      <c r="M63" s="98">
        <f t="shared" si="15"/>
        <v>464.3</v>
      </c>
      <c r="N63" s="3354"/>
      <c r="O63" s="563"/>
      <c r="P63" s="748"/>
      <c r="Q63" s="564"/>
      <c r="T63" s="435"/>
    </row>
    <row r="64" spans="1:20" ht="24.75" customHeight="1">
      <c r="A64" s="470" t="s">
        <v>14</v>
      </c>
      <c r="B64" s="22" t="s">
        <v>12</v>
      </c>
      <c r="C64" s="2001" t="s">
        <v>14</v>
      </c>
      <c r="D64" s="2003" t="s">
        <v>785</v>
      </c>
      <c r="E64" s="3346" t="s">
        <v>784</v>
      </c>
      <c r="F64" s="3348" t="s">
        <v>137</v>
      </c>
      <c r="G64" s="1423" t="s">
        <v>80</v>
      </c>
      <c r="H64" s="1388">
        <v>158.30000000000001</v>
      </c>
      <c r="I64" s="1388">
        <v>158.30000000000001</v>
      </c>
      <c r="J64" s="1422">
        <v>98.3</v>
      </c>
      <c r="K64" s="1389">
        <v>0</v>
      </c>
      <c r="L64" s="1388">
        <v>172.5</v>
      </c>
      <c r="M64" s="1421">
        <v>201</v>
      </c>
      <c r="N64" s="1409" t="s">
        <v>779</v>
      </c>
      <c r="O64" s="472">
        <v>56</v>
      </c>
      <c r="P64" s="472">
        <v>56</v>
      </c>
      <c r="Q64" s="473">
        <v>56</v>
      </c>
      <c r="T64" s="435"/>
    </row>
    <row r="65" spans="1:20" ht="16.5" customHeight="1">
      <c r="A65" s="474"/>
      <c r="B65" s="41"/>
      <c r="C65" s="2135"/>
      <c r="D65" s="2120"/>
      <c r="E65" s="3071"/>
      <c r="F65" s="3349"/>
      <c r="G65" s="338" t="s">
        <v>342</v>
      </c>
      <c r="H65" s="433">
        <v>38</v>
      </c>
      <c r="I65" s="433">
        <v>38</v>
      </c>
      <c r="J65" s="451">
        <v>18</v>
      </c>
      <c r="K65" s="1387">
        <v>0</v>
      </c>
      <c r="L65" s="433">
        <v>38</v>
      </c>
      <c r="M65" s="746">
        <v>38</v>
      </c>
      <c r="N65" s="1415"/>
      <c r="O65" s="1420"/>
      <c r="P65" s="1419"/>
      <c r="Q65" s="1418"/>
      <c r="T65" s="435"/>
    </row>
    <row r="66" spans="1:20" ht="16.5" customHeight="1">
      <c r="A66" s="474"/>
      <c r="B66" s="41"/>
      <c r="C66" s="2136"/>
      <c r="D66" s="2120"/>
      <c r="E66" s="3071"/>
      <c r="F66" s="3350"/>
      <c r="G66" s="1393" t="s">
        <v>40</v>
      </c>
      <c r="H66" s="433">
        <v>70.7</v>
      </c>
      <c r="I66" s="433">
        <v>70.7</v>
      </c>
      <c r="J66" s="451">
        <v>49.7</v>
      </c>
      <c r="K66" s="1387">
        <v>0</v>
      </c>
      <c r="L66" s="433">
        <v>70.7</v>
      </c>
      <c r="M66" s="451">
        <v>70.7</v>
      </c>
      <c r="N66" s="3343"/>
      <c r="O66" s="775"/>
      <c r="P66" s="774"/>
      <c r="Q66" s="773"/>
      <c r="T66" s="435"/>
    </row>
    <row r="67" spans="1:20" ht="16.5" customHeight="1">
      <c r="A67" s="1516"/>
      <c r="B67" s="1517"/>
      <c r="C67" s="2136"/>
      <c r="D67" s="2120"/>
      <c r="E67" s="3071"/>
      <c r="F67" s="3350"/>
      <c r="G67" s="1549" t="s">
        <v>103</v>
      </c>
      <c r="H67" s="1550">
        <v>6.4</v>
      </c>
      <c r="I67" s="1550">
        <v>6.4</v>
      </c>
      <c r="J67" s="1551">
        <v>4.9000000000000004</v>
      </c>
      <c r="K67" s="1390"/>
      <c r="L67" s="454"/>
      <c r="M67" s="610"/>
      <c r="N67" s="3343"/>
      <c r="O67" s="775"/>
      <c r="P67" s="774"/>
      <c r="Q67" s="773"/>
      <c r="T67" s="435"/>
    </row>
    <row r="68" spans="1:20" ht="12" customHeight="1" thickBot="1">
      <c r="A68" s="52"/>
      <c r="B68" s="23"/>
      <c r="C68" s="2002"/>
      <c r="D68" s="2004"/>
      <c r="E68" s="3347"/>
      <c r="F68" s="3351"/>
      <c r="G68" s="1391" t="s">
        <v>13</v>
      </c>
      <c r="H68" s="98">
        <f>H64+H65+H66+H67</f>
        <v>273.39999999999998</v>
      </c>
      <c r="I68" s="98">
        <f t="shared" ref="I68:M68" si="16">I64+I65+I66+I67</f>
        <v>273.39999999999998</v>
      </c>
      <c r="J68" s="98">
        <f t="shared" si="16"/>
        <v>170.9</v>
      </c>
      <c r="K68" s="98">
        <f t="shared" si="16"/>
        <v>0</v>
      </c>
      <c r="L68" s="98">
        <f t="shared" si="16"/>
        <v>281.2</v>
      </c>
      <c r="M68" s="98">
        <f t="shared" si="16"/>
        <v>309.7</v>
      </c>
      <c r="N68" s="3354"/>
      <c r="O68" s="563"/>
      <c r="P68" s="748"/>
      <c r="Q68" s="564"/>
      <c r="T68" s="435"/>
    </row>
    <row r="69" spans="1:20" ht="15" customHeight="1" thickBot="1">
      <c r="A69" s="447" t="s">
        <v>14</v>
      </c>
      <c r="B69" s="23" t="s">
        <v>12</v>
      </c>
      <c r="C69" s="3337" t="s">
        <v>15</v>
      </c>
      <c r="D69" s="2134"/>
      <c r="E69" s="2134"/>
      <c r="F69" s="2134"/>
      <c r="G69" s="3345"/>
      <c r="H69" s="1400">
        <f>H63+H68</f>
        <v>716.40000000000009</v>
      </c>
      <c r="I69" s="1400">
        <f t="shared" ref="I69:M69" si="17">I63+I68</f>
        <v>716.40000000000009</v>
      </c>
      <c r="J69" s="1400">
        <f t="shared" si="17"/>
        <v>470.79999999999995</v>
      </c>
      <c r="K69" s="1400">
        <f t="shared" si="17"/>
        <v>0</v>
      </c>
      <c r="L69" s="1400">
        <f t="shared" si="17"/>
        <v>717.4</v>
      </c>
      <c r="M69" s="1400">
        <f t="shared" si="17"/>
        <v>774</v>
      </c>
      <c r="N69" s="512"/>
      <c r="O69" s="62"/>
      <c r="P69" s="62"/>
      <c r="Q69" s="773"/>
      <c r="T69" s="435"/>
    </row>
    <row r="70" spans="1:20" ht="13.5" customHeight="1" thickBot="1">
      <c r="A70" s="38" t="s">
        <v>14</v>
      </c>
      <c r="B70" s="39" t="s">
        <v>14</v>
      </c>
      <c r="C70" s="2085" t="s">
        <v>783</v>
      </c>
      <c r="D70" s="2085"/>
      <c r="E70" s="2085"/>
      <c r="F70" s="2085"/>
      <c r="G70" s="2085"/>
      <c r="H70" s="2085"/>
      <c r="I70" s="2085"/>
      <c r="J70" s="2085"/>
      <c r="K70" s="2085"/>
      <c r="L70" s="2085"/>
      <c r="M70" s="2085"/>
      <c r="N70" s="2085"/>
      <c r="O70" s="2085"/>
      <c r="P70" s="2085"/>
      <c r="Q70" s="2086"/>
      <c r="T70" s="435"/>
    </row>
    <row r="71" spans="1:20" ht="37.5" customHeight="1">
      <c r="A71" s="474" t="s">
        <v>14</v>
      </c>
      <c r="B71" s="41" t="s">
        <v>14</v>
      </c>
      <c r="C71" s="2135" t="s">
        <v>12</v>
      </c>
      <c r="D71" s="2073" t="s">
        <v>782</v>
      </c>
      <c r="E71" s="3340" t="s">
        <v>781</v>
      </c>
      <c r="F71" s="1416" t="s">
        <v>137</v>
      </c>
      <c r="G71" s="1417" t="s">
        <v>80</v>
      </c>
      <c r="H71" s="1388">
        <v>293.2</v>
      </c>
      <c r="I71" s="454">
        <v>293.2</v>
      </c>
      <c r="J71" s="1397">
        <v>201.6</v>
      </c>
      <c r="K71" s="1390">
        <v>0</v>
      </c>
      <c r="L71" s="1388">
        <v>301.7</v>
      </c>
      <c r="M71" s="610">
        <v>318.7</v>
      </c>
      <c r="N71" s="1409" t="s">
        <v>779</v>
      </c>
      <c r="O71" s="478">
        <v>352</v>
      </c>
      <c r="P71" s="478">
        <v>352</v>
      </c>
      <c r="Q71" s="479">
        <v>352</v>
      </c>
      <c r="T71" s="435"/>
    </row>
    <row r="72" spans="1:20" ht="14.25" customHeight="1">
      <c r="A72" s="474"/>
      <c r="B72" s="41"/>
      <c r="C72" s="2135"/>
      <c r="D72" s="2073"/>
      <c r="E72" s="3341"/>
      <c r="F72" s="1416"/>
      <c r="G72" s="338" t="s">
        <v>342</v>
      </c>
      <c r="H72" s="433">
        <v>76</v>
      </c>
      <c r="I72" s="433">
        <v>74.599999999999994</v>
      </c>
      <c r="J72" s="451">
        <v>15.3</v>
      </c>
      <c r="K72" s="1387">
        <v>1.4</v>
      </c>
      <c r="L72" s="433">
        <v>76</v>
      </c>
      <c r="M72" s="746">
        <v>76</v>
      </c>
      <c r="N72" s="1415"/>
      <c r="O72" s="478"/>
      <c r="P72" s="729"/>
      <c r="Q72" s="479"/>
      <c r="T72" s="435"/>
    </row>
    <row r="73" spans="1:20" ht="14.25" customHeight="1">
      <c r="A73" s="474"/>
      <c r="B73" s="41"/>
      <c r="C73" s="2136"/>
      <c r="D73" s="2073"/>
      <c r="E73" s="3341"/>
      <c r="F73" s="1408"/>
      <c r="G73" s="1556" t="s">
        <v>40</v>
      </c>
      <c r="H73" s="1554">
        <v>1011.5</v>
      </c>
      <c r="I73" s="1554">
        <v>1011.5</v>
      </c>
      <c r="J73" s="1557">
        <v>568.1</v>
      </c>
      <c r="K73" s="1558">
        <v>165</v>
      </c>
      <c r="L73" s="433">
        <v>811.5</v>
      </c>
      <c r="M73" s="451">
        <v>811.5</v>
      </c>
      <c r="N73" s="3343"/>
      <c r="O73" s="775"/>
      <c r="P73" s="774"/>
      <c r="Q73" s="773"/>
      <c r="T73" s="435"/>
    </row>
    <row r="74" spans="1:20" ht="14.25" customHeight="1">
      <c r="A74" s="1516"/>
      <c r="B74" s="1517"/>
      <c r="C74" s="2136"/>
      <c r="D74" s="2073"/>
      <c r="E74" s="3341"/>
      <c r="F74" s="1408"/>
      <c r="G74" s="1556" t="s">
        <v>103</v>
      </c>
      <c r="H74" s="1554">
        <v>15.1</v>
      </c>
      <c r="I74" s="1554">
        <v>15.1</v>
      </c>
      <c r="J74" s="1557">
        <v>11.5</v>
      </c>
      <c r="K74" s="1558"/>
      <c r="L74" s="433"/>
      <c r="M74" s="451"/>
      <c r="N74" s="3343"/>
      <c r="O74" s="775"/>
      <c r="P74" s="774"/>
      <c r="Q74" s="773"/>
      <c r="T74" s="435"/>
    </row>
    <row r="75" spans="1:20" ht="14.25" customHeight="1">
      <c r="A75" s="1516"/>
      <c r="B75" s="1517"/>
      <c r="C75" s="2136"/>
      <c r="D75" s="2073"/>
      <c r="E75" s="3341"/>
      <c r="F75" s="1408"/>
      <c r="G75" s="1552" t="s">
        <v>119</v>
      </c>
      <c r="H75" s="1550">
        <v>71.599999999999994</v>
      </c>
      <c r="I75" s="1550">
        <v>71.599999999999994</v>
      </c>
      <c r="J75" s="1551">
        <v>16.8</v>
      </c>
      <c r="K75" s="1555">
        <v>46.2</v>
      </c>
      <c r="L75" s="454"/>
      <c r="M75" s="610"/>
      <c r="N75" s="3343"/>
      <c r="O75" s="775"/>
      <c r="P75" s="774"/>
      <c r="Q75" s="773"/>
      <c r="T75" s="435"/>
    </row>
    <row r="76" spans="1:20" ht="39" customHeight="1" thickBot="1">
      <c r="A76" s="1414"/>
      <c r="B76" s="41"/>
      <c r="C76" s="2136"/>
      <c r="D76" s="2073"/>
      <c r="E76" s="3355"/>
      <c r="F76" s="1408"/>
      <c r="G76" s="1413" t="s">
        <v>13</v>
      </c>
      <c r="H76" s="1412">
        <f>H71+H72+H73+H74+H75</f>
        <v>1467.3999999999999</v>
      </c>
      <c r="I76" s="1412">
        <f t="shared" ref="I76:M76" si="18">I71+I72+I73+I74+I75</f>
        <v>1465.9999999999998</v>
      </c>
      <c r="J76" s="1412">
        <f t="shared" si="18"/>
        <v>813.3</v>
      </c>
      <c r="K76" s="1412">
        <f t="shared" si="18"/>
        <v>212.60000000000002</v>
      </c>
      <c r="L76" s="1412">
        <f t="shared" si="18"/>
        <v>1189.2</v>
      </c>
      <c r="M76" s="1412">
        <f t="shared" si="18"/>
        <v>1206.2</v>
      </c>
      <c r="N76" s="3354"/>
      <c r="O76" s="775"/>
      <c r="P76" s="774"/>
      <c r="Q76" s="773"/>
      <c r="T76" s="435"/>
    </row>
    <row r="77" spans="1:20" ht="39" customHeight="1">
      <c r="A77" s="470" t="s">
        <v>14</v>
      </c>
      <c r="B77" s="22" t="s">
        <v>14</v>
      </c>
      <c r="C77" s="2001" t="s">
        <v>38</v>
      </c>
      <c r="D77" s="2072" t="s">
        <v>780</v>
      </c>
      <c r="E77" s="3340" t="s">
        <v>64</v>
      </c>
      <c r="F77" s="1384" t="s">
        <v>137</v>
      </c>
      <c r="G77" s="1411" t="s">
        <v>80</v>
      </c>
      <c r="H77" s="45">
        <v>483.8</v>
      </c>
      <c r="I77" s="45">
        <v>483.8</v>
      </c>
      <c r="J77" s="1395">
        <v>0</v>
      </c>
      <c r="K77" s="229">
        <v>0</v>
      </c>
      <c r="L77" s="1410">
        <v>535.70000000000005</v>
      </c>
      <c r="M77" s="46">
        <v>616.4</v>
      </c>
      <c r="N77" s="1409" t="s">
        <v>779</v>
      </c>
      <c r="O77" s="472">
        <v>319</v>
      </c>
      <c r="P77" s="472">
        <v>356</v>
      </c>
      <c r="Q77" s="473">
        <v>400</v>
      </c>
      <c r="T77" s="435"/>
    </row>
    <row r="78" spans="1:20" ht="27" customHeight="1">
      <c r="A78" s="474"/>
      <c r="B78" s="41"/>
      <c r="C78" s="2136"/>
      <c r="D78" s="2073"/>
      <c r="E78" s="3341"/>
      <c r="F78" s="1408"/>
      <c r="G78" s="1407" t="s">
        <v>40</v>
      </c>
      <c r="H78" s="157">
        <v>633.20000000000005</v>
      </c>
      <c r="I78" s="454">
        <v>633.20000000000005</v>
      </c>
      <c r="J78" s="1406">
        <v>0</v>
      </c>
      <c r="K78" s="231">
        <v>0</v>
      </c>
      <c r="L78" s="1405">
        <v>633.20000000000005</v>
      </c>
      <c r="M78" s="158">
        <v>633.20000000000005</v>
      </c>
      <c r="N78" s="3343"/>
      <c r="O78" s="775"/>
      <c r="P78" s="774"/>
      <c r="Q78" s="773"/>
      <c r="T78" s="435"/>
    </row>
    <row r="79" spans="1:20" ht="13.5" customHeight="1">
      <c r="A79" s="1404"/>
      <c r="B79" s="1385"/>
      <c r="C79" s="3364"/>
      <c r="D79" s="2409"/>
      <c r="E79" s="3342"/>
      <c r="F79" s="1403"/>
      <c r="G79" s="1402" t="s">
        <v>13</v>
      </c>
      <c r="H79" s="1401">
        <f>H77+H78</f>
        <v>1117</v>
      </c>
      <c r="I79" s="1401">
        <f t="shared" ref="I79:M79" si="19">I77+I78</f>
        <v>1117</v>
      </c>
      <c r="J79" s="1401">
        <f t="shared" si="19"/>
        <v>0</v>
      </c>
      <c r="K79" s="1401">
        <f t="shared" si="19"/>
        <v>0</v>
      </c>
      <c r="L79" s="1401">
        <f t="shared" si="19"/>
        <v>1168.9000000000001</v>
      </c>
      <c r="M79" s="1401">
        <f t="shared" si="19"/>
        <v>1249.5999999999999</v>
      </c>
      <c r="N79" s="3344"/>
      <c r="O79" s="745"/>
      <c r="P79" s="744"/>
      <c r="Q79" s="743"/>
      <c r="T79" s="435"/>
    </row>
    <row r="80" spans="1:20" ht="12" customHeight="1" thickBot="1">
      <c r="A80" s="447" t="s">
        <v>14</v>
      </c>
      <c r="B80" s="23" t="s">
        <v>14</v>
      </c>
      <c r="C80" s="3337" t="s">
        <v>15</v>
      </c>
      <c r="D80" s="2134"/>
      <c r="E80" s="2134"/>
      <c r="F80" s="2134"/>
      <c r="G80" s="3345"/>
      <c r="H80" s="1400">
        <f>H76+H79</f>
        <v>2584.3999999999996</v>
      </c>
      <c r="I80" s="1400">
        <f t="shared" ref="I80:M80" si="20">I76+I79</f>
        <v>2583</v>
      </c>
      <c r="J80" s="1400">
        <f t="shared" si="20"/>
        <v>813.3</v>
      </c>
      <c r="K80" s="1400">
        <f t="shared" si="20"/>
        <v>212.60000000000002</v>
      </c>
      <c r="L80" s="1400">
        <f t="shared" si="20"/>
        <v>2358.1000000000004</v>
      </c>
      <c r="M80" s="1400">
        <f t="shared" si="20"/>
        <v>2455.8000000000002</v>
      </c>
      <c r="N80" s="512"/>
      <c r="O80" s="62"/>
      <c r="P80" s="62"/>
      <c r="Q80" s="773"/>
      <c r="T80" s="435"/>
    </row>
    <row r="81" spans="1:20" ht="12" customHeight="1" thickBot="1">
      <c r="A81" s="38" t="s">
        <v>14</v>
      </c>
      <c r="B81" s="39" t="s">
        <v>37</v>
      </c>
      <c r="C81" s="2085" t="s">
        <v>778</v>
      </c>
      <c r="D81" s="2085"/>
      <c r="E81" s="2085"/>
      <c r="F81" s="2085"/>
      <c r="G81" s="2085"/>
      <c r="H81" s="2085"/>
      <c r="I81" s="2085"/>
      <c r="J81" s="2085"/>
      <c r="K81" s="2085"/>
      <c r="L81" s="2085"/>
      <c r="M81" s="2085"/>
      <c r="N81" s="2085"/>
      <c r="O81" s="2085"/>
      <c r="P81" s="2085"/>
      <c r="Q81" s="2086"/>
      <c r="T81" s="435"/>
    </row>
    <row r="82" spans="1:20" ht="12" customHeight="1">
      <c r="A82" s="2517" t="s">
        <v>14</v>
      </c>
      <c r="B82" s="2519" t="s">
        <v>37</v>
      </c>
      <c r="C82" s="2053" t="s">
        <v>12</v>
      </c>
      <c r="D82" s="2232" t="s">
        <v>777</v>
      </c>
      <c r="E82" s="1973" t="s">
        <v>64</v>
      </c>
      <c r="F82" s="2117" t="s">
        <v>137</v>
      </c>
      <c r="G82" s="206" t="s">
        <v>40</v>
      </c>
      <c r="H82" s="83">
        <v>5</v>
      </c>
      <c r="I82" s="45">
        <v>5</v>
      </c>
      <c r="J82" s="44">
        <v>0</v>
      </c>
      <c r="K82" s="85">
        <v>0</v>
      </c>
      <c r="L82" s="86">
        <v>5</v>
      </c>
      <c r="M82" s="47">
        <v>5</v>
      </c>
      <c r="N82" s="3331" t="s">
        <v>776</v>
      </c>
      <c r="O82" s="70" t="s">
        <v>773</v>
      </c>
      <c r="P82" s="514" t="s">
        <v>773</v>
      </c>
      <c r="Q82" s="516" t="s">
        <v>773</v>
      </c>
      <c r="T82" s="435"/>
    </row>
    <row r="83" spans="1:20" ht="27.75" customHeight="1" thickBot="1">
      <c r="A83" s="2518"/>
      <c r="B83" s="2520"/>
      <c r="C83" s="2054"/>
      <c r="D83" s="2234"/>
      <c r="E83" s="1974"/>
      <c r="F83" s="2119"/>
      <c r="G83" s="96" t="s">
        <v>13</v>
      </c>
      <c r="H83" s="97">
        <f>H82</f>
        <v>5</v>
      </c>
      <c r="I83" s="98">
        <f>SUM(I82:I82)</f>
        <v>5</v>
      </c>
      <c r="J83" s="99">
        <v>0</v>
      </c>
      <c r="K83" s="100">
        <f>SUM(K82:K82)</f>
        <v>0</v>
      </c>
      <c r="L83" s="101">
        <f>L82</f>
        <v>5</v>
      </c>
      <c r="M83" s="104">
        <v>5</v>
      </c>
      <c r="N83" s="3332"/>
      <c r="O83" s="75"/>
      <c r="P83" s="75"/>
      <c r="Q83" s="76"/>
      <c r="T83" s="435"/>
    </row>
    <row r="84" spans="1:20" ht="12" customHeight="1">
      <c r="A84" s="2517" t="s">
        <v>14</v>
      </c>
      <c r="B84" s="2519" t="s">
        <v>37</v>
      </c>
      <c r="C84" s="2053" t="s">
        <v>14</v>
      </c>
      <c r="D84" s="2232" t="s">
        <v>775</v>
      </c>
      <c r="E84" s="1973" t="s">
        <v>64</v>
      </c>
      <c r="F84" s="2117" t="s">
        <v>134</v>
      </c>
      <c r="G84" s="206" t="s">
        <v>40</v>
      </c>
      <c r="H84" s="83">
        <v>2</v>
      </c>
      <c r="I84" s="45">
        <v>2</v>
      </c>
      <c r="J84" s="44">
        <v>0</v>
      </c>
      <c r="K84" s="85">
        <v>0</v>
      </c>
      <c r="L84" s="86">
        <v>2</v>
      </c>
      <c r="M84" s="47">
        <v>2</v>
      </c>
      <c r="N84" s="3331" t="s">
        <v>774</v>
      </c>
      <c r="O84" s="70" t="s">
        <v>773</v>
      </c>
      <c r="P84" s="514" t="s">
        <v>773</v>
      </c>
      <c r="Q84" s="516" t="s">
        <v>773</v>
      </c>
      <c r="T84" s="435"/>
    </row>
    <row r="85" spans="1:20" ht="18.75" customHeight="1" thickBot="1">
      <c r="A85" s="2518"/>
      <c r="B85" s="2520"/>
      <c r="C85" s="2054"/>
      <c r="D85" s="2234"/>
      <c r="E85" s="1974"/>
      <c r="F85" s="2119"/>
      <c r="G85" s="96" t="s">
        <v>13</v>
      </c>
      <c r="H85" s="97">
        <f>H84*1</f>
        <v>2</v>
      </c>
      <c r="I85" s="97">
        <f t="shared" ref="I85:M85" si="21">I84*1</f>
        <v>2</v>
      </c>
      <c r="J85" s="97">
        <f t="shared" si="21"/>
        <v>0</v>
      </c>
      <c r="K85" s="97">
        <f t="shared" si="21"/>
        <v>0</v>
      </c>
      <c r="L85" s="97">
        <f t="shared" si="21"/>
        <v>2</v>
      </c>
      <c r="M85" s="97">
        <f t="shared" si="21"/>
        <v>2</v>
      </c>
      <c r="N85" s="3332"/>
      <c r="O85" s="75"/>
      <c r="P85" s="75"/>
      <c r="Q85" s="76"/>
      <c r="T85" s="435"/>
    </row>
    <row r="86" spans="1:20" ht="12" customHeight="1" thickBot="1">
      <c r="A86" s="110" t="s">
        <v>14</v>
      </c>
      <c r="B86" s="80" t="s">
        <v>37</v>
      </c>
      <c r="C86" s="2123" t="s">
        <v>15</v>
      </c>
      <c r="D86" s="2124"/>
      <c r="E86" s="2124"/>
      <c r="F86" s="2124"/>
      <c r="G86" s="2125"/>
      <c r="H86" s="109">
        <f>H83+H85</f>
        <v>7</v>
      </c>
      <c r="I86" s="109">
        <f t="shared" ref="I86:M86" si="22">I83+I85</f>
        <v>7</v>
      </c>
      <c r="J86" s="109">
        <f t="shared" si="22"/>
        <v>0</v>
      </c>
      <c r="K86" s="109">
        <f t="shared" si="22"/>
        <v>0</v>
      </c>
      <c r="L86" s="109">
        <f t="shared" si="22"/>
        <v>7</v>
      </c>
      <c r="M86" s="109">
        <f t="shared" si="22"/>
        <v>7</v>
      </c>
      <c r="N86" s="81"/>
      <c r="O86" s="111"/>
      <c r="P86" s="111"/>
      <c r="Q86" s="112"/>
      <c r="T86" s="435"/>
    </row>
    <row r="87" spans="1:20" ht="13.5" customHeight="1" thickBot="1">
      <c r="A87" s="38" t="s">
        <v>14</v>
      </c>
      <c r="B87" s="1992" t="s">
        <v>16</v>
      </c>
      <c r="C87" s="1993"/>
      <c r="D87" s="1993"/>
      <c r="E87" s="1993"/>
      <c r="F87" s="1993"/>
      <c r="G87" s="3078"/>
      <c r="H87" s="731">
        <f>H69+H80+H86</f>
        <v>3307.7999999999997</v>
      </c>
      <c r="I87" s="731">
        <f t="shared" ref="I87:M87" si="23">I69+I80+I86</f>
        <v>3306.4</v>
      </c>
      <c r="J87" s="731">
        <f t="shared" si="23"/>
        <v>1284.0999999999999</v>
      </c>
      <c r="K87" s="731">
        <f t="shared" si="23"/>
        <v>212.60000000000002</v>
      </c>
      <c r="L87" s="731">
        <f t="shared" si="23"/>
        <v>3082.5000000000005</v>
      </c>
      <c r="M87" s="731">
        <f t="shared" si="23"/>
        <v>3236.8</v>
      </c>
      <c r="N87" s="65"/>
      <c r="O87" s="66"/>
      <c r="P87" s="66"/>
      <c r="Q87" s="67"/>
      <c r="T87" s="435"/>
    </row>
    <row r="88" spans="1:20" ht="15.75" customHeight="1" thickBot="1">
      <c r="A88" s="37" t="s">
        <v>37</v>
      </c>
      <c r="B88" s="3356"/>
      <c r="C88" s="2083"/>
      <c r="D88" s="2083"/>
      <c r="E88" s="2083"/>
      <c r="F88" s="2083"/>
      <c r="G88" s="2083"/>
      <c r="H88" s="2083"/>
      <c r="I88" s="2083"/>
      <c r="J88" s="2083"/>
      <c r="K88" s="2083"/>
      <c r="L88" s="2083"/>
      <c r="M88" s="2083"/>
      <c r="N88" s="2083"/>
      <c r="O88" s="2083"/>
      <c r="P88" s="2083"/>
      <c r="Q88" s="2084"/>
      <c r="T88" s="435"/>
    </row>
    <row r="89" spans="1:20" ht="26.25" customHeight="1" thickBot="1">
      <c r="A89" s="38" t="s">
        <v>37</v>
      </c>
      <c r="B89" s="39" t="s">
        <v>12</v>
      </c>
      <c r="C89" s="3360" t="s">
        <v>772</v>
      </c>
      <c r="D89" s="1988"/>
      <c r="E89" s="1988"/>
      <c r="F89" s="1988"/>
      <c r="G89" s="1988"/>
      <c r="H89" s="1988"/>
      <c r="I89" s="1988"/>
      <c r="J89" s="1988"/>
      <c r="K89" s="1988"/>
      <c r="L89" s="1988"/>
      <c r="M89" s="1988"/>
      <c r="N89" s="1988"/>
      <c r="O89" s="1988"/>
      <c r="P89" s="1988"/>
      <c r="Q89" s="1989"/>
      <c r="T89" s="435"/>
    </row>
    <row r="90" spans="1:20" ht="13.5" customHeight="1">
      <c r="A90" s="470" t="s">
        <v>37</v>
      </c>
      <c r="B90" s="22" t="s">
        <v>12</v>
      </c>
      <c r="C90" s="2001" t="s">
        <v>12</v>
      </c>
      <c r="D90" s="2003" t="s">
        <v>771</v>
      </c>
      <c r="E90" s="3346" t="s">
        <v>64</v>
      </c>
      <c r="F90" s="3359" t="s">
        <v>768</v>
      </c>
      <c r="G90" s="1399" t="s">
        <v>103</v>
      </c>
      <c r="H90" s="44">
        <v>79</v>
      </c>
      <c r="I90" s="45">
        <v>79</v>
      </c>
      <c r="J90" s="44">
        <v>0</v>
      </c>
      <c r="K90" s="46">
        <v>0</v>
      </c>
      <c r="L90" s="45">
        <v>79</v>
      </c>
      <c r="M90" s="44">
        <v>79</v>
      </c>
      <c r="N90" s="3361" t="s">
        <v>770</v>
      </c>
      <c r="O90" s="472">
        <v>20</v>
      </c>
      <c r="P90" s="472">
        <v>20</v>
      </c>
      <c r="Q90" s="473">
        <v>20</v>
      </c>
      <c r="T90" s="435"/>
    </row>
    <row r="91" spans="1:20" ht="12.75" customHeight="1">
      <c r="A91" s="474"/>
      <c r="B91" s="41"/>
      <c r="C91" s="2136"/>
      <c r="D91" s="2120"/>
      <c r="E91" s="3071"/>
      <c r="F91" s="2136"/>
      <c r="G91" s="1398" t="s">
        <v>40</v>
      </c>
      <c r="H91" s="1397">
        <v>83.1</v>
      </c>
      <c r="I91" s="454">
        <v>14.7</v>
      </c>
      <c r="J91" s="1397">
        <v>0</v>
      </c>
      <c r="K91" s="1390">
        <v>68.400000000000006</v>
      </c>
      <c r="L91" s="454">
        <v>83.1</v>
      </c>
      <c r="M91" s="454">
        <v>83.1</v>
      </c>
      <c r="N91" s="3362"/>
      <c r="O91" s="775"/>
      <c r="P91" s="774"/>
      <c r="Q91" s="773"/>
      <c r="T91" s="435"/>
    </row>
    <row r="92" spans="1:20" ht="12" customHeight="1" thickBot="1">
      <c r="A92" s="52"/>
      <c r="B92" s="23"/>
      <c r="C92" s="2002"/>
      <c r="D92" s="2004"/>
      <c r="E92" s="3347"/>
      <c r="F92" s="2002"/>
      <c r="G92" s="1396" t="s">
        <v>13</v>
      </c>
      <c r="H92" s="99">
        <f t="shared" ref="H92:M92" si="24">H91+H90</f>
        <v>162.1</v>
      </c>
      <c r="I92" s="99">
        <f t="shared" si="24"/>
        <v>93.7</v>
      </c>
      <c r="J92" s="99">
        <f t="shared" si="24"/>
        <v>0</v>
      </c>
      <c r="K92" s="101">
        <f t="shared" si="24"/>
        <v>68.400000000000006</v>
      </c>
      <c r="L92" s="98">
        <f t="shared" si="24"/>
        <v>162.1</v>
      </c>
      <c r="M92" s="99">
        <f t="shared" si="24"/>
        <v>162.1</v>
      </c>
      <c r="N92" s="3363"/>
      <c r="O92" s="563"/>
      <c r="P92" s="748"/>
      <c r="Q92" s="564"/>
      <c r="T92" s="435"/>
    </row>
    <row r="93" spans="1:20" ht="18.75" customHeight="1">
      <c r="A93" s="470" t="s">
        <v>37</v>
      </c>
      <c r="B93" s="22" t="s">
        <v>12</v>
      </c>
      <c r="C93" s="2001" t="s">
        <v>14</v>
      </c>
      <c r="D93" s="2003" t="s">
        <v>769</v>
      </c>
      <c r="E93" s="3346" t="s">
        <v>64</v>
      </c>
      <c r="F93" s="3359" t="s">
        <v>768</v>
      </c>
      <c r="G93" s="561" t="s">
        <v>40</v>
      </c>
      <c r="H93" s="45">
        <v>28</v>
      </c>
      <c r="I93" s="45">
        <v>28</v>
      </c>
      <c r="J93" s="1395">
        <v>0</v>
      </c>
      <c r="K93" s="46">
        <v>0</v>
      </c>
      <c r="L93" s="45">
        <v>28</v>
      </c>
      <c r="M93" s="46">
        <v>28</v>
      </c>
      <c r="N93" s="3352" t="s">
        <v>767</v>
      </c>
      <c r="O93" s="472">
        <v>17</v>
      </c>
      <c r="P93" s="472">
        <v>17</v>
      </c>
      <c r="Q93" s="473">
        <v>17</v>
      </c>
      <c r="T93" s="435"/>
    </row>
    <row r="94" spans="1:20" ht="20.25" customHeight="1">
      <c r="A94" s="474"/>
      <c r="B94" s="41"/>
      <c r="C94" s="2135"/>
      <c r="D94" s="2120"/>
      <c r="E94" s="3071"/>
      <c r="F94" s="3349"/>
      <c r="G94" s="1393" t="s">
        <v>103</v>
      </c>
      <c r="H94" s="433">
        <v>139.80000000000001</v>
      </c>
      <c r="I94" s="446">
        <v>139.80000000000001</v>
      </c>
      <c r="J94" s="446">
        <v>0</v>
      </c>
      <c r="K94" s="1394">
        <v>0</v>
      </c>
      <c r="L94" s="433">
        <v>139.80000000000001</v>
      </c>
      <c r="M94" s="1387">
        <v>139.80000000000001</v>
      </c>
      <c r="N94" s="3353"/>
      <c r="O94" s="478"/>
      <c r="P94" s="729"/>
      <c r="Q94" s="479"/>
      <c r="T94" s="435"/>
    </row>
    <row r="95" spans="1:20" ht="15.75" customHeight="1">
      <c r="A95" s="474"/>
      <c r="B95" s="41"/>
      <c r="C95" s="2136"/>
      <c r="D95" s="2120"/>
      <c r="E95" s="3071"/>
      <c r="F95" s="2136"/>
      <c r="G95" s="1393" t="s">
        <v>103</v>
      </c>
      <c r="H95" s="433">
        <v>7</v>
      </c>
      <c r="I95" s="446">
        <v>7</v>
      </c>
      <c r="J95" s="446">
        <v>5.3</v>
      </c>
      <c r="K95" s="1392">
        <v>0</v>
      </c>
      <c r="L95" s="433">
        <v>7</v>
      </c>
      <c r="M95" s="1387">
        <v>7</v>
      </c>
      <c r="N95" s="3343"/>
      <c r="O95" s="775"/>
      <c r="P95" s="774"/>
      <c r="Q95" s="773"/>
      <c r="T95" s="435"/>
    </row>
    <row r="96" spans="1:20" ht="12" customHeight="1" thickBot="1">
      <c r="A96" s="52"/>
      <c r="B96" s="23"/>
      <c r="C96" s="2002"/>
      <c r="D96" s="2004"/>
      <c r="E96" s="3347"/>
      <c r="F96" s="2002"/>
      <c r="G96" s="1391" t="s">
        <v>13</v>
      </c>
      <c r="H96" s="98">
        <f>H93+H94+H95</f>
        <v>174.8</v>
      </c>
      <c r="I96" s="98">
        <f t="shared" ref="I96:M96" si="25">I93+I94+I95</f>
        <v>174.8</v>
      </c>
      <c r="J96" s="98">
        <f t="shared" si="25"/>
        <v>5.3</v>
      </c>
      <c r="K96" s="98">
        <f t="shared" si="25"/>
        <v>0</v>
      </c>
      <c r="L96" s="98">
        <f t="shared" si="25"/>
        <v>174.8</v>
      </c>
      <c r="M96" s="98">
        <f t="shared" si="25"/>
        <v>174.8</v>
      </c>
      <c r="N96" s="3354"/>
      <c r="O96" s="563"/>
      <c r="P96" s="748"/>
      <c r="Q96" s="564"/>
      <c r="T96" s="435"/>
    </row>
    <row r="97" spans="1:39" ht="14.25" customHeight="1" thickBot="1">
      <c r="A97" s="480" t="s">
        <v>37</v>
      </c>
      <c r="B97" s="481" t="s">
        <v>12</v>
      </c>
      <c r="C97" s="1990" t="s">
        <v>15</v>
      </c>
      <c r="D97" s="1991"/>
      <c r="E97" s="1991"/>
      <c r="F97" s="1991"/>
      <c r="G97" s="1991"/>
      <c r="H97" s="732">
        <f>H92+H96</f>
        <v>336.9</v>
      </c>
      <c r="I97" s="732">
        <f t="shared" ref="I97:M97" si="26">I92+I96</f>
        <v>268.5</v>
      </c>
      <c r="J97" s="732">
        <f t="shared" si="26"/>
        <v>5.3</v>
      </c>
      <c r="K97" s="732">
        <f t="shared" si="26"/>
        <v>68.400000000000006</v>
      </c>
      <c r="L97" s="732">
        <f t="shared" si="26"/>
        <v>336.9</v>
      </c>
      <c r="M97" s="732">
        <f t="shared" si="26"/>
        <v>336.9</v>
      </c>
      <c r="N97" s="61"/>
      <c r="O97" s="62"/>
      <c r="P97" s="62"/>
      <c r="Q97" s="63"/>
    </row>
    <row r="98" spans="1:39" ht="14.25" customHeight="1" thickBot="1">
      <c r="A98" s="38" t="s">
        <v>37</v>
      </c>
      <c r="B98" s="1992" t="s">
        <v>16</v>
      </c>
      <c r="C98" s="1993"/>
      <c r="D98" s="1993"/>
      <c r="E98" s="1993"/>
      <c r="F98" s="1993"/>
      <c r="G98" s="1993"/>
      <c r="H98" s="732">
        <f>H97*1</f>
        <v>336.9</v>
      </c>
      <c r="I98" s="732">
        <f t="shared" ref="I98:M98" si="27">I97*1</f>
        <v>268.5</v>
      </c>
      <c r="J98" s="732">
        <f t="shared" si="27"/>
        <v>5.3</v>
      </c>
      <c r="K98" s="732">
        <f t="shared" si="27"/>
        <v>68.400000000000006</v>
      </c>
      <c r="L98" s="732">
        <f t="shared" si="27"/>
        <v>336.9</v>
      </c>
      <c r="M98" s="732">
        <f t="shared" si="27"/>
        <v>336.9</v>
      </c>
      <c r="N98" s="65"/>
      <c r="O98" s="66"/>
      <c r="P98" s="66"/>
      <c r="Q98" s="67"/>
    </row>
    <row r="99" spans="1:39" ht="14.25" customHeight="1" thickBot="1">
      <c r="A99" s="150" t="s">
        <v>12</v>
      </c>
      <c r="B99" s="1984" t="s">
        <v>17</v>
      </c>
      <c r="C99" s="1984"/>
      <c r="D99" s="1984"/>
      <c r="E99" s="1984"/>
      <c r="F99" s="1984"/>
      <c r="G99" s="1984"/>
      <c r="H99" s="1559">
        <f>H54+H87+H98</f>
        <v>19469.900000000001</v>
      </c>
      <c r="I99" s="730">
        <f t="shared" ref="I99:M99" si="28">I54+I87+I98</f>
        <v>19400.099999999999</v>
      </c>
      <c r="J99" s="1559">
        <f t="shared" si="28"/>
        <v>1408.3999999999999</v>
      </c>
      <c r="K99" s="1559">
        <f t="shared" si="28"/>
        <v>281</v>
      </c>
      <c r="L99" s="730">
        <f t="shared" si="28"/>
        <v>19728.300000000003</v>
      </c>
      <c r="M99" s="730">
        <f t="shared" si="28"/>
        <v>19930.8</v>
      </c>
      <c r="N99" s="1994"/>
      <c r="O99" s="1995"/>
      <c r="P99" s="1995"/>
      <c r="Q99" s="1996"/>
    </row>
    <row r="100" spans="1:39" s="26" customFormat="1" ht="8.25" customHeight="1" thickBot="1">
      <c r="A100" s="168"/>
      <c r="B100" s="169"/>
      <c r="C100" s="169"/>
      <c r="D100" s="169"/>
      <c r="E100" s="169"/>
      <c r="N100" s="464"/>
      <c r="O100" s="464"/>
      <c r="P100" s="464"/>
      <c r="Q100" s="464"/>
      <c r="R100" s="25"/>
      <c r="S100" s="25"/>
      <c r="T100" s="25"/>
      <c r="U100" s="25"/>
      <c r="V100" s="25"/>
      <c r="W100" s="25"/>
      <c r="X100" s="25"/>
      <c r="Y100" s="25"/>
      <c r="Z100" s="25"/>
      <c r="AA100" s="25"/>
      <c r="AB100" s="25"/>
      <c r="AC100" s="25"/>
      <c r="AD100" s="25"/>
      <c r="AE100" s="25"/>
      <c r="AF100" s="25"/>
      <c r="AG100" s="25"/>
      <c r="AH100" s="25"/>
      <c r="AI100" s="25"/>
      <c r="AJ100" s="25"/>
      <c r="AK100" s="25"/>
      <c r="AL100" s="25"/>
      <c r="AM100" s="25"/>
    </row>
    <row r="101" spans="1:39" s="26" customFormat="1" ht="7.5" hidden="1" customHeight="1" thickBot="1">
      <c r="A101" s="168"/>
      <c r="B101" s="169"/>
      <c r="C101" s="169"/>
      <c r="D101" s="169"/>
      <c r="E101" s="169"/>
      <c r="F101" s="261"/>
      <c r="G101" s="262"/>
      <c r="H101" s="262"/>
      <c r="I101" s="262"/>
      <c r="J101" s="262"/>
      <c r="K101" s="262"/>
      <c r="L101" s="262"/>
      <c r="M101" s="262"/>
      <c r="N101" s="464"/>
      <c r="O101" s="464"/>
      <c r="P101" s="464"/>
      <c r="Q101" s="464"/>
      <c r="R101" s="25"/>
      <c r="S101" s="25"/>
      <c r="T101" s="25"/>
      <c r="U101" s="25"/>
      <c r="V101" s="25"/>
      <c r="W101" s="25"/>
      <c r="X101" s="25"/>
      <c r="Y101" s="25"/>
      <c r="Z101" s="25"/>
      <c r="AA101" s="25"/>
      <c r="AB101" s="25"/>
      <c r="AC101" s="25"/>
      <c r="AD101" s="25"/>
      <c r="AE101" s="25"/>
      <c r="AF101" s="25"/>
      <c r="AG101" s="25"/>
      <c r="AH101" s="25"/>
      <c r="AI101" s="25"/>
      <c r="AJ101" s="25"/>
      <c r="AK101" s="25"/>
      <c r="AL101" s="25"/>
      <c r="AM101" s="25"/>
    </row>
    <row r="102" spans="1:39" ht="15.75" hidden="1" customHeight="1" thickBot="1">
      <c r="C102" s="437"/>
      <c r="D102" s="728"/>
      <c r="E102" s="427"/>
      <c r="F102" s="3357" t="s">
        <v>18</v>
      </c>
      <c r="G102" s="3358"/>
      <c r="H102" s="3358"/>
      <c r="I102" s="3358"/>
      <c r="J102" s="3358"/>
      <c r="K102" s="3358"/>
      <c r="L102" s="3358"/>
      <c r="M102" s="3358"/>
    </row>
    <row r="103" spans="1:39" ht="39.75" customHeight="1" thickBot="1">
      <c r="C103" s="2041" t="s">
        <v>19</v>
      </c>
      <c r="D103" s="2042"/>
      <c r="E103" s="2042"/>
      <c r="F103" s="2042"/>
      <c r="G103" s="2043"/>
      <c r="H103" s="2027" t="s">
        <v>766</v>
      </c>
      <c r="I103" s="2028"/>
      <c r="J103" s="2028"/>
      <c r="K103" s="2029"/>
      <c r="L103" s="5"/>
      <c r="M103" s="5"/>
    </row>
    <row r="104" spans="1:39" ht="14.1" customHeight="1" thickBot="1">
      <c r="C104" s="2021" t="s">
        <v>20</v>
      </c>
      <c r="D104" s="2022"/>
      <c r="E104" s="2022"/>
      <c r="F104" s="2022"/>
      <c r="G104" s="2023"/>
      <c r="H104" s="3378">
        <f>H105+H106+H107+H108+H109+H110</f>
        <v>19398.300000000003</v>
      </c>
      <c r="I104" s="3379"/>
      <c r="J104" s="3379"/>
      <c r="K104" s="3380"/>
      <c r="L104" s="5"/>
      <c r="M104" s="5"/>
    </row>
    <row r="105" spans="1:39" ht="14.1" customHeight="1">
      <c r="C105" s="2018" t="s">
        <v>96</v>
      </c>
      <c r="D105" s="2019"/>
      <c r="E105" s="2019"/>
      <c r="F105" s="2019"/>
      <c r="G105" s="2020"/>
      <c r="H105" s="3381">
        <v>5980.9</v>
      </c>
      <c r="I105" s="3381"/>
      <c r="J105" s="3381"/>
      <c r="K105" s="3382"/>
      <c r="L105" s="5"/>
      <c r="M105" s="5"/>
    </row>
    <row r="106" spans="1:39" ht="16.5" customHeight="1">
      <c r="C106" s="1964" t="s">
        <v>765</v>
      </c>
      <c r="D106" s="1965"/>
      <c r="E106" s="1965"/>
      <c r="F106" s="1965"/>
      <c r="G106" s="1966"/>
      <c r="H106" s="3370">
        <v>123.5</v>
      </c>
      <c r="I106" s="3370"/>
      <c r="J106" s="3370"/>
      <c r="K106" s="3371"/>
      <c r="L106" s="1390"/>
      <c r="M106" s="5"/>
    </row>
    <row r="107" spans="1:39" ht="14.1" customHeight="1">
      <c r="C107" s="2015" t="s">
        <v>237</v>
      </c>
      <c r="D107" s="2016"/>
      <c r="E107" s="2016"/>
      <c r="F107" s="2016"/>
      <c r="G107" s="2017"/>
      <c r="H107" s="3367">
        <v>169.1</v>
      </c>
      <c r="I107" s="3367"/>
      <c r="J107" s="3367"/>
      <c r="K107" s="3368"/>
      <c r="L107" s="5"/>
      <c r="M107" s="5"/>
    </row>
    <row r="108" spans="1:39" ht="13.5" customHeight="1">
      <c r="C108" s="1970" t="s">
        <v>98</v>
      </c>
      <c r="D108" s="1971"/>
      <c r="E108" s="1971"/>
      <c r="F108" s="1971"/>
      <c r="G108" s="3369"/>
      <c r="H108" s="3367">
        <v>1940.2</v>
      </c>
      <c r="I108" s="3367"/>
      <c r="J108" s="3367"/>
      <c r="K108" s="3368"/>
      <c r="L108" s="5"/>
      <c r="M108" s="5"/>
    </row>
    <row r="109" spans="1:39" ht="13.5" customHeight="1">
      <c r="C109" s="1970" t="s">
        <v>764</v>
      </c>
      <c r="D109" s="1971"/>
      <c r="E109" s="1971"/>
      <c r="F109" s="1971"/>
      <c r="G109" s="3369"/>
      <c r="H109" s="3370">
        <v>70.2</v>
      </c>
      <c r="I109" s="3370"/>
      <c r="J109" s="3370"/>
      <c r="K109" s="3371"/>
      <c r="L109" s="5"/>
      <c r="M109" s="5"/>
    </row>
    <row r="110" spans="1:39" ht="12.75" customHeight="1" thickBot="1">
      <c r="C110" s="3372" t="s">
        <v>238</v>
      </c>
      <c r="D110" s="3373"/>
      <c r="E110" s="3373"/>
      <c r="F110" s="3373"/>
      <c r="G110" s="3374"/>
      <c r="H110" s="3370">
        <v>11114.4</v>
      </c>
      <c r="I110" s="3370"/>
      <c r="J110" s="3370"/>
      <c r="K110" s="3371"/>
      <c r="L110" s="5"/>
      <c r="M110" s="5"/>
    </row>
    <row r="111" spans="1:39" ht="14.1" customHeight="1" thickBot="1">
      <c r="C111" s="2021" t="s">
        <v>21</v>
      </c>
      <c r="D111" s="2022"/>
      <c r="E111" s="2022"/>
      <c r="F111" s="2022"/>
      <c r="G111" s="2023"/>
      <c r="H111" s="3375">
        <f>H112+H113+H114+H115+H116</f>
        <v>71.599999999999994</v>
      </c>
      <c r="I111" s="3376"/>
      <c r="J111" s="3376"/>
      <c r="K111" s="3377"/>
      <c r="L111" s="5"/>
      <c r="M111" s="5"/>
    </row>
    <row r="112" spans="1:39" ht="14.1" customHeight="1">
      <c r="C112" s="2018" t="s">
        <v>100</v>
      </c>
      <c r="D112" s="2019"/>
      <c r="E112" s="2019"/>
      <c r="F112" s="2019"/>
      <c r="G112" s="2020"/>
      <c r="H112" s="3365">
        <v>0</v>
      </c>
      <c r="I112" s="3365"/>
      <c r="J112" s="3365"/>
      <c r="K112" s="3366"/>
      <c r="L112" s="5"/>
      <c r="M112" s="5"/>
    </row>
    <row r="113" spans="3:20" ht="14.1" customHeight="1">
      <c r="C113" s="2600" t="s">
        <v>304</v>
      </c>
      <c r="D113" s="2601"/>
      <c r="E113" s="2601"/>
      <c r="F113" s="2601"/>
      <c r="G113" s="2602"/>
      <c r="H113" s="3367">
        <v>0</v>
      </c>
      <c r="I113" s="3367"/>
      <c r="J113" s="3367"/>
      <c r="K113" s="3368"/>
      <c r="L113" s="5"/>
      <c r="M113" s="5"/>
    </row>
    <row r="114" spans="3:20" ht="14.1" customHeight="1">
      <c r="C114" s="2030" t="s">
        <v>101</v>
      </c>
      <c r="D114" s="2031"/>
      <c r="E114" s="2031"/>
      <c r="F114" s="2031"/>
      <c r="G114" s="2032"/>
      <c r="H114" s="3370">
        <v>71.599999999999994</v>
      </c>
      <c r="I114" s="3370"/>
      <c r="J114" s="3370"/>
      <c r="K114" s="3371"/>
      <c r="L114" s="5"/>
      <c r="M114" s="5"/>
    </row>
    <row r="115" spans="3:20" ht="14.1" customHeight="1">
      <c r="C115" s="2473" t="s">
        <v>303</v>
      </c>
      <c r="D115" s="2474"/>
      <c r="E115" s="2474"/>
      <c r="F115" s="2474"/>
      <c r="G115" s="2475"/>
      <c r="H115" s="3367">
        <v>0</v>
      </c>
      <c r="I115" s="3367"/>
      <c r="J115" s="3367"/>
      <c r="K115" s="3368"/>
      <c r="L115" s="5"/>
      <c r="M115" s="5"/>
    </row>
    <row r="116" spans="3:20" ht="14.1" customHeight="1" thickBot="1">
      <c r="C116" s="2015" t="s">
        <v>102</v>
      </c>
      <c r="D116" s="2016"/>
      <c r="E116" s="2016"/>
      <c r="F116" s="2016"/>
      <c r="G116" s="2017"/>
      <c r="H116" s="3367">
        <v>0</v>
      </c>
      <c r="I116" s="3367"/>
      <c r="J116" s="3367"/>
      <c r="K116" s="3368"/>
      <c r="L116" s="5"/>
      <c r="M116" s="5"/>
    </row>
    <row r="117" spans="3:20" ht="14.1" customHeight="1" thickBot="1">
      <c r="C117" s="2010" t="s">
        <v>22</v>
      </c>
      <c r="D117" s="2011"/>
      <c r="E117" s="2011"/>
      <c r="F117" s="2011"/>
      <c r="G117" s="2012"/>
      <c r="H117" s="3383">
        <f>H111+H104</f>
        <v>19469.900000000001</v>
      </c>
      <c r="I117" s="3383"/>
      <c r="J117" s="3383"/>
      <c r="K117" s="3384"/>
    </row>
    <row r="118" spans="3:20">
      <c r="H118" s="4"/>
      <c r="I118" s="4"/>
      <c r="J118" s="4"/>
      <c r="K118" s="4"/>
    </row>
    <row r="121" spans="3:20" ht="15.75">
      <c r="E121" s="27"/>
    </row>
    <row r="123" spans="3:20" ht="12.75">
      <c r="D123" s="6"/>
      <c r="E123" s="6"/>
      <c r="F123" s="6"/>
      <c r="G123" s="6"/>
      <c r="H123" s="6"/>
      <c r="I123" s="6"/>
      <c r="J123" s="6"/>
      <c r="K123" s="6"/>
      <c r="L123" s="6"/>
      <c r="M123" s="6"/>
      <c r="N123" s="6"/>
      <c r="O123" s="6"/>
      <c r="P123" s="6"/>
      <c r="Q123" s="6"/>
      <c r="R123" s="6"/>
      <c r="S123" s="6"/>
      <c r="T123" s="6"/>
    </row>
    <row r="125" spans="3:20" ht="15.75">
      <c r="E125" s="27"/>
    </row>
  </sheetData>
  <mergeCells count="212">
    <mergeCell ref="C116:G116"/>
    <mergeCell ref="H116:K116"/>
    <mergeCell ref="C117:G117"/>
    <mergeCell ref="H117:K117"/>
    <mergeCell ref="C113:G113"/>
    <mergeCell ref="H113:K113"/>
    <mergeCell ref="C114:G114"/>
    <mergeCell ref="H114:K114"/>
    <mergeCell ref="C115:G115"/>
    <mergeCell ref="H115:K115"/>
    <mergeCell ref="C77:C79"/>
    <mergeCell ref="D77:D79"/>
    <mergeCell ref="C112:G112"/>
    <mergeCell ref="H112:K112"/>
    <mergeCell ref="C107:G107"/>
    <mergeCell ref="H107:K107"/>
    <mergeCell ref="C108:G108"/>
    <mergeCell ref="H108:K108"/>
    <mergeCell ref="C109:G109"/>
    <mergeCell ref="H109:K109"/>
    <mergeCell ref="C97:G97"/>
    <mergeCell ref="B98:G98"/>
    <mergeCell ref="B99:G99"/>
    <mergeCell ref="C110:G110"/>
    <mergeCell ref="H110:K110"/>
    <mergeCell ref="C111:G111"/>
    <mergeCell ref="H111:K111"/>
    <mergeCell ref="C104:G104"/>
    <mergeCell ref="H104:K104"/>
    <mergeCell ref="C105:G105"/>
    <mergeCell ref="H105:K105"/>
    <mergeCell ref="C106:G106"/>
    <mergeCell ref="H106:K106"/>
    <mergeCell ref="B87:G87"/>
    <mergeCell ref="C81:Q81"/>
    <mergeCell ref="C86:G86"/>
    <mergeCell ref="B88:Q88"/>
    <mergeCell ref="N99:Q99"/>
    <mergeCell ref="F102:M102"/>
    <mergeCell ref="C103:G103"/>
    <mergeCell ref="H103:K103"/>
    <mergeCell ref="C93:C96"/>
    <mergeCell ref="D93:D96"/>
    <mergeCell ref="E93:E96"/>
    <mergeCell ref="F93:F96"/>
    <mergeCell ref="N93:N94"/>
    <mergeCell ref="N95:N96"/>
    <mergeCell ref="C89:Q89"/>
    <mergeCell ref="C90:C92"/>
    <mergeCell ref="D90:D92"/>
    <mergeCell ref="E90:E92"/>
    <mergeCell ref="F90:F92"/>
    <mergeCell ref="N90:N92"/>
    <mergeCell ref="N82:N83"/>
    <mergeCell ref="E77:E79"/>
    <mergeCell ref="N78:N79"/>
    <mergeCell ref="C80:G80"/>
    <mergeCell ref="C53:G53"/>
    <mergeCell ref="B54:G54"/>
    <mergeCell ref="B55:Q55"/>
    <mergeCell ref="C56:Q56"/>
    <mergeCell ref="C57:C63"/>
    <mergeCell ref="D57:D63"/>
    <mergeCell ref="E57:E63"/>
    <mergeCell ref="F57:F63"/>
    <mergeCell ref="N57:N58"/>
    <mergeCell ref="N61:N63"/>
    <mergeCell ref="C64:C68"/>
    <mergeCell ref="D64:D68"/>
    <mergeCell ref="E64:E68"/>
    <mergeCell ref="F64:F68"/>
    <mergeCell ref="N66:N68"/>
    <mergeCell ref="C69:G69"/>
    <mergeCell ref="C70:Q70"/>
    <mergeCell ref="C71:C76"/>
    <mergeCell ref="D71:D76"/>
    <mergeCell ref="E71:E76"/>
    <mergeCell ref="N73:N76"/>
    <mergeCell ref="A45:A46"/>
    <mergeCell ref="B45:B46"/>
    <mergeCell ref="C45:C46"/>
    <mergeCell ref="D45:D46"/>
    <mergeCell ref="E45:E46"/>
    <mergeCell ref="F45:F46"/>
    <mergeCell ref="N45:N46"/>
    <mergeCell ref="C47:G47"/>
    <mergeCell ref="C48:Q48"/>
    <mergeCell ref="A49:A50"/>
    <mergeCell ref="B49:B50"/>
    <mergeCell ref="C49:C50"/>
    <mergeCell ref="D49:D50"/>
    <mergeCell ref="E49:E50"/>
    <mergeCell ref="F49:F50"/>
    <mergeCell ref="N49:N50"/>
    <mergeCell ref="A51:A52"/>
    <mergeCell ref="B51:B52"/>
    <mergeCell ref="C51:C52"/>
    <mergeCell ref="D51:D52"/>
    <mergeCell ref="E51:E52"/>
    <mergeCell ref="F51:F52"/>
    <mergeCell ref="N51:N52"/>
    <mergeCell ref="A43:A44"/>
    <mergeCell ref="B43:B44"/>
    <mergeCell ref="C43:C44"/>
    <mergeCell ref="D43:D44"/>
    <mergeCell ref="E43:E44"/>
    <mergeCell ref="F43:F44"/>
    <mergeCell ref="N43:N44"/>
    <mergeCell ref="B35:B36"/>
    <mergeCell ref="C35:C36"/>
    <mergeCell ref="D35:D36"/>
    <mergeCell ref="E35:E36"/>
    <mergeCell ref="F35:F36"/>
    <mergeCell ref="C41:G41"/>
    <mergeCell ref="N35:N36"/>
    <mergeCell ref="C37:G37"/>
    <mergeCell ref="C38:Q38"/>
    <mergeCell ref="A39:A40"/>
    <mergeCell ref="B39:B40"/>
    <mergeCell ref="D39:D40"/>
    <mergeCell ref="E39:E40"/>
    <mergeCell ref="F39:F40"/>
    <mergeCell ref="N39:N40"/>
    <mergeCell ref="A35:A36"/>
    <mergeCell ref="D31:D32"/>
    <mergeCell ref="E31:E32"/>
    <mergeCell ref="F31:F32"/>
    <mergeCell ref="N31:N32"/>
    <mergeCell ref="D33:D34"/>
    <mergeCell ref="E33:E34"/>
    <mergeCell ref="F33:F34"/>
    <mergeCell ref="N33:N34"/>
    <mergeCell ref="C42:Q42"/>
    <mergeCell ref="A29:A30"/>
    <mergeCell ref="B29:B30"/>
    <mergeCell ref="C29:C30"/>
    <mergeCell ref="D29:D30"/>
    <mergeCell ref="E29:E30"/>
    <mergeCell ref="F29:F30"/>
    <mergeCell ref="N16:N18"/>
    <mergeCell ref="C19:C20"/>
    <mergeCell ref="D19:D20"/>
    <mergeCell ref="E19:E20"/>
    <mergeCell ref="F19:F20"/>
    <mergeCell ref="N19:N20"/>
    <mergeCell ref="C25:G25"/>
    <mergeCell ref="C26:Q26"/>
    <mergeCell ref="A27:A28"/>
    <mergeCell ref="B27:B28"/>
    <mergeCell ref="C27:C28"/>
    <mergeCell ref="D27:D28"/>
    <mergeCell ref="E27:E28"/>
    <mergeCell ref="F27:F28"/>
    <mergeCell ref="N27:N28"/>
    <mergeCell ref="N29:N30"/>
    <mergeCell ref="B7:Q7"/>
    <mergeCell ref="C8:Q8"/>
    <mergeCell ref="C21:C22"/>
    <mergeCell ref="D21:D22"/>
    <mergeCell ref="E21:E22"/>
    <mergeCell ref="F21:F22"/>
    <mergeCell ref="N21:N22"/>
    <mergeCell ref="C16:C18"/>
    <mergeCell ref="D16:D18"/>
    <mergeCell ref="E16:E18"/>
    <mergeCell ref="F16:F18"/>
    <mergeCell ref="D11:D12"/>
    <mergeCell ref="E11:E12"/>
    <mergeCell ref="N11:N12"/>
    <mergeCell ref="C13:C15"/>
    <mergeCell ref="D13:D15"/>
    <mergeCell ref="E13:E15"/>
    <mergeCell ref="F13:F15"/>
    <mergeCell ref="N13:N15"/>
    <mergeCell ref="N9:N10"/>
    <mergeCell ref="A9:A10"/>
    <mergeCell ref="B9:B10"/>
    <mergeCell ref="C9:C10"/>
    <mergeCell ref="D9:D10"/>
    <mergeCell ref="E9:E10"/>
    <mergeCell ref="F9:F10"/>
    <mergeCell ref="J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84:A85"/>
    <mergeCell ref="B84:B85"/>
    <mergeCell ref="C84:C85"/>
    <mergeCell ref="D84:D85"/>
    <mergeCell ref="E84:E85"/>
    <mergeCell ref="F84:F85"/>
    <mergeCell ref="N84:N85"/>
    <mergeCell ref="A82:A83"/>
    <mergeCell ref="B82:B83"/>
    <mergeCell ref="C82:C83"/>
    <mergeCell ref="D82:D83"/>
    <mergeCell ref="E82:E83"/>
    <mergeCell ref="F82:F83"/>
  </mergeCells>
  <pageMargins left="0.75" right="0.75" top="1" bottom="1" header="0.5" footer="0.5"/>
  <pageSetup paperSize="9"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F13" sqref="F13"/>
    </sheetView>
  </sheetViews>
  <sheetFormatPr defaultRowHeight="12.75"/>
  <cols>
    <col min="2" max="2" width="10.7109375" customWidth="1"/>
    <col min="3" max="3" width="53.28515625" customWidth="1"/>
  </cols>
  <sheetData>
    <row r="2" spans="2:3" ht="13.5" thickBot="1">
      <c r="C2" t="s">
        <v>33</v>
      </c>
    </row>
    <row r="3" spans="2:3" ht="32.25" thickBot="1">
      <c r="B3" s="28" t="s">
        <v>24</v>
      </c>
      <c r="C3" s="29" t="s">
        <v>25</v>
      </c>
    </row>
    <row r="4" spans="2:3" ht="14.25" customHeight="1">
      <c r="B4" s="203">
        <v>0</v>
      </c>
      <c r="C4" s="204" t="s">
        <v>26</v>
      </c>
    </row>
    <row r="5" spans="2:3" ht="14.25" customHeight="1">
      <c r="B5" s="30">
        <v>1</v>
      </c>
      <c r="C5" s="31" t="s">
        <v>28</v>
      </c>
    </row>
    <row r="6" spans="2:3" ht="14.25" customHeight="1">
      <c r="B6" s="30">
        <v>2</v>
      </c>
      <c r="C6" s="31" t="s">
        <v>27</v>
      </c>
    </row>
    <row r="7" spans="2:3" ht="14.25" customHeight="1">
      <c r="B7" s="30">
        <v>3</v>
      </c>
      <c r="C7" s="31" t="s">
        <v>30</v>
      </c>
    </row>
    <row r="8" spans="2:3" ht="14.25" customHeight="1">
      <c r="B8" s="30">
        <v>4</v>
      </c>
      <c r="C8" s="31" t="s">
        <v>123</v>
      </c>
    </row>
    <row r="9" spans="2:3" ht="14.25" customHeight="1">
      <c r="B9" s="30">
        <v>5</v>
      </c>
      <c r="C9" s="31" t="s">
        <v>127</v>
      </c>
    </row>
    <row r="10" spans="2:3" ht="14.25" customHeight="1">
      <c r="B10" s="30">
        <v>6</v>
      </c>
      <c r="C10" s="31" t="s">
        <v>31</v>
      </c>
    </row>
    <row r="11" spans="2:3" ht="14.25" customHeight="1">
      <c r="B11" s="30">
        <v>7</v>
      </c>
      <c r="C11" s="31" t="s">
        <v>124</v>
      </c>
    </row>
    <row r="12" spans="2:3" ht="14.25" customHeight="1">
      <c r="B12" s="30">
        <v>8</v>
      </c>
      <c r="C12" s="31" t="s">
        <v>121</v>
      </c>
    </row>
    <row r="13" spans="2:3" ht="14.25" customHeight="1">
      <c r="B13" s="30">
        <v>9</v>
      </c>
      <c r="C13" s="31" t="s">
        <v>128</v>
      </c>
    </row>
    <row r="14" spans="2:3" ht="14.25" customHeight="1">
      <c r="B14" s="30">
        <v>10</v>
      </c>
      <c r="C14" s="31" t="s">
        <v>110</v>
      </c>
    </row>
    <row r="15" spans="2:3" ht="13.9" customHeight="1">
      <c r="B15" s="30">
        <v>11</v>
      </c>
      <c r="C15" s="31" t="s">
        <v>122</v>
      </c>
    </row>
    <row r="16" spans="2:3" ht="13.9" customHeight="1">
      <c r="B16" s="30">
        <v>12</v>
      </c>
      <c r="C16" s="31" t="s">
        <v>129</v>
      </c>
    </row>
    <row r="17" spans="2:3" ht="14.25" customHeight="1">
      <c r="B17" s="30">
        <v>13</v>
      </c>
      <c r="C17" s="31" t="s">
        <v>125</v>
      </c>
    </row>
    <row r="18" spans="2:3" ht="14.25" customHeight="1">
      <c r="B18" s="30">
        <v>14</v>
      </c>
      <c r="C18" s="31" t="s">
        <v>120</v>
      </c>
    </row>
    <row r="19" spans="2:3" ht="14.25" customHeight="1">
      <c r="B19" s="30">
        <v>15</v>
      </c>
      <c r="C19" s="31" t="s">
        <v>32</v>
      </c>
    </row>
    <row r="20" spans="2:3" ht="14.25" customHeight="1">
      <c r="B20" s="30">
        <v>16</v>
      </c>
      <c r="C20" s="31" t="s">
        <v>126</v>
      </c>
    </row>
    <row r="21" spans="2:3" ht="14.25" customHeight="1">
      <c r="B21" s="30">
        <v>17</v>
      </c>
      <c r="C21" s="31" t="s">
        <v>29</v>
      </c>
    </row>
    <row r="22" spans="2:3" ht="15.75" customHeight="1" thickBot="1">
      <c r="B22" s="32">
        <v>18</v>
      </c>
      <c r="C22" s="33" t="s">
        <v>34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351"/>
  <sheetViews>
    <sheetView workbookViewId="0">
      <selection activeCell="K227" sqref="K227"/>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6.42578125" customWidth="1"/>
    <col min="9" max="9" width="5.28515625" customWidth="1"/>
    <col min="10" max="10" width="5" customWidth="1"/>
    <col min="11" max="11" width="5.85546875" customWidth="1"/>
    <col min="12" max="12" width="7.140625" customWidth="1"/>
    <col min="13" max="13" width="7" customWidth="1"/>
    <col min="14" max="14" width="31.7109375" customWidth="1"/>
    <col min="15" max="15" width="3.85546875" customWidth="1"/>
    <col min="16" max="17" width="3.28515625" customWidth="1"/>
  </cols>
  <sheetData>
    <row r="3" spans="1:23" ht="15.75">
      <c r="A3" s="437"/>
      <c r="B3" s="437"/>
      <c r="C3" s="437"/>
      <c r="D3" s="437"/>
      <c r="E3" s="1712" t="s">
        <v>833</v>
      </c>
      <c r="F3" s="1713"/>
      <c r="G3" s="1714"/>
      <c r="H3" s="1713"/>
      <c r="I3" s="1713"/>
      <c r="J3" s="1713"/>
      <c r="K3" s="1713"/>
      <c r="L3" s="1715"/>
      <c r="M3" s="1713"/>
      <c r="N3" s="1713"/>
      <c r="O3" s="437"/>
      <c r="P3" s="437"/>
      <c r="Q3" s="437"/>
      <c r="R3" s="437"/>
      <c r="S3" s="437"/>
      <c r="T3" s="437"/>
      <c r="U3" s="437"/>
      <c r="V3" s="437"/>
      <c r="W3" s="437"/>
    </row>
    <row r="4" spans="1:23" ht="13.5" thickBot="1">
      <c r="A4" s="464"/>
      <c r="B4" s="1716"/>
      <c r="C4" s="1716"/>
      <c r="D4" s="2287" t="s">
        <v>36</v>
      </c>
      <c r="E4" s="2287"/>
      <c r="F4" s="2287"/>
      <c r="G4" s="2287"/>
      <c r="H4" s="2287"/>
      <c r="I4" s="2287"/>
      <c r="J4" s="2287"/>
      <c r="K4" s="2287"/>
      <c r="L4" s="2287"/>
      <c r="M4" s="2287"/>
      <c r="N4" s="2287"/>
      <c r="O4" s="2287"/>
      <c r="P4" s="2287"/>
      <c r="Q4" s="2287"/>
      <c r="R4" s="2287"/>
      <c r="S4" s="2287"/>
      <c r="T4" s="2287"/>
      <c r="U4" s="2287"/>
      <c r="V4" s="2287"/>
      <c r="W4" s="2287"/>
    </row>
    <row r="5" spans="1:23" ht="28.9" customHeight="1">
      <c r="A5" s="2288" t="s">
        <v>0</v>
      </c>
      <c r="B5" s="2291" t="s">
        <v>1</v>
      </c>
      <c r="C5" s="2291" t="s">
        <v>2</v>
      </c>
      <c r="D5" s="2294" t="s">
        <v>3</v>
      </c>
      <c r="E5" s="2297" t="s">
        <v>4</v>
      </c>
      <c r="F5" s="2300" t="s">
        <v>5</v>
      </c>
      <c r="G5" s="2303" t="s">
        <v>6</v>
      </c>
      <c r="H5" s="2211" t="s">
        <v>149</v>
      </c>
      <c r="I5" s="2212"/>
      <c r="J5" s="2212"/>
      <c r="K5" s="2213"/>
      <c r="L5" s="2306" t="s">
        <v>150</v>
      </c>
      <c r="M5" s="2274" t="s">
        <v>151</v>
      </c>
      <c r="N5" s="2277" t="s">
        <v>23</v>
      </c>
      <c r="O5" s="2278"/>
      <c r="P5" s="2278"/>
      <c r="Q5" s="2279"/>
      <c r="R5" s="437"/>
      <c r="S5" s="437"/>
      <c r="T5" s="437"/>
      <c r="U5" s="437"/>
      <c r="V5" s="437"/>
      <c r="W5" s="437"/>
    </row>
    <row r="6" spans="1:23">
      <c r="A6" s="2289"/>
      <c r="B6" s="2292"/>
      <c r="C6" s="2292"/>
      <c r="D6" s="2295"/>
      <c r="E6" s="2298"/>
      <c r="F6" s="2301"/>
      <c r="G6" s="2304"/>
      <c r="H6" s="2280" t="s">
        <v>7</v>
      </c>
      <c r="I6" s="2282" t="s">
        <v>8</v>
      </c>
      <c r="J6" s="2282"/>
      <c r="K6" s="2081" t="s">
        <v>152</v>
      </c>
      <c r="L6" s="2307"/>
      <c r="M6" s="2275"/>
      <c r="N6" s="2283" t="s">
        <v>35</v>
      </c>
      <c r="O6" s="2285" t="s">
        <v>10</v>
      </c>
      <c r="P6" s="2285"/>
      <c r="Q6" s="2286"/>
      <c r="R6" s="437"/>
      <c r="S6" s="437"/>
      <c r="T6" s="437"/>
      <c r="U6" s="437"/>
      <c r="V6" s="437"/>
      <c r="W6" s="437"/>
    </row>
    <row r="7" spans="1:23" ht="73.900000000000006" customHeight="1" thickBot="1">
      <c r="A7" s="2290"/>
      <c r="B7" s="2293"/>
      <c r="C7" s="2293"/>
      <c r="D7" s="2296"/>
      <c r="E7" s="2299"/>
      <c r="F7" s="2302"/>
      <c r="G7" s="2305"/>
      <c r="H7" s="2281"/>
      <c r="I7" s="1717" t="s">
        <v>7</v>
      </c>
      <c r="J7" s="1717" t="s">
        <v>11</v>
      </c>
      <c r="K7" s="2082"/>
      <c r="L7" s="2308"/>
      <c r="M7" s="2276"/>
      <c r="N7" s="2284"/>
      <c r="O7" s="1718" t="s">
        <v>94</v>
      </c>
      <c r="P7" s="1718" t="s">
        <v>105</v>
      </c>
      <c r="Q7" s="1719" t="s">
        <v>146</v>
      </c>
      <c r="R7" s="437"/>
      <c r="S7" s="437"/>
      <c r="T7" s="437"/>
      <c r="U7" s="437"/>
      <c r="V7" s="437"/>
      <c r="W7" s="437"/>
    </row>
    <row r="8" spans="1:23" ht="13.5" thickBot="1">
      <c r="A8" s="1720" t="s">
        <v>12</v>
      </c>
      <c r="B8" s="2258" t="s">
        <v>834</v>
      </c>
      <c r="C8" s="2258"/>
      <c r="D8" s="2258"/>
      <c r="E8" s="2258"/>
      <c r="F8" s="2258"/>
      <c r="G8" s="2258"/>
      <c r="H8" s="2258"/>
      <c r="I8" s="2258"/>
      <c r="J8" s="2258"/>
      <c r="K8" s="2258"/>
      <c r="L8" s="2258"/>
      <c r="M8" s="2258"/>
      <c r="N8" s="2258"/>
      <c r="O8" s="2258"/>
      <c r="P8" s="2258"/>
      <c r="Q8" s="2259"/>
      <c r="R8" s="437"/>
      <c r="S8" s="437"/>
      <c r="T8" s="437"/>
      <c r="U8" s="437"/>
      <c r="V8" s="437"/>
      <c r="W8" s="437"/>
    </row>
    <row r="9" spans="1:23" ht="13.5" thickBot="1">
      <c r="A9" s="1721" t="s">
        <v>12</v>
      </c>
      <c r="B9" s="1722" t="s">
        <v>12</v>
      </c>
      <c r="C9" s="2272" t="s">
        <v>835</v>
      </c>
      <c r="D9" s="2272"/>
      <c r="E9" s="2272"/>
      <c r="F9" s="2272"/>
      <c r="G9" s="2272"/>
      <c r="H9" s="2272"/>
      <c r="I9" s="2272"/>
      <c r="J9" s="2272"/>
      <c r="K9" s="2272"/>
      <c r="L9" s="2272"/>
      <c r="M9" s="2272"/>
      <c r="N9" s="2272"/>
      <c r="O9" s="2272"/>
      <c r="P9" s="2272"/>
      <c r="Q9" s="2273"/>
      <c r="R9" s="437"/>
      <c r="S9" s="437"/>
      <c r="T9" s="437"/>
      <c r="U9" s="437"/>
      <c r="V9" s="437"/>
      <c r="W9" s="437"/>
    </row>
    <row r="10" spans="1:23">
      <c r="A10" s="2214" t="s">
        <v>12</v>
      </c>
      <c r="B10" s="2217" t="s">
        <v>12</v>
      </c>
      <c r="C10" s="2220" t="s">
        <v>12</v>
      </c>
      <c r="D10" s="2243" t="s">
        <v>836</v>
      </c>
      <c r="E10" s="2223" t="s">
        <v>64</v>
      </c>
      <c r="F10" s="2227" t="s">
        <v>41</v>
      </c>
      <c r="G10" s="82" t="s">
        <v>837</v>
      </c>
      <c r="H10" s="227">
        <f>H14+H18+H22+H28+H33+H38</f>
        <v>173.6</v>
      </c>
      <c r="I10" s="46">
        <f t="shared" ref="I10:M12" si="0">I14+I18+I22+I28+I33+I38</f>
        <v>0.2</v>
      </c>
      <c r="J10" s="46">
        <f t="shared" si="0"/>
        <v>0</v>
      </c>
      <c r="K10" s="85">
        <f t="shared" si="0"/>
        <v>173.4</v>
      </c>
      <c r="L10" s="83">
        <f t="shared" si="0"/>
        <v>226</v>
      </c>
      <c r="M10" s="83">
        <f t="shared" si="0"/>
        <v>316.8</v>
      </c>
      <c r="N10" s="1724"/>
      <c r="O10" s="1725"/>
      <c r="P10" s="1726"/>
      <c r="Q10" s="432"/>
      <c r="R10" s="437"/>
      <c r="S10" s="437"/>
      <c r="T10" s="437"/>
      <c r="U10" s="437"/>
      <c r="V10" s="437"/>
      <c r="W10" s="437"/>
    </row>
    <row r="11" spans="1:23">
      <c r="A11" s="2215"/>
      <c r="B11" s="2218"/>
      <c r="C11" s="2221"/>
      <c r="D11" s="2244"/>
      <c r="E11" s="2224"/>
      <c r="F11" s="2228"/>
      <c r="G11" s="1727" t="s">
        <v>838</v>
      </c>
      <c r="H11" s="1752">
        <f>H15+H19+H23+H29+H34+H39</f>
        <v>224.20000000000002</v>
      </c>
      <c r="I11" s="1387">
        <f t="shared" si="0"/>
        <v>1.6</v>
      </c>
      <c r="J11" s="1387">
        <f t="shared" si="0"/>
        <v>1</v>
      </c>
      <c r="K11" s="1730">
        <f t="shared" si="0"/>
        <v>221.6</v>
      </c>
      <c r="L11" s="1728">
        <f t="shared" si="0"/>
        <v>2542</v>
      </c>
      <c r="M11" s="1728">
        <f t="shared" si="0"/>
        <v>3874</v>
      </c>
      <c r="N11" s="1733"/>
      <c r="O11" s="1734"/>
      <c r="P11" s="1735"/>
      <c r="Q11" s="434"/>
      <c r="R11" s="437"/>
      <c r="S11" s="437"/>
      <c r="T11" s="437"/>
      <c r="U11" s="437"/>
      <c r="V11" s="437"/>
      <c r="W11" s="437"/>
    </row>
    <row r="12" spans="1:23">
      <c r="A12" s="2215"/>
      <c r="B12" s="2218"/>
      <c r="C12" s="2221"/>
      <c r="D12" s="2244"/>
      <c r="E12" s="2225"/>
      <c r="F12" s="2229"/>
      <c r="G12" s="103" t="s">
        <v>40</v>
      </c>
      <c r="H12" s="228">
        <f>H16+H20+H24+H30+H35+H40</f>
        <v>3</v>
      </c>
      <c r="I12" s="1390">
        <f t="shared" si="0"/>
        <v>6</v>
      </c>
      <c r="J12" s="1390">
        <f t="shared" si="0"/>
        <v>2.4000000000000004</v>
      </c>
      <c r="K12" s="1766">
        <f t="shared" si="0"/>
        <v>0</v>
      </c>
      <c r="L12" s="88">
        <f t="shared" si="0"/>
        <v>0</v>
      </c>
      <c r="M12" s="88">
        <f t="shared" si="0"/>
        <v>0</v>
      </c>
      <c r="N12" s="1733"/>
      <c r="O12" s="1737"/>
      <c r="P12" s="1735"/>
      <c r="Q12" s="398"/>
      <c r="R12" s="437"/>
      <c r="S12" s="437"/>
      <c r="T12" s="437"/>
      <c r="U12" s="437"/>
      <c r="V12" s="437"/>
      <c r="W12" s="437"/>
    </row>
    <row r="13" spans="1:23" ht="13.5" thickBot="1">
      <c r="A13" s="2216"/>
      <c r="B13" s="2219"/>
      <c r="C13" s="2222"/>
      <c r="D13" s="2245"/>
      <c r="E13" s="2226"/>
      <c r="F13" s="2226"/>
      <c r="G13" s="1738" t="s">
        <v>13</v>
      </c>
      <c r="H13" s="1856">
        <f>H10+H11+H12</f>
        <v>400.8</v>
      </c>
      <c r="I13" s="1854">
        <f t="shared" ref="I13:M13" si="1">I10+I11+I12</f>
        <v>7.8</v>
      </c>
      <c r="J13" s="1854">
        <f t="shared" si="1"/>
        <v>3.4000000000000004</v>
      </c>
      <c r="K13" s="1742">
        <f t="shared" si="1"/>
        <v>395</v>
      </c>
      <c r="L13" s="1739">
        <f t="shared" si="1"/>
        <v>2768</v>
      </c>
      <c r="M13" s="1739">
        <f t="shared" si="1"/>
        <v>4190.8</v>
      </c>
      <c r="N13" s="1745"/>
      <c r="O13" s="1746"/>
      <c r="P13" s="1747"/>
      <c r="Q13" s="436"/>
      <c r="R13" s="437"/>
      <c r="S13" s="437"/>
      <c r="T13" s="437"/>
      <c r="U13" s="437"/>
      <c r="V13" s="437"/>
      <c r="W13" s="437"/>
    </row>
    <row r="14" spans="1:23">
      <c r="A14" s="2214"/>
      <c r="B14" s="2217"/>
      <c r="C14" s="2220"/>
      <c r="D14" s="1975" t="s">
        <v>839</v>
      </c>
      <c r="E14" s="2223" t="s">
        <v>64</v>
      </c>
      <c r="F14" s="2227" t="s">
        <v>840</v>
      </c>
      <c r="G14" s="82" t="s">
        <v>837</v>
      </c>
      <c r="H14" s="83">
        <v>0</v>
      </c>
      <c r="I14" s="45">
        <v>0</v>
      </c>
      <c r="J14" s="84"/>
      <c r="K14" s="85">
        <v>0</v>
      </c>
      <c r="L14" s="1723">
        <v>7</v>
      </c>
      <c r="M14" s="47">
        <v>66.8</v>
      </c>
      <c r="N14" s="1724" t="s">
        <v>841</v>
      </c>
      <c r="O14" s="1725"/>
      <c r="P14" s="1726" t="s">
        <v>71</v>
      </c>
      <c r="Q14" s="432"/>
      <c r="R14" s="437"/>
      <c r="S14" s="437"/>
      <c r="T14" s="437"/>
      <c r="U14" s="437"/>
      <c r="V14" s="437"/>
      <c r="W14" s="437"/>
    </row>
    <row r="15" spans="1:23">
      <c r="A15" s="2215"/>
      <c r="B15" s="2218"/>
      <c r="C15" s="2221"/>
      <c r="D15" s="1982"/>
      <c r="E15" s="2224"/>
      <c r="F15" s="2228"/>
      <c r="G15" s="1727" t="s">
        <v>838</v>
      </c>
      <c r="H15" s="1728"/>
      <c r="I15" s="433"/>
      <c r="J15" s="1729"/>
      <c r="K15" s="1730"/>
      <c r="L15" s="1731">
        <v>81</v>
      </c>
      <c r="M15" s="1732">
        <v>757</v>
      </c>
      <c r="N15" s="1733" t="s">
        <v>842</v>
      </c>
      <c r="O15" s="1734"/>
      <c r="P15" s="1735"/>
      <c r="Q15" s="434"/>
      <c r="R15" s="437"/>
      <c r="S15" s="437"/>
      <c r="T15" s="437"/>
      <c r="U15" s="437"/>
      <c r="V15" s="437"/>
      <c r="W15" s="437"/>
    </row>
    <row r="16" spans="1:23">
      <c r="A16" s="2215"/>
      <c r="B16" s="2218"/>
      <c r="C16" s="2221"/>
      <c r="D16" s="1982"/>
      <c r="E16" s="2225"/>
      <c r="F16" s="2229"/>
      <c r="G16" s="103" t="s">
        <v>40</v>
      </c>
      <c r="H16" s="88"/>
      <c r="I16" s="89"/>
      <c r="J16" s="90"/>
      <c r="K16" s="91"/>
      <c r="L16" s="1736"/>
      <c r="M16" s="93"/>
      <c r="N16" s="1733" t="s">
        <v>843</v>
      </c>
      <c r="O16" s="1737"/>
      <c r="P16" s="1735" t="s">
        <v>71</v>
      </c>
      <c r="Q16" s="398"/>
      <c r="R16" s="437"/>
      <c r="S16" s="437"/>
      <c r="T16" s="1748"/>
      <c r="U16" s="437"/>
      <c r="V16" s="437"/>
      <c r="W16" s="437"/>
    </row>
    <row r="17" spans="1:23" ht="13.5" thickBot="1">
      <c r="A17" s="2216"/>
      <c r="B17" s="2219"/>
      <c r="C17" s="2222"/>
      <c r="D17" s="1976"/>
      <c r="E17" s="2226"/>
      <c r="F17" s="2226"/>
      <c r="G17" s="1738" t="s">
        <v>13</v>
      </c>
      <c r="H17" s="1739">
        <f t="shared" ref="H17:M17" si="2">SUM(H14:H16)</f>
        <v>0</v>
      </c>
      <c r="I17" s="1740">
        <f t="shared" si="2"/>
        <v>0</v>
      </c>
      <c r="J17" s="1741">
        <f t="shared" si="2"/>
        <v>0</v>
      </c>
      <c r="K17" s="1742">
        <f t="shared" si="2"/>
        <v>0</v>
      </c>
      <c r="L17" s="1743">
        <f>SUM(L14:L16)</f>
        <v>88</v>
      </c>
      <c r="M17" s="1744">
        <f t="shared" si="2"/>
        <v>823.8</v>
      </c>
      <c r="N17" s="1745" t="s">
        <v>844</v>
      </c>
      <c r="O17" s="1746"/>
      <c r="P17" s="1747"/>
      <c r="Q17" s="436"/>
      <c r="R17" s="437"/>
      <c r="S17" s="437"/>
      <c r="T17" s="1748"/>
      <c r="U17" s="437"/>
      <c r="V17" s="437"/>
      <c r="W17" s="437"/>
    </row>
    <row r="18" spans="1:23">
      <c r="A18" s="2214"/>
      <c r="B18" s="2217"/>
      <c r="C18" s="2220"/>
      <c r="D18" s="1975" t="s">
        <v>845</v>
      </c>
      <c r="E18" s="2223" t="s">
        <v>64</v>
      </c>
      <c r="F18" s="2227" t="s">
        <v>846</v>
      </c>
      <c r="G18" s="82" t="s">
        <v>837</v>
      </c>
      <c r="H18" s="83">
        <v>0</v>
      </c>
      <c r="I18" s="45">
        <v>0</v>
      </c>
      <c r="J18" s="84"/>
      <c r="K18" s="85">
        <v>0</v>
      </c>
      <c r="L18" s="1723">
        <v>6</v>
      </c>
      <c r="M18" s="227">
        <v>56</v>
      </c>
      <c r="N18" s="1749" t="s">
        <v>841</v>
      </c>
      <c r="O18" s="1725"/>
      <c r="P18" s="1726" t="s">
        <v>71</v>
      </c>
      <c r="Q18" s="432"/>
      <c r="R18" s="1750"/>
      <c r="S18" s="1750"/>
      <c r="T18" s="1751"/>
      <c r="U18" s="1750"/>
      <c r="V18" s="1750"/>
      <c r="W18" s="1750"/>
    </row>
    <row r="19" spans="1:23">
      <c r="A19" s="2215"/>
      <c r="B19" s="2218"/>
      <c r="C19" s="2221"/>
      <c r="D19" s="1982"/>
      <c r="E19" s="2224"/>
      <c r="F19" s="2228"/>
      <c r="G19" s="1727" t="s">
        <v>847</v>
      </c>
      <c r="H19" s="1728"/>
      <c r="I19" s="433"/>
      <c r="J19" s="1729"/>
      <c r="K19" s="1730"/>
      <c r="L19" s="1731">
        <v>74</v>
      </c>
      <c r="M19" s="1752">
        <v>730</v>
      </c>
      <c r="N19" s="1753" t="s">
        <v>842</v>
      </c>
      <c r="O19" s="1734" t="s">
        <v>71</v>
      </c>
      <c r="P19" s="1735"/>
      <c r="Q19" s="434"/>
      <c r="R19" s="1750"/>
      <c r="S19" s="1750"/>
      <c r="T19" s="1751"/>
      <c r="U19" s="1750"/>
      <c r="V19" s="1750"/>
      <c r="W19" s="1750"/>
    </row>
    <row r="20" spans="1:23">
      <c r="A20" s="2215"/>
      <c r="B20" s="2218"/>
      <c r="C20" s="2221"/>
      <c r="D20" s="1982"/>
      <c r="E20" s="2224"/>
      <c r="F20" s="2228"/>
      <c r="G20" s="1727" t="s">
        <v>40</v>
      </c>
      <c r="H20" s="1728"/>
      <c r="I20" s="433"/>
      <c r="J20" s="1729"/>
      <c r="K20" s="1730"/>
      <c r="L20" s="1731"/>
      <c r="M20" s="1732"/>
      <c r="N20" s="1753" t="s">
        <v>843</v>
      </c>
      <c r="O20" s="1734"/>
      <c r="P20" s="1735" t="s">
        <v>71</v>
      </c>
      <c r="Q20" s="434"/>
      <c r="R20" s="1750"/>
      <c r="S20" s="1750"/>
      <c r="T20" s="1751"/>
      <c r="U20" s="1750"/>
      <c r="V20" s="1750"/>
      <c r="W20" s="1750"/>
    </row>
    <row r="21" spans="1:23" ht="13.5" thickBot="1">
      <c r="A21" s="2216"/>
      <c r="B21" s="2219"/>
      <c r="C21" s="2222"/>
      <c r="D21" s="1976"/>
      <c r="E21" s="2226"/>
      <c r="F21" s="2226"/>
      <c r="G21" s="1738" t="s">
        <v>13</v>
      </c>
      <c r="H21" s="1739">
        <f>SUM(H18:H20)</f>
        <v>0</v>
      </c>
      <c r="I21" s="1740">
        <f>SUM(I18:I20)</f>
        <v>0</v>
      </c>
      <c r="J21" s="1741">
        <f>SUM(J18:J20)</f>
        <v>0</v>
      </c>
      <c r="K21" s="1742">
        <f>SUM(K18:K20)</f>
        <v>0</v>
      </c>
      <c r="L21" s="1743"/>
      <c r="M21" s="1856"/>
      <c r="N21" s="1754" t="s">
        <v>848</v>
      </c>
      <c r="O21" s="1755"/>
      <c r="P21" s="1747"/>
      <c r="Q21" s="438"/>
      <c r="R21" s="1750"/>
      <c r="S21" s="1750"/>
      <c r="T21" s="1751"/>
      <c r="U21" s="1750"/>
      <c r="V21" s="1750"/>
      <c r="W21" s="1750"/>
    </row>
    <row r="22" spans="1:23">
      <c r="A22" s="2214"/>
      <c r="B22" s="2217"/>
      <c r="C22" s="2220"/>
      <c r="D22" s="1975" t="s">
        <v>849</v>
      </c>
      <c r="E22" s="2223" t="s">
        <v>64</v>
      </c>
      <c r="F22" s="2269" t="s">
        <v>850</v>
      </c>
      <c r="G22" s="82" t="s">
        <v>837</v>
      </c>
      <c r="H22" s="83">
        <v>120</v>
      </c>
      <c r="I22" s="45">
        <v>0</v>
      </c>
      <c r="J22" s="84"/>
      <c r="K22" s="85">
        <v>120</v>
      </c>
      <c r="L22" s="1723">
        <v>75</v>
      </c>
      <c r="M22" s="47">
        <v>75</v>
      </c>
      <c r="N22" s="1724" t="s">
        <v>842</v>
      </c>
      <c r="O22" s="1756" t="s">
        <v>71</v>
      </c>
      <c r="P22" s="1757"/>
      <c r="Q22" s="330"/>
      <c r="R22" s="1750"/>
      <c r="S22" s="1750"/>
      <c r="T22" s="1751"/>
      <c r="U22" s="1750"/>
      <c r="V22" s="1750"/>
      <c r="W22" s="1750"/>
    </row>
    <row r="23" spans="1:23">
      <c r="A23" s="2215"/>
      <c r="B23" s="2218"/>
      <c r="C23" s="2221"/>
      <c r="D23" s="1982"/>
      <c r="E23" s="2224"/>
      <c r="F23" s="2270"/>
      <c r="G23" s="1758" t="s">
        <v>838</v>
      </c>
      <c r="H23" s="1759">
        <v>0</v>
      </c>
      <c r="I23" s="157">
        <v>0</v>
      </c>
      <c r="J23" s="1760"/>
      <c r="K23" s="1761">
        <v>0</v>
      </c>
      <c r="L23" s="1765">
        <v>925</v>
      </c>
      <c r="M23" s="1708">
        <v>925</v>
      </c>
      <c r="N23" s="1733" t="s">
        <v>841</v>
      </c>
      <c r="O23" s="1762" t="s">
        <v>71</v>
      </c>
      <c r="P23" s="1763"/>
      <c r="Q23" s="1764"/>
      <c r="R23" s="1750"/>
      <c r="S23" s="1750"/>
      <c r="T23" s="1751"/>
      <c r="U23" s="1750"/>
      <c r="V23" s="1750"/>
      <c r="W23" s="1750"/>
    </row>
    <row r="24" spans="1:23">
      <c r="A24" s="2215"/>
      <c r="B24" s="2218"/>
      <c r="C24" s="2221"/>
      <c r="D24" s="1982"/>
      <c r="E24" s="2224"/>
      <c r="F24" s="2270"/>
      <c r="G24" s="1758" t="s">
        <v>40</v>
      </c>
      <c r="H24" s="1759">
        <v>3</v>
      </c>
      <c r="I24" s="157">
        <v>3</v>
      </c>
      <c r="J24" s="1760"/>
      <c r="K24" s="1761">
        <v>0</v>
      </c>
      <c r="L24" s="1765"/>
      <c r="M24" s="1708"/>
      <c r="N24" s="1733" t="s">
        <v>851</v>
      </c>
      <c r="O24" s="1762" t="s">
        <v>71</v>
      </c>
      <c r="P24" s="1763"/>
      <c r="Q24" s="1764"/>
      <c r="R24" s="1750"/>
      <c r="S24" s="1750"/>
      <c r="T24" s="1751"/>
      <c r="U24" s="1750"/>
      <c r="V24" s="1750"/>
      <c r="W24" s="1750"/>
    </row>
    <row r="25" spans="1:23">
      <c r="A25" s="2215"/>
      <c r="B25" s="2218"/>
      <c r="C25" s="2221"/>
      <c r="D25" s="1982"/>
      <c r="E25" s="2224"/>
      <c r="F25" s="2270"/>
      <c r="G25" s="1727"/>
      <c r="H25" s="1728"/>
      <c r="I25" s="433"/>
      <c r="J25" s="1729"/>
      <c r="K25" s="1730"/>
      <c r="L25" s="1731"/>
      <c r="M25" s="1732"/>
      <c r="N25" s="1733" t="s">
        <v>843</v>
      </c>
      <c r="O25" s="1762" t="s">
        <v>71</v>
      </c>
      <c r="P25" s="1763"/>
      <c r="Q25" s="1764"/>
      <c r="R25" s="1750"/>
      <c r="S25" s="1750"/>
      <c r="T25" s="1751"/>
      <c r="U25" s="1750"/>
      <c r="V25" s="1750"/>
      <c r="W25" s="1750"/>
    </row>
    <row r="26" spans="1:23">
      <c r="A26" s="2215"/>
      <c r="B26" s="2218"/>
      <c r="C26" s="2221"/>
      <c r="D26" s="1982"/>
      <c r="E26" s="2224"/>
      <c r="F26" s="2270"/>
      <c r="G26" s="103"/>
      <c r="H26" s="88"/>
      <c r="I26" s="89"/>
      <c r="J26" s="90"/>
      <c r="K26" s="1766"/>
      <c r="L26" s="1736"/>
      <c r="M26" s="93"/>
      <c r="N26" s="2267" t="s">
        <v>852</v>
      </c>
      <c r="O26" s="1762"/>
      <c r="P26" s="1763"/>
      <c r="Q26" s="1764"/>
      <c r="R26" s="1750"/>
      <c r="S26" s="1750"/>
      <c r="T26" s="1751"/>
      <c r="U26" s="1750"/>
      <c r="V26" s="1750"/>
      <c r="W26" s="1750"/>
    </row>
    <row r="27" spans="1:23" ht="13.5" thickBot="1">
      <c r="A27" s="2216"/>
      <c r="B27" s="2219"/>
      <c r="C27" s="2222"/>
      <c r="D27" s="1976"/>
      <c r="E27" s="2226"/>
      <c r="F27" s="2271"/>
      <c r="G27" s="1767" t="s">
        <v>13</v>
      </c>
      <c r="H27" s="1739">
        <f t="shared" ref="H27:K27" si="3">SUM(H22:H26)</f>
        <v>123</v>
      </c>
      <c r="I27" s="1740">
        <f t="shared" si="3"/>
        <v>3</v>
      </c>
      <c r="J27" s="1741">
        <f t="shared" si="3"/>
        <v>0</v>
      </c>
      <c r="K27" s="1742">
        <f t="shared" si="3"/>
        <v>120</v>
      </c>
      <c r="L27" s="1743"/>
      <c r="M27" s="1744"/>
      <c r="N27" s="2268"/>
      <c r="O27" s="1768"/>
      <c r="P27" s="1769"/>
      <c r="Q27" s="1770"/>
      <c r="R27" s="1750"/>
      <c r="S27" s="1750"/>
      <c r="T27" s="1751"/>
      <c r="U27" s="1750"/>
      <c r="V27" s="1750"/>
      <c r="W27" s="1750"/>
    </row>
    <row r="28" spans="1:23">
      <c r="A28" s="2214"/>
      <c r="B28" s="2217"/>
      <c r="C28" s="2220"/>
      <c r="D28" s="1975" t="s">
        <v>853</v>
      </c>
      <c r="E28" s="2223" t="s">
        <v>64</v>
      </c>
      <c r="F28" s="2227" t="s">
        <v>854</v>
      </c>
      <c r="G28" s="82" t="s">
        <v>837</v>
      </c>
      <c r="H28" s="83">
        <v>46.1</v>
      </c>
      <c r="I28" s="45">
        <v>0.1</v>
      </c>
      <c r="J28" s="84"/>
      <c r="K28" s="85">
        <v>46</v>
      </c>
      <c r="L28" s="1723">
        <v>43</v>
      </c>
      <c r="M28" s="47">
        <v>43</v>
      </c>
      <c r="N28" s="1724" t="s">
        <v>842</v>
      </c>
      <c r="O28" s="1779" t="s">
        <v>71</v>
      </c>
      <c r="P28" s="440"/>
      <c r="Q28" s="441"/>
      <c r="R28" s="1750"/>
      <c r="S28" s="1750"/>
      <c r="T28" s="1751"/>
      <c r="U28" s="1750"/>
      <c r="V28" s="1750"/>
      <c r="W28" s="1750"/>
    </row>
    <row r="29" spans="1:23">
      <c r="A29" s="2215"/>
      <c r="B29" s="2218"/>
      <c r="C29" s="2221"/>
      <c r="D29" s="1982"/>
      <c r="E29" s="2224"/>
      <c r="F29" s="2228"/>
      <c r="G29" s="1727" t="s">
        <v>838</v>
      </c>
      <c r="H29" s="1728">
        <v>140.80000000000001</v>
      </c>
      <c r="I29" s="433">
        <v>1</v>
      </c>
      <c r="J29" s="1931">
        <v>0.6</v>
      </c>
      <c r="K29" s="1730">
        <v>139.19999999999999</v>
      </c>
      <c r="L29" s="1731">
        <v>530</v>
      </c>
      <c r="M29" s="1732">
        <v>530</v>
      </c>
      <c r="N29" s="1771" t="s">
        <v>841</v>
      </c>
      <c r="O29" s="1774" t="s">
        <v>71</v>
      </c>
      <c r="P29" s="396"/>
      <c r="Q29" s="1772"/>
      <c r="R29" s="1750"/>
      <c r="S29" s="1750"/>
      <c r="T29" s="1751"/>
      <c r="U29" s="1750"/>
      <c r="V29" s="1750"/>
      <c r="W29" s="1750"/>
    </row>
    <row r="30" spans="1:23">
      <c r="A30" s="2215"/>
      <c r="B30" s="2218"/>
      <c r="C30" s="2221"/>
      <c r="D30" s="1982"/>
      <c r="E30" s="2224"/>
      <c r="F30" s="2228"/>
      <c r="G30" s="1727" t="s">
        <v>40</v>
      </c>
      <c r="H30" s="1728"/>
      <c r="I30" s="433">
        <v>1.6</v>
      </c>
      <c r="J30" s="451">
        <v>1.3</v>
      </c>
      <c r="K30" s="1773"/>
      <c r="L30" s="1731"/>
      <c r="M30" s="1732"/>
      <c r="N30" s="1771" t="s">
        <v>851</v>
      </c>
      <c r="O30" s="1774" t="s">
        <v>71</v>
      </c>
      <c r="P30" s="396"/>
      <c r="Q30" s="1772"/>
      <c r="R30" s="1750"/>
      <c r="S30" s="1750"/>
      <c r="T30" s="1751"/>
      <c r="U30" s="1750"/>
      <c r="V30" s="1750"/>
      <c r="W30" s="1750"/>
    </row>
    <row r="31" spans="1:23">
      <c r="A31" s="2215"/>
      <c r="B31" s="2218"/>
      <c r="C31" s="2221"/>
      <c r="D31" s="1982"/>
      <c r="E31" s="2224"/>
      <c r="F31" s="2263"/>
      <c r="G31" s="103"/>
      <c r="H31" s="88"/>
      <c r="I31" s="89"/>
      <c r="J31" s="90"/>
      <c r="K31" s="91"/>
      <c r="L31" s="1736"/>
      <c r="M31" s="93"/>
      <c r="N31" s="1771" t="s">
        <v>843</v>
      </c>
      <c r="O31" s="1774"/>
      <c r="P31" s="396" t="s">
        <v>71</v>
      </c>
      <c r="Q31" s="1772"/>
      <c r="R31" s="1750"/>
      <c r="S31" s="1750"/>
      <c r="T31" s="1751"/>
      <c r="U31" s="1750"/>
      <c r="V31" s="1750"/>
      <c r="W31" s="1750"/>
    </row>
    <row r="32" spans="1:23" ht="26.25" thickBot="1">
      <c r="A32" s="2216"/>
      <c r="B32" s="2219"/>
      <c r="C32" s="2222"/>
      <c r="D32" s="1976"/>
      <c r="E32" s="2226"/>
      <c r="F32" s="2226"/>
      <c r="G32" s="1738" t="s">
        <v>13</v>
      </c>
      <c r="H32" s="1739">
        <f>SUM(H28:H30)</f>
        <v>186.9</v>
      </c>
      <c r="I32" s="1740">
        <f>SUM(I28:I30)</f>
        <v>2.7</v>
      </c>
      <c r="J32" s="1741">
        <f>SUM(J28:J30)</f>
        <v>1.9</v>
      </c>
      <c r="K32" s="1742">
        <f>SUM(K28:K30)</f>
        <v>185.2</v>
      </c>
      <c r="L32" s="1743"/>
      <c r="M32" s="1744"/>
      <c r="N32" s="925" t="s">
        <v>855</v>
      </c>
      <c r="O32" s="1775"/>
      <c r="P32" s="442"/>
      <c r="Q32" s="443"/>
      <c r="R32" s="1750"/>
      <c r="S32" s="1750"/>
      <c r="T32" s="1751"/>
      <c r="U32" s="1750"/>
      <c r="V32" s="1750"/>
      <c r="W32" s="1750"/>
    </row>
    <row r="33" spans="1:23">
      <c r="A33" s="1776"/>
      <c r="B33" s="1777"/>
      <c r="C33" s="1778"/>
      <c r="D33" s="2265" t="s">
        <v>856</v>
      </c>
      <c r="E33" s="2223" t="s">
        <v>64</v>
      </c>
      <c r="F33" s="2227" t="s">
        <v>857</v>
      </c>
      <c r="G33" s="82" t="s">
        <v>837</v>
      </c>
      <c r="H33" s="83">
        <v>7.5</v>
      </c>
      <c r="I33" s="45">
        <v>0.1</v>
      </c>
      <c r="J33" s="84"/>
      <c r="K33" s="85">
        <v>7.4</v>
      </c>
      <c r="L33" s="1723">
        <v>75</v>
      </c>
      <c r="M33" s="47">
        <v>76</v>
      </c>
      <c r="N33" s="1724" t="s">
        <v>842</v>
      </c>
      <c r="O33" s="1779"/>
      <c r="P33" s="440"/>
      <c r="Q33" s="441"/>
      <c r="R33" s="437"/>
      <c r="S33" s="1750"/>
      <c r="T33" s="1751"/>
      <c r="U33" s="1750"/>
      <c r="V33" s="1750"/>
      <c r="W33" s="1750"/>
    </row>
    <row r="34" spans="1:23">
      <c r="A34" s="1780"/>
      <c r="B34" s="1781"/>
      <c r="C34" s="1782"/>
      <c r="D34" s="2233"/>
      <c r="E34" s="2224"/>
      <c r="F34" s="2263"/>
      <c r="G34" s="1727" t="s">
        <v>838</v>
      </c>
      <c r="H34" s="1728">
        <v>83.4</v>
      </c>
      <c r="I34" s="433">
        <v>0.6</v>
      </c>
      <c r="J34" s="451">
        <v>0.4</v>
      </c>
      <c r="K34" s="1730">
        <v>82.4</v>
      </c>
      <c r="L34" s="1731">
        <v>932</v>
      </c>
      <c r="M34" s="1732">
        <v>932</v>
      </c>
      <c r="N34" s="1771" t="s">
        <v>841</v>
      </c>
      <c r="O34" s="1783"/>
      <c r="P34" s="1784"/>
      <c r="Q34" s="1785"/>
      <c r="R34" s="302"/>
      <c r="S34" s="1786"/>
      <c r="T34" s="1787"/>
      <c r="U34" s="1750"/>
      <c r="V34" s="1750"/>
      <c r="W34" s="1750"/>
    </row>
    <row r="35" spans="1:23">
      <c r="A35" s="1780"/>
      <c r="B35" s="1781"/>
      <c r="C35" s="1782"/>
      <c r="D35" s="2233"/>
      <c r="E35" s="2224"/>
      <c r="F35" s="2263"/>
      <c r="G35" s="1727" t="s">
        <v>40</v>
      </c>
      <c r="H35" s="1728"/>
      <c r="I35" s="433">
        <v>1.4</v>
      </c>
      <c r="J35" s="451">
        <v>1.1000000000000001</v>
      </c>
      <c r="K35" s="1730"/>
      <c r="L35" s="1731"/>
      <c r="M35" s="1732"/>
      <c r="N35" s="1771" t="s">
        <v>851</v>
      </c>
      <c r="O35" s="1774"/>
      <c r="P35" s="396"/>
      <c r="Q35" s="1772"/>
      <c r="R35" s="437"/>
      <c r="S35" s="1750"/>
      <c r="T35" s="1751"/>
      <c r="U35" s="1750"/>
      <c r="V35" s="1750"/>
      <c r="W35" s="1750"/>
    </row>
    <row r="36" spans="1:23">
      <c r="A36" s="1780"/>
      <c r="B36" s="1781"/>
      <c r="C36" s="1782"/>
      <c r="D36" s="2233"/>
      <c r="E36" s="2224"/>
      <c r="F36" s="2263"/>
      <c r="G36" s="103"/>
      <c r="H36" s="88"/>
      <c r="I36" s="89"/>
      <c r="J36" s="90"/>
      <c r="K36" s="91"/>
      <c r="L36" s="1736"/>
      <c r="M36" s="93"/>
      <c r="N36" s="1771" t="s">
        <v>843</v>
      </c>
      <c r="O36" s="1774" t="s">
        <v>71</v>
      </c>
      <c r="P36" s="396"/>
      <c r="Q36" s="1772"/>
      <c r="R36" s="437"/>
      <c r="S36" s="1750"/>
      <c r="T36" s="1751"/>
      <c r="U36" s="1750"/>
      <c r="V36" s="1750"/>
      <c r="W36" s="1750"/>
    </row>
    <row r="37" spans="1:23" ht="26.25" thickBot="1">
      <c r="A37" s="1790"/>
      <c r="B37" s="1791"/>
      <c r="C37" s="1792"/>
      <c r="D37" s="2266"/>
      <c r="E37" s="2226"/>
      <c r="F37" s="2226"/>
      <c r="G37" s="1738" t="s">
        <v>13</v>
      </c>
      <c r="H37" s="1739">
        <f t="shared" ref="H37:K37" si="4">SUM(H33:H35)</f>
        <v>90.9</v>
      </c>
      <c r="I37" s="1740">
        <f t="shared" si="4"/>
        <v>2.0999999999999996</v>
      </c>
      <c r="J37" s="1741">
        <f t="shared" si="4"/>
        <v>1.5</v>
      </c>
      <c r="K37" s="1742">
        <f t="shared" si="4"/>
        <v>89.800000000000011</v>
      </c>
      <c r="L37" s="1743"/>
      <c r="M37" s="1744"/>
      <c r="N37" s="1793" t="s">
        <v>858</v>
      </c>
      <c r="O37" s="1775"/>
      <c r="P37" s="442"/>
      <c r="Q37" s="443"/>
      <c r="R37" s="437"/>
      <c r="S37" s="1750"/>
      <c r="T37" s="1751"/>
      <c r="U37" s="1750"/>
      <c r="V37" s="1750"/>
      <c r="W37" s="1750"/>
    </row>
    <row r="38" spans="1:23">
      <c r="A38" s="2214"/>
      <c r="B38" s="2217"/>
      <c r="C38" s="2220"/>
      <c r="D38" s="1975" t="s">
        <v>859</v>
      </c>
      <c r="E38" s="2223" t="s">
        <v>64</v>
      </c>
      <c r="F38" s="2227" t="s">
        <v>857</v>
      </c>
      <c r="G38" s="82" t="s">
        <v>837</v>
      </c>
      <c r="H38" s="83">
        <v>0</v>
      </c>
      <c r="I38" s="45">
        <v>0</v>
      </c>
      <c r="J38" s="84"/>
      <c r="K38" s="85">
        <v>0</v>
      </c>
      <c r="L38" s="1723">
        <v>20</v>
      </c>
      <c r="M38" s="47">
        <v>0</v>
      </c>
      <c r="N38" s="1724" t="s">
        <v>860</v>
      </c>
      <c r="O38" s="1794"/>
      <c r="P38" s="449" t="s">
        <v>71</v>
      </c>
      <c r="Q38" s="432"/>
      <c r="R38" s="1750"/>
      <c r="S38" s="1750"/>
      <c r="T38" s="1751"/>
      <c r="U38" s="1750"/>
      <c r="V38" s="1750"/>
      <c r="W38" s="1750"/>
    </row>
    <row r="39" spans="1:23">
      <c r="A39" s="2215"/>
      <c r="B39" s="2218"/>
      <c r="C39" s="2221"/>
      <c r="D39" s="1982"/>
      <c r="E39" s="2224"/>
      <c r="F39" s="2228"/>
      <c r="G39" s="1727" t="s">
        <v>838</v>
      </c>
      <c r="H39" s="1728">
        <v>0</v>
      </c>
      <c r="I39" s="433">
        <v>0</v>
      </c>
      <c r="J39" s="1729"/>
      <c r="K39" s="1730">
        <v>0</v>
      </c>
      <c r="L39" s="1731">
        <v>0</v>
      </c>
      <c r="M39" s="1732">
        <v>0</v>
      </c>
      <c r="N39" s="1795"/>
      <c r="O39" s="1796"/>
      <c r="P39" s="361"/>
      <c r="Q39" s="434"/>
      <c r="R39" s="1750"/>
      <c r="S39" s="1750"/>
      <c r="T39" s="1751"/>
      <c r="U39" s="1750"/>
      <c r="V39" s="1750"/>
      <c r="W39" s="1750"/>
    </row>
    <row r="40" spans="1:23">
      <c r="A40" s="2215"/>
      <c r="B40" s="2218"/>
      <c r="C40" s="2221"/>
      <c r="D40" s="1982"/>
      <c r="E40" s="2225"/>
      <c r="F40" s="2229"/>
      <c r="G40" s="103" t="s">
        <v>40</v>
      </c>
      <c r="H40" s="88"/>
      <c r="I40" s="89"/>
      <c r="J40" s="90"/>
      <c r="K40" s="91"/>
      <c r="L40" s="1736"/>
      <c r="M40" s="93"/>
      <c r="N40" s="1797"/>
      <c r="O40" s="1798"/>
      <c r="P40" s="397"/>
      <c r="Q40" s="398"/>
      <c r="R40" s="1750"/>
      <c r="S40" s="1750"/>
      <c r="T40" s="1751"/>
      <c r="U40" s="1750"/>
      <c r="V40" s="1750"/>
      <c r="W40" s="1750"/>
    </row>
    <row r="41" spans="1:23" ht="26.25" thickBot="1">
      <c r="A41" s="2216"/>
      <c r="B41" s="2219"/>
      <c r="C41" s="2222"/>
      <c r="D41" s="1976"/>
      <c r="E41" s="2226"/>
      <c r="F41" s="2226"/>
      <c r="G41" s="1738" t="s">
        <v>13</v>
      </c>
      <c r="H41" s="1739">
        <f>SUM(H38:H40)</f>
        <v>0</v>
      </c>
      <c r="I41" s="1740">
        <f>SUM(I38:I40)</f>
        <v>0</v>
      </c>
      <c r="J41" s="1741">
        <f>SUM(J38:J40)</f>
        <v>0</v>
      </c>
      <c r="K41" s="1742">
        <f>SUM(K38:K40)</f>
        <v>0</v>
      </c>
      <c r="L41" s="1743">
        <f>L38+L39+L40</f>
        <v>20</v>
      </c>
      <c r="M41" s="1744">
        <f>M38+M39+M40</f>
        <v>0</v>
      </c>
      <c r="N41" s="1793" t="s">
        <v>861</v>
      </c>
      <c r="O41" s="1775"/>
      <c r="P41" s="442"/>
      <c r="Q41" s="436"/>
      <c r="R41" s="1750"/>
      <c r="S41" s="1750"/>
      <c r="T41" s="1751"/>
      <c r="U41" s="1750"/>
      <c r="V41" s="1750"/>
      <c r="W41" s="1750"/>
    </row>
    <row r="42" spans="1:23" ht="13.5" thickBot="1">
      <c r="A42" s="1721" t="s">
        <v>12</v>
      </c>
      <c r="B42" s="1799" t="s">
        <v>12</v>
      </c>
      <c r="C42" s="2198" t="s">
        <v>15</v>
      </c>
      <c r="D42" s="2199"/>
      <c r="E42" s="2199"/>
      <c r="F42" s="2199"/>
      <c r="G42" s="2200"/>
      <c r="H42" s="1800">
        <f>H17+H21+H27+H32+H37+H41</f>
        <v>400.79999999999995</v>
      </c>
      <c r="I42" s="1800">
        <f t="shared" ref="I42:M42" si="5">I17+I21+I27+I32+I37+I41</f>
        <v>7.8</v>
      </c>
      <c r="J42" s="1800">
        <f t="shared" si="5"/>
        <v>3.4</v>
      </c>
      <c r="K42" s="1800">
        <f t="shared" si="5"/>
        <v>395</v>
      </c>
      <c r="L42" s="1800">
        <f t="shared" si="5"/>
        <v>108</v>
      </c>
      <c r="M42" s="1800">
        <f t="shared" si="5"/>
        <v>823.8</v>
      </c>
      <c r="N42" s="1801"/>
      <c r="O42" s="1802"/>
      <c r="P42" s="1802"/>
      <c r="Q42" s="1803"/>
      <c r="R42" s="1804"/>
      <c r="S42" s="1750"/>
      <c r="T42" s="1751"/>
      <c r="U42" s="1750"/>
      <c r="V42" s="1750"/>
      <c r="W42" s="1750"/>
    </row>
    <row r="43" spans="1:23" ht="13.5" thickBot="1">
      <c r="A43" s="1721" t="s">
        <v>12</v>
      </c>
      <c r="B43" s="1722" t="s">
        <v>14</v>
      </c>
      <c r="C43" s="2249" t="s">
        <v>862</v>
      </c>
      <c r="D43" s="2250"/>
      <c r="E43" s="2250"/>
      <c r="F43" s="2250"/>
      <c r="G43" s="2250"/>
      <c r="H43" s="2250"/>
      <c r="I43" s="2250"/>
      <c r="J43" s="2250"/>
      <c r="K43" s="2250"/>
      <c r="L43" s="2250"/>
      <c r="M43" s="2250"/>
      <c r="N43" s="2250"/>
      <c r="O43" s="2250"/>
      <c r="P43" s="2250"/>
      <c r="Q43" s="2251"/>
      <c r="R43" s="1804"/>
      <c r="S43" s="1750"/>
      <c r="T43" s="1751"/>
      <c r="U43" s="1750"/>
      <c r="V43" s="1750"/>
      <c r="W43" s="1750"/>
    </row>
    <row r="44" spans="1:23">
      <c r="A44" s="2214" t="s">
        <v>12</v>
      </c>
      <c r="B44" s="2217" t="s">
        <v>14</v>
      </c>
      <c r="C44" s="2220" t="s">
        <v>12</v>
      </c>
      <c r="D44" s="2243" t="s">
        <v>863</v>
      </c>
      <c r="E44" s="2223" t="s">
        <v>64</v>
      </c>
      <c r="F44" s="2227" t="s">
        <v>41</v>
      </c>
      <c r="G44" s="82" t="s">
        <v>837</v>
      </c>
      <c r="H44" s="227">
        <f>H48+H53+H58+H63+H68+H73+H78+H87+H92+H101+H104+H108</f>
        <v>83.1</v>
      </c>
      <c r="I44" s="46">
        <f t="shared" ref="I44:M44" si="6">I48+I53+I58+I63+I68+I73+I78+I87+I92+I101+I104+I108</f>
        <v>0.1</v>
      </c>
      <c r="J44" s="46">
        <f t="shared" si="6"/>
        <v>0</v>
      </c>
      <c r="K44" s="85">
        <f t="shared" si="6"/>
        <v>83</v>
      </c>
      <c r="L44" s="83">
        <f t="shared" si="6"/>
        <v>325</v>
      </c>
      <c r="M44" s="83">
        <f t="shared" si="6"/>
        <v>538</v>
      </c>
      <c r="N44" s="1749"/>
      <c r="O44" s="1779"/>
      <c r="P44" s="440"/>
      <c r="Q44" s="432"/>
      <c r="R44" s="1804"/>
      <c r="S44" s="1750"/>
      <c r="T44" s="1751"/>
      <c r="U44" s="1750"/>
      <c r="V44" s="1750"/>
      <c r="W44" s="1750"/>
    </row>
    <row r="45" spans="1:23">
      <c r="A45" s="2215"/>
      <c r="B45" s="2218"/>
      <c r="C45" s="2221"/>
      <c r="D45" s="2244"/>
      <c r="E45" s="2224"/>
      <c r="F45" s="2228"/>
      <c r="G45" s="1727" t="s">
        <v>847</v>
      </c>
      <c r="H45" s="1752">
        <f>H49+H54+H59+H64+H69+H74+H79+H88+H96+H100+H106+H109</f>
        <v>8.0599999999999987</v>
      </c>
      <c r="I45" s="1387">
        <f t="shared" ref="I45:M45" si="7">I49+I54+I59+I64+I69+I74+I79+I88+I96+I100+I106+I109</f>
        <v>8.0599999999999987</v>
      </c>
      <c r="J45" s="1387">
        <f t="shared" si="7"/>
        <v>0</v>
      </c>
      <c r="K45" s="1730">
        <f t="shared" si="7"/>
        <v>0</v>
      </c>
      <c r="L45" s="1728">
        <f t="shared" si="7"/>
        <v>3446.7</v>
      </c>
      <c r="M45" s="1728">
        <f t="shared" si="7"/>
        <v>4377.7</v>
      </c>
      <c r="N45" s="1805"/>
      <c r="O45" s="1774"/>
      <c r="P45" s="396"/>
      <c r="Q45" s="434"/>
      <c r="R45" s="1804"/>
      <c r="S45" s="1750"/>
      <c r="T45" s="1751"/>
      <c r="U45" s="1750"/>
      <c r="V45" s="1750"/>
      <c r="W45" s="1750"/>
    </row>
    <row r="46" spans="1:23">
      <c r="A46" s="2215"/>
      <c r="B46" s="2218"/>
      <c r="C46" s="2221"/>
      <c r="D46" s="2244"/>
      <c r="E46" s="2225"/>
      <c r="F46" s="2229"/>
      <c r="G46" s="1727" t="s">
        <v>40</v>
      </c>
      <c r="H46" s="1752">
        <f>H50+H55+H60+H65+H70+H75+H80+H83+H89+H97+H105+H110</f>
        <v>73</v>
      </c>
      <c r="I46" s="1387">
        <f t="shared" ref="I46:M46" si="8">I50+I55+I60+I65+I70+I75+I80+I83+I89+I97+I105+I110</f>
        <v>69.5</v>
      </c>
      <c r="J46" s="1387">
        <f t="shared" si="8"/>
        <v>3.6000000000000005</v>
      </c>
      <c r="K46" s="1730">
        <f t="shared" si="8"/>
        <v>0</v>
      </c>
      <c r="L46" s="1728">
        <f t="shared" si="8"/>
        <v>8</v>
      </c>
      <c r="M46" s="1728">
        <f t="shared" si="8"/>
        <v>8</v>
      </c>
      <c r="N46" s="1805"/>
      <c r="O46" s="1798"/>
      <c r="P46" s="397"/>
      <c r="Q46" s="398"/>
      <c r="R46" s="1804"/>
      <c r="S46" s="1750"/>
      <c r="T46" s="1751"/>
      <c r="U46" s="1750"/>
      <c r="V46" s="1750"/>
      <c r="W46" s="1750"/>
    </row>
    <row r="47" spans="1:23" ht="13.5" thickBot="1">
      <c r="A47" s="2216"/>
      <c r="B47" s="2219"/>
      <c r="C47" s="2222"/>
      <c r="D47" s="2245"/>
      <c r="E47" s="2226"/>
      <c r="F47" s="2226"/>
      <c r="G47" s="1738" t="s">
        <v>13</v>
      </c>
      <c r="H47" s="1856">
        <f t="shared" ref="H47:M47" si="9">H44+H45+H46</f>
        <v>164.16</v>
      </c>
      <c r="I47" s="1854">
        <f t="shared" si="9"/>
        <v>77.66</v>
      </c>
      <c r="J47" s="1854">
        <f t="shared" si="9"/>
        <v>3.6000000000000005</v>
      </c>
      <c r="K47" s="1742">
        <f t="shared" si="9"/>
        <v>83</v>
      </c>
      <c r="L47" s="1739">
        <f t="shared" si="9"/>
        <v>3779.7</v>
      </c>
      <c r="M47" s="1739">
        <f t="shared" si="9"/>
        <v>4923.7</v>
      </c>
      <c r="N47" s="1808"/>
      <c r="O47" s="1775"/>
      <c r="P47" s="442"/>
      <c r="Q47" s="436"/>
      <c r="R47" s="1804"/>
      <c r="S47" s="1750"/>
      <c r="T47" s="1751"/>
      <c r="U47" s="1750"/>
      <c r="V47" s="1750"/>
      <c r="W47" s="1750"/>
    </row>
    <row r="48" spans="1:23">
      <c r="A48" s="2214"/>
      <c r="B48" s="2217"/>
      <c r="C48" s="2220"/>
      <c r="D48" s="1975" t="s">
        <v>864</v>
      </c>
      <c r="E48" s="2223" t="s">
        <v>64</v>
      </c>
      <c r="F48" s="2227" t="s">
        <v>865</v>
      </c>
      <c r="G48" s="82" t="s">
        <v>837</v>
      </c>
      <c r="H48" s="83">
        <v>0</v>
      </c>
      <c r="I48" s="45">
        <v>0</v>
      </c>
      <c r="J48" s="84"/>
      <c r="K48" s="85">
        <v>0</v>
      </c>
      <c r="L48" s="1723">
        <v>63</v>
      </c>
      <c r="M48" s="47">
        <v>63</v>
      </c>
      <c r="N48" s="1749" t="s">
        <v>842</v>
      </c>
      <c r="O48" s="1779" t="s">
        <v>71</v>
      </c>
      <c r="P48" s="440"/>
      <c r="Q48" s="432"/>
      <c r="R48" s="1804"/>
      <c r="S48" s="1750"/>
      <c r="T48" s="1751"/>
      <c r="U48" s="1750"/>
      <c r="V48" s="1750"/>
      <c r="W48" s="1750"/>
    </row>
    <row r="49" spans="1:23">
      <c r="A49" s="2215"/>
      <c r="B49" s="2218"/>
      <c r="C49" s="2221"/>
      <c r="D49" s="1982"/>
      <c r="E49" s="2224"/>
      <c r="F49" s="2228"/>
      <c r="G49" s="1727" t="s">
        <v>838</v>
      </c>
      <c r="H49" s="1728">
        <v>0</v>
      </c>
      <c r="I49" s="433">
        <v>0</v>
      </c>
      <c r="J49" s="1729"/>
      <c r="K49" s="1730">
        <v>0</v>
      </c>
      <c r="L49" s="1731">
        <v>776</v>
      </c>
      <c r="M49" s="1732">
        <v>778</v>
      </c>
      <c r="N49" s="1805" t="s">
        <v>841</v>
      </c>
      <c r="O49" s="1774" t="s">
        <v>71</v>
      </c>
      <c r="P49" s="396"/>
      <c r="Q49" s="434"/>
      <c r="R49" s="1804"/>
      <c r="S49" s="1750"/>
      <c r="T49" s="1751"/>
      <c r="U49" s="1750"/>
      <c r="V49" s="1750"/>
      <c r="W49" s="1750"/>
    </row>
    <row r="50" spans="1:23">
      <c r="A50" s="2215"/>
      <c r="B50" s="2218"/>
      <c r="C50" s="2221"/>
      <c r="D50" s="1982"/>
      <c r="E50" s="2225"/>
      <c r="F50" s="2229"/>
      <c r="G50" s="1727" t="s">
        <v>40</v>
      </c>
      <c r="H50" s="1728"/>
      <c r="I50" s="1806"/>
      <c r="J50" s="1729"/>
      <c r="K50" s="1773"/>
      <c r="L50" s="1807"/>
      <c r="M50" s="1732"/>
      <c r="N50" s="1805" t="s">
        <v>851</v>
      </c>
      <c r="O50" s="1798"/>
      <c r="P50" s="397" t="s">
        <v>71</v>
      </c>
      <c r="Q50" s="398"/>
      <c r="R50" s="1804"/>
      <c r="S50" s="1750"/>
      <c r="T50" s="1751"/>
      <c r="U50" s="1750"/>
      <c r="V50" s="1750"/>
      <c r="W50" s="1750"/>
    </row>
    <row r="51" spans="1:23">
      <c r="A51" s="2215"/>
      <c r="B51" s="2218"/>
      <c r="C51" s="2221"/>
      <c r="D51" s="1982"/>
      <c r="E51" s="2225"/>
      <c r="F51" s="2225"/>
      <c r="G51" s="103"/>
      <c r="H51" s="88"/>
      <c r="I51" s="89"/>
      <c r="J51" s="90"/>
      <c r="K51" s="91"/>
      <c r="L51" s="1736"/>
      <c r="M51" s="93"/>
      <c r="N51" s="1805" t="s">
        <v>843</v>
      </c>
      <c r="O51" s="1798"/>
      <c r="P51" s="397" t="s">
        <v>71</v>
      </c>
      <c r="Q51" s="398"/>
      <c r="R51" s="1804"/>
      <c r="S51" s="1750"/>
      <c r="T51" s="1751"/>
      <c r="U51" s="1750"/>
      <c r="V51" s="1750"/>
      <c r="W51" s="1750"/>
    </row>
    <row r="52" spans="1:23" ht="13.5" thickBot="1">
      <c r="A52" s="2216"/>
      <c r="B52" s="2219"/>
      <c r="C52" s="2222"/>
      <c r="D52" s="1976"/>
      <c r="E52" s="2226"/>
      <c r="F52" s="2226"/>
      <c r="G52" s="1738" t="s">
        <v>13</v>
      </c>
      <c r="H52" s="1739">
        <f>SUM(H48:H50)</f>
        <v>0</v>
      </c>
      <c r="I52" s="1740">
        <f>SUM(I48:I50)</f>
        <v>0</v>
      </c>
      <c r="J52" s="1741">
        <f>SUM(J48:J50)</f>
        <v>0</v>
      </c>
      <c r="K52" s="1742">
        <f>SUM(K48:K50)</f>
        <v>0</v>
      </c>
      <c r="L52" s="1743"/>
      <c r="M52" s="1744"/>
      <c r="N52" s="1706" t="s">
        <v>866</v>
      </c>
      <c r="O52" s="1775"/>
      <c r="P52" s="442"/>
      <c r="Q52" s="436" t="s">
        <v>71</v>
      </c>
      <c r="R52" s="1750"/>
      <c r="S52" s="1750"/>
      <c r="T52" s="1750"/>
      <c r="U52" s="1750"/>
      <c r="V52" s="1750"/>
      <c r="W52" s="1750"/>
    </row>
    <row r="53" spans="1:23">
      <c r="A53" s="2214"/>
      <c r="B53" s="2217"/>
      <c r="C53" s="2220"/>
      <c r="D53" s="1975" t="s">
        <v>867</v>
      </c>
      <c r="E53" s="2223" t="s">
        <v>64</v>
      </c>
      <c r="F53" s="2227" t="s">
        <v>857</v>
      </c>
      <c r="G53" s="82" t="s">
        <v>837</v>
      </c>
      <c r="H53" s="83">
        <v>11.1</v>
      </c>
      <c r="I53" s="45">
        <v>0.1</v>
      </c>
      <c r="J53" s="84"/>
      <c r="K53" s="85">
        <v>11</v>
      </c>
      <c r="L53" s="1723">
        <v>23.3</v>
      </c>
      <c r="M53" s="47">
        <v>34.4</v>
      </c>
      <c r="N53" s="1749" t="s">
        <v>842</v>
      </c>
      <c r="O53" s="1779"/>
      <c r="P53" s="440"/>
      <c r="Q53" s="432"/>
      <c r="R53" s="1750"/>
      <c r="S53" s="1750"/>
      <c r="T53" s="1750"/>
      <c r="U53" s="1750"/>
      <c r="V53" s="1750"/>
      <c r="W53" s="1750"/>
    </row>
    <row r="54" spans="1:23">
      <c r="A54" s="2215"/>
      <c r="B54" s="2218"/>
      <c r="C54" s="2221"/>
      <c r="D54" s="1982"/>
      <c r="E54" s="2224"/>
      <c r="F54" s="2228"/>
      <c r="G54" s="1727" t="s">
        <v>838</v>
      </c>
      <c r="H54" s="1728">
        <v>2.8</v>
      </c>
      <c r="I54" s="433">
        <v>2.8</v>
      </c>
      <c r="J54" s="1729"/>
      <c r="K54" s="1730">
        <v>0</v>
      </c>
      <c r="L54" s="1731">
        <v>423</v>
      </c>
      <c r="M54" s="1732">
        <v>425</v>
      </c>
      <c r="N54" s="1805" t="s">
        <v>841</v>
      </c>
      <c r="O54" s="1774"/>
      <c r="P54" s="396"/>
      <c r="Q54" s="434"/>
      <c r="R54" s="1750"/>
      <c r="S54" s="1750"/>
      <c r="T54" s="1750"/>
      <c r="U54" s="1750"/>
      <c r="V54" s="1750"/>
      <c r="W54" s="1750"/>
    </row>
    <row r="55" spans="1:23">
      <c r="A55" s="2215"/>
      <c r="B55" s="2218"/>
      <c r="C55" s="2221"/>
      <c r="D55" s="1982"/>
      <c r="E55" s="2225"/>
      <c r="F55" s="2229"/>
      <c r="G55" s="1727" t="s">
        <v>40</v>
      </c>
      <c r="H55" s="1728"/>
      <c r="I55" s="433">
        <v>1.6</v>
      </c>
      <c r="J55" s="451">
        <v>1.3</v>
      </c>
      <c r="K55" s="1730"/>
      <c r="L55" s="1807"/>
      <c r="M55" s="1732"/>
      <c r="N55" s="1805" t="s">
        <v>851</v>
      </c>
      <c r="O55" s="1798" t="s">
        <v>71</v>
      </c>
      <c r="P55" s="397"/>
      <c r="Q55" s="398"/>
      <c r="R55" s="1750"/>
      <c r="S55" s="1750"/>
      <c r="T55" s="1750"/>
      <c r="U55" s="1750"/>
      <c r="V55" s="1750"/>
      <c r="W55" s="1750"/>
    </row>
    <row r="56" spans="1:23">
      <c r="A56" s="2215"/>
      <c r="B56" s="2218"/>
      <c r="C56" s="2221"/>
      <c r="D56" s="1982"/>
      <c r="E56" s="2225"/>
      <c r="F56" s="2225"/>
      <c r="G56" s="103"/>
      <c r="H56" s="88"/>
      <c r="I56" s="89"/>
      <c r="J56" s="90"/>
      <c r="K56" s="91"/>
      <c r="L56" s="1736"/>
      <c r="M56" s="93"/>
      <c r="N56" s="1805" t="s">
        <v>843</v>
      </c>
      <c r="O56" s="1798" t="s">
        <v>71</v>
      </c>
      <c r="P56" s="397"/>
      <c r="Q56" s="398"/>
      <c r="R56" s="1750"/>
      <c r="S56" s="1750"/>
      <c r="T56" s="1750"/>
      <c r="U56" s="1750"/>
      <c r="V56" s="1750"/>
      <c r="W56" s="1750"/>
    </row>
    <row r="57" spans="1:23" ht="26.25" thickBot="1">
      <c r="A57" s="2216"/>
      <c r="B57" s="2219"/>
      <c r="C57" s="2222"/>
      <c r="D57" s="1976"/>
      <c r="E57" s="2226"/>
      <c r="F57" s="2226"/>
      <c r="G57" s="1738" t="s">
        <v>13</v>
      </c>
      <c r="H57" s="1739">
        <f t="shared" ref="H57:K57" si="10">SUM(H53:H55)</f>
        <v>13.899999999999999</v>
      </c>
      <c r="I57" s="1740">
        <f t="shared" si="10"/>
        <v>4.5</v>
      </c>
      <c r="J57" s="1741">
        <f t="shared" si="10"/>
        <v>1.3</v>
      </c>
      <c r="K57" s="1742">
        <f t="shared" si="10"/>
        <v>11</v>
      </c>
      <c r="L57" s="1743"/>
      <c r="M57" s="1744"/>
      <c r="N57" s="450" t="s">
        <v>868</v>
      </c>
      <c r="O57" s="1775"/>
      <c r="P57" s="442"/>
      <c r="Q57" s="436" t="s">
        <v>71</v>
      </c>
      <c r="R57" s="1750"/>
      <c r="S57" s="1750"/>
      <c r="T57" s="1750"/>
      <c r="U57" s="1750"/>
      <c r="V57" s="1750"/>
      <c r="W57" s="1750"/>
    </row>
    <row r="58" spans="1:23">
      <c r="A58" s="2214"/>
      <c r="B58" s="2217"/>
      <c r="C58" s="2220"/>
      <c r="D58" s="1975" t="s">
        <v>869</v>
      </c>
      <c r="E58" s="2223" t="s">
        <v>64</v>
      </c>
      <c r="F58" s="2227" t="s">
        <v>870</v>
      </c>
      <c r="G58" s="82" t="s">
        <v>837</v>
      </c>
      <c r="H58" s="83">
        <v>27</v>
      </c>
      <c r="I58" s="45">
        <v>0</v>
      </c>
      <c r="J58" s="84"/>
      <c r="K58" s="85">
        <v>27</v>
      </c>
      <c r="L58" s="1723">
        <v>67</v>
      </c>
      <c r="M58" s="47">
        <v>90.3</v>
      </c>
      <c r="N58" s="1749" t="s">
        <v>842</v>
      </c>
      <c r="O58" s="1779"/>
      <c r="P58" s="440"/>
      <c r="Q58" s="432"/>
      <c r="R58" s="1750"/>
      <c r="S58" s="1750"/>
      <c r="T58" s="1750"/>
      <c r="U58" s="1750"/>
      <c r="V58" s="1750"/>
      <c r="W58" s="1750"/>
    </row>
    <row r="59" spans="1:23">
      <c r="A59" s="2215"/>
      <c r="B59" s="2218"/>
      <c r="C59" s="2221"/>
      <c r="D59" s="1982"/>
      <c r="E59" s="2224"/>
      <c r="F59" s="2228"/>
      <c r="G59" s="1727" t="s">
        <v>847</v>
      </c>
      <c r="H59" s="1728">
        <v>0</v>
      </c>
      <c r="I59" s="433">
        <v>0</v>
      </c>
      <c r="J59" s="1729"/>
      <c r="K59" s="1730">
        <v>0</v>
      </c>
      <c r="L59" s="1731">
        <v>510</v>
      </c>
      <c r="M59" s="1732">
        <v>512</v>
      </c>
      <c r="N59" s="1805" t="s">
        <v>841</v>
      </c>
      <c r="O59" s="1774"/>
      <c r="P59" s="396"/>
      <c r="Q59" s="434"/>
      <c r="R59" s="1750"/>
      <c r="S59" s="1750"/>
      <c r="T59" s="1750"/>
      <c r="U59" s="1750"/>
      <c r="V59" s="1750"/>
      <c r="W59" s="1750"/>
    </row>
    <row r="60" spans="1:23">
      <c r="A60" s="2215"/>
      <c r="B60" s="2218"/>
      <c r="C60" s="2221"/>
      <c r="D60" s="1982"/>
      <c r="E60" s="2225"/>
      <c r="F60" s="2229"/>
      <c r="G60" s="1727" t="s">
        <v>40</v>
      </c>
      <c r="H60" s="1728"/>
      <c r="I60" s="433"/>
      <c r="J60" s="451"/>
      <c r="K60" s="1730"/>
      <c r="L60" s="1807"/>
      <c r="M60" s="1732"/>
      <c r="N60" s="1805" t="s">
        <v>851</v>
      </c>
      <c r="O60" s="1798" t="s">
        <v>71</v>
      </c>
      <c r="P60" s="397"/>
      <c r="Q60" s="398"/>
      <c r="R60" s="1750"/>
      <c r="S60" s="1750"/>
      <c r="T60" s="1750"/>
      <c r="U60" s="1750"/>
      <c r="V60" s="1750"/>
      <c r="W60" s="1750"/>
    </row>
    <row r="61" spans="1:23">
      <c r="A61" s="2215"/>
      <c r="B61" s="2218"/>
      <c r="C61" s="2221"/>
      <c r="D61" s="1982"/>
      <c r="E61" s="2225"/>
      <c r="F61" s="2225"/>
      <c r="G61" s="103"/>
      <c r="H61" s="88"/>
      <c r="I61" s="89"/>
      <c r="J61" s="90"/>
      <c r="K61" s="91"/>
      <c r="L61" s="1736"/>
      <c r="M61" s="93"/>
      <c r="N61" s="1805" t="s">
        <v>843</v>
      </c>
      <c r="O61" s="1798" t="s">
        <v>71</v>
      </c>
      <c r="P61" s="397"/>
      <c r="Q61" s="398"/>
      <c r="R61" s="1750"/>
      <c r="S61" s="1750"/>
      <c r="T61" s="1750"/>
      <c r="U61" s="1750"/>
      <c r="V61" s="1750"/>
      <c r="W61" s="1750"/>
    </row>
    <row r="62" spans="1:23" ht="13.5" thickBot="1">
      <c r="A62" s="2216"/>
      <c r="B62" s="2219"/>
      <c r="C62" s="2222"/>
      <c r="D62" s="1976"/>
      <c r="E62" s="2226"/>
      <c r="F62" s="2226"/>
      <c r="G62" s="1738" t="s">
        <v>13</v>
      </c>
      <c r="H62" s="1739">
        <f t="shared" ref="H62:K62" si="11">SUM(H58:H60)</f>
        <v>27</v>
      </c>
      <c r="I62" s="1740">
        <f t="shared" si="11"/>
        <v>0</v>
      </c>
      <c r="J62" s="1741">
        <f t="shared" si="11"/>
        <v>0</v>
      </c>
      <c r="K62" s="1742">
        <f t="shared" si="11"/>
        <v>27</v>
      </c>
      <c r="L62" s="1743"/>
      <c r="M62" s="1744"/>
      <c r="N62" s="1809" t="s">
        <v>871</v>
      </c>
      <c r="O62" s="1775"/>
      <c r="P62" s="442"/>
      <c r="Q62" s="436" t="s">
        <v>71</v>
      </c>
      <c r="R62" s="1750"/>
      <c r="S62" s="1750"/>
      <c r="T62" s="1750"/>
      <c r="U62" s="1750"/>
      <c r="V62" s="1750"/>
      <c r="W62" s="1750"/>
    </row>
    <row r="63" spans="1:23">
      <c r="A63" s="2214"/>
      <c r="B63" s="2217"/>
      <c r="C63" s="2220"/>
      <c r="D63" s="1975" t="s">
        <v>872</v>
      </c>
      <c r="E63" s="2223" t="s">
        <v>64</v>
      </c>
      <c r="F63" s="2227" t="s">
        <v>873</v>
      </c>
      <c r="G63" s="82" t="s">
        <v>837</v>
      </c>
      <c r="H63" s="83">
        <v>45</v>
      </c>
      <c r="I63" s="45">
        <v>0</v>
      </c>
      <c r="J63" s="84"/>
      <c r="K63" s="85">
        <v>45</v>
      </c>
      <c r="L63" s="1723">
        <v>60.7</v>
      </c>
      <c r="M63" s="47">
        <v>105.8</v>
      </c>
      <c r="N63" s="1749" t="s">
        <v>842</v>
      </c>
      <c r="O63" s="1779"/>
      <c r="P63" s="440"/>
      <c r="Q63" s="432"/>
      <c r="R63" s="1750"/>
      <c r="S63" s="1750"/>
      <c r="T63" s="1750"/>
      <c r="U63" s="1750"/>
      <c r="V63" s="1750"/>
      <c r="W63" s="1750"/>
    </row>
    <row r="64" spans="1:23">
      <c r="A64" s="2215"/>
      <c r="B64" s="2218"/>
      <c r="C64" s="2221"/>
      <c r="D64" s="1982"/>
      <c r="E64" s="2224"/>
      <c r="F64" s="2228"/>
      <c r="G64" s="1727" t="s">
        <v>847</v>
      </c>
      <c r="H64" s="1728">
        <v>0</v>
      </c>
      <c r="I64" s="433">
        <v>0</v>
      </c>
      <c r="J64" s="1729"/>
      <c r="K64" s="1730">
        <v>0</v>
      </c>
      <c r="L64" s="1731">
        <v>590</v>
      </c>
      <c r="M64" s="1732">
        <v>609</v>
      </c>
      <c r="N64" s="1805" t="s">
        <v>841</v>
      </c>
      <c r="O64" s="1774"/>
      <c r="P64" s="396"/>
      <c r="Q64" s="434"/>
      <c r="R64" s="1750"/>
      <c r="S64" s="1750"/>
      <c r="T64" s="1750"/>
      <c r="U64" s="1750"/>
      <c r="V64" s="1750"/>
      <c r="W64" s="1750"/>
    </row>
    <row r="65" spans="1:23">
      <c r="A65" s="2215"/>
      <c r="B65" s="2218"/>
      <c r="C65" s="2221"/>
      <c r="D65" s="1982"/>
      <c r="E65" s="2225"/>
      <c r="F65" s="2229"/>
      <c r="G65" s="1727" t="s">
        <v>40</v>
      </c>
      <c r="H65" s="1728"/>
      <c r="I65" s="1806"/>
      <c r="J65" s="1729"/>
      <c r="K65" s="1730"/>
      <c r="L65" s="1807"/>
      <c r="M65" s="1732"/>
      <c r="N65" s="1805" t="s">
        <v>851</v>
      </c>
      <c r="O65" s="1798" t="s">
        <v>71</v>
      </c>
      <c r="P65" s="397"/>
      <c r="Q65" s="398"/>
      <c r="R65" s="1750"/>
      <c r="S65" s="1750"/>
      <c r="T65" s="1750"/>
      <c r="U65" s="1750"/>
      <c r="V65" s="1750"/>
      <c r="W65" s="1750"/>
    </row>
    <row r="66" spans="1:23">
      <c r="A66" s="2215"/>
      <c r="B66" s="2218"/>
      <c r="C66" s="2221"/>
      <c r="D66" s="1982"/>
      <c r="E66" s="2225"/>
      <c r="F66" s="2225"/>
      <c r="G66" s="103"/>
      <c r="H66" s="88"/>
      <c r="I66" s="89"/>
      <c r="J66" s="90"/>
      <c r="K66" s="91"/>
      <c r="L66" s="1736"/>
      <c r="M66" s="93"/>
      <c r="N66" s="1805" t="s">
        <v>843</v>
      </c>
      <c r="O66" s="1798" t="s">
        <v>71</v>
      </c>
      <c r="P66" s="397"/>
      <c r="Q66" s="398"/>
      <c r="R66" s="1750"/>
      <c r="S66" s="1750"/>
      <c r="T66" s="1750"/>
      <c r="U66" s="1750"/>
      <c r="V66" s="1750"/>
      <c r="W66" s="1750"/>
    </row>
    <row r="67" spans="1:23" ht="13.5" thickBot="1">
      <c r="A67" s="2216"/>
      <c r="B67" s="2219"/>
      <c r="C67" s="2222"/>
      <c r="D67" s="1976"/>
      <c r="E67" s="2226"/>
      <c r="F67" s="2226"/>
      <c r="G67" s="1738" t="s">
        <v>13</v>
      </c>
      <c r="H67" s="1739">
        <f t="shared" ref="H67:K67" si="12">SUM(H63:H65)</f>
        <v>45</v>
      </c>
      <c r="I67" s="1740">
        <f t="shared" si="12"/>
        <v>0</v>
      </c>
      <c r="J67" s="1741">
        <f t="shared" si="12"/>
        <v>0</v>
      </c>
      <c r="K67" s="1742">
        <f t="shared" si="12"/>
        <v>45</v>
      </c>
      <c r="L67" s="1743"/>
      <c r="M67" s="1744"/>
      <c r="N67" s="1809" t="s">
        <v>871</v>
      </c>
      <c r="O67" s="1775"/>
      <c r="P67" s="442"/>
      <c r="Q67" s="436" t="s">
        <v>71</v>
      </c>
      <c r="R67" s="1750"/>
      <c r="S67" s="1750"/>
      <c r="T67" s="1750"/>
      <c r="U67" s="1750"/>
      <c r="V67" s="1750"/>
      <c r="W67" s="1750"/>
    </row>
    <row r="68" spans="1:23">
      <c r="A68" s="2214"/>
      <c r="B68" s="2217"/>
      <c r="C68" s="2220"/>
      <c r="D68" s="1975" t="s">
        <v>874</v>
      </c>
      <c r="E68" s="2223" t="s">
        <v>64</v>
      </c>
      <c r="F68" s="2227" t="s">
        <v>875</v>
      </c>
      <c r="G68" s="82" t="s">
        <v>837</v>
      </c>
      <c r="H68" s="83">
        <v>0</v>
      </c>
      <c r="I68" s="45">
        <v>0</v>
      </c>
      <c r="J68" s="84"/>
      <c r="K68" s="85">
        <v>0</v>
      </c>
      <c r="L68" s="1723">
        <v>38</v>
      </c>
      <c r="M68" s="47">
        <v>39.5</v>
      </c>
      <c r="N68" s="1749" t="s">
        <v>842</v>
      </c>
      <c r="O68" s="1779"/>
      <c r="P68" s="440"/>
      <c r="Q68" s="432"/>
      <c r="R68" s="1750"/>
      <c r="S68" s="1750"/>
      <c r="T68" s="1750"/>
      <c r="U68" s="1750"/>
      <c r="V68" s="1750"/>
      <c r="W68" s="1750"/>
    </row>
    <row r="69" spans="1:23" ht="20.45" customHeight="1">
      <c r="A69" s="2215"/>
      <c r="B69" s="2218"/>
      <c r="C69" s="2221"/>
      <c r="D69" s="1982"/>
      <c r="E69" s="2224"/>
      <c r="F69" s="2228"/>
      <c r="G69" s="1727" t="s">
        <v>838</v>
      </c>
      <c r="H69" s="1728">
        <v>5.26</v>
      </c>
      <c r="I69" s="433">
        <v>5.26</v>
      </c>
      <c r="J69" s="1729"/>
      <c r="K69" s="1730">
        <v>0</v>
      </c>
      <c r="L69" s="1731">
        <v>477</v>
      </c>
      <c r="M69" s="1732">
        <v>478</v>
      </c>
      <c r="N69" s="1805" t="s">
        <v>841</v>
      </c>
      <c r="O69" s="1774"/>
      <c r="P69" s="396"/>
      <c r="Q69" s="434"/>
      <c r="R69" s="1750"/>
      <c r="S69" s="1750"/>
      <c r="T69" s="1750"/>
      <c r="U69" s="1750"/>
      <c r="V69" s="1750"/>
      <c r="W69" s="1750"/>
    </row>
    <row r="70" spans="1:23">
      <c r="A70" s="2215"/>
      <c r="B70" s="2218"/>
      <c r="C70" s="2221"/>
      <c r="D70" s="1982"/>
      <c r="E70" s="2225"/>
      <c r="F70" s="2229"/>
      <c r="G70" s="103" t="s">
        <v>40</v>
      </c>
      <c r="H70" s="1728"/>
      <c r="I70" s="433">
        <v>1.4</v>
      </c>
      <c r="J70" s="451">
        <v>1.1000000000000001</v>
      </c>
      <c r="K70" s="1730"/>
      <c r="L70" s="1807"/>
      <c r="M70" s="1732"/>
      <c r="N70" s="1805" t="s">
        <v>851</v>
      </c>
      <c r="O70" s="1798" t="s">
        <v>71</v>
      </c>
      <c r="P70" s="397"/>
      <c r="Q70" s="398"/>
      <c r="R70" s="1750"/>
      <c r="S70" s="1750"/>
      <c r="T70" s="1750"/>
      <c r="U70" s="1750"/>
      <c r="V70" s="1750"/>
      <c r="W70" s="1750"/>
    </row>
    <row r="71" spans="1:23">
      <c r="A71" s="2215"/>
      <c r="B71" s="2218"/>
      <c r="C71" s="2221"/>
      <c r="D71" s="1982"/>
      <c r="E71" s="2225"/>
      <c r="F71" s="2225"/>
      <c r="G71" s="103"/>
      <c r="H71" s="88"/>
      <c r="I71" s="89"/>
      <c r="J71" s="90"/>
      <c r="K71" s="91"/>
      <c r="L71" s="1736"/>
      <c r="M71" s="93"/>
      <c r="N71" s="1805" t="s">
        <v>843</v>
      </c>
      <c r="O71" s="1798" t="s">
        <v>71</v>
      </c>
      <c r="P71" s="397"/>
      <c r="Q71" s="398"/>
      <c r="R71" s="1750"/>
      <c r="S71" s="1750"/>
      <c r="T71" s="1750"/>
      <c r="U71" s="1750"/>
      <c r="V71" s="1750"/>
      <c r="W71" s="1750"/>
    </row>
    <row r="72" spans="1:23" ht="13.5" thickBot="1">
      <c r="A72" s="2216"/>
      <c r="B72" s="2219"/>
      <c r="C72" s="2222"/>
      <c r="D72" s="1976"/>
      <c r="E72" s="2226"/>
      <c r="F72" s="2226"/>
      <c r="G72" s="1738" t="s">
        <v>13</v>
      </c>
      <c r="H72" s="1739">
        <f t="shared" ref="H72:K72" si="13">SUM(H68:H70)</f>
        <v>5.26</v>
      </c>
      <c r="I72" s="1740">
        <f t="shared" si="13"/>
        <v>6.66</v>
      </c>
      <c r="J72" s="1741">
        <f t="shared" si="13"/>
        <v>1.1000000000000001</v>
      </c>
      <c r="K72" s="1742">
        <f t="shared" si="13"/>
        <v>0</v>
      </c>
      <c r="L72" s="1743"/>
      <c r="M72" s="1744"/>
      <c r="N72" s="1809" t="s">
        <v>871</v>
      </c>
      <c r="O72" s="1775"/>
      <c r="P72" s="442"/>
      <c r="Q72" s="436" t="s">
        <v>71</v>
      </c>
      <c r="R72" s="1750"/>
      <c r="S72" s="1750"/>
      <c r="T72" s="1750"/>
      <c r="U72" s="1750"/>
      <c r="V72" s="1750"/>
      <c r="W72" s="1750"/>
    </row>
    <row r="73" spans="1:23">
      <c r="A73" s="2214"/>
      <c r="B73" s="2217"/>
      <c r="C73" s="2220"/>
      <c r="D73" s="1975" t="s">
        <v>876</v>
      </c>
      <c r="E73" s="2223" t="s">
        <v>64</v>
      </c>
      <c r="F73" s="2227" t="s">
        <v>857</v>
      </c>
      <c r="G73" s="82" t="s">
        <v>837</v>
      </c>
      <c r="H73" s="83">
        <v>0</v>
      </c>
      <c r="I73" s="45">
        <v>0</v>
      </c>
      <c r="J73" s="84"/>
      <c r="K73" s="85">
        <v>0</v>
      </c>
      <c r="L73" s="1723">
        <v>15</v>
      </c>
      <c r="M73" s="47">
        <v>15</v>
      </c>
      <c r="N73" s="1749" t="s">
        <v>842</v>
      </c>
      <c r="O73" s="1779"/>
      <c r="P73" s="440" t="s">
        <v>71</v>
      </c>
      <c r="Q73" s="432"/>
      <c r="R73" s="1750"/>
      <c r="S73" s="1750"/>
      <c r="T73" s="1750"/>
      <c r="U73" s="1750"/>
      <c r="V73" s="1750"/>
      <c r="W73" s="1750"/>
    </row>
    <row r="74" spans="1:23">
      <c r="A74" s="2215"/>
      <c r="B74" s="2218"/>
      <c r="C74" s="2221"/>
      <c r="D74" s="1982"/>
      <c r="E74" s="2224"/>
      <c r="F74" s="2228"/>
      <c r="G74" s="1727" t="s">
        <v>838</v>
      </c>
      <c r="H74" s="1728">
        <v>0</v>
      </c>
      <c r="I74" s="433">
        <v>0</v>
      </c>
      <c r="J74" s="1729"/>
      <c r="K74" s="1730">
        <v>0</v>
      </c>
      <c r="L74" s="1731">
        <v>185</v>
      </c>
      <c r="M74" s="1732">
        <v>185</v>
      </c>
      <c r="N74" s="1805" t="s">
        <v>841</v>
      </c>
      <c r="O74" s="1774"/>
      <c r="P74" s="396" t="s">
        <v>71</v>
      </c>
      <c r="Q74" s="434"/>
      <c r="R74" s="1750"/>
      <c r="S74" s="1750"/>
      <c r="T74" s="1750"/>
      <c r="U74" s="1750"/>
      <c r="V74" s="1750"/>
      <c r="W74" s="1750"/>
    </row>
    <row r="75" spans="1:23">
      <c r="A75" s="2215"/>
      <c r="B75" s="2218"/>
      <c r="C75" s="2221"/>
      <c r="D75" s="1982"/>
      <c r="E75" s="2225"/>
      <c r="F75" s="2229"/>
      <c r="G75" s="1727" t="s">
        <v>40</v>
      </c>
      <c r="H75" s="1728"/>
      <c r="I75" s="1806"/>
      <c r="J75" s="1729"/>
      <c r="K75" s="1773"/>
      <c r="L75" s="1731"/>
      <c r="M75" s="1732"/>
      <c r="N75" s="1805" t="s">
        <v>851</v>
      </c>
      <c r="O75" s="1798"/>
      <c r="P75" s="397" t="s">
        <v>71</v>
      </c>
      <c r="Q75" s="398"/>
      <c r="R75" s="1750"/>
      <c r="S75" s="1750"/>
      <c r="T75" s="1750"/>
      <c r="U75" s="1750"/>
      <c r="V75" s="1750"/>
      <c r="W75" s="1750"/>
    </row>
    <row r="76" spans="1:23">
      <c r="A76" s="2215"/>
      <c r="B76" s="2218"/>
      <c r="C76" s="2221"/>
      <c r="D76" s="1982"/>
      <c r="E76" s="2225"/>
      <c r="F76" s="2225"/>
      <c r="G76" s="103"/>
      <c r="H76" s="88"/>
      <c r="I76" s="89"/>
      <c r="J76" s="90"/>
      <c r="K76" s="91"/>
      <c r="L76" s="1736"/>
      <c r="M76" s="93"/>
      <c r="N76" s="1805" t="s">
        <v>843</v>
      </c>
      <c r="O76" s="1798"/>
      <c r="P76" s="397" t="s">
        <v>71</v>
      </c>
      <c r="Q76" s="398"/>
      <c r="R76" s="1750"/>
      <c r="S76" s="1750"/>
      <c r="T76" s="1750"/>
      <c r="U76" s="1750"/>
      <c r="V76" s="1750"/>
      <c r="W76" s="1750"/>
    </row>
    <row r="77" spans="1:23" ht="13.5" thickBot="1">
      <c r="A77" s="2216"/>
      <c r="B77" s="2219"/>
      <c r="C77" s="2222"/>
      <c r="D77" s="1976"/>
      <c r="E77" s="2226"/>
      <c r="F77" s="2226"/>
      <c r="G77" s="1738" t="s">
        <v>13</v>
      </c>
      <c r="H77" s="1739">
        <f t="shared" ref="H77:K77" si="14">SUM(H73:H75)</f>
        <v>0</v>
      </c>
      <c r="I77" s="1740">
        <f t="shared" si="14"/>
        <v>0</v>
      </c>
      <c r="J77" s="1741">
        <f t="shared" si="14"/>
        <v>0</v>
      </c>
      <c r="K77" s="1742">
        <f t="shared" si="14"/>
        <v>0</v>
      </c>
      <c r="L77" s="1743"/>
      <c r="M77" s="1744"/>
      <c r="N77" s="1809" t="s">
        <v>871</v>
      </c>
      <c r="O77" s="1775"/>
      <c r="P77" s="442"/>
      <c r="Q77" s="436"/>
      <c r="R77" s="1750"/>
      <c r="S77" s="1750"/>
      <c r="T77" s="1750"/>
      <c r="U77" s="1750"/>
      <c r="V77" s="1750"/>
      <c r="W77" s="1750"/>
    </row>
    <row r="78" spans="1:23">
      <c r="A78" s="2214"/>
      <c r="B78" s="2217"/>
      <c r="C78" s="2220"/>
      <c r="D78" s="1975" t="s">
        <v>877</v>
      </c>
      <c r="E78" s="2223" t="s">
        <v>64</v>
      </c>
      <c r="F78" s="2227" t="s">
        <v>857</v>
      </c>
      <c r="G78" s="82" t="s">
        <v>837</v>
      </c>
      <c r="H78" s="83">
        <v>0</v>
      </c>
      <c r="I78" s="45">
        <v>0</v>
      </c>
      <c r="J78" s="84"/>
      <c r="K78" s="85">
        <v>0</v>
      </c>
      <c r="L78" s="1723">
        <v>0</v>
      </c>
      <c r="M78" s="47">
        <v>0</v>
      </c>
      <c r="N78" s="1749" t="s">
        <v>842</v>
      </c>
      <c r="O78" s="1779"/>
      <c r="P78" s="440"/>
      <c r="Q78" s="432"/>
      <c r="R78" s="437"/>
      <c r="S78" s="437"/>
      <c r="T78" s="437"/>
      <c r="U78" s="437"/>
      <c r="V78" s="437"/>
      <c r="W78" s="437"/>
    </row>
    <row r="79" spans="1:23">
      <c r="A79" s="2215"/>
      <c r="B79" s="2218"/>
      <c r="C79" s="2221"/>
      <c r="D79" s="1982"/>
      <c r="E79" s="2224"/>
      <c r="F79" s="2228"/>
      <c r="G79" s="1727" t="s">
        <v>838</v>
      </c>
      <c r="H79" s="1728">
        <v>0</v>
      </c>
      <c r="I79" s="433">
        <v>0</v>
      </c>
      <c r="J79" s="1729"/>
      <c r="K79" s="1730">
        <v>0</v>
      </c>
      <c r="L79" s="1731">
        <v>140</v>
      </c>
      <c r="M79" s="1732">
        <v>165</v>
      </c>
      <c r="N79" s="1805" t="s">
        <v>841</v>
      </c>
      <c r="O79" s="1774"/>
      <c r="P79" s="396"/>
      <c r="Q79" s="434"/>
      <c r="R79" s="1750"/>
      <c r="S79" s="1750"/>
      <c r="T79" s="1750"/>
      <c r="U79" s="1750"/>
      <c r="V79" s="1750"/>
      <c r="W79" s="1750"/>
    </row>
    <row r="80" spans="1:23">
      <c r="A80" s="2215"/>
      <c r="B80" s="2218"/>
      <c r="C80" s="2221"/>
      <c r="D80" s="1982"/>
      <c r="E80" s="2225"/>
      <c r="F80" s="2229"/>
      <c r="G80" s="1727" t="s">
        <v>40</v>
      </c>
      <c r="H80" s="1728"/>
      <c r="I80" s="1806"/>
      <c r="J80" s="1729"/>
      <c r="K80" s="1773"/>
      <c r="L80" s="1731"/>
      <c r="M80" s="1732"/>
      <c r="N80" s="1805" t="s">
        <v>851</v>
      </c>
      <c r="O80" s="1798" t="s">
        <v>71</v>
      </c>
      <c r="P80" s="397"/>
      <c r="Q80" s="398"/>
      <c r="R80" s="1750"/>
      <c r="S80" s="1750"/>
      <c r="T80" s="1750"/>
      <c r="U80" s="1750"/>
      <c r="V80" s="1750"/>
      <c r="W80" s="1750"/>
    </row>
    <row r="81" spans="1:23" ht="17.45" customHeight="1">
      <c r="A81" s="2215"/>
      <c r="B81" s="2218"/>
      <c r="C81" s="2221"/>
      <c r="D81" s="1982"/>
      <c r="E81" s="2225"/>
      <c r="F81" s="2225"/>
      <c r="G81" s="103"/>
      <c r="H81" s="88"/>
      <c r="I81" s="89"/>
      <c r="J81" s="90"/>
      <c r="K81" s="91"/>
      <c r="L81" s="1736"/>
      <c r="M81" s="93"/>
      <c r="N81" s="1805" t="s">
        <v>843</v>
      </c>
      <c r="O81" s="1798" t="s">
        <v>71</v>
      </c>
      <c r="P81" s="397"/>
      <c r="Q81" s="398"/>
      <c r="R81" s="1750"/>
      <c r="S81" s="1750"/>
      <c r="T81" s="1750"/>
      <c r="U81" s="1750"/>
      <c r="V81" s="1750"/>
      <c r="W81" s="1750"/>
    </row>
    <row r="82" spans="1:23" ht="13.5" thickBot="1">
      <c r="A82" s="2216"/>
      <c r="B82" s="2219"/>
      <c r="C82" s="2222"/>
      <c r="D82" s="1976"/>
      <c r="E82" s="2226"/>
      <c r="F82" s="2226"/>
      <c r="G82" s="1738" t="s">
        <v>13</v>
      </c>
      <c r="H82" s="1739">
        <f>SUM(H78:H81)</f>
        <v>0</v>
      </c>
      <c r="I82" s="1740">
        <f t="shared" ref="I82:K82" si="15">SUM(I78:I80)</f>
        <v>0</v>
      </c>
      <c r="J82" s="1741">
        <f t="shared" si="15"/>
        <v>0</v>
      </c>
      <c r="K82" s="1742">
        <f t="shared" si="15"/>
        <v>0</v>
      </c>
      <c r="L82" s="1743">
        <f>SUM(L78:L81)</f>
        <v>140</v>
      </c>
      <c r="M82" s="1744">
        <f>SUM(M78:M81)</f>
        <v>165</v>
      </c>
      <c r="N82" s="1809" t="s">
        <v>871</v>
      </c>
      <c r="O82" s="1775"/>
      <c r="P82" s="442"/>
      <c r="Q82" s="436" t="s">
        <v>71</v>
      </c>
      <c r="R82" s="1750"/>
      <c r="S82" s="1750"/>
      <c r="T82" s="1750"/>
      <c r="U82" s="1750"/>
      <c r="V82" s="1750"/>
      <c r="W82" s="1750"/>
    </row>
    <row r="83" spans="1:23">
      <c r="A83" s="2214"/>
      <c r="B83" s="2217"/>
      <c r="C83" s="2220"/>
      <c r="D83" s="1975" t="s">
        <v>878</v>
      </c>
      <c r="E83" s="2223" t="s">
        <v>64</v>
      </c>
      <c r="F83" s="2227" t="s">
        <v>879</v>
      </c>
      <c r="G83" s="82" t="s">
        <v>40</v>
      </c>
      <c r="H83" s="83">
        <v>0</v>
      </c>
      <c r="I83" s="45">
        <v>0</v>
      </c>
      <c r="J83" s="84"/>
      <c r="K83" s="85">
        <v>0</v>
      </c>
      <c r="L83" s="1723">
        <v>0</v>
      </c>
      <c r="M83" s="47">
        <v>0</v>
      </c>
      <c r="N83" s="1810" t="s">
        <v>851</v>
      </c>
      <c r="O83" s="1779"/>
      <c r="P83" s="440"/>
      <c r="Q83" s="432"/>
      <c r="R83" s="1750"/>
      <c r="S83" s="1750"/>
      <c r="T83" s="1750"/>
      <c r="U83" s="1750"/>
      <c r="V83" s="1750"/>
      <c r="W83" s="1750"/>
    </row>
    <row r="84" spans="1:23">
      <c r="A84" s="2215"/>
      <c r="B84" s="2218"/>
      <c r="C84" s="2221"/>
      <c r="D84" s="1982"/>
      <c r="E84" s="2224"/>
      <c r="F84" s="2228"/>
      <c r="G84" s="1727" t="s">
        <v>103</v>
      </c>
      <c r="H84" s="1728">
        <v>0</v>
      </c>
      <c r="I84" s="433">
        <v>0</v>
      </c>
      <c r="J84" s="1729"/>
      <c r="K84" s="1730">
        <v>0</v>
      </c>
      <c r="L84" s="1731">
        <v>319</v>
      </c>
      <c r="M84" s="1732">
        <v>319</v>
      </c>
      <c r="N84" s="1811"/>
      <c r="O84" s="1774"/>
      <c r="P84" s="396"/>
      <c r="Q84" s="434"/>
      <c r="R84" s="1750"/>
      <c r="S84" s="1750"/>
      <c r="T84" s="1750"/>
      <c r="U84" s="1750"/>
      <c r="V84" s="1750"/>
      <c r="W84" s="1750"/>
    </row>
    <row r="85" spans="1:23" ht="23.45" customHeight="1">
      <c r="A85" s="2215"/>
      <c r="B85" s="2218"/>
      <c r="C85" s="2221"/>
      <c r="D85" s="1982"/>
      <c r="E85" s="2225"/>
      <c r="F85" s="2229"/>
      <c r="G85" s="103"/>
      <c r="H85" s="88"/>
      <c r="I85" s="89"/>
      <c r="J85" s="90"/>
      <c r="K85" s="91"/>
      <c r="L85" s="1736"/>
      <c r="M85" s="93"/>
      <c r="N85" s="1811"/>
      <c r="O85" s="1798"/>
      <c r="P85" s="397"/>
      <c r="Q85" s="398"/>
      <c r="R85" s="1750"/>
      <c r="S85" s="1750"/>
      <c r="T85" s="1750"/>
      <c r="U85" s="1750"/>
      <c r="V85" s="1750"/>
      <c r="W85" s="1750"/>
    </row>
    <row r="86" spans="1:23" ht="13.5" thickBot="1">
      <c r="A86" s="2216"/>
      <c r="B86" s="2219"/>
      <c r="C86" s="2222"/>
      <c r="D86" s="1976"/>
      <c r="E86" s="2226"/>
      <c r="F86" s="2226"/>
      <c r="G86" s="1738" t="s">
        <v>13</v>
      </c>
      <c r="H86" s="1739">
        <f t="shared" ref="H86:M86" si="16">SUM(H83:H85)</f>
        <v>0</v>
      </c>
      <c r="I86" s="1740">
        <f t="shared" si="16"/>
        <v>0</v>
      </c>
      <c r="J86" s="1741">
        <f t="shared" si="16"/>
        <v>0</v>
      </c>
      <c r="K86" s="1742">
        <f t="shared" si="16"/>
        <v>0</v>
      </c>
      <c r="L86" s="1743">
        <f>SUM(L83:L85)</f>
        <v>319</v>
      </c>
      <c r="M86" s="1744">
        <f t="shared" si="16"/>
        <v>319</v>
      </c>
      <c r="N86" s="1745" t="s">
        <v>871</v>
      </c>
      <c r="O86" s="1775"/>
      <c r="P86" s="442"/>
      <c r="Q86" s="436"/>
      <c r="R86" s="1750"/>
      <c r="S86" s="1750"/>
      <c r="T86" s="1750"/>
      <c r="U86" s="1750"/>
      <c r="V86" s="1750"/>
      <c r="W86" s="1750"/>
    </row>
    <row r="87" spans="1:23">
      <c r="A87" s="2214"/>
      <c r="B87" s="2217"/>
      <c r="C87" s="2220"/>
      <c r="D87" s="1975" t="s">
        <v>880</v>
      </c>
      <c r="E87" s="2223" t="s">
        <v>64</v>
      </c>
      <c r="F87" s="2227" t="s">
        <v>881</v>
      </c>
      <c r="G87" s="82" t="s">
        <v>837</v>
      </c>
      <c r="H87" s="83">
        <v>0</v>
      </c>
      <c r="I87" s="45">
        <v>0</v>
      </c>
      <c r="J87" s="84"/>
      <c r="K87" s="85">
        <v>0</v>
      </c>
      <c r="L87" s="1723">
        <v>18</v>
      </c>
      <c r="M87" s="47">
        <v>150</v>
      </c>
      <c r="N87" s="1749" t="s">
        <v>842</v>
      </c>
      <c r="O87" s="1779"/>
      <c r="P87" s="440"/>
      <c r="Q87" s="432"/>
      <c r="R87" s="1750"/>
      <c r="S87" s="1750"/>
      <c r="T87" s="1750"/>
      <c r="U87" s="1750"/>
      <c r="V87" s="1750"/>
      <c r="W87" s="1750"/>
    </row>
    <row r="88" spans="1:23">
      <c r="A88" s="2215"/>
      <c r="B88" s="2218"/>
      <c r="C88" s="2221"/>
      <c r="D88" s="1982"/>
      <c r="E88" s="2224"/>
      <c r="F88" s="2228"/>
      <c r="G88" s="1727" t="s">
        <v>119</v>
      </c>
      <c r="H88" s="1728">
        <v>0</v>
      </c>
      <c r="I88" s="433">
        <v>0</v>
      </c>
      <c r="J88" s="1729"/>
      <c r="K88" s="1730">
        <v>0</v>
      </c>
      <c r="L88" s="1731">
        <v>120</v>
      </c>
      <c r="M88" s="1732">
        <v>1000</v>
      </c>
      <c r="N88" s="1805" t="s">
        <v>841</v>
      </c>
      <c r="O88" s="1774" t="s">
        <v>71</v>
      </c>
      <c r="P88" s="396"/>
      <c r="Q88" s="434"/>
      <c r="R88" s="1750"/>
      <c r="S88" s="1750"/>
      <c r="T88" s="1750"/>
      <c r="U88" s="1750"/>
      <c r="V88" s="1750"/>
      <c r="W88" s="1750"/>
    </row>
    <row r="89" spans="1:23">
      <c r="A89" s="2215"/>
      <c r="B89" s="2218"/>
      <c r="C89" s="2221"/>
      <c r="D89" s="1982"/>
      <c r="E89" s="2225"/>
      <c r="F89" s="2229"/>
      <c r="G89" s="1707" t="s">
        <v>40</v>
      </c>
      <c r="H89" s="1759"/>
      <c r="I89" s="1932">
        <v>1.5</v>
      </c>
      <c r="J89" s="1933">
        <v>1.2</v>
      </c>
      <c r="K89" s="1947"/>
      <c r="L89" s="1948"/>
      <c r="M89" s="1946"/>
      <c r="N89" s="1805" t="s">
        <v>851</v>
      </c>
      <c r="O89" s="1798" t="s">
        <v>71</v>
      </c>
      <c r="P89" s="397"/>
      <c r="Q89" s="398"/>
      <c r="R89" s="1750"/>
      <c r="S89" s="1750"/>
      <c r="T89" s="1750"/>
      <c r="U89" s="1750"/>
      <c r="V89" s="1750"/>
      <c r="W89" s="1750"/>
    </row>
    <row r="90" spans="1:23">
      <c r="A90" s="2215"/>
      <c r="B90" s="2218"/>
      <c r="C90" s="2221"/>
      <c r="D90" s="1982"/>
      <c r="E90" s="2225"/>
      <c r="F90" s="2225"/>
      <c r="G90" s="103"/>
      <c r="H90" s="88"/>
      <c r="I90" s="1949"/>
      <c r="J90" s="1950"/>
      <c r="K90" s="1951"/>
      <c r="L90" s="1952"/>
      <c r="M90" s="1953"/>
      <c r="N90" s="1805" t="s">
        <v>843</v>
      </c>
      <c r="O90" s="1798"/>
      <c r="P90" s="397" t="s">
        <v>71</v>
      </c>
      <c r="Q90" s="398"/>
      <c r="R90" s="1750"/>
      <c r="S90" s="1750"/>
      <c r="T90" s="1750"/>
      <c r="U90" s="1750"/>
      <c r="V90" s="1750"/>
      <c r="W90" s="1750"/>
    </row>
    <row r="91" spans="1:23" ht="13.5" thickBot="1">
      <c r="A91" s="2216"/>
      <c r="B91" s="2219"/>
      <c r="C91" s="2222"/>
      <c r="D91" s="1976"/>
      <c r="E91" s="2226"/>
      <c r="F91" s="2226"/>
      <c r="G91" s="1738" t="s">
        <v>13</v>
      </c>
      <c r="H91" s="1739">
        <f t="shared" ref="H91:K91" si="17">SUM(H87:H89)</f>
        <v>0</v>
      </c>
      <c r="I91" s="1740">
        <f t="shared" si="17"/>
        <v>1.5</v>
      </c>
      <c r="J91" s="1741">
        <f t="shared" si="17"/>
        <v>1.2</v>
      </c>
      <c r="K91" s="1742">
        <f t="shared" si="17"/>
        <v>0</v>
      </c>
      <c r="L91" s="1743">
        <f>SUM(L87:L90)</f>
        <v>138</v>
      </c>
      <c r="M91" s="1744">
        <f>SUM(M87:M90)</f>
        <v>1150</v>
      </c>
      <c r="N91" s="1809" t="s">
        <v>871</v>
      </c>
      <c r="O91" s="1775"/>
      <c r="P91" s="442"/>
      <c r="Q91" s="436"/>
      <c r="R91" s="1750"/>
      <c r="S91" s="1750"/>
      <c r="T91" s="1750"/>
      <c r="U91" s="1750"/>
      <c r="V91" s="1750"/>
      <c r="W91" s="1750"/>
    </row>
    <row r="92" spans="1:23">
      <c r="A92" s="2214"/>
      <c r="B92" s="2217"/>
      <c r="C92" s="2220"/>
      <c r="D92" s="1975" t="s">
        <v>882</v>
      </c>
      <c r="E92" s="2223" t="s">
        <v>64</v>
      </c>
      <c r="F92" s="2227" t="s">
        <v>131</v>
      </c>
      <c r="G92" s="82" t="s">
        <v>837</v>
      </c>
      <c r="H92" s="83">
        <v>0</v>
      </c>
      <c r="I92" s="45">
        <v>0</v>
      </c>
      <c r="J92" s="84"/>
      <c r="K92" s="85">
        <v>0</v>
      </c>
      <c r="L92" s="1723">
        <v>0</v>
      </c>
      <c r="M92" s="47">
        <v>0</v>
      </c>
      <c r="N92" s="1805" t="s">
        <v>841</v>
      </c>
      <c r="O92" s="1779"/>
      <c r="P92" s="440"/>
      <c r="Q92" s="432"/>
      <c r="R92" s="1750"/>
      <c r="S92" s="1750"/>
      <c r="T92" s="1750"/>
      <c r="U92" s="1750"/>
      <c r="V92" s="1750"/>
      <c r="W92" s="1750"/>
    </row>
    <row r="93" spans="1:23">
      <c r="A93" s="2215"/>
      <c r="B93" s="2218"/>
      <c r="C93" s="2221"/>
      <c r="D93" s="1982"/>
      <c r="E93" s="2224"/>
      <c r="F93" s="2228"/>
      <c r="G93" s="1727" t="s">
        <v>103</v>
      </c>
      <c r="H93" s="1728">
        <v>0</v>
      </c>
      <c r="I93" s="433">
        <v>0</v>
      </c>
      <c r="J93" s="1729"/>
      <c r="K93" s="1730">
        <v>0</v>
      </c>
      <c r="L93" s="1731">
        <v>0</v>
      </c>
      <c r="M93" s="1732">
        <v>0</v>
      </c>
      <c r="N93" s="1805" t="s">
        <v>851</v>
      </c>
      <c r="O93" s="1774"/>
      <c r="P93" s="396"/>
      <c r="Q93" s="434" t="s">
        <v>71</v>
      </c>
      <c r="R93" s="1750"/>
      <c r="S93" s="1750"/>
      <c r="T93" s="1750"/>
      <c r="U93" s="1750"/>
      <c r="V93" s="1750"/>
      <c r="W93" s="1750"/>
    </row>
    <row r="94" spans="1:23">
      <c r="A94" s="2215"/>
      <c r="B94" s="2218"/>
      <c r="C94" s="2221"/>
      <c r="D94" s="1982"/>
      <c r="E94" s="2225"/>
      <c r="F94" s="2229"/>
      <c r="G94" s="103"/>
      <c r="H94" s="88"/>
      <c r="I94" s="89"/>
      <c r="J94" s="90"/>
      <c r="K94" s="91"/>
      <c r="L94" s="1736"/>
      <c r="M94" s="93"/>
      <c r="N94" s="1805" t="s">
        <v>843</v>
      </c>
      <c r="O94" s="1798"/>
      <c r="P94" s="397"/>
      <c r="Q94" s="398"/>
      <c r="R94" s="1750"/>
      <c r="S94" s="1750"/>
      <c r="T94" s="1750"/>
      <c r="U94" s="1750"/>
      <c r="V94" s="1750"/>
      <c r="W94" s="1750"/>
    </row>
    <row r="95" spans="1:23" ht="13.5" thickBot="1">
      <c r="A95" s="2216"/>
      <c r="B95" s="2219"/>
      <c r="C95" s="2222"/>
      <c r="D95" s="1976"/>
      <c r="E95" s="2226"/>
      <c r="F95" s="2226"/>
      <c r="G95" s="1738" t="s">
        <v>13</v>
      </c>
      <c r="H95" s="1739">
        <f t="shared" ref="H95:M95" si="18">SUM(H92:H94)</f>
        <v>0</v>
      </c>
      <c r="I95" s="1740">
        <f t="shared" si="18"/>
        <v>0</v>
      </c>
      <c r="J95" s="1741">
        <f t="shared" si="18"/>
        <v>0</v>
      </c>
      <c r="K95" s="1742">
        <f t="shared" si="18"/>
        <v>0</v>
      </c>
      <c r="L95" s="1743">
        <f t="shared" si="18"/>
        <v>0</v>
      </c>
      <c r="M95" s="1744">
        <f t="shared" si="18"/>
        <v>0</v>
      </c>
      <c r="N95" s="1809" t="s">
        <v>871</v>
      </c>
      <c r="O95" s="1775"/>
      <c r="P95" s="442"/>
      <c r="Q95" s="436"/>
      <c r="R95" s="1750"/>
      <c r="S95" s="1750"/>
      <c r="T95" s="1750"/>
      <c r="U95" s="1750"/>
      <c r="V95" s="1750"/>
      <c r="W95" s="1750"/>
    </row>
    <row r="96" spans="1:23">
      <c r="A96" s="2214"/>
      <c r="B96" s="2217"/>
      <c r="C96" s="2220"/>
      <c r="D96" s="1975" t="s">
        <v>883</v>
      </c>
      <c r="E96" s="2227" t="s">
        <v>64</v>
      </c>
      <c r="F96" s="2227" t="s">
        <v>131</v>
      </c>
      <c r="G96" s="82" t="s">
        <v>119</v>
      </c>
      <c r="H96" s="83">
        <v>0</v>
      </c>
      <c r="I96" s="45">
        <v>0</v>
      </c>
      <c r="J96" s="84"/>
      <c r="K96" s="85">
        <v>0</v>
      </c>
      <c r="L96" s="1723">
        <v>0</v>
      </c>
      <c r="M96" s="47">
        <v>0</v>
      </c>
      <c r="N96" s="1812"/>
      <c r="O96" s="1779"/>
      <c r="P96" s="440"/>
      <c r="Q96" s="432"/>
      <c r="R96" s="1750"/>
      <c r="S96" s="1750"/>
      <c r="T96" s="1750"/>
      <c r="U96" s="1750"/>
      <c r="V96" s="1750"/>
      <c r="W96" s="1750"/>
    </row>
    <row r="97" spans="1:23">
      <c r="A97" s="2215"/>
      <c r="B97" s="2218"/>
      <c r="C97" s="2221"/>
      <c r="D97" s="1982"/>
      <c r="E97" s="2263"/>
      <c r="F97" s="2228"/>
      <c r="G97" s="1727" t="s">
        <v>40</v>
      </c>
      <c r="H97" s="1728">
        <v>8</v>
      </c>
      <c r="I97" s="433"/>
      <c r="J97" s="451"/>
      <c r="K97" s="1730">
        <v>0</v>
      </c>
      <c r="L97" s="1731">
        <v>8</v>
      </c>
      <c r="M97" s="1732">
        <v>8</v>
      </c>
      <c r="N97" s="1813" t="s">
        <v>884</v>
      </c>
      <c r="O97" s="1774"/>
      <c r="P97" s="396"/>
      <c r="Q97" s="434"/>
      <c r="R97" s="1750"/>
      <c r="S97" s="1750"/>
      <c r="T97" s="1750"/>
      <c r="U97" s="1750"/>
      <c r="V97" s="1750"/>
      <c r="W97" s="1750"/>
    </row>
    <row r="98" spans="1:23">
      <c r="A98" s="2215"/>
      <c r="B98" s="2218"/>
      <c r="C98" s="2221"/>
      <c r="D98" s="1982"/>
      <c r="E98" s="2225"/>
      <c r="F98" s="2229"/>
      <c r="G98" s="103"/>
      <c r="H98" s="88"/>
      <c r="I98" s="89"/>
      <c r="J98" s="90"/>
      <c r="K98" s="91"/>
      <c r="L98" s="1736"/>
      <c r="M98" s="93"/>
      <c r="N98" s="437"/>
      <c r="O98" s="1798" t="s">
        <v>71</v>
      </c>
      <c r="P98" s="397" t="s">
        <v>71</v>
      </c>
      <c r="Q98" s="398" t="s">
        <v>71</v>
      </c>
      <c r="R98" s="1750"/>
      <c r="S98" s="1750"/>
      <c r="T98" s="1750"/>
      <c r="U98" s="1750"/>
      <c r="V98" s="1750"/>
      <c r="W98" s="1750"/>
    </row>
    <row r="99" spans="1:23" ht="21.6" customHeight="1" thickBot="1">
      <c r="A99" s="2216"/>
      <c r="B99" s="2219"/>
      <c r="C99" s="2222"/>
      <c r="D99" s="1976"/>
      <c r="E99" s="2226"/>
      <c r="F99" s="2226"/>
      <c r="G99" s="1814" t="s">
        <v>13</v>
      </c>
      <c r="H99" s="1739">
        <f t="shared" ref="H99:M99" si="19">SUM(H96:H98)</f>
        <v>8</v>
      </c>
      <c r="I99" s="1739">
        <f t="shared" si="19"/>
        <v>0</v>
      </c>
      <c r="J99" s="1739">
        <f t="shared" si="19"/>
        <v>0</v>
      </c>
      <c r="K99" s="1739">
        <f t="shared" si="19"/>
        <v>0</v>
      </c>
      <c r="L99" s="1739">
        <f t="shared" si="19"/>
        <v>8</v>
      </c>
      <c r="M99" s="1739">
        <f t="shared" si="19"/>
        <v>8</v>
      </c>
      <c r="N99" s="1815"/>
      <c r="O99" s="1775"/>
      <c r="P99" s="442"/>
      <c r="Q99" s="436"/>
      <c r="R99" s="1750"/>
      <c r="S99" s="1750"/>
      <c r="T99" s="1750"/>
      <c r="U99" s="1750"/>
      <c r="V99" s="1750"/>
      <c r="W99" s="1750"/>
    </row>
    <row r="100" spans="1:23">
      <c r="A100" s="2214"/>
      <c r="B100" s="2217"/>
      <c r="C100" s="2220"/>
      <c r="D100" s="1975" t="s">
        <v>885</v>
      </c>
      <c r="E100" s="2227" t="s">
        <v>64</v>
      </c>
      <c r="F100" s="2264" t="s">
        <v>886</v>
      </c>
      <c r="G100" s="82" t="s">
        <v>119</v>
      </c>
      <c r="H100" s="83">
        <v>0</v>
      </c>
      <c r="I100" s="45">
        <v>0</v>
      </c>
      <c r="J100" s="84"/>
      <c r="K100" s="85">
        <v>0</v>
      </c>
      <c r="L100" s="1723">
        <v>0</v>
      </c>
      <c r="M100" s="47">
        <v>0</v>
      </c>
      <c r="N100" s="1805" t="s">
        <v>841</v>
      </c>
      <c r="O100" s="1779"/>
      <c r="P100" s="440"/>
      <c r="Q100" s="432"/>
      <c r="R100" s="1750"/>
      <c r="S100" s="1750"/>
      <c r="T100" s="1750"/>
      <c r="U100" s="1750"/>
      <c r="V100" s="1750"/>
      <c r="W100" s="1750"/>
    </row>
    <row r="101" spans="1:23">
      <c r="A101" s="2215"/>
      <c r="B101" s="2218"/>
      <c r="C101" s="2221"/>
      <c r="D101" s="1982"/>
      <c r="E101" s="2263"/>
      <c r="F101" s="2228"/>
      <c r="G101" s="1727" t="s">
        <v>837</v>
      </c>
      <c r="H101" s="1728">
        <v>0</v>
      </c>
      <c r="I101" s="433">
        <v>0</v>
      </c>
      <c r="J101" s="451"/>
      <c r="K101" s="1730">
        <v>0</v>
      </c>
      <c r="L101" s="1731">
        <v>0</v>
      </c>
      <c r="M101" s="1732">
        <v>0</v>
      </c>
      <c r="N101" s="1805" t="s">
        <v>851</v>
      </c>
      <c r="O101" s="1774"/>
      <c r="P101" s="396" t="s">
        <v>71</v>
      </c>
      <c r="Q101" s="434"/>
      <c r="R101" s="1750"/>
      <c r="S101" s="1750"/>
      <c r="T101" s="1750"/>
      <c r="U101" s="1750"/>
      <c r="V101" s="1750"/>
      <c r="W101" s="1750"/>
    </row>
    <row r="102" spans="1:23">
      <c r="A102" s="2215"/>
      <c r="B102" s="2218"/>
      <c r="C102" s="2221"/>
      <c r="D102" s="1982"/>
      <c r="E102" s="2225"/>
      <c r="F102" s="2229"/>
      <c r="G102" s="103"/>
      <c r="H102" s="88"/>
      <c r="I102" s="89"/>
      <c r="J102" s="90"/>
      <c r="K102" s="91"/>
      <c r="L102" s="1736"/>
      <c r="M102" s="93"/>
      <c r="N102" s="1805" t="s">
        <v>843</v>
      </c>
      <c r="O102" s="1798" t="s">
        <v>71</v>
      </c>
      <c r="P102" s="397"/>
      <c r="Q102" s="398"/>
      <c r="R102" s="1750"/>
      <c r="S102" s="1750"/>
      <c r="T102" s="1750"/>
      <c r="U102" s="1750"/>
      <c r="V102" s="1750"/>
      <c r="W102" s="1750"/>
    </row>
    <row r="103" spans="1:23" ht="13.5" thickBot="1">
      <c r="A103" s="2216"/>
      <c r="B103" s="2219"/>
      <c r="C103" s="2222"/>
      <c r="D103" s="1976"/>
      <c r="E103" s="2226"/>
      <c r="F103" s="2226"/>
      <c r="G103" s="1814" t="s">
        <v>13</v>
      </c>
      <c r="H103" s="1739">
        <f t="shared" ref="H103:M103" si="20">SUM(H100:H102)</f>
        <v>0</v>
      </c>
      <c r="I103" s="1739">
        <f t="shared" si="20"/>
        <v>0</v>
      </c>
      <c r="J103" s="1739">
        <f t="shared" si="20"/>
        <v>0</v>
      </c>
      <c r="K103" s="1739">
        <f t="shared" si="20"/>
        <v>0</v>
      </c>
      <c r="L103" s="1739">
        <f t="shared" si="20"/>
        <v>0</v>
      </c>
      <c r="M103" s="1739">
        <f t="shared" si="20"/>
        <v>0</v>
      </c>
      <c r="N103" s="1809" t="s">
        <v>871</v>
      </c>
      <c r="O103" s="1775"/>
      <c r="P103" s="442"/>
      <c r="Q103" s="436"/>
      <c r="R103" s="1750"/>
      <c r="S103" s="1750"/>
      <c r="T103" s="1750"/>
      <c r="U103" s="1750"/>
      <c r="V103" s="1750"/>
      <c r="W103" s="1750"/>
    </row>
    <row r="104" spans="1:23">
      <c r="A104" s="2214"/>
      <c r="B104" s="2217"/>
      <c r="C104" s="2220"/>
      <c r="D104" s="1975" t="s">
        <v>887</v>
      </c>
      <c r="E104" s="2227" t="s">
        <v>64</v>
      </c>
      <c r="F104" s="2264" t="s">
        <v>888</v>
      </c>
      <c r="G104" s="82" t="s">
        <v>837</v>
      </c>
      <c r="H104" s="83">
        <v>0</v>
      </c>
      <c r="I104" s="45">
        <v>0</v>
      </c>
      <c r="J104" s="84"/>
      <c r="K104" s="85">
        <v>0</v>
      </c>
      <c r="L104" s="1723">
        <v>0</v>
      </c>
      <c r="M104" s="47">
        <v>0</v>
      </c>
      <c r="N104" s="1805" t="s">
        <v>841</v>
      </c>
      <c r="O104" s="1779"/>
      <c r="P104" s="440"/>
      <c r="Q104" s="432"/>
      <c r="R104" s="1750"/>
      <c r="S104" s="1750"/>
      <c r="T104" s="1750"/>
      <c r="U104" s="1750"/>
      <c r="V104" s="1750"/>
      <c r="W104" s="1750"/>
    </row>
    <row r="105" spans="1:23">
      <c r="A105" s="2215"/>
      <c r="B105" s="2218"/>
      <c r="C105" s="2221"/>
      <c r="D105" s="1982"/>
      <c r="E105" s="2263"/>
      <c r="F105" s="2228"/>
      <c r="G105" s="1727" t="s">
        <v>40</v>
      </c>
      <c r="H105" s="1728">
        <v>50</v>
      </c>
      <c r="I105" s="433">
        <v>50</v>
      </c>
      <c r="J105" s="451"/>
      <c r="K105" s="1730">
        <v>0</v>
      </c>
      <c r="L105" s="1731">
        <v>0</v>
      </c>
      <c r="M105" s="1732">
        <v>0</v>
      </c>
      <c r="N105" s="1805" t="s">
        <v>851</v>
      </c>
      <c r="O105" s="1774"/>
      <c r="P105" s="396" t="s">
        <v>71</v>
      </c>
      <c r="Q105" s="434"/>
      <c r="R105" s="1750"/>
      <c r="S105" s="1750"/>
      <c r="T105" s="1750"/>
      <c r="U105" s="1750"/>
      <c r="V105" s="1750"/>
      <c r="W105" s="1750"/>
    </row>
    <row r="106" spans="1:23">
      <c r="A106" s="2215"/>
      <c r="B106" s="2218"/>
      <c r="C106" s="2221"/>
      <c r="D106" s="1982"/>
      <c r="E106" s="2225"/>
      <c r="F106" s="2229"/>
      <c r="G106" s="103" t="s">
        <v>847</v>
      </c>
      <c r="H106" s="88"/>
      <c r="I106" s="89"/>
      <c r="J106" s="90"/>
      <c r="K106" s="91"/>
      <c r="L106" s="1736"/>
      <c r="M106" s="93"/>
      <c r="N106" s="1805" t="s">
        <v>843</v>
      </c>
      <c r="O106" s="1798"/>
      <c r="P106" s="397"/>
      <c r="Q106" s="398"/>
      <c r="R106" s="1750"/>
      <c r="S106" s="1750"/>
      <c r="T106" s="1750"/>
      <c r="U106" s="1750"/>
      <c r="V106" s="1750"/>
      <c r="W106" s="1750"/>
    </row>
    <row r="107" spans="1:23" ht="13.5" thickBot="1">
      <c r="A107" s="2216"/>
      <c r="B107" s="2219"/>
      <c r="C107" s="2222"/>
      <c r="D107" s="1976"/>
      <c r="E107" s="2226"/>
      <c r="F107" s="2226"/>
      <c r="G107" s="1814" t="s">
        <v>13</v>
      </c>
      <c r="H107" s="1739">
        <f t="shared" ref="H107:M107" si="21">SUM(H104:H106)</f>
        <v>50</v>
      </c>
      <c r="I107" s="1739">
        <f t="shared" si="21"/>
        <v>50</v>
      </c>
      <c r="J107" s="1739">
        <f t="shared" si="21"/>
        <v>0</v>
      </c>
      <c r="K107" s="1739">
        <f t="shared" si="21"/>
        <v>0</v>
      </c>
      <c r="L107" s="1739">
        <f t="shared" si="21"/>
        <v>0</v>
      </c>
      <c r="M107" s="1739">
        <f t="shared" si="21"/>
        <v>0</v>
      </c>
      <c r="N107" s="1809" t="s">
        <v>871</v>
      </c>
      <c r="O107" s="1775"/>
      <c r="P107" s="442"/>
      <c r="Q107" s="436"/>
      <c r="R107" s="1750"/>
      <c r="S107" s="1750"/>
      <c r="T107" s="1750"/>
      <c r="U107" s="1750"/>
      <c r="V107" s="1750"/>
      <c r="W107" s="1750"/>
    </row>
    <row r="108" spans="1:23">
      <c r="A108" s="2214"/>
      <c r="B108" s="2217"/>
      <c r="C108" s="2220"/>
      <c r="D108" s="1975" t="s">
        <v>889</v>
      </c>
      <c r="E108" s="2227" t="s">
        <v>64</v>
      </c>
      <c r="F108" s="2227" t="s">
        <v>131</v>
      </c>
      <c r="G108" s="82" t="s">
        <v>837</v>
      </c>
      <c r="H108" s="83">
        <v>0</v>
      </c>
      <c r="I108" s="45">
        <v>0</v>
      </c>
      <c r="J108" s="84"/>
      <c r="K108" s="85">
        <v>0</v>
      </c>
      <c r="L108" s="1723">
        <v>40</v>
      </c>
      <c r="M108" s="47">
        <v>40</v>
      </c>
      <c r="N108" s="1805" t="s">
        <v>841</v>
      </c>
      <c r="O108" s="1779" t="s">
        <v>71</v>
      </c>
      <c r="P108" s="440"/>
      <c r="Q108" s="432"/>
      <c r="R108" s="1816"/>
      <c r="S108" s="1750"/>
      <c r="T108" s="1750"/>
      <c r="U108" s="1750"/>
      <c r="V108" s="1750"/>
      <c r="W108" s="1750"/>
    </row>
    <row r="109" spans="1:23">
      <c r="A109" s="2215"/>
      <c r="B109" s="2218"/>
      <c r="C109" s="2221"/>
      <c r="D109" s="1982"/>
      <c r="E109" s="2263"/>
      <c r="F109" s="2228"/>
      <c r="G109" s="1727" t="s">
        <v>119</v>
      </c>
      <c r="H109" s="1728">
        <v>0</v>
      </c>
      <c r="I109" s="433">
        <v>0</v>
      </c>
      <c r="J109" s="451"/>
      <c r="K109" s="1730">
        <v>0</v>
      </c>
      <c r="L109" s="1731">
        <v>225.7</v>
      </c>
      <c r="M109" s="1732">
        <v>225.7</v>
      </c>
      <c r="N109" s="1805" t="s">
        <v>851</v>
      </c>
      <c r="O109" s="1774" t="s">
        <v>71</v>
      </c>
      <c r="P109" s="396"/>
      <c r="Q109" s="434"/>
      <c r="R109" s="1816"/>
      <c r="S109" s="1750"/>
      <c r="T109" s="1750"/>
      <c r="U109" s="1750"/>
      <c r="V109" s="1750"/>
      <c r="W109" s="1750"/>
    </row>
    <row r="110" spans="1:23">
      <c r="A110" s="2215"/>
      <c r="B110" s="2218"/>
      <c r="C110" s="2221"/>
      <c r="D110" s="1982"/>
      <c r="E110" s="2225"/>
      <c r="F110" s="2229"/>
      <c r="G110" s="103" t="s">
        <v>40</v>
      </c>
      <c r="H110" s="88">
        <v>15</v>
      </c>
      <c r="I110" s="454">
        <v>15</v>
      </c>
      <c r="J110" s="90"/>
      <c r="K110" s="91"/>
      <c r="L110" s="1736"/>
      <c r="M110" s="93"/>
      <c r="N110" s="1805" t="s">
        <v>842</v>
      </c>
      <c r="O110" s="1798" t="s">
        <v>71</v>
      </c>
      <c r="P110" s="397"/>
      <c r="Q110" s="398"/>
      <c r="R110" s="1816"/>
      <c r="S110" s="1750"/>
      <c r="T110" s="1750"/>
      <c r="U110" s="1750"/>
      <c r="V110" s="1750"/>
      <c r="W110" s="1750"/>
    </row>
    <row r="111" spans="1:23" ht="13.5" thickBot="1">
      <c r="A111" s="2216"/>
      <c r="B111" s="2219"/>
      <c r="C111" s="2222"/>
      <c r="D111" s="1976"/>
      <c r="E111" s="2226"/>
      <c r="F111" s="2226"/>
      <c r="G111" s="1814" t="s">
        <v>13</v>
      </c>
      <c r="H111" s="1739">
        <f t="shared" ref="H111:M111" si="22">SUM(H108:H110)</f>
        <v>15</v>
      </c>
      <c r="I111" s="1739">
        <f t="shared" si="22"/>
        <v>15</v>
      </c>
      <c r="J111" s="1739">
        <f t="shared" si="22"/>
        <v>0</v>
      </c>
      <c r="K111" s="1739">
        <f t="shared" si="22"/>
        <v>0</v>
      </c>
      <c r="L111" s="1739">
        <f t="shared" si="22"/>
        <v>265.7</v>
      </c>
      <c r="M111" s="1739">
        <f t="shared" si="22"/>
        <v>265.7</v>
      </c>
      <c r="N111" s="1809" t="s">
        <v>871</v>
      </c>
      <c r="O111" s="1775"/>
      <c r="P111" s="442"/>
      <c r="Q111" s="436" t="s">
        <v>71</v>
      </c>
      <c r="R111" s="1816"/>
      <c r="S111" s="1750"/>
      <c r="T111" s="1750"/>
      <c r="U111" s="1750"/>
      <c r="V111" s="1750"/>
      <c r="W111" s="1750"/>
    </row>
    <row r="112" spans="1:23" ht="13.5" thickBot="1">
      <c r="A112" s="1721" t="s">
        <v>12</v>
      </c>
      <c r="B112" s="1799" t="s">
        <v>14</v>
      </c>
      <c r="C112" s="2198" t="s">
        <v>15</v>
      </c>
      <c r="D112" s="2199"/>
      <c r="E112" s="2199"/>
      <c r="F112" s="2199"/>
      <c r="G112" s="2200"/>
      <c r="H112" s="1800">
        <f>H52+H57+H62+H67+H72+H77+H82+H86+H91+H111+H95+H99+H103+H107</f>
        <v>164.16000000000003</v>
      </c>
      <c r="I112" s="1800">
        <f t="shared" ref="I112:M112" si="23">I52+I57+I62+I67+I72+I77+I82+I86+I91+I111+I95+I99+I103+I107</f>
        <v>77.66</v>
      </c>
      <c r="J112" s="1800">
        <f t="shared" si="23"/>
        <v>3.6000000000000005</v>
      </c>
      <c r="K112" s="1800">
        <f t="shared" si="23"/>
        <v>83</v>
      </c>
      <c r="L112" s="1800">
        <f t="shared" si="23"/>
        <v>870.7</v>
      </c>
      <c r="M112" s="1800">
        <f t="shared" si="23"/>
        <v>1907.7</v>
      </c>
      <c r="N112" s="1801"/>
      <c r="O112" s="1802"/>
      <c r="P112" s="1802"/>
      <c r="Q112" s="1803"/>
      <c r="R112" s="1750"/>
      <c r="S112" s="1750"/>
      <c r="T112" s="1750"/>
      <c r="U112" s="1750"/>
      <c r="V112" s="1750"/>
      <c r="W112" s="1750"/>
    </row>
    <row r="113" spans="1:23" ht="13.5" thickBot="1">
      <c r="A113" s="1817" t="s">
        <v>12</v>
      </c>
      <c r="B113" s="2201" t="s">
        <v>16</v>
      </c>
      <c r="C113" s="2201"/>
      <c r="D113" s="2201"/>
      <c r="E113" s="2201"/>
      <c r="F113" s="2201"/>
      <c r="G113" s="2202"/>
      <c r="H113" s="1818">
        <f t="shared" ref="H113:M113" si="24">H112+H42</f>
        <v>564.96</v>
      </c>
      <c r="I113" s="1818">
        <f t="shared" si="24"/>
        <v>85.46</v>
      </c>
      <c r="J113" s="1818">
        <f t="shared" si="24"/>
        <v>7</v>
      </c>
      <c r="K113" s="1818">
        <f t="shared" si="24"/>
        <v>478</v>
      </c>
      <c r="L113" s="1818">
        <f t="shared" si="24"/>
        <v>978.7</v>
      </c>
      <c r="M113" s="1818">
        <f t="shared" si="24"/>
        <v>2731.5</v>
      </c>
      <c r="N113" s="1819"/>
      <c r="O113" s="1819"/>
      <c r="P113" s="1819"/>
      <c r="Q113" s="1820"/>
      <c r="R113" s="1750"/>
      <c r="S113" s="1750"/>
      <c r="T113" s="1750"/>
      <c r="U113" s="1750"/>
      <c r="V113" s="1750"/>
      <c r="W113" s="1750"/>
    </row>
    <row r="114" spans="1:23" ht="13.5" thickBot="1">
      <c r="A114" s="1720" t="s">
        <v>14</v>
      </c>
      <c r="B114" s="2258" t="s">
        <v>890</v>
      </c>
      <c r="C114" s="2258"/>
      <c r="D114" s="2258"/>
      <c r="E114" s="2258"/>
      <c r="F114" s="2258"/>
      <c r="G114" s="2258"/>
      <c r="H114" s="2258"/>
      <c r="I114" s="2258"/>
      <c r="J114" s="2258"/>
      <c r="K114" s="2258"/>
      <c r="L114" s="2258"/>
      <c r="M114" s="2258"/>
      <c r="N114" s="2258"/>
      <c r="O114" s="2258"/>
      <c r="P114" s="2258"/>
      <c r="Q114" s="2259"/>
      <c r="R114" s="1750"/>
      <c r="S114" s="1750"/>
      <c r="T114" s="1750"/>
      <c r="U114" s="1750"/>
      <c r="V114" s="1750"/>
      <c r="W114" s="1750"/>
    </row>
    <row r="115" spans="1:23" ht="13.5" thickBot="1">
      <c r="A115" s="1721" t="s">
        <v>14</v>
      </c>
      <c r="B115" s="1722" t="s">
        <v>12</v>
      </c>
      <c r="C115" s="2260" t="s">
        <v>891</v>
      </c>
      <c r="D115" s="2261"/>
      <c r="E115" s="2261"/>
      <c r="F115" s="2261"/>
      <c r="G115" s="2261"/>
      <c r="H115" s="2261"/>
      <c r="I115" s="2261"/>
      <c r="J115" s="2261"/>
      <c r="K115" s="2261"/>
      <c r="L115" s="2261"/>
      <c r="M115" s="2261"/>
      <c r="N115" s="2261"/>
      <c r="O115" s="2261"/>
      <c r="P115" s="2261"/>
      <c r="Q115" s="2262"/>
      <c r="R115" s="1750"/>
      <c r="S115" s="1750"/>
      <c r="T115" s="1750"/>
      <c r="U115" s="1750"/>
      <c r="V115" s="1750"/>
      <c r="W115" s="1750"/>
    </row>
    <row r="116" spans="1:23">
      <c r="A116" s="2214" t="s">
        <v>14</v>
      </c>
      <c r="B116" s="2217" t="s">
        <v>12</v>
      </c>
      <c r="C116" s="2220" t="s">
        <v>12</v>
      </c>
      <c r="D116" s="2243" t="s">
        <v>892</v>
      </c>
      <c r="E116" s="2223" t="s">
        <v>64</v>
      </c>
      <c r="F116" s="2227" t="s">
        <v>41</v>
      </c>
      <c r="G116" s="82" t="s">
        <v>837</v>
      </c>
      <c r="H116" s="227">
        <f t="shared" ref="H116:M116" si="25">H121+H126+H131+H136+H141+H145+H149+H153+H157+H161+H165+H170+H175+H179</f>
        <v>205.33999999999997</v>
      </c>
      <c r="I116" s="46">
        <f t="shared" si="25"/>
        <v>10.309999999999999</v>
      </c>
      <c r="J116" s="46">
        <f t="shared" si="25"/>
        <v>0</v>
      </c>
      <c r="K116" s="85">
        <f t="shared" si="25"/>
        <v>195.03</v>
      </c>
      <c r="L116" s="83">
        <f t="shared" si="25"/>
        <v>642.76</v>
      </c>
      <c r="M116" s="83">
        <f t="shared" si="25"/>
        <v>438.65999999999997</v>
      </c>
      <c r="N116" s="1749"/>
      <c r="O116" s="1779"/>
      <c r="P116" s="440"/>
      <c r="Q116" s="432"/>
      <c r="R116" s="1750"/>
      <c r="S116" s="1750"/>
      <c r="T116" s="1750"/>
      <c r="U116" s="1750"/>
      <c r="V116" s="1750"/>
      <c r="W116" s="1750"/>
    </row>
    <row r="117" spans="1:23">
      <c r="A117" s="2215"/>
      <c r="B117" s="2218"/>
      <c r="C117" s="2221"/>
      <c r="D117" s="2244"/>
      <c r="E117" s="2224"/>
      <c r="F117" s="2228"/>
      <c r="G117" s="1727" t="s">
        <v>838</v>
      </c>
      <c r="H117" s="1752">
        <f t="shared" ref="H117:M117" si="26">H122+H127+H132+H137+H142+H150+H154+H158+H162+H166+H171+H176+H180</f>
        <v>810.31999999999994</v>
      </c>
      <c r="I117" s="1387">
        <f t="shared" si="26"/>
        <v>17.84</v>
      </c>
      <c r="J117" s="1387">
        <f t="shared" si="26"/>
        <v>6</v>
      </c>
      <c r="K117" s="1730">
        <f t="shared" si="26"/>
        <v>786.48</v>
      </c>
      <c r="L117" s="1728">
        <f t="shared" si="26"/>
        <v>5822.6900000000005</v>
      </c>
      <c r="M117" s="1728">
        <f t="shared" si="26"/>
        <v>4008.6899999999996</v>
      </c>
      <c r="N117" s="1805"/>
      <c r="O117" s="1774"/>
      <c r="P117" s="396"/>
      <c r="Q117" s="434"/>
      <c r="R117" s="1750"/>
      <c r="S117" s="1750"/>
      <c r="T117" s="1750"/>
      <c r="U117" s="1750"/>
      <c r="V117" s="1750"/>
      <c r="W117" s="1750"/>
    </row>
    <row r="118" spans="1:23">
      <c r="A118" s="2215"/>
      <c r="B118" s="2218"/>
      <c r="C118" s="2221"/>
      <c r="D118" s="2244"/>
      <c r="E118" s="2225"/>
      <c r="F118" s="2229"/>
      <c r="G118" s="1727" t="s">
        <v>40</v>
      </c>
      <c r="H118" s="1752">
        <f t="shared" ref="H118:M118" si="27">H123+H128+H133+H138+H143+H147+H151+H155+H159+H163+H167+H172+H177+H181</f>
        <v>33.9</v>
      </c>
      <c r="I118" s="1387">
        <f t="shared" si="27"/>
        <v>42.5</v>
      </c>
      <c r="J118" s="1387">
        <f t="shared" si="27"/>
        <v>6.8</v>
      </c>
      <c r="K118" s="1730">
        <f t="shared" si="27"/>
        <v>0</v>
      </c>
      <c r="L118" s="1728">
        <f t="shared" si="27"/>
        <v>0</v>
      </c>
      <c r="M118" s="1728">
        <f t="shared" si="27"/>
        <v>0</v>
      </c>
      <c r="N118" s="1805"/>
      <c r="O118" s="1798"/>
      <c r="P118" s="397"/>
      <c r="Q118" s="398"/>
      <c r="R118" s="1750"/>
      <c r="S118" s="1750"/>
      <c r="T118" s="1750"/>
      <c r="U118" s="1750"/>
      <c r="V118" s="1750"/>
      <c r="W118" s="1750"/>
    </row>
    <row r="119" spans="1:23">
      <c r="A119" s="2215"/>
      <c r="B119" s="2218"/>
      <c r="C119" s="2221"/>
      <c r="D119" s="2244"/>
      <c r="E119" s="2225"/>
      <c r="F119" s="2225"/>
      <c r="G119" s="103"/>
      <c r="H119" s="228"/>
      <c r="I119" s="224"/>
      <c r="J119" s="224"/>
      <c r="K119" s="91"/>
      <c r="L119" s="1736"/>
      <c r="M119" s="93"/>
      <c r="N119" s="1805"/>
      <c r="O119" s="397"/>
      <c r="P119" s="437"/>
      <c r="Q119" s="398"/>
      <c r="R119" s="1750"/>
      <c r="S119" s="1750"/>
      <c r="T119" s="1750"/>
      <c r="U119" s="1750"/>
      <c r="V119" s="1750"/>
      <c r="W119" s="1750"/>
    </row>
    <row r="120" spans="1:23" ht="13.5" thickBot="1">
      <c r="A120" s="2216"/>
      <c r="B120" s="2219"/>
      <c r="C120" s="2222"/>
      <c r="D120" s="2245"/>
      <c r="E120" s="2226"/>
      <c r="F120" s="2226"/>
      <c r="G120" s="1738" t="s">
        <v>13</v>
      </c>
      <c r="H120" s="1856">
        <f>H116+H117+H118</f>
        <v>1049.56</v>
      </c>
      <c r="I120" s="1854">
        <f t="shared" ref="I120:M120" si="28">I116+I117+I118</f>
        <v>70.650000000000006</v>
      </c>
      <c r="J120" s="1854">
        <f t="shared" si="28"/>
        <v>12.8</v>
      </c>
      <c r="K120" s="1742">
        <f t="shared" si="28"/>
        <v>981.51</v>
      </c>
      <c r="L120" s="1739">
        <f t="shared" si="28"/>
        <v>6465.4500000000007</v>
      </c>
      <c r="M120" s="1739">
        <f t="shared" si="28"/>
        <v>4447.3499999999995</v>
      </c>
      <c r="N120" s="1809"/>
      <c r="O120" s="1775"/>
      <c r="P120" s="442"/>
      <c r="Q120" s="436"/>
      <c r="R120" s="1750"/>
      <c r="S120" s="1750"/>
      <c r="T120" s="1750"/>
      <c r="U120" s="1750"/>
      <c r="V120" s="1750"/>
      <c r="W120" s="1750"/>
    </row>
    <row r="121" spans="1:23">
      <c r="A121" s="2214"/>
      <c r="B121" s="2217"/>
      <c r="C121" s="2220"/>
      <c r="D121" s="1975" t="s">
        <v>894</v>
      </c>
      <c r="E121" s="2223" t="s">
        <v>64</v>
      </c>
      <c r="F121" s="2227" t="s">
        <v>131</v>
      </c>
      <c r="G121" s="82" t="s">
        <v>837</v>
      </c>
      <c r="H121" s="83">
        <v>54.5</v>
      </c>
      <c r="I121" s="45">
        <v>0.3</v>
      </c>
      <c r="J121" s="84"/>
      <c r="K121" s="85">
        <v>54.2</v>
      </c>
      <c r="L121" s="1723">
        <v>88</v>
      </c>
      <c r="M121" s="47">
        <v>90</v>
      </c>
      <c r="N121" s="1749" t="s">
        <v>842</v>
      </c>
      <c r="O121" s="1779"/>
      <c r="P121" s="440"/>
      <c r="Q121" s="432"/>
      <c r="R121" s="1750"/>
      <c r="S121" s="1750"/>
      <c r="T121" s="1750"/>
      <c r="U121" s="1750"/>
      <c r="V121" s="1750"/>
      <c r="W121" s="1750"/>
    </row>
    <row r="122" spans="1:23">
      <c r="A122" s="2215"/>
      <c r="B122" s="2218"/>
      <c r="C122" s="2221"/>
      <c r="D122" s="1982"/>
      <c r="E122" s="2224"/>
      <c r="F122" s="2228"/>
      <c r="G122" s="1727" t="s">
        <v>838</v>
      </c>
      <c r="H122" s="1728">
        <v>534.79999999999995</v>
      </c>
      <c r="I122" s="433">
        <v>1.3</v>
      </c>
      <c r="J122" s="451">
        <v>2.2000000000000002</v>
      </c>
      <c r="K122" s="1730">
        <v>531.29999999999995</v>
      </c>
      <c r="L122" s="1731">
        <v>1160</v>
      </c>
      <c r="M122" s="1732">
        <v>1160</v>
      </c>
      <c r="N122" s="1805" t="s">
        <v>841</v>
      </c>
      <c r="O122" s="1774"/>
      <c r="P122" s="396"/>
      <c r="Q122" s="434"/>
      <c r="R122" s="1750"/>
      <c r="S122" s="1750"/>
      <c r="T122" s="1750"/>
      <c r="U122" s="1750"/>
      <c r="V122" s="1750"/>
      <c r="W122" s="1750"/>
    </row>
    <row r="123" spans="1:23">
      <c r="A123" s="2215"/>
      <c r="B123" s="2218"/>
      <c r="C123" s="2221"/>
      <c r="D123" s="1982"/>
      <c r="E123" s="2225"/>
      <c r="F123" s="2229"/>
      <c r="G123" s="1727" t="s">
        <v>40</v>
      </c>
      <c r="H123" s="1728"/>
      <c r="I123" s="433">
        <v>4.4000000000000004</v>
      </c>
      <c r="J123" s="451">
        <v>3.4</v>
      </c>
      <c r="K123" s="1730"/>
      <c r="L123" s="1731"/>
      <c r="M123" s="1732"/>
      <c r="N123" s="1805" t="s">
        <v>851</v>
      </c>
      <c r="O123" s="1798"/>
      <c r="P123" s="397"/>
      <c r="Q123" s="398"/>
      <c r="R123" s="1750"/>
      <c r="S123" s="1750"/>
      <c r="T123" s="1750"/>
      <c r="U123" s="1750"/>
      <c r="V123" s="1750"/>
      <c r="W123" s="1750"/>
    </row>
    <row r="124" spans="1:23">
      <c r="A124" s="2215"/>
      <c r="B124" s="2218"/>
      <c r="C124" s="2221"/>
      <c r="D124" s="1982"/>
      <c r="E124" s="2225"/>
      <c r="F124" s="2225"/>
      <c r="G124" s="103"/>
      <c r="H124" s="88"/>
      <c r="I124" s="89"/>
      <c r="J124" s="90"/>
      <c r="K124" s="91"/>
      <c r="L124" s="1736"/>
      <c r="M124" s="93"/>
      <c r="N124" s="1805" t="s">
        <v>843</v>
      </c>
      <c r="O124" s="397" t="s">
        <v>71</v>
      </c>
      <c r="P124" s="437"/>
      <c r="Q124" s="398"/>
      <c r="R124" s="1750"/>
      <c r="S124" s="1750"/>
      <c r="T124" s="1750"/>
      <c r="U124" s="1750"/>
      <c r="V124" s="1750"/>
      <c r="W124" s="1750"/>
    </row>
    <row r="125" spans="1:23" ht="13.5" thickBot="1">
      <c r="A125" s="2216"/>
      <c r="B125" s="2219"/>
      <c r="C125" s="2222"/>
      <c r="D125" s="1976"/>
      <c r="E125" s="2226"/>
      <c r="F125" s="2226"/>
      <c r="G125" s="1738" t="s">
        <v>13</v>
      </c>
      <c r="H125" s="1739">
        <f t="shared" ref="H125:K125" si="29">SUM(H121:H123)</f>
        <v>589.29999999999995</v>
      </c>
      <c r="I125" s="1740">
        <f t="shared" si="29"/>
        <v>6</v>
      </c>
      <c r="J125" s="1741">
        <f t="shared" si="29"/>
        <v>5.6</v>
      </c>
      <c r="K125" s="1742">
        <f t="shared" si="29"/>
        <v>585.5</v>
      </c>
      <c r="L125" s="1743"/>
      <c r="M125" s="1744"/>
      <c r="N125" s="1809" t="s">
        <v>871</v>
      </c>
      <c r="O125" s="1775"/>
      <c r="P125" s="442"/>
      <c r="Q125" s="436" t="s">
        <v>71</v>
      </c>
      <c r="R125" s="1750"/>
      <c r="S125" s="1750"/>
      <c r="T125" s="1750"/>
      <c r="U125" s="1750"/>
      <c r="V125" s="1750"/>
      <c r="W125" s="1750"/>
    </row>
    <row r="126" spans="1:23">
      <c r="A126" s="2214"/>
      <c r="B126" s="2217"/>
      <c r="C126" s="2220"/>
      <c r="D126" s="1975" t="s">
        <v>895</v>
      </c>
      <c r="E126" s="2223" t="s">
        <v>64</v>
      </c>
      <c r="F126" s="2227" t="s">
        <v>131</v>
      </c>
      <c r="G126" s="82" t="s">
        <v>837</v>
      </c>
      <c r="H126" s="83">
        <v>4.1399999999999997</v>
      </c>
      <c r="I126" s="45">
        <v>0.41</v>
      </c>
      <c r="J126" s="84"/>
      <c r="K126" s="85">
        <v>3.73</v>
      </c>
      <c r="L126" s="1723">
        <v>33.06</v>
      </c>
      <c r="M126" s="47">
        <v>33.06</v>
      </c>
      <c r="N126" s="1749" t="s">
        <v>842</v>
      </c>
      <c r="O126" s="1779"/>
      <c r="P126" s="440"/>
      <c r="Q126" s="432"/>
      <c r="R126" s="1750"/>
      <c r="S126" s="1750"/>
      <c r="T126" s="1750"/>
      <c r="U126" s="1750"/>
      <c r="V126" s="1750"/>
      <c r="W126" s="1750"/>
    </row>
    <row r="127" spans="1:23">
      <c r="A127" s="2215"/>
      <c r="B127" s="2218"/>
      <c r="C127" s="2221"/>
      <c r="D127" s="1982"/>
      <c r="E127" s="2224"/>
      <c r="F127" s="2228"/>
      <c r="G127" s="1727" t="s">
        <v>838</v>
      </c>
      <c r="H127" s="1728">
        <v>55.42</v>
      </c>
      <c r="I127" s="433">
        <v>9.44</v>
      </c>
      <c r="J127" s="1729"/>
      <c r="K127" s="1730">
        <v>45.98</v>
      </c>
      <c r="L127" s="1731">
        <v>407.79</v>
      </c>
      <c r="M127" s="1732">
        <v>407.79</v>
      </c>
      <c r="N127" s="1805" t="s">
        <v>841</v>
      </c>
      <c r="O127" s="1774"/>
      <c r="P127" s="396"/>
      <c r="Q127" s="434"/>
      <c r="R127" s="1750"/>
      <c r="S127" s="1750"/>
      <c r="T127" s="1750"/>
      <c r="U127" s="1750"/>
      <c r="V127" s="1750"/>
      <c r="W127" s="1750"/>
    </row>
    <row r="128" spans="1:23">
      <c r="A128" s="2215"/>
      <c r="B128" s="2218"/>
      <c r="C128" s="2221"/>
      <c r="D128" s="1982"/>
      <c r="E128" s="2225"/>
      <c r="F128" s="2229"/>
      <c r="G128" s="1727" t="s">
        <v>40</v>
      </c>
      <c r="H128" s="1728"/>
      <c r="I128" s="433">
        <v>1.5</v>
      </c>
      <c r="J128" s="451">
        <v>1.2</v>
      </c>
      <c r="K128" s="1730"/>
      <c r="L128" s="1731"/>
      <c r="M128" s="1732"/>
      <c r="N128" s="1805" t="s">
        <v>851</v>
      </c>
      <c r="O128" s="1798"/>
      <c r="P128" s="397"/>
      <c r="Q128" s="398"/>
      <c r="R128" s="1750"/>
      <c r="S128" s="1750"/>
      <c r="T128" s="1750"/>
      <c r="U128" s="1750"/>
      <c r="V128" s="1750"/>
      <c r="W128" s="1750"/>
    </row>
    <row r="129" spans="1:23">
      <c r="A129" s="2215"/>
      <c r="B129" s="2218"/>
      <c r="C129" s="2221"/>
      <c r="D129" s="1982"/>
      <c r="E129" s="2225"/>
      <c r="F129" s="2225"/>
      <c r="G129" s="103"/>
      <c r="H129" s="88"/>
      <c r="I129" s="89"/>
      <c r="J129" s="90"/>
      <c r="K129" s="91"/>
      <c r="L129" s="1736"/>
      <c r="M129" s="93"/>
      <c r="N129" s="1821" t="s">
        <v>896</v>
      </c>
      <c r="O129" s="1798" t="s">
        <v>71</v>
      </c>
      <c r="P129" s="397"/>
      <c r="Q129" s="398"/>
      <c r="R129" s="1750"/>
      <c r="S129" s="1750"/>
      <c r="T129" s="1750"/>
      <c r="U129" s="1750"/>
      <c r="V129" s="1750"/>
      <c r="W129" s="1750"/>
    </row>
    <row r="130" spans="1:23" ht="13.5" thickBot="1">
      <c r="A130" s="2216"/>
      <c r="B130" s="2219"/>
      <c r="C130" s="2222"/>
      <c r="D130" s="1976"/>
      <c r="E130" s="2226"/>
      <c r="F130" s="2226"/>
      <c r="G130" s="1738" t="s">
        <v>13</v>
      </c>
      <c r="H130" s="1739">
        <f t="shared" ref="H130:K130" si="30">SUM(H126:H128)</f>
        <v>59.56</v>
      </c>
      <c r="I130" s="1740">
        <f t="shared" si="30"/>
        <v>11.35</v>
      </c>
      <c r="J130" s="1741">
        <f t="shared" si="30"/>
        <v>1.2</v>
      </c>
      <c r="K130" s="1742">
        <f t="shared" si="30"/>
        <v>49.709999999999994</v>
      </c>
      <c r="L130" s="1743"/>
      <c r="M130" s="1744"/>
      <c r="N130" s="1809" t="s">
        <v>871</v>
      </c>
      <c r="O130" s="1775"/>
      <c r="P130" s="442"/>
      <c r="Q130" s="436" t="s">
        <v>71</v>
      </c>
      <c r="R130" s="1750"/>
      <c r="S130" s="1750"/>
      <c r="T130" s="1750"/>
      <c r="U130" s="1750"/>
      <c r="V130" s="1750"/>
      <c r="W130" s="1750"/>
    </row>
    <row r="131" spans="1:23">
      <c r="A131" s="2214"/>
      <c r="B131" s="2217"/>
      <c r="C131" s="2220"/>
      <c r="D131" s="1975" t="s">
        <v>897</v>
      </c>
      <c r="E131" s="2223" t="s">
        <v>64</v>
      </c>
      <c r="F131" s="2227" t="s">
        <v>870</v>
      </c>
      <c r="G131" s="82" t="s">
        <v>837</v>
      </c>
      <c r="H131" s="83">
        <v>80</v>
      </c>
      <c r="I131" s="45">
        <v>0</v>
      </c>
      <c r="J131" s="84"/>
      <c r="K131" s="85">
        <v>80</v>
      </c>
      <c r="L131" s="1723">
        <v>0</v>
      </c>
      <c r="M131" s="47">
        <v>70</v>
      </c>
      <c r="N131" s="1749" t="s">
        <v>842</v>
      </c>
      <c r="O131" s="1779" t="s">
        <v>71</v>
      </c>
      <c r="P131" s="440"/>
      <c r="Q131" s="432"/>
      <c r="R131" s="1750"/>
      <c r="S131" s="1750"/>
      <c r="T131" s="1750"/>
      <c r="U131" s="1750"/>
      <c r="V131" s="1750"/>
      <c r="W131" s="1750"/>
    </row>
    <row r="132" spans="1:23">
      <c r="A132" s="2215"/>
      <c r="B132" s="2218"/>
      <c r="C132" s="2221"/>
      <c r="D132" s="1982"/>
      <c r="E132" s="2224"/>
      <c r="F132" s="2228"/>
      <c r="G132" s="1727" t="s">
        <v>838</v>
      </c>
      <c r="H132" s="1728">
        <v>0</v>
      </c>
      <c r="I132" s="433">
        <v>0</v>
      </c>
      <c r="J132" s="1729"/>
      <c r="K132" s="1730">
        <v>0</v>
      </c>
      <c r="L132" s="1731">
        <v>925</v>
      </c>
      <c r="M132" s="1732">
        <v>925</v>
      </c>
      <c r="N132" s="1805" t="s">
        <v>841</v>
      </c>
      <c r="O132" s="1774" t="s">
        <v>71</v>
      </c>
      <c r="P132" s="396"/>
      <c r="Q132" s="434"/>
      <c r="R132" s="1750"/>
      <c r="S132" s="1750"/>
      <c r="T132" s="1750"/>
      <c r="U132" s="1750"/>
      <c r="V132" s="1750"/>
      <c r="W132" s="1750"/>
    </row>
    <row r="133" spans="1:23">
      <c r="A133" s="2215"/>
      <c r="B133" s="2218"/>
      <c r="C133" s="2221"/>
      <c r="D133" s="1982"/>
      <c r="E133" s="2225"/>
      <c r="F133" s="2229"/>
      <c r="G133" s="1727" t="s">
        <v>40</v>
      </c>
      <c r="H133" s="1728">
        <v>3.9</v>
      </c>
      <c r="I133" s="446">
        <v>3.9</v>
      </c>
      <c r="J133" s="1729"/>
      <c r="K133" s="1773">
        <v>0</v>
      </c>
      <c r="L133" s="1731"/>
      <c r="M133" s="1732"/>
      <c r="N133" s="1805" t="s">
        <v>851</v>
      </c>
      <c r="O133" s="1798" t="s">
        <v>71</v>
      </c>
      <c r="P133" s="397"/>
      <c r="Q133" s="398"/>
      <c r="R133" s="1750"/>
      <c r="S133" s="1750"/>
      <c r="T133" s="1750"/>
      <c r="U133" s="1750"/>
      <c r="V133" s="1750"/>
      <c r="W133" s="1750"/>
    </row>
    <row r="134" spans="1:23">
      <c r="A134" s="2215"/>
      <c r="B134" s="2218"/>
      <c r="C134" s="2221"/>
      <c r="D134" s="1982"/>
      <c r="E134" s="2225"/>
      <c r="F134" s="2225"/>
      <c r="G134" s="103"/>
      <c r="H134" s="88"/>
      <c r="I134" s="89"/>
      <c r="J134" s="90"/>
      <c r="K134" s="91"/>
      <c r="L134" s="1736"/>
      <c r="M134" s="93"/>
      <c r="N134" s="1805" t="s">
        <v>843</v>
      </c>
      <c r="O134" s="1798" t="s">
        <v>71</v>
      </c>
      <c r="P134" s="397"/>
      <c r="Q134" s="398"/>
      <c r="R134" s="1750"/>
      <c r="S134" s="1750"/>
      <c r="T134" s="1750"/>
      <c r="U134" s="1750"/>
      <c r="V134" s="1750"/>
      <c r="W134" s="1750"/>
    </row>
    <row r="135" spans="1:23" ht="13.5" thickBot="1">
      <c r="A135" s="2216"/>
      <c r="B135" s="2219"/>
      <c r="C135" s="2222"/>
      <c r="D135" s="1976"/>
      <c r="E135" s="2226"/>
      <c r="F135" s="2226"/>
      <c r="G135" s="1738" t="s">
        <v>13</v>
      </c>
      <c r="H135" s="1739">
        <f t="shared" ref="H135:K135" si="31">SUM(H131:H133)</f>
        <v>83.9</v>
      </c>
      <c r="I135" s="1740">
        <f t="shared" si="31"/>
        <v>3.9</v>
      </c>
      <c r="J135" s="1741">
        <f t="shared" si="31"/>
        <v>0</v>
      </c>
      <c r="K135" s="1742">
        <f t="shared" si="31"/>
        <v>80</v>
      </c>
      <c r="L135" s="1743">
        <f>SUM(L131:L134)</f>
        <v>925</v>
      </c>
      <c r="M135" s="1744">
        <f>SUM(M131:M134)</f>
        <v>995</v>
      </c>
      <c r="N135" s="1809" t="s">
        <v>871</v>
      </c>
      <c r="O135" s="1775"/>
      <c r="P135" s="442"/>
      <c r="Q135" s="436"/>
      <c r="R135" s="1750"/>
      <c r="S135" s="1750"/>
      <c r="T135" s="1750"/>
      <c r="U135" s="1750"/>
      <c r="V135" s="1750"/>
      <c r="W135" s="1750"/>
    </row>
    <row r="136" spans="1:23">
      <c r="A136" s="2214"/>
      <c r="B136" s="2217"/>
      <c r="C136" s="2220"/>
      <c r="D136" s="1975" t="s">
        <v>898</v>
      </c>
      <c r="E136" s="2223" t="s">
        <v>64</v>
      </c>
      <c r="F136" s="2227" t="s">
        <v>870</v>
      </c>
      <c r="G136" s="82" t="s">
        <v>837</v>
      </c>
      <c r="H136" s="83">
        <v>0</v>
      </c>
      <c r="I136" s="45">
        <v>0</v>
      </c>
      <c r="J136" s="84"/>
      <c r="K136" s="85">
        <v>0</v>
      </c>
      <c r="L136" s="1723">
        <v>0</v>
      </c>
      <c r="M136" s="47">
        <v>32</v>
      </c>
      <c r="N136" s="1749" t="s">
        <v>842</v>
      </c>
      <c r="O136" s="1779"/>
      <c r="P136" s="440" t="s">
        <v>71</v>
      </c>
      <c r="Q136" s="432"/>
      <c r="R136" s="437"/>
      <c r="S136" s="1750"/>
      <c r="T136" s="1750"/>
      <c r="U136" s="1750"/>
      <c r="V136" s="1750"/>
      <c r="W136" s="1750"/>
    </row>
    <row r="137" spans="1:23">
      <c r="A137" s="2215"/>
      <c r="B137" s="2218"/>
      <c r="C137" s="2221"/>
      <c r="D137" s="1982"/>
      <c r="E137" s="2224"/>
      <c r="F137" s="2228"/>
      <c r="G137" s="1727" t="s">
        <v>119</v>
      </c>
      <c r="H137" s="1728">
        <v>0</v>
      </c>
      <c r="I137" s="433">
        <v>0</v>
      </c>
      <c r="J137" s="1729"/>
      <c r="K137" s="1730">
        <v>0</v>
      </c>
      <c r="L137" s="1731">
        <v>0</v>
      </c>
      <c r="M137" s="1732">
        <v>184</v>
      </c>
      <c r="N137" s="1805" t="s">
        <v>841</v>
      </c>
      <c r="O137" s="1774"/>
      <c r="P137" s="396" t="s">
        <v>71</v>
      </c>
      <c r="Q137" s="434"/>
      <c r="R137" s="437"/>
      <c r="S137" s="1750"/>
      <c r="T137" s="1750"/>
      <c r="U137" s="1750"/>
      <c r="V137" s="1750"/>
      <c r="W137" s="1750"/>
    </row>
    <row r="138" spans="1:23">
      <c r="A138" s="2215"/>
      <c r="B138" s="2218"/>
      <c r="C138" s="2221"/>
      <c r="D138" s="1982"/>
      <c r="E138" s="2225"/>
      <c r="F138" s="2229"/>
      <c r="G138" s="1727" t="s">
        <v>40</v>
      </c>
      <c r="H138" s="1728"/>
      <c r="I138" s="1806"/>
      <c r="J138" s="1729"/>
      <c r="K138" s="1773"/>
      <c r="L138" s="1731"/>
      <c r="M138" s="1732"/>
      <c r="N138" s="1805" t="s">
        <v>851</v>
      </c>
      <c r="O138" s="1798"/>
      <c r="P138" s="397" t="s">
        <v>71</v>
      </c>
      <c r="Q138" s="398"/>
      <c r="R138" s="437"/>
      <c r="S138" s="1750"/>
      <c r="T138" s="1750"/>
      <c r="U138" s="1750"/>
      <c r="V138" s="1750"/>
      <c r="W138" s="1750"/>
    </row>
    <row r="139" spans="1:23">
      <c r="A139" s="2215"/>
      <c r="B139" s="2218"/>
      <c r="C139" s="2221"/>
      <c r="D139" s="1982"/>
      <c r="E139" s="2225"/>
      <c r="F139" s="2225"/>
      <c r="G139" s="103"/>
      <c r="H139" s="88"/>
      <c r="I139" s="89"/>
      <c r="J139" s="90"/>
      <c r="K139" s="91"/>
      <c r="L139" s="1736"/>
      <c r="M139" s="93"/>
      <c r="N139" s="1805" t="s">
        <v>843</v>
      </c>
      <c r="O139" s="1798"/>
      <c r="P139" s="397"/>
      <c r="Q139" s="398" t="s">
        <v>71</v>
      </c>
      <c r="R139" s="437"/>
      <c r="S139" s="1750"/>
      <c r="T139" s="1750"/>
      <c r="U139" s="1750"/>
      <c r="V139" s="1750"/>
      <c r="W139" s="1750"/>
    </row>
    <row r="140" spans="1:23" ht="26.25" thickBot="1">
      <c r="A140" s="2216"/>
      <c r="B140" s="2219"/>
      <c r="C140" s="2222"/>
      <c r="D140" s="1976"/>
      <c r="E140" s="2226"/>
      <c r="F140" s="2226"/>
      <c r="G140" s="1738" t="s">
        <v>13</v>
      </c>
      <c r="H140" s="1739">
        <f t="shared" ref="H140:M140" si="32">SUM(H136:H138)</f>
        <v>0</v>
      </c>
      <c r="I140" s="1740">
        <f t="shared" si="32"/>
        <v>0</v>
      </c>
      <c r="J140" s="1741">
        <f t="shared" si="32"/>
        <v>0</v>
      </c>
      <c r="K140" s="1742">
        <f t="shared" si="32"/>
        <v>0</v>
      </c>
      <c r="L140" s="1743">
        <f t="shared" si="32"/>
        <v>0</v>
      </c>
      <c r="M140" s="1744">
        <f t="shared" si="32"/>
        <v>216</v>
      </c>
      <c r="N140" s="450" t="s">
        <v>899</v>
      </c>
      <c r="O140" s="1775"/>
      <c r="P140" s="442"/>
      <c r="Q140" s="436"/>
      <c r="R140" s="437"/>
      <c r="S140" s="1750"/>
      <c r="T140" s="1750"/>
      <c r="U140" s="1750"/>
      <c r="V140" s="1750"/>
      <c r="W140" s="1750"/>
    </row>
    <row r="141" spans="1:23">
      <c r="A141" s="2214"/>
      <c r="B141" s="2217"/>
      <c r="C141" s="2220"/>
      <c r="D141" s="1975" t="s">
        <v>900</v>
      </c>
      <c r="E141" s="2223" t="s">
        <v>64</v>
      </c>
      <c r="F141" s="2227" t="s">
        <v>881</v>
      </c>
      <c r="G141" s="82" t="s">
        <v>837</v>
      </c>
      <c r="H141" s="83">
        <v>30.4</v>
      </c>
      <c r="I141" s="45">
        <v>9.4</v>
      </c>
      <c r="J141" s="84"/>
      <c r="K141" s="85">
        <v>21</v>
      </c>
      <c r="L141" s="1723">
        <v>23.6</v>
      </c>
      <c r="M141" s="47">
        <v>54</v>
      </c>
      <c r="N141" s="1749" t="s">
        <v>842</v>
      </c>
      <c r="O141" s="1779"/>
      <c r="P141" s="440"/>
      <c r="Q141" s="432"/>
      <c r="R141" s="1750"/>
      <c r="S141" s="1750"/>
      <c r="T141" s="1750"/>
      <c r="U141" s="1750"/>
      <c r="V141" s="1750"/>
      <c r="W141" s="1750"/>
    </row>
    <row r="142" spans="1:23">
      <c r="A142" s="2215"/>
      <c r="B142" s="2218"/>
      <c r="C142" s="2221"/>
      <c r="D142" s="1982"/>
      <c r="E142" s="2224"/>
      <c r="F142" s="2228"/>
      <c r="G142" s="1727" t="s">
        <v>119</v>
      </c>
      <c r="H142" s="1728">
        <v>8.6</v>
      </c>
      <c r="I142" s="433">
        <v>5.6</v>
      </c>
      <c r="J142" s="1931">
        <v>3</v>
      </c>
      <c r="K142" s="1730">
        <v>0</v>
      </c>
      <c r="L142" s="1731">
        <v>302</v>
      </c>
      <c r="M142" s="1732">
        <v>302</v>
      </c>
      <c r="N142" s="1805" t="s">
        <v>841</v>
      </c>
      <c r="O142" s="1774"/>
      <c r="P142" s="396"/>
      <c r="Q142" s="434"/>
      <c r="R142" s="1750"/>
      <c r="S142" s="1750"/>
      <c r="T142" s="1750"/>
      <c r="U142" s="1750"/>
      <c r="V142" s="1750"/>
      <c r="W142" s="1750"/>
    </row>
    <row r="143" spans="1:23">
      <c r="A143" s="2215"/>
      <c r="B143" s="2218"/>
      <c r="C143" s="2221"/>
      <c r="D143" s="1982"/>
      <c r="E143" s="2225"/>
      <c r="F143" s="2229"/>
      <c r="G143" s="1727" t="s">
        <v>40</v>
      </c>
      <c r="H143" s="1728"/>
      <c r="I143" s="446">
        <v>1.5</v>
      </c>
      <c r="J143" s="1931">
        <v>1.2</v>
      </c>
      <c r="K143" s="1789"/>
      <c r="L143" s="1899"/>
      <c r="M143" s="1732"/>
      <c r="N143" s="1805" t="s">
        <v>851</v>
      </c>
      <c r="O143" s="1798"/>
      <c r="P143" s="397"/>
      <c r="Q143" s="398"/>
      <c r="R143" s="1750"/>
      <c r="S143" s="1750"/>
      <c r="T143" s="1750"/>
      <c r="U143" s="1750"/>
      <c r="V143" s="1750"/>
      <c r="W143" s="1750"/>
    </row>
    <row r="144" spans="1:23" ht="13.5" thickBot="1">
      <c r="A144" s="2216"/>
      <c r="B144" s="2219"/>
      <c r="C144" s="2222"/>
      <c r="D144" s="1976"/>
      <c r="E144" s="2226"/>
      <c r="F144" s="2226"/>
      <c r="G144" s="1738" t="s">
        <v>13</v>
      </c>
      <c r="H144" s="1739">
        <f>SUM(H141:H143)</f>
        <v>39</v>
      </c>
      <c r="I144" s="1904">
        <f>SUM(I141:I143)</f>
        <v>16.5</v>
      </c>
      <c r="J144" s="1905">
        <f>SUM(J141:J143)</f>
        <v>4.2</v>
      </c>
      <c r="K144" s="1906">
        <f>SUM(K141:K143)</f>
        <v>21</v>
      </c>
      <c r="L144" s="1907"/>
      <c r="M144" s="1744"/>
      <c r="N144" s="1809" t="s">
        <v>871</v>
      </c>
      <c r="O144" s="1775"/>
      <c r="P144" s="442"/>
      <c r="Q144" s="436" t="s">
        <v>71</v>
      </c>
      <c r="R144" s="1750"/>
      <c r="S144" s="1750"/>
      <c r="T144" s="1750"/>
      <c r="U144" s="1750"/>
      <c r="V144" s="1750"/>
      <c r="W144" s="1750"/>
    </row>
    <row r="145" spans="1:23">
      <c r="A145" s="1780"/>
      <c r="B145" s="1822"/>
      <c r="C145" s="1823"/>
      <c r="D145" s="2003" t="s">
        <v>901</v>
      </c>
      <c r="E145" s="2223" t="s">
        <v>64</v>
      </c>
      <c r="F145" s="1711" t="s">
        <v>902</v>
      </c>
      <c r="G145" s="1824" t="s">
        <v>837</v>
      </c>
      <c r="H145" s="1825"/>
      <c r="I145" s="1954"/>
      <c r="J145" s="1955"/>
      <c r="K145" s="1956"/>
      <c r="L145" s="1957"/>
      <c r="M145" s="1912"/>
      <c r="N145" s="1749" t="s">
        <v>842</v>
      </c>
      <c r="O145" s="1829"/>
      <c r="P145" s="1830"/>
      <c r="Q145" s="1831"/>
      <c r="R145" s="1750"/>
      <c r="S145" s="1750"/>
      <c r="T145" s="1750"/>
      <c r="U145" s="1750"/>
      <c r="V145" s="1750"/>
      <c r="W145" s="1750"/>
    </row>
    <row r="146" spans="1:23">
      <c r="A146" s="1780"/>
      <c r="B146" s="1822"/>
      <c r="C146" s="1823"/>
      <c r="D146" s="2120"/>
      <c r="E146" s="2224"/>
      <c r="F146" s="1711"/>
      <c r="G146" s="1832" t="s">
        <v>119</v>
      </c>
      <c r="H146" s="1833"/>
      <c r="I146" s="1958"/>
      <c r="J146" s="1959"/>
      <c r="K146" s="1960"/>
      <c r="L146" s="1961"/>
      <c r="M146" s="1934"/>
      <c r="N146" s="1805" t="s">
        <v>841</v>
      </c>
      <c r="O146" s="1834"/>
      <c r="P146" s="1835"/>
      <c r="Q146" s="1836"/>
      <c r="R146" s="1750"/>
      <c r="S146" s="1750"/>
      <c r="T146" s="1750"/>
      <c r="U146" s="1750"/>
      <c r="V146" s="1750"/>
      <c r="W146" s="1750"/>
    </row>
    <row r="147" spans="1:23">
      <c r="A147" s="1780"/>
      <c r="B147" s="1822"/>
      <c r="C147" s="1823"/>
      <c r="D147" s="2120"/>
      <c r="E147" s="2225"/>
      <c r="F147" s="1711"/>
      <c r="G147" s="1837" t="s">
        <v>40</v>
      </c>
      <c r="H147" s="1935">
        <v>30</v>
      </c>
      <c r="I147" s="1936">
        <v>30</v>
      </c>
      <c r="J147" s="1838"/>
      <c r="K147" s="1839"/>
      <c r="L147" s="1917"/>
      <c r="M147" s="1918"/>
      <c r="N147" s="1805" t="s">
        <v>851</v>
      </c>
      <c r="O147" s="1840"/>
      <c r="P147" s="1841"/>
      <c r="Q147" s="1842"/>
      <c r="R147" s="1750"/>
      <c r="S147" s="1750"/>
      <c r="T147" s="1750"/>
      <c r="U147" s="1750"/>
      <c r="V147" s="1750"/>
      <c r="W147" s="1750"/>
    </row>
    <row r="148" spans="1:23" ht="13.5" thickBot="1">
      <c r="A148" s="1780"/>
      <c r="B148" s="1822"/>
      <c r="C148" s="1823"/>
      <c r="D148" s="2004"/>
      <c r="E148" s="2226"/>
      <c r="F148" s="1711"/>
      <c r="G148" s="1738" t="s">
        <v>13</v>
      </c>
      <c r="H148" s="1843">
        <f>H145+H146+H147</f>
        <v>30</v>
      </c>
      <c r="I148" s="1843">
        <f t="shared" ref="I148:M148" si="33">I145+I146+I147</f>
        <v>30</v>
      </c>
      <c r="J148" s="1843">
        <f t="shared" si="33"/>
        <v>0</v>
      </c>
      <c r="K148" s="1843">
        <f t="shared" si="33"/>
        <v>0</v>
      </c>
      <c r="L148" s="1843">
        <f t="shared" si="33"/>
        <v>0</v>
      </c>
      <c r="M148" s="1843">
        <f t="shared" si="33"/>
        <v>0</v>
      </c>
      <c r="N148" s="1809" t="s">
        <v>871</v>
      </c>
      <c r="O148" s="1798"/>
      <c r="P148" s="397"/>
      <c r="Q148" s="398"/>
      <c r="R148" s="1750"/>
      <c r="S148" s="1750"/>
      <c r="T148" s="1750"/>
      <c r="U148" s="1750"/>
      <c r="V148" s="1750"/>
      <c r="W148" s="1750"/>
    </row>
    <row r="149" spans="1:23">
      <c r="A149" s="2214"/>
      <c r="B149" s="2217"/>
      <c r="C149" s="2220"/>
      <c r="D149" s="1975" t="s">
        <v>903</v>
      </c>
      <c r="E149" s="2223" t="s">
        <v>64</v>
      </c>
      <c r="F149" s="2227" t="s">
        <v>881</v>
      </c>
      <c r="G149" s="82" t="s">
        <v>837</v>
      </c>
      <c r="H149" s="83">
        <v>0</v>
      </c>
      <c r="I149" s="45">
        <v>0</v>
      </c>
      <c r="J149" s="84"/>
      <c r="K149" s="85">
        <v>0</v>
      </c>
      <c r="L149" s="1723">
        <v>11.3</v>
      </c>
      <c r="M149" s="47">
        <v>0</v>
      </c>
      <c r="N149" s="1805" t="s">
        <v>841</v>
      </c>
      <c r="O149" s="1779"/>
      <c r="P149" s="440"/>
      <c r="Q149" s="432"/>
      <c r="R149" s="1750"/>
      <c r="S149" s="1750"/>
      <c r="T149" s="1750"/>
      <c r="U149" s="1750"/>
      <c r="V149" s="1750"/>
      <c r="W149" s="1750"/>
    </row>
    <row r="150" spans="1:23">
      <c r="A150" s="2215"/>
      <c r="B150" s="2218"/>
      <c r="C150" s="2221"/>
      <c r="D150" s="1982"/>
      <c r="E150" s="2224"/>
      <c r="F150" s="2228"/>
      <c r="G150" s="1727" t="s">
        <v>119</v>
      </c>
      <c r="H150" s="1728">
        <v>0</v>
      </c>
      <c r="I150" s="433">
        <v>0</v>
      </c>
      <c r="J150" s="1729"/>
      <c r="K150" s="1730">
        <v>0</v>
      </c>
      <c r="L150" s="1731">
        <v>63.8</v>
      </c>
      <c r="M150" s="1732">
        <v>0</v>
      </c>
      <c r="N150" s="1805" t="s">
        <v>851</v>
      </c>
      <c r="O150" s="1798" t="s">
        <v>71</v>
      </c>
      <c r="P150" s="396"/>
      <c r="Q150" s="434"/>
      <c r="R150" s="1750"/>
      <c r="S150" s="1750"/>
      <c r="T150" s="1750"/>
      <c r="U150" s="1750"/>
      <c r="V150" s="1750"/>
      <c r="W150" s="1750"/>
    </row>
    <row r="151" spans="1:23">
      <c r="A151" s="2215"/>
      <c r="B151" s="2218"/>
      <c r="C151" s="2221"/>
      <c r="D151" s="1982"/>
      <c r="E151" s="2225"/>
      <c r="F151" s="2229"/>
      <c r="G151" s="1727" t="s">
        <v>40</v>
      </c>
      <c r="H151" s="1728"/>
      <c r="I151" s="1806"/>
      <c r="J151" s="1729"/>
      <c r="K151" s="1773"/>
      <c r="L151" s="1731"/>
      <c r="M151" s="1732"/>
      <c r="N151" s="437"/>
      <c r="O151" s="1844"/>
      <c r="P151" s="397"/>
      <c r="Q151" s="398"/>
      <c r="R151" s="1750"/>
      <c r="S151" s="1750"/>
      <c r="T151" s="1750"/>
      <c r="U151" s="1750"/>
      <c r="V151" s="1750"/>
      <c r="W151" s="1750"/>
    </row>
    <row r="152" spans="1:23" ht="13.5" thickBot="1">
      <c r="A152" s="2216"/>
      <c r="B152" s="2219"/>
      <c r="C152" s="2222"/>
      <c r="D152" s="1976"/>
      <c r="E152" s="2226"/>
      <c r="F152" s="2226"/>
      <c r="G152" s="1738" t="s">
        <v>13</v>
      </c>
      <c r="H152" s="1739">
        <f t="shared" ref="H152:M152" si="34">SUM(H149:H151)</f>
        <v>0</v>
      </c>
      <c r="I152" s="1740">
        <f t="shared" si="34"/>
        <v>0</v>
      </c>
      <c r="J152" s="1741">
        <f t="shared" si="34"/>
        <v>0</v>
      </c>
      <c r="K152" s="1742">
        <f t="shared" si="34"/>
        <v>0</v>
      </c>
      <c r="L152" s="1743">
        <f t="shared" si="34"/>
        <v>75.099999999999994</v>
      </c>
      <c r="M152" s="1744">
        <f t="shared" si="34"/>
        <v>0</v>
      </c>
      <c r="N152" s="1809" t="s">
        <v>871</v>
      </c>
      <c r="O152" s="1775"/>
      <c r="P152" s="442" t="s">
        <v>71</v>
      </c>
      <c r="Q152" s="436"/>
      <c r="R152" s="1750"/>
      <c r="S152" s="1750"/>
      <c r="T152" s="1750"/>
      <c r="U152" s="1750"/>
      <c r="V152" s="1750"/>
      <c r="W152" s="1750"/>
    </row>
    <row r="153" spans="1:23">
      <c r="A153" s="2214"/>
      <c r="B153" s="2217"/>
      <c r="C153" s="2220"/>
      <c r="D153" s="1975" t="s">
        <v>904</v>
      </c>
      <c r="E153" s="2223" t="s">
        <v>64</v>
      </c>
      <c r="F153" s="2227" t="s">
        <v>131</v>
      </c>
      <c r="G153" s="82" t="s">
        <v>837</v>
      </c>
      <c r="H153" s="83">
        <v>0</v>
      </c>
      <c r="I153" s="45">
        <v>0</v>
      </c>
      <c r="J153" s="84"/>
      <c r="K153" s="85">
        <v>0</v>
      </c>
      <c r="L153" s="1723">
        <v>43.4</v>
      </c>
      <c r="M153" s="47">
        <v>43.4</v>
      </c>
      <c r="N153" s="1749" t="s">
        <v>842</v>
      </c>
      <c r="O153" s="1779"/>
      <c r="P153" s="440" t="s">
        <v>71</v>
      </c>
      <c r="Q153" s="432"/>
      <c r="R153" s="1750"/>
      <c r="S153" s="1750"/>
      <c r="T153" s="1750"/>
      <c r="U153" s="1750"/>
      <c r="V153" s="1750"/>
      <c r="W153" s="1750"/>
    </row>
    <row r="154" spans="1:23">
      <c r="A154" s="2215"/>
      <c r="B154" s="2218"/>
      <c r="C154" s="2221"/>
      <c r="D154" s="1982"/>
      <c r="E154" s="2224"/>
      <c r="F154" s="2228"/>
      <c r="G154" s="1727" t="s">
        <v>119</v>
      </c>
      <c r="H154" s="1728">
        <v>0</v>
      </c>
      <c r="I154" s="433">
        <v>0</v>
      </c>
      <c r="J154" s="1729"/>
      <c r="K154" s="1730">
        <v>0</v>
      </c>
      <c r="L154" s="1731">
        <v>246</v>
      </c>
      <c r="M154" s="1732">
        <v>241</v>
      </c>
      <c r="N154" s="1805" t="s">
        <v>841</v>
      </c>
      <c r="O154" s="1774"/>
      <c r="P154" s="396" t="s">
        <v>71</v>
      </c>
      <c r="Q154" s="434"/>
      <c r="R154" s="1750"/>
      <c r="S154" s="1750"/>
      <c r="T154" s="1750"/>
      <c r="U154" s="1750"/>
      <c r="V154" s="1750"/>
      <c r="W154" s="1750"/>
    </row>
    <row r="155" spans="1:23">
      <c r="A155" s="2215"/>
      <c r="B155" s="2218"/>
      <c r="C155" s="2221"/>
      <c r="D155" s="1982"/>
      <c r="E155" s="2225"/>
      <c r="F155" s="2229"/>
      <c r="G155" s="1727" t="s">
        <v>40</v>
      </c>
      <c r="H155" s="1728"/>
      <c r="I155" s="1806"/>
      <c r="J155" s="1729"/>
      <c r="K155" s="1773"/>
      <c r="L155" s="1731"/>
      <c r="M155" s="1732"/>
      <c r="N155" s="1805" t="s">
        <v>851</v>
      </c>
      <c r="O155" s="1798"/>
      <c r="P155" s="397" t="s">
        <v>71</v>
      </c>
      <c r="Q155" s="398"/>
      <c r="R155" s="1750"/>
      <c r="S155" s="1750"/>
      <c r="T155" s="1750"/>
      <c r="U155" s="1750"/>
      <c r="V155" s="1750"/>
      <c r="W155" s="1750"/>
    </row>
    <row r="156" spans="1:23" ht="13.5" thickBot="1">
      <c r="A156" s="2216"/>
      <c r="B156" s="2219"/>
      <c r="C156" s="2222"/>
      <c r="D156" s="1976"/>
      <c r="E156" s="2226"/>
      <c r="F156" s="2226"/>
      <c r="G156" s="1738" t="s">
        <v>13</v>
      </c>
      <c r="H156" s="1739">
        <f t="shared" ref="H156:M156" si="35">SUM(H153:H155)</f>
        <v>0</v>
      </c>
      <c r="I156" s="1740">
        <f t="shared" si="35"/>
        <v>0</v>
      </c>
      <c r="J156" s="1741">
        <f t="shared" si="35"/>
        <v>0</v>
      </c>
      <c r="K156" s="1742">
        <f t="shared" si="35"/>
        <v>0</v>
      </c>
      <c r="L156" s="1743">
        <f t="shared" si="35"/>
        <v>289.39999999999998</v>
      </c>
      <c r="M156" s="1744">
        <f t="shared" si="35"/>
        <v>284.39999999999998</v>
      </c>
      <c r="N156" s="1809" t="s">
        <v>871</v>
      </c>
      <c r="O156" s="1775"/>
      <c r="P156" s="442"/>
      <c r="Q156" s="436"/>
      <c r="R156" s="1750"/>
      <c r="S156" s="1750"/>
      <c r="T156" s="1750"/>
      <c r="U156" s="1750"/>
      <c r="V156" s="1750"/>
      <c r="W156" s="1750"/>
    </row>
    <row r="157" spans="1:23">
      <c r="A157" s="2214"/>
      <c r="B157" s="2217"/>
      <c r="C157" s="2220"/>
      <c r="D157" s="1975" t="s">
        <v>905</v>
      </c>
      <c r="E157" s="2223" t="s">
        <v>64</v>
      </c>
      <c r="F157" s="2227" t="s">
        <v>906</v>
      </c>
      <c r="G157" s="82" t="s">
        <v>837</v>
      </c>
      <c r="H157" s="83">
        <v>0</v>
      </c>
      <c r="I157" s="45">
        <v>0</v>
      </c>
      <c r="J157" s="84"/>
      <c r="K157" s="85">
        <v>0</v>
      </c>
      <c r="L157" s="1723">
        <v>340</v>
      </c>
      <c r="M157" s="47">
        <v>0</v>
      </c>
      <c r="N157" s="1749" t="s">
        <v>842</v>
      </c>
      <c r="O157" s="1779" t="s">
        <v>71</v>
      </c>
      <c r="P157" s="440"/>
      <c r="Q157" s="432"/>
      <c r="R157" s="1750"/>
      <c r="S157" s="1750"/>
      <c r="T157" s="1750"/>
      <c r="U157" s="1750"/>
      <c r="V157" s="1750"/>
      <c r="W157" s="1750"/>
    </row>
    <row r="158" spans="1:23">
      <c r="A158" s="2215"/>
      <c r="B158" s="2218"/>
      <c r="C158" s="2221"/>
      <c r="D158" s="1982"/>
      <c r="E158" s="2224"/>
      <c r="F158" s="2228"/>
      <c r="G158" s="1727" t="s">
        <v>847</v>
      </c>
      <c r="H158" s="1728">
        <v>0</v>
      </c>
      <c r="I158" s="433">
        <v>0</v>
      </c>
      <c r="J158" s="1729"/>
      <c r="K158" s="1730">
        <v>0</v>
      </c>
      <c r="L158" s="1731">
        <v>1923</v>
      </c>
      <c r="M158" s="1732">
        <v>0</v>
      </c>
      <c r="N158" s="1805" t="s">
        <v>841</v>
      </c>
      <c r="O158" s="1774" t="s">
        <v>71</v>
      </c>
      <c r="P158" s="396"/>
      <c r="Q158" s="434"/>
      <c r="R158" s="1750"/>
      <c r="S158" s="1750"/>
      <c r="T158" s="1750"/>
      <c r="U158" s="1750"/>
      <c r="V158" s="1750"/>
      <c r="W158" s="1750"/>
    </row>
    <row r="159" spans="1:23">
      <c r="A159" s="2215"/>
      <c r="B159" s="2218"/>
      <c r="C159" s="2221"/>
      <c r="D159" s="1982"/>
      <c r="E159" s="2225"/>
      <c r="F159" s="2229"/>
      <c r="G159" s="1727" t="s">
        <v>40</v>
      </c>
      <c r="H159" s="1728"/>
      <c r="I159" s="1806"/>
      <c r="J159" s="1729"/>
      <c r="K159" s="1773"/>
      <c r="L159" s="1731"/>
      <c r="M159" s="1732"/>
      <c r="N159" s="1805" t="s">
        <v>851</v>
      </c>
      <c r="O159" s="1798" t="s">
        <v>71</v>
      </c>
      <c r="P159" s="397"/>
      <c r="Q159" s="398"/>
      <c r="R159" s="1750"/>
      <c r="S159" s="1750"/>
      <c r="T159" s="1750"/>
      <c r="U159" s="1750"/>
      <c r="V159" s="1750"/>
      <c r="W159" s="1750"/>
    </row>
    <row r="160" spans="1:23" ht="13.5" thickBot="1">
      <c r="A160" s="2216"/>
      <c r="B160" s="2219"/>
      <c r="C160" s="2222"/>
      <c r="D160" s="1976"/>
      <c r="E160" s="2226"/>
      <c r="F160" s="2226"/>
      <c r="G160" s="1738" t="s">
        <v>13</v>
      </c>
      <c r="H160" s="1739">
        <f t="shared" ref="H160:M160" si="36">SUM(H157:H159)</f>
        <v>0</v>
      </c>
      <c r="I160" s="1740">
        <f t="shared" si="36"/>
        <v>0</v>
      </c>
      <c r="J160" s="1741">
        <f t="shared" si="36"/>
        <v>0</v>
      </c>
      <c r="K160" s="1742">
        <f t="shared" si="36"/>
        <v>0</v>
      </c>
      <c r="L160" s="1743">
        <f t="shared" si="36"/>
        <v>2263</v>
      </c>
      <c r="M160" s="1744">
        <f t="shared" si="36"/>
        <v>0</v>
      </c>
      <c r="N160" s="1809" t="s">
        <v>907</v>
      </c>
      <c r="O160" s="1775"/>
      <c r="P160" s="1845">
        <v>10</v>
      </c>
      <c r="Q160" s="436"/>
      <c r="R160" s="1750"/>
      <c r="S160" s="1750"/>
      <c r="T160" s="1750"/>
      <c r="U160" s="1750"/>
      <c r="V160" s="1750"/>
      <c r="W160" s="1750"/>
    </row>
    <row r="161" spans="1:23">
      <c r="A161" s="2214"/>
      <c r="B161" s="2217"/>
      <c r="C161" s="2220"/>
      <c r="D161" s="1975" t="s">
        <v>908</v>
      </c>
      <c r="E161" s="2223" t="s">
        <v>64</v>
      </c>
      <c r="F161" s="2227" t="s">
        <v>131</v>
      </c>
      <c r="G161" s="82" t="s">
        <v>837</v>
      </c>
      <c r="H161" s="83">
        <v>8.6</v>
      </c>
      <c r="I161" s="45">
        <v>0</v>
      </c>
      <c r="J161" s="84"/>
      <c r="K161" s="85">
        <v>8.6</v>
      </c>
      <c r="L161" s="1723">
        <v>15.4</v>
      </c>
      <c r="M161" s="47">
        <v>24.5</v>
      </c>
      <c r="N161" s="1805" t="s">
        <v>841</v>
      </c>
      <c r="O161" s="1798" t="s">
        <v>71</v>
      </c>
      <c r="P161" s="440"/>
      <c r="Q161" s="432"/>
      <c r="R161" s="1750"/>
      <c r="S161" s="1750"/>
      <c r="T161" s="1750"/>
      <c r="U161" s="1750"/>
      <c r="V161" s="1750"/>
      <c r="W161" s="1750"/>
    </row>
    <row r="162" spans="1:23">
      <c r="A162" s="2215"/>
      <c r="B162" s="2218"/>
      <c r="C162" s="2221"/>
      <c r="D162" s="1982"/>
      <c r="E162" s="2224"/>
      <c r="F162" s="2228"/>
      <c r="G162" s="1727" t="s">
        <v>119</v>
      </c>
      <c r="H162" s="1728">
        <v>0</v>
      </c>
      <c r="I162" s="433">
        <v>0</v>
      </c>
      <c r="J162" s="1729"/>
      <c r="K162" s="1730">
        <v>0</v>
      </c>
      <c r="L162" s="1731">
        <v>146</v>
      </c>
      <c r="M162" s="1732">
        <v>137.69999999999999</v>
      </c>
      <c r="N162" s="1805" t="s">
        <v>851</v>
      </c>
      <c r="O162" s="1774" t="s">
        <v>71</v>
      </c>
      <c r="P162" s="396"/>
      <c r="Q162" s="434"/>
      <c r="R162" s="1750"/>
      <c r="S162" s="1750"/>
      <c r="T162" s="1750"/>
      <c r="U162" s="1750"/>
      <c r="V162" s="1750"/>
      <c r="W162" s="1750"/>
    </row>
    <row r="163" spans="1:23">
      <c r="A163" s="2215"/>
      <c r="B163" s="2218"/>
      <c r="C163" s="2221"/>
      <c r="D163" s="1982"/>
      <c r="E163" s="2225"/>
      <c r="F163" s="2229"/>
      <c r="G163" s="1727" t="s">
        <v>40</v>
      </c>
      <c r="H163" s="1728"/>
      <c r="I163" s="1806"/>
      <c r="J163" s="1729"/>
      <c r="K163" s="1773"/>
      <c r="L163" s="1731"/>
      <c r="M163" s="1732"/>
      <c r="N163" s="1805" t="s">
        <v>843</v>
      </c>
      <c r="O163" s="1798" t="s">
        <v>71</v>
      </c>
      <c r="P163" s="397"/>
      <c r="Q163" s="398"/>
      <c r="R163" s="1750"/>
      <c r="S163" s="1750"/>
      <c r="T163" s="1750"/>
      <c r="U163" s="1750"/>
      <c r="V163" s="1750"/>
      <c r="W163" s="1750"/>
    </row>
    <row r="164" spans="1:23" ht="13.5" thickBot="1">
      <c r="A164" s="2216"/>
      <c r="B164" s="2219"/>
      <c r="C164" s="2222"/>
      <c r="D164" s="1976"/>
      <c r="E164" s="2226"/>
      <c r="F164" s="2226"/>
      <c r="G164" s="1738" t="s">
        <v>13</v>
      </c>
      <c r="H164" s="1739">
        <f>SUM(H161:H163)</f>
        <v>8.6</v>
      </c>
      <c r="I164" s="1740">
        <f>SUM(I161:I163)</f>
        <v>0</v>
      </c>
      <c r="J164" s="1741">
        <f>SUM(J161:J163)</f>
        <v>0</v>
      </c>
      <c r="K164" s="1742">
        <f>SUM(K161:K163)</f>
        <v>8.6</v>
      </c>
      <c r="L164" s="1743">
        <v>161.4</v>
      </c>
      <c r="M164" s="1744">
        <f>SUM(M161:M163)</f>
        <v>162.19999999999999</v>
      </c>
      <c r="N164" s="1809" t="s">
        <v>871</v>
      </c>
      <c r="O164" s="1775"/>
      <c r="P164" s="442"/>
      <c r="Q164" s="436" t="s">
        <v>71</v>
      </c>
      <c r="R164" s="1750"/>
      <c r="S164" s="1750"/>
      <c r="T164" s="1750"/>
      <c r="U164" s="1750"/>
      <c r="V164" s="1750"/>
      <c r="W164" s="1750"/>
    </row>
    <row r="165" spans="1:23">
      <c r="A165" s="2214"/>
      <c r="B165" s="2217"/>
      <c r="C165" s="2220"/>
      <c r="D165" s="1975" t="s">
        <v>909</v>
      </c>
      <c r="E165" s="2223" t="s">
        <v>64</v>
      </c>
      <c r="F165" s="2227" t="s">
        <v>881</v>
      </c>
      <c r="G165" s="82" t="s">
        <v>837</v>
      </c>
      <c r="H165" s="83">
        <v>0</v>
      </c>
      <c r="I165" s="45">
        <v>0</v>
      </c>
      <c r="J165" s="84"/>
      <c r="K165" s="85">
        <v>0</v>
      </c>
      <c r="L165" s="1723">
        <v>7</v>
      </c>
      <c r="M165" s="47">
        <v>7.1</v>
      </c>
      <c r="N165" s="1749" t="s">
        <v>842</v>
      </c>
      <c r="O165" s="1779"/>
      <c r="P165" s="440"/>
      <c r="Q165" s="432"/>
      <c r="R165" s="1750"/>
      <c r="S165" s="1750"/>
      <c r="T165" s="1750"/>
      <c r="U165" s="1750"/>
      <c r="V165" s="1750"/>
      <c r="W165" s="1750"/>
    </row>
    <row r="166" spans="1:23">
      <c r="A166" s="2215"/>
      <c r="B166" s="2218"/>
      <c r="C166" s="2221"/>
      <c r="D166" s="1982"/>
      <c r="E166" s="2224"/>
      <c r="F166" s="2228"/>
      <c r="G166" s="1727" t="s">
        <v>119</v>
      </c>
      <c r="H166" s="1728">
        <v>0</v>
      </c>
      <c r="I166" s="433">
        <v>0</v>
      </c>
      <c r="J166" s="1729"/>
      <c r="K166" s="1730">
        <v>0</v>
      </c>
      <c r="L166" s="1731">
        <v>42.5</v>
      </c>
      <c r="M166" s="1732">
        <v>42.6</v>
      </c>
      <c r="N166" s="1805" t="s">
        <v>841</v>
      </c>
      <c r="O166" s="1774" t="s">
        <v>71</v>
      </c>
      <c r="P166" s="396"/>
      <c r="Q166" s="434"/>
      <c r="R166" s="1750"/>
      <c r="S166" s="1750"/>
      <c r="T166" s="1750"/>
      <c r="U166" s="1750"/>
      <c r="V166" s="1750"/>
      <c r="W166" s="1750"/>
    </row>
    <row r="167" spans="1:23">
      <c r="A167" s="2215"/>
      <c r="B167" s="2218"/>
      <c r="C167" s="2221"/>
      <c r="D167" s="1982"/>
      <c r="E167" s="2225"/>
      <c r="F167" s="2229"/>
      <c r="G167" s="1727" t="s">
        <v>40</v>
      </c>
      <c r="H167" s="1728"/>
      <c r="I167" s="1806"/>
      <c r="J167" s="1729"/>
      <c r="K167" s="1773"/>
      <c r="L167" s="1731"/>
      <c r="M167" s="1732"/>
      <c r="N167" s="1805" t="s">
        <v>851</v>
      </c>
      <c r="O167" s="1798"/>
      <c r="P167" s="397" t="s">
        <v>71</v>
      </c>
      <c r="Q167" s="398"/>
      <c r="R167" s="1750"/>
      <c r="S167" s="1750"/>
      <c r="T167" s="1750"/>
      <c r="U167" s="1750"/>
      <c r="V167" s="1750"/>
      <c r="W167" s="1750"/>
    </row>
    <row r="168" spans="1:23">
      <c r="A168" s="2215"/>
      <c r="B168" s="2218"/>
      <c r="C168" s="2221"/>
      <c r="D168" s="1982"/>
      <c r="E168" s="2225"/>
      <c r="F168" s="2225"/>
      <c r="G168" s="103"/>
      <c r="H168" s="88"/>
      <c r="I168" s="89"/>
      <c r="J168" s="90"/>
      <c r="K168" s="91"/>
      <c r="L168" s="1736"/>
      <c r="M168" s="93"/>
      <c r="N168" s="1805" t="s">
        <v>843</v>
      </c>
      <c r="O168" s="1798"/>
      <c r="P168" s="397" t="s">
        <v>71</v>
      </c>
      <c r="Q168" s="398"/>
      <c r="R168" s="1750"/>
      <c r="S168" s="1750"/>
      <c r="T168" s="1750"/>
      <c r="U168" s="1750"/>
      <c r="V168" s="1750"/>
      <c r="W168" s="1750"/>
    </row>
    <row r="169" spans="1:23" ht="13.5" thickBot="1">
      <c r="A169" s="2216"/>
      <c r="B169" s="2219"/>
      <c r="C169" s="2222"/>
      <c r="D169" s="1976"/>
      <c r="E169" s="2226"/>
      <c r="F169" s="2226"/>
      <c r="G169" s="1738" t="s">
        <v>13</v>
      </c>
      <c r="H169" s="1739">
        <f t="shared" ref="H169:K169" si="37">SUM(H165:H167)</f>
        <v>0</v>
      </c>
      <c r="I169" s="1740">
        <f t="shared" si="37"/>
        <v>0</v>
      </c>
      <c r="J169" s="1741">
        <f t="shared" si="37"/>
        <v>0</v>
      </c>
      <c r="K169" s="1742">
        <f t="shared" si="37"/>
        <v>0</v>
      </c>
      <c r="L169" s="1743"/>
      <c r="M169" s="1744"/>
      <c r="N169" s="1809" t="s">
        <v>871</v>
      </c>
      <c r="O169" s="1775"/>
      <c r="P169" s="442"/>
      <c r="Q169" s="436"/>
      <c r="R169" s="1750"/>
      <c r="S169" s="1750"/>
      <c r="T169" s="1750"/>
      <c r="U169" s="1750"/>
      <c r="V169" s="1750"/>
      <c r="W169" s="1750"/>
    </row>
    <row r="170" spans="1:23">
      <c r="A170" s="2214"/>
      <c r="B170" s="2217"/>
      <c r="C170" s="2220"/>
      <c r="D170" s="1975" t="s">
        <v>910</v>
      </c>
      <c r="E170" s="2223" t="s">
        <v>64</v>
      </c>
      <c r="F170" s="2227" t="s">
        <v>906</v>
      </c>
      <c r="G170" s="82" t="s">
        <v>837</v>
      </c>
      <c r="H170" s="83">
        <v>0</v>
      </c>
      <c r="I170" s="45">
        <v>0</v>
      </c>
      <c r="J170" s="84"/>
      <c r="K170" s="85">
        <v>0</v>
      </c>
      <c r="L170" s="1723">
        <v>70</v>
      </c>
      <c r="M170" s="47">
        <v>73.599999999999994</v>
      </c>
      <c r="N170" s="1749" t="s">
        <v>842</v>
      </c>
      <c r="O170" s="1779"/>
      <c r="P170" s="440"/>
      <c r="Q170" s="432"/>
      <c r="R170" s="1750"/>
      <c r="S170" s="1750"/>
      <c r="T170" s="1750"/>
      <c r="U170" s="1750"/>
      <c r="V170" s="1750"/>
      <c r="W170" s="1750"/>
    </row>
    <row r="171" spans="1:23">
      <c r="A171" s="2215"/>
      <c r="B171" s="2218"/>
      <c r="C171" s="2221"/>
      <c r="D171" s="1982"/>
      <c r="E171" s="2224"/>
      <c r="F171" s="2228"/>
      <c r="G171" s="1727" t="s">
        <v>119</v>
      </c>
      <c r="H171" s="1728">
        <v>0</v>
      </c>
      <c r="I171" s="433">
        <v>0</v>
      </c>
      <c r="J171" s="1729"/>
      <c r="K171" s="1730">
        <v>0</v>
      </c>
      <c r="L171" s="1731">
        <v>406</v>
      </c>
      <c r="M171" s="1732">
        <v>408</v>
      </c>
      <c r="N171" s="1805" t="s">
        <v>841</v>
      </c>
      <c r="O171" s="1774"/>
      <c r="P171" s="396"/>
      <c r="Q171" s="434"/>
      <c r="R171" s="1750"/>
      <c r="S171" s="1750"/>
      <c r="T171" s="1750"/>
      <c r="U171" s="1750"/>
      <c r="V171" s="1750"/>
      <c r="W171" s="1750"/>
    </row>
    <row r="172" spans="1:23">
      <c r="A172" s="2215"/>
      <c r="B172" s="2218"/>
      <c r="C172" s="2221"/>
      <c r="D172" s="1982"/>
      <c r="E172" s="2225"/>
      <c r="F172" s="2229"/>
      <c r="G172" s="1727" t="s">
        <v>40</v>
      </c>
      <c r="H172" s="1728"/>
      <c r="I172" s="1806"/>
      <c r="J172" s="1729"/>
      <c r="K172" s="1730"/>
      <c r="L172" s="1731"/>
      <c r="M172" s="1732"/>
      <c r="N172" s="1805" t="s">
        <v>851</v>
      </c>
      <c r="O172" s="1798" t="s">
        <v>71</v>
      </c>
      <c r="P172" s="397"/>
      <c r="Q172" s="398"/>
      <c r="R172" s="1750"/>
      <c r="S172" s="1750"/>
      <c r="T172" s="1750"/>
      <c r="U172" s="1750"/>
      <c r="V172" s="1750"/>
      <c r="W172" s="1750"/>
    </row>
    <row r="173" spans="1:23">
      <c r="A173" s="2215"/>
      <c r="B173" s="2218"/>
      <c r="C173" s="2221"/>
      <c r="D173" s="1982"/>
      <c r="E173" s="2225"/>
      <c r="F173" s="2225"/>
      <c r="G173" s="103"/>
      <c r="H173" s="88"/>
      <c r="I173" s="89"/>
      <c r="J173" s="90"/>
      <c r="K173" s="91"/>
      <c r="L173" s="1736"/>
      <c r="M173" s="93"/>
      <c r="N173" s="1805" t="s">
        <v>843</v>
      </c>
      <c r="O173" s="1798" t="s">
        <v>71</v>
      </c>
      <c r="P173" s="397"/>
      <c r="Q173" s="398"/>
      <c r="R173" s="1750"/>
      <c r="S173" s="1750"/>
      <c r="T173" s="1750"/>
      <c r="U173" s="1750"/>
      <c r="V173" s="1750"/>
      <c r="W173" s="1750"/>
    </row>
    <row r="174" spans="1:23" ht="13.5" thickBot="1">
      <c r="A174" s="2216"/>
      <c r="B174" s="2219"/>
      <c r="C174" s="2222"/>
      <c r="D174" s="1976"/>
      <c r="E174" s="2226"/>
      <c r="F174" s="2226"/>
      <c r="G174" s="1738" t="s">
        <v>13</v>
      </c>
      <c r="H174" s="1739">
        <f t="shared" ref="H174:K174" si="38">SUM(H170:H172)</f>
        <v>0</v>
      </c>
      <c r="I174" s="1740">
        <f t="shared" si="38"/>
        <v>0</v>
      </c>
      <c r="J174" s="1741">
        <f t="shared" si="38"/>
        <v>0</v>
      </c>
      <c r="K174" s="1742">
        <f t="shared" si="38"/>
        <v>0</v>
      </c>
      <c r="L174" s="1743"/>
      <c r="M174" s="1744"/>
      <c r="N174" s="1809" t="s">
        <v>871</v>
      </c>
      <c r="O174" s="1775"/>
      <c r="P174" s="442"/>
      <c r="Q174" s="436" t="s">
        <v>71</v>
      </c>
      <c r="R174" s="1750"/>
      <c r="S174" s="1750"/>
      <c r="T174" s="1750"/>
      <c r="U174" s="1750"/>
      <c r="V174" s="1750"/>
      <c r="W174" s="1750"/>
    </row>
    <row r="175" spans="1:23">
      <c r="A175" s="2214"/>
      <c r="B175" s="2217"/>
      <c r="C175" s="2220"/>
      <c r="D175" s="1975" t="s">
        <v>911</v>
      </c>
      <c r="E175" s="2223" t="s">
        <v>64</v>
      </c>
      <c r="F175" s="2227" t="s">
        <v>906</v>
      </c>
      <c r="G175" s="82" t="s">
        <v>837</v>
      </c>
      <c r="H175" s="83">
        <v>0</v>
      </c>
      <c r="I175" s="45">
        <v>0</v>
      </c>
      <c r="J175" s="84"/>
      <c r="K175" s="85">
        <v>0</v>
      </c>
      <c r="L175" s="1723">
        <v>0</v>
      </c>
      <c r="M175" s="47">
        <v>0</v>
      </c>
      <c r="N175" s="1749" t="s">
        <v>842</v>
      </c>
      <c r="O175" s="1779" t="s">
        <v>71</v>
      </c>
      <c r="P175" s="440"/>
      <c r="Q175" s="432"/>
      <c r="R175" s="1750"/>
      <c r="S175" s="1750"/>
      <c r="T175" s="1750"/>
      <c r="U175" s="1750"/>
      <c r="V175" s="1750"/>
      <c r="W175" s="1750"/>
    </row>
    <row r="176" spans="1:23">
      <c r="A176" s="2215"/>
      <c r="B176" s="2218"/>
      <c r="C176" s="2221"/>
      <c r="D176" s="1982"/>
      <c r="E176" s="2224"/>
      <c r="F176" s="2228"/>
      <c r="G176" s="1727" t="s">
        <v>119</v>
      </c>
      <c r="H176" s="1728">
        <v>0</v>
      </c>
      <c r="I176" s="433">
        <v>0</v>
      </c>
      <c r="J176" s="1729"/>
      <c r="K176" s="1730">
        <v>0</v>
      </c>
      <c r="L176" s="1731">
        <v>0</v>
      </c>
      <c r="M176" s="1732">
        <v>0</v>
      </c>
      <c r="N176" s="1805" t="s">
        <v>851</v>
      </c>
      <c r="O176" s="1774"/>
      <c r="P176" s="396"/>
      <c r="Q176" s="434"/>
      <c r="R176" s="1750"/>
      <c r="S176" s="1750"/>
      <c r="T176" s="1750"/>
      <c r="U176" s="1750"/>
      <c r="V176" s="1750"/>
      <c r="W176" s="1750"/>
    </row>
    <row r="177" spans="1:23">
      <c r="A177" s="2215"/>
      <c r="B177" s="2218"/>
      <c r="C177" s="2221"/>
      <c r="D177" s="1982"/>
      <c r="E177" s="2225"/>
      <c r="F177" s="2229"/>
      <c r="G177" s="1727" t="s">
        <v>40</v>
      </c>
      <c r="H177" s="1728"/>
      <c r="I177" s="1806"/>
      <c r="J177" s="1729"/>
      <c r="K177" s="1773"/>
      <c r="L177" s="1731"/>
      <c r="M177" s="1732"/>
      <c r="N177" s="1805" t="s">
        <v>843</v>
      </c>
      <c r="O177" s="1798"/>
      <c r="P177" s="397"/>
      <c r="Q177" s="398"/>
      <c r="R177" s="1750"/>
      <c r="S177" s="1750"/>
      <c r="T177" s="1750"/>
      <c r="U177" s="1750"/>
      <c r="V177" s="1750"/>
      <c r="W177" s="1750"/>
    </row>
    <row r="178" spans="1:23" ht="13.5" thickBot="1">
      <c r="A178" s="2216"/>
      <c r="B178" s="2219"/>
      <c r="C178" s="2222"/>
      <c r="D178" s="1976"/>
      <c r="E178" s="2226"/>
      <c r="F178" s="2226"/>
      <c r="G178" s="1738" t="s">
        <v>13</v>
      </c>
      <c r="H178" s="1739">
        <f t="shared" ref="H178:M178" si="39">SUM(H175:H177)</f>
        <v>0</v>
      </c>
      <c r="I178" s="1740">
        <f t="shared" si="39"/>
        <v>0</v>
      </c>
      <c r="J178" s="1741">
        <f t="shared" si="39"/>
        <v>0</v>
      </c>
      <c r="K178" s="1742">
        <f t="shared" si="39"/>
        <v>0</v>
      </c>
      <c r="L178" s="1743">
        <f t="shared" si="39"/>
        <v>0</v>
      </c>
      <c r="M178" s="1744">
        <f t="shared" si="39"/>
        <v>0</v>
      </c>
      <c r="N178" s="1809" t="s">
        <v>871</v>
      </c>
      <c r="O178" s="1775"/>
      <c r="P178" s="442"/>
      <c r="Q178" s="436"/>
      <c r="R178" s="1750"/>
      <c r="S178" s="1750"/>
      <c r="T178" s="1750"/>
      <c r="U178" s="1750"/>
      <c r="V178" s="1750"/>
      <c r="W178" s="1750"/>
    </row>
    <row r="179" spans="1:23">
      <c r="A179" s="1780"/>
      <c r="B179" s="1782"/>
      <c r="C179" s="1858"/>
      <c r="D179" s="2252" t="s">
        <v>926</v>
      </c>
      <c r="E179" s="1709" t="s">
        <v>64</v>
      </c>
      <c r="F179" s="1859" t="s">
        <v>857</v>
      </c>
      <c r="G179" s="1860" t="s">
        <v>837</v>
      </c>
      <c r="H179" s="1937">
        <v>27.7</v>
      </c>
      <c r="I179" s="1861">
        <v>0.2</v>
      </c>
      <c r="J179" s="1861"/>
      <c r="K179" s="1723">
        <v>27.5</v>
      </c>
      <c r="L179" s="1862">
        <v>11</v>
      </c>
      <c r="M179" s="1863">
        <v>11</v>
      </c>
      <c r="N179" s="1864" t="s">
        <v>842</v>
      </c>
      <c r="O179" s="1865"/>
      <c r="P179" s="1866"/>
      <c r="Q179" s="1867"/>
      <c r="R179" s="1750"/>
      <c r="S179" s="1750"/>
      <c r="T179" s="1750"/>
      <c r="U179" s="1750"/>
      <c r="V179" s="1750"/>
      <c r="W179" s="1750"/>
    </row>
    <row r="180" spans="1:23">
      <c r="A180" s="1780"/>
      <c r="B180" s="1782"/>
      <c r="C180" s="2255"/>
      <c r="D180" s="2253"/>
      <c r="E180" s="1711"/>
      <c r="F180" s="1859"/>
      <c r="G180" s="1868" t="s">
        <v>838</v>
      </c>
      <c r="H180" s="1938">
        <v>211.5</v>
      </c>
      <c r="I180" s="1939">
        <v>1.5</v>
      </c>
      <c r="J180" s="1939">
        <v>0.8</v>
      </c>
      <c r="K180" s="1765">
        <v>209.2</v>
      </c>
      <c r="L180" s="1869">
        <v>200.6</v>
      </c>
      <c r="M180" s="1870">
        <v>200.6</v>
      </c>
      <c r="N180" s="1871" t="s">
        <v>841</v>
      </c>
      <c r="O180" s="1850"/>
      <c r="P180" s="1872"/>
      <c r="Q180" s="1873"/>
      <c r="R180" s="1750"/>
      <c r="S180" s="1750"/>
      <c r="T180" s="1750"/>
      <c r="U180" s="1750"/>
      <c r="V180" s="1750"/>
      <c r="W180" s="1750"/>
    </row>
    <row r="181" spans="1:23">
      <c r="A181" s="1780"/>
      <c r="B181" s="1782"/>
      <c r="C181" s="2256"/>
      <c r="D181" s="2253"/>
      <c r="E181" s="1711"/>
      <c r="F181" s="1859"/>
      <c r="G181" s="1874" t="s">
        <v>40</v>
      </c>
      <c r="H181" s="1875"/>
      <c r="I181" s="1880">
        <v>1.2</v>
      </c>
      <c r="J181" s="1880">
        <v>1</v>
      </c>
      <c r="K181" s="1731"/>
      <c r="L181" s="1876"/>
      <c r="M181" s="1807"/>
      <c r="N181" s="1851" t="s">
        <v>851</v>
      </c>
      <c r="O181" s="1852"/>
      <c r="P181" s="1877"/>
      <c r="Q181" s="1878"/>
      <c r="R181" s="1750"/>
      <c r="S181" s="1750"/>
      <c r="T181" s="1750"/>
      <c r="U181" s="1750"/>
      <c r="V181" s="1750"/>
      <c r="W181" s="1750"/>
    </row>
    <row r="182" spans="1:23">
      <c r="A182" s="1780"/>
      <c r="B182" s="1782"/>
      <c r="C182" s="2256"/>
      <c r="D182" s="2253"/>
      <c r="E182" s="1711"/>
      <c r="F182" s="1859"/>
      <c r="G182" s="1879"/>
      <c r="H182" s="1875"/>
      <c r="I182" s="1880"/>
      <c r="J182" s="1880"/>
      <c r="K182" s="1731"/>
      <c r="L182" s="1876"/>
      <c r="M182" s="1807"/>
      <c r="N182" s="1881" t="s">
        <v>843</v>
      </c>
      <c r="O182" s="1852" t="s">
        <v>71</v>
      </c>
      <c r="P182" s="1877"/>
      <c r="Q182" s="1878"/>
      <c r="R182" s="1750"/>
      <c r="S182" s="1750"/>
      <c r="T182" s="1750"/>
      <c r="U182" s="1750"/>
      <c r="V182" s="1750"/>
      <c r="W182" s="1750"/>
    </row>
    <row r="183" spans="1:23" ht="13.5" thickBot="1">
      <c r="A183" s="1790"/>
      <c r="B183" s="1792"/>
      <c r="C183" s="2257"/>
      <c r="D183" s="2254"/>
      <c r="E183" s="1710"/>
      <c r="F183" s="1882"/>
      <c r="G183" s="1883" t="s">
        <v>13</v>
      </c>
      <c r="H183" s="1884">
        <f>H179+H180+H181+H182</f>
        <v>239.2</v>
      </c>
      <c r="I183" s="1884">
        <f t="shared" ref="I183:K183" si="40">I179+I180+I181+I182</f>
        <v>2.9</v>
      </c>
      <c r="J183" s="1884">
        <f t="shared" si="40"/>
        <v>1.8</v>
      </c>
      <c r="K183" s="1884">
        <f t="shared" si="40"/>
        <v>236.7</v>
      </c>
      <c r="L183" s="1884"/>
      <c r="M183" s="1884"/>
      <c r="N183" s="1885" t="s">
        <v>871</v>
      </c>
      <c r="O183" s="1746"/>
      <c r="P183" s="1886"/>
      <c r="Q183" s="443" t="s">
        <v>71</v>
      </c>
      <c r="R183" s="1750"/>
      <c r="S183" s="1750"/>
      <c r="T183" s="1750"/>
      <c r="U183" s="1750"/>
      <c r="V183" s="1750"/>
      <c r="W183" s="1750"/>
    </row>
    <row r="184" spans="1:23">
      <c r="A184" s="2214" t="s">
        <v>14</v>
      </c>
      <c r="B184" s="2217" t="s">
        <v>12</v>
      </c>
      <c r="C184" s="2220" t="s">
        <v>14</v>
      </c>
      <c r="D184" s="2243" t="s">
        <v>912</v>
      </c>
      <c r="E184" s="2223" t="s">
        <v>64</v>
      </c>
      <c r="F184" s="2227" t="s">
        <v>223</v>
      </c>
      <c r="G184" s="82" t="s">
        <v>837</v>
      </c>
      <c r="H184" s="83">
        <v>0</v>
      </c>
      <c r="I184" s="45">
        <v>0</v>
      </c>
      <c r="J184" s="84"/>
      <c r="K184" s="85">
        <v>0</v>
      </c>
      <c r="L184" s="1723">
        <v>0</v>
      </c>
      <c r="M184" s="47">
        <v>0</v>
      </c>
      <c r="N184" s="2246" t="s">
        <v>913</v>
      </c>
      <c r="O184" s="1779"/>
      <c r="P184" s="440" t="s">
        <v>71</v>
      </c>
      <c r="Q184" s="432"/>
      <c r="R184" s="208"/>
      <c r="S184" s="1750"/>
      <c r="T184" s="1751"/>
      <c r="U184" s="1750"/>
      <c r="V184" s="1750"/>
      <c r="W184" s="1750"/>
    </row>
    <row r="185" spans="1:23">
      <c r="A185" s="2215"/>
      <c r="B185" s="2218"/>
      <c r="C185" s="2221"/>
      <c r="D185" s="2244"/>
      <c r="E185" s="2224"/>
      <c r="F185" s="2228"/>
      <c r="G185" s="1727" t="s">
        <v>893</v>
      </c>
      <c r="H185" s="1728">
        <v>1653.2</v>
      </c>
      <c r="I185" s="433"/>
      <c r="J185" s="1729"/>
      <c r="K185" s="1730">
        <v>1653.2</v>
      </c>
      <c r="L185" s="1731">
        <v>2500</v>
      </c>
      <c r="M185" s="1732">
        <v>2500</v>
      </c>
      <c r="N185" s="2247"/>
      <c r="O185" s="1846"/>
      <c r="P185" s="1940"/>
      <c r="Q185" s="1941"/>
      <c r="R185" s="208"/>
      <c r="S185" s="1750"/>
      <c r="T185" s="1751"/>
      <c r="U185" s="1750"/>
      <c r="V185" s="1750"/>
      <c r="W185" s="1750"/>
    </row>
    <row r="186" spans="1:23">
      <c r="A186" s="2215"/>
      <c r="B186" s="2218"/>
      <c r="C186" s="2221"/>
      <c r="D186" s="2244"/>
      <c r="E186" s="2224"/>
      <c r="F186" s="2228"/>
      <c r="G186" s="103"/>
      <c r="H186" s="88"/>
      <c r="I186" s="454"/>
      <c r="J186" s="90"/>
      <c r="K186" s="1766"/>
      <c r="L186" s="1847"/>
      <c r="M186" s="228"/>
      <c r="N186" s="1848" t="s">
        <v>914</v>
      </c>
      <c r="O186" s="1734" t="s">
        <v>71</v>
      </c>
      <c r="P186" s="1942"/>
      <c r="Q186" s="434"/>
      <c r="R186" s="208"/>
      <c r="S186" s="1750"/>
      <c r="T186" s="1751"/>
      <c r="U186" s="1750"/>
      <c r="V186" s="1750"/>
      <c r="W186" s="1750"/>
    </row>
    <row r="187" spans="1:23" ht="13.15" customHeight="1">
      <c r="A187" s="2215"/>
      <c r="B187" s="2218"/>
      <c r="C187" s="2221"/>
      <c r="D187" s="2244"/>
      <c r="E187" s="2225"/>
      <c r="F187" s="2225"/>
      <c r="G187" s="103"/>
      <c r="H187" s="88"/>
      <c r="I187" s="89"/>
      <c r="J187" s="90"/>
      <c r="K187" s="91"/>
      <c r="L187" s="1849"/>
      <c r="M187" s="228"/>
      <c r="N187" s="2248" t="s">
        <v>915</v>
      </c>
      <c r="O187" s="1737" t="s">
        <v>71</v>
      </c>
      <c r="P187" s="1943"/>
      <c r="Q187" s="398"/>
      <c r="R187" s="208"/>
      <c r="S187" s="1750"/>
      <c r="T187" s="1751"/>
      <c r="U187" s="1750"/>
      <c r="V187" s="1750"/>
      <c r="W187" s="1750"/>
    </row>
    <row r="188" spans="1:23">
      <c r="A188" s="2215"/>
      <c r="B188" s="2218"/>
      <c r="C188" s="2221"/>
      <c r="D188" s="2244"/>
      <c r="E188" s="2225"/>
      <c r="F188" s="2225"/>
      <c r="G188" s="103"/>
      <c r="H188" s="88"/>
      <c r="I188" s="89"/>
      <c r="J188" s="90"/>
      <c r="K188" s="91"/>
      <c r="L188" s="1849"/>
      <c r="M188" s="228"/>
      <c r="N188" s="2247"/>
      <c r="O188" s="1850"/>
      <c r="P188" s="1944"/>
      <c r="Q188" s="1836"/>
      <c r="R188" s="208"/>
      <c r="S188" s="1750"/>
      <c r="T188" s="1751"/>
      <c r="U188" s="1750"/>
      <c r="V188" s="1750"/>
      <c r="W188" s="1750"/>
    </row>
    <row r="189" spans="1:23" ht="25.5">
      <c r="A189" s="2215"/>
      <c r="B189" s="2218"/>
      <c r="C189" s="2221"/>
      <c r="D189" s="2244"/>
      <c r="E189" s="2225"/>
      <c r="F189" s="2225"/>
      <c r="G189" s="103"/>
      <c r="H189" s="88"/>
      <c r="I189" s="89"/>
      <c r="J189" s="90"/>
      <c r="K189" s="91"/>
      <c r="L189" s="1849"/>
      <c r="M189" s="228"/>
      <c r="N189" s="1851" t="s">
        <v>917</v>
      </c>
      <c r="O189" s="1852"/>
      <c r="P189" s="1853" t="s">
        <v>71</v>
      </c>
      <c r="Q189" s="1842" t="s">
        <v>71</v>
      </c>
      <c r="R189" s="208"/>
      <c r="S189" s="1750"/>
      <c r="T189" s="1751"/>
      <c r="U189" s="1750"/>
      <c r="V189" s="1750"/>
      <c r="W189" s="1750"/>
    </row>
    <row r="190" spans="1:23" ht="38.25">
      <c r="A190" s="2215"/>
      <c r="B190" s="2218"/>
      <c r="C190" s="2221"/>
      <c r="D190" s="2244"/>
      <c r="E190" s="2225"/>
      <c r="F190" s="2225"/>
      <c r="G190" s="103"/>
      <c r="H190" s="88"/>
      <c r="I190" s="89"/>
      <c r="J190" s="90"/>
      <c r="K190" s="91"/>
      <c r="L190" s="1849"/>
      <c r="M190" s="228"/>
      <c r="N190" s="1851" t="s">
        <v>965</v>
      </c>
      <c r="O190" s="1852" t="s">
        <v>71</v>
      </c>
      <c r="P190" s="1853"/>
      <c r="Q190" s="1842"/>
      <c r="R190" s="208"/>
      <c r="S190" s="1750"/>
      <c r="T190" s="1751"/>
      <c r="U190" s="1750"/>
      <c r="V190" s="1750"/>
      <c r="W190" s="1750"/>
    </row>
    <row r="191" spans="1:23" ht="25.5">
      <c r="A191" s="2215"/>
      <c r="B191" s="2218"/>
      <c r="C191" s="2221"/>
      <c r="D191" s="2244"/>
      <c r="E191" s="2225"/>
      <c r="F191" s="2225"/>
      <c r="G191" s="103"/>
      <c r="H191" s="88"/>
      <c r="I191" s="89"/>
      <c r="J191" s="90"/>
      <c r="K191" s="91"/>
      <c r="L191" s="1849"/>
      <c r="M191" s="228"/>
      <c r="N191" s="1851" t="s">
        <v>966</v>
      </c>
      <c r="O191" s="1852" t="s">
        <v>71</v>
      </c>
      <c r="P191" s="1853"/>
      <c r="Q191" s="1842"/>
      <c r="R191" s="208"/>
      <c r="S191" s="1750"/>
      <c r="T191" s="1751"/>
      <c r="U191" s="1750"/>
      <c r="V191" s="1750"/>
      <c r="W191" s="1750"/>
    </row>
    <row r="192" spans="1:23" ht="38.25">
      <c r="A192" s="2215"/>
      <c r="B192" s="2218"/>
      <c r="C192" s="2221"/>
      <c r="D192" s="2244"/>
      <c r="E192" s="2225"/>
      <c r="F192" s="2225"/>
      <c r="G192" s="103"/>
      <c r="H192" s="88"/>
      <c r="I192" s="89"/>
      <c r="J192" s="90"/>
      <c r="K192" s="91"/>
      <c r="L192" s="1849"/>
      <c r="M192" s="228"/>
      <c r="N192" s="1851" t="s">
        <v>916</v>
      </c>
      <c r="O192" s="1852" t="s">
        <v>71</v>
      </c>
      <c r="P192" s="1853"/>
      <c r="Q192" s="1842"/>
      <c r="R192" s="208"/>
      <c r="S192" s="1750"/>
      <c r="T192" s="1751"/>
      <c r="U192" s="1750"/>
      <c r="V192" s="1750"/>
      <c r="W192" s="1750"/>
    </row>
    <row r="193" spans="1:23">
      <c r="A193" s="2215"/>
      <c r="B193" s="2218"/>
      <c r="C193" s="2221"/>
      <c r="D193" s="2244"/>
      <c r="E193" s="2225"/>
      <c r="F193" s="2225"/>
      <c r="G193" s="103"/>
      <c r="H193" s="88"/>
      <c r="I193" s="89"/>
      <c r="J193" s="90"/>
      <c r="K193" s="91"/>
      <c r="L193" s="1849"/>
      <c r="M193" s="228"/>
      <c r="N193" s="1851" t="s">
        <v>967</v>
      </c>
      <c r="O193" s="1852"/>
      <c r="P193" s="1853" t="s">
        <v>71</v>
      </c>
      <c r="Q193" s="1842"/>
      <c r="R193" s="208"/>
      <c r="S193" s="1750"/>
      <c r="T193" s="1751"/>
      <c r="U193" s="1750"/>
      <c r="V193" s="1750"/>
      <c r="W193" s="1750"/>
    </row>
    <row r="194" spans="1:23">
      <c r="A194" s="2215"/>
      <c r="B194" s="2218"/>
      <c r="C194" s="2221"/>
      <c r="D194" s="2244"/>
      <c r="E194" s="2225"/>
      <c r="F194" s="2225"/>
      <c r="G194" s="103"/>
      <c r="H194" s="88"/>
      <c r="I194" s="89"/>
      <c r="J194" s="90"/>
      <c r="K194" s="91"/>
      <c r="L194" s="1849"/>
      <c r="M194" s="228"/>
      <c r="N194" s="1851" t="s">
        <v>918</v>
      </c>
      <c r="O194" s="1852"/>
      <c r="P194" s="1853" t="s">
        <v>71</v>
      </c>
      <c r="Q194" s="1842"/>
      <c r="R194" s="208"/>
      <c r="S194" s="1750"/>
      <c r="T194" s="1751"/>
      <c r="U194" s="1750"/>
      <c r="V194" s="1750"/>
      <c r="W194" s="1750"/>
    </row>
    <row r="195" spans="1:23" ht="38.25">
      <c r="A195" s="2215"/>
      <c r="B195" s="2218"/>
      <c r="C195" s="2221"/>
      <c r="D195" s="2244"/>
      <c r="E195" s="2225"/>
      <c r="F195" s="2225"/>
      <c r="G195" s="103"/>
      <c r="H195" s="88"/>
      <c r="I195" s="89"/>
      <c r="J195" s="90"/>
      <c r="K195" s="91"/>
      <c r="L195" s="1849"/>
      <c r="M195" s="228"/>
      <c r="N195" s="1851" t="s">
        <v>919</v>
      </c>
      <c r="O195" s="1852"/>
      <c r="P195" s="1853"/>
      <c r="Q195" s="1842" t="s">
        <v>71</v>
      </c>
      <c r="R195" s="208"/>
      <c r="S195" s="1750"/>
      <c r="T195" s="1751"/>
      <c r="U195" s="1750"/>
      <c r="V195" s="1750"/>
      <c r="W195" s="1750"/>
    </row>
    <row r="196" spans="1:23" ht="51">
      <c r="A196" s="2215"/>
      <c r="B196" s="2218"/>
      <c r="C196" s="2221"/>
      <c r="D196" s="2244"/>
      <c r="E196" s="2225"/>
      <c r="F196" s="2225"/>
      <c r="G196" s="103"/>
      <c r="H196" s="88"/>
      <c r="I196" s="89"/>
      <c r="J196" s="90"/>
      <c r="K196" s="91"/>
      <c r="L196" s="1849"/>
      <c r="M196" s="228"/>
      <c r="N196" s="1851" t="s">
        <v>920</v>
      </c>
      <c r="O196" s="1852"/>
      <c r="P196" s="1853"/>
      <c r="Q196" s="1842" t="s">
        <v>71</v>
      </c>
      <c r="R196" s="208"/>
      <c r="S196" s="1750"/>
      <c r="T196" s="1751"/>
      <c r="U196" s="1750"/>
      <c r="V196" s="1750"/>
      <c r="W196" s="1750"/>
    </row>
    <row r="197" spans="1:23" ht="38.25">
      <c r="A197" s="2215"/>
      <c r="B197" s="2218"/>
      <c r="C197" s="2221"/>
      <c r="D197" s="2244"/>
      <c r="E197" s="2225"/>
      <c r="F197" s="2225"/>
      <c r="G197" s="103"/>
      <c r="H197" s="88"/>
      <c r="I197" s="89"/>
      <c r="J197" s="90"/>
      <c r="K197" s="91"/>
      <c r="L197" s="1849"/>
      <c r="M197" s="228"/>
      <c r="N197" s="1851" t="s">
        <v>921</v>
      </c>
      <c r="O197" s="1852"/>
      <c r="P197" s="1853"/>
      <c r="Q197" s="1842" t="s">
        <v>71</v>
      </c>
      <c r="R197" s="208"/>
      <c r="S197" s="1750"/>
      <c r="T197" s="1751"/>
      <c r="U197" s="1750"/>
      <c r="V197" s="1750"/>
      <c r="W197" s="1750"/>
    </row>
    <row r="198" spans="1:23">
      <c r="A198" s="2215"/>
      <c r="B198" s="2218"/>
      <c r="C198" s="2221"/>
      <c r="D198" s="2244"/>
      <c r="E198" s="2225"/>
      <c r="F198" s="2225"/>
      <c r="G198" s="103"/>
      <c r="H198" s="88"/>
      <c r="I198" s="89"/>
      <c r="J198" s="90"/>
      <c r="K198" s="91"/>
      <c r="L198" s="1849"/>
      <c r="M198" s="228"/>
      <c r="N198" s="1851"/>
      <c r="O198" s="1852"/>
      <c r="P198" s="1853"/>
      <c r="Q198" s="1842"/>
      <c r="R198" s="208"/>
      <c r="S198" s="1750"/>
      <c r="T198" s="1751"/>
      <c r="U198" s="1750"/>
      <c r="V198" s="1750"/>
      <c r="W198" s="1750"/>
    </row>
    <row r="199" spans="1:23" ht="76.5">
      <c r="A199" s="2215"/>
      <c r="B199" s="2218"/>
      <c r="C199" s="2221"/>
      <c r="D199" s="2244"/>
      <c r="E199" s="2225"/>
      <c r="F199" s="2225"/>
      <c r="G199" s="103"/>
      <c r="H199" s="88"/>
      <c r="I199" s="89"/>
      <c r="J199" s="90"/>
      <c r="K199" s="91"/>
      <c r="L199" s="1849"/>
      <c r="M199" s="228"/>
      <c r="N199" s="1851" t="s">
        <v>922</v>
      </c>
      <c r="O199" s="1852"/>
      <c r="P199" s="1853" t="s">
        <v>71</v>
      </c>
      <c r="Q199" s="1842" t="s">
        <v>71</v>
      </c>
      <c r="R199" s="208"/>
      <c r="S199" s="1750"/>
      <c r="T199" s="1751"/>
      <c r="U199" s="1750"/>
      <c r="V199" s="1750"/>
      <c r="W199" s="1750"/>
    </row>
    <row r="200" spans="1:23" ht="25.5">
      <c r="A200" s="2215"/>
      <c r="B200" s="2218"/>
      <c r="C200" s="2221"/>
      <c r="D200" s="2244"/>
      <c r="E200" s="2225"/>
      <c r="F200" s="2225"/>
      <c r="G200" s="103"/>
      <c r="H200" s="88"/>
      <c r="I200" s="89"/>
      <c r="J200" s="90"/>
      <c r="K200" s="91"/>
      <c r="L200" s="1849"/>
      <c r="M200" s="228"/>
      <c r="N200" s="1851" t="s">
        <v>923</v>
      </c>
      <c r="O200" s="1852" t="s">
        <v>71</v>
      </c>
      <c r="P200" s="1853" t="s">
        <v>71</v>
      </c>
      <c r="Q200" s="1842" t="s">
        <v>71</v>
      </c>
      <c r="R200" s="437"/>
      <c r="S200" s="1750"/>
      <c r="T200" s="1751"/>
      <c r="U200" s="1750"/>
      <c r="V200" s="1750"/>
      <c r="W200" s="1750"/>
    </row>
    <row r="201" spans="1:23" ht="127.5">
      <c r="A201" s="2215"/>
      <c r="B201" s="2218"/>
      <c r="C201" s="2221"/>
      <c r="D201" s="2244"/>
      <c r="E201" s="2225"/>
      <c r="F201" s="2225"/>
      <c r="G201" s="103"/>
      <c r="H201" s="88"/>
      <c r="I201" s="89"/>
      <c r="J201" s="90"/>
      <c r="K201" s="224"/>
      <c r="L201" s="1849"/>
      <c r="M201" s="228"/>
      <c r="N201" s="1851" t="s">
        <v>924</v>
      </c>
      <c r="O201" s="1852"/>
      <c r="P201" s="1853" t="s">
        <v>71</v>
      </c>
      <c r="Q201" s="1842"/>
      <c r="R201" s="437"/>
      <c r="S201" s="1750"/>
      <c r="T201" s="1751"/>
      <c r="U201" s="1750"/>
      <c r="V201" s="1750"/>
      <c r="W201" s="1750"/>
    </row>
    <row r="202" spans="1:23" ht="51.75" thickBot="1">
      <c r="A202" s="2215"/>
      <c r="B202" s="2218"/>
      <c r="C202" s="2221"/>
      <c r="D202" s="2244"/>
      <c r="E202" s="2225"/>
      <c r="F202" s="2225"/>
      <c r="G202" s="103"/>
      <c r="H202" s="88"/>
      <c r="I202" s="89"/>
      <c r="J202" s="90"/>
      <c r="K202" s="224"/>
      <c r="L202" s="1849"/>
      <c r="M202" s="228"/>
      <c r="N202" s="1851" t="s">
        <v>925</v>
      </c>
      <c r="O202" s="1852"/>
      <c r="P202" s="1853"/>
      <c r="Q202" s="1842" t="s">
        <v>71</v>
      </c>
      <c r="R202" s="437"/>
      <c r="S202" s="1750"/>
      <c r="T202" s="1751"/>
      <c r="U202" s="1750"/>
      <c r="V202" s="1750"/>
      <c r="W202" s="1750"/>
    </row>
    <row r="203" spans="1:23" ht="13.5" thickBot="1">
      <c r="A203" s="2216"/>
      <c r="B203" s="2219"/>
      <c r="C203" s="2222"/>
      <c r="D203" s="2245"/>
      <c r="E203" s="2226"/>
      <c r="F203" s="2226"/>
      <c r="G203" s="1738" t="s">
        <v>13</v>
      </c>
      <c r="H203" s="1739">
        <f t="shared" ref="H203:M203" si="41">SUM(H184:H186)</f>
        <v>1653.2</v>
      </c>
      <c r="I203" s="1740">
        <f t="shared" si="41"/>
        <v>0</v>
      </c>
      <c r="J203" s="1741">
        <f t="shared" si="41"/>
        <v>0</v>
      </c>
      <c r="K203" s="1854">
        <f t="shared" si="41"/>
        <v>1653.2</v>
      </c>
      <c r="L203" s="1855">
        <f t="shared" si="41"/>
        <v>2500</v>
      </c>
      <c r="M203" s="1856">
        <f t="shared" si="41"/>
        <v>2500</v>
      </c>
      <c r="N203" s="1857"/>
      <c r="O203" s="1775"/>
      <c r="P203" s="442"/>
      <c r="Q203" s="436"/>
      <c r="R203" s="437"/>
      <c r="S203" s="1750"/>
      <c r="T203" s="1751"/>
      <c r="U203" s="1750"/>
      <c r="V203" s="1750"/>
      <c r="W203" s="1750"/>
    </row>
    <row r="204" spans="1:23" ht="13.5" thickBot="1">
      <c r="A204" s="1721" t="s">
        <v>14</v>
      </c>
      <c r="B204" s="1799" t="s">
        <v>12</v>
      </c>
      <c r="C204" s="2198" t="s">
        <v>15</v>
      </c>
      <c r="D204" s="2199"/>
      <c r="E204" s="2199"/>
      <c r="F204" s="2199"/>
      <c r="G204" s="2200"/>
      <c r="H204" s="1800">
        <f t="shared" ref="H204:M204" si="42">H125+H130+H135+H140+H144+H152+H156+H160+H164+H169+H174+H178+H203+H148+H183</f>
        <v>2702.7599999999998</v>
      </c>
      <c r="I204" s="1800">
        <f t="shared" si="42"/>
        <v>70.650000000000006</v>
      </c>
      <c r="J204" s="1800">
        <f t="shared" si="42"/>
        <v>12.8</v>
      </c>
      <c r="K204" s="1800">
        <f t="shared" si="42"/>
        <v>2634.71</v>
      </c>
      <c r="L204" s="1800">
        <f t="shared" si="42"/>
        <v>6213.9</v>
      </c>
      <c r="M204" s="1800">
        <f t="shared" si="42"/>
        <v>4157.6000000000004</v>
      </c>
      <c r="N204" s="1801"/>
      <c r="O204" s="1887"/>
      <c r="P204" s="1887"/>
      <c r="Q204" s="1888"/>
      <c r="R204" s="1750"/>
      <c r="S204" s="1750"/>
      <c r="T204" s="1751"/>
      <c r="U204" s="1750"/>
      <c r="V204" s="1750"/>
      <c r="W204" s="1750"/>
    </row>
    <row r="205" spans="1:23" ht="13.5" thickBot="1">
      <c r="A205" s="1721" t="s">
        <v>14</v>
      </c>
      <c r="B205" s="1722" t="s">
        <v>14</v>
      </c>
      <c r="C205" s="2249" t="s">
        <v>927</v>
      </c>
      <c r="D205" s="2250"/>
      <c r="E205" s="2250"/>
      <c r="F205" s="2250"/>
      <c r="G205" s="2250"/>
      <c r="H205" s="2250"/>
      <c r="I205" s="2250"/>
      <c r="J205" s="2250"/>
      <c r="K205" s="2250"/>
      <c r="L205" s="2250"/>
      <c r="M205" s="2250"/>
      <c r="N205" s="2250"/>
      <c r="O205" s="2250"/>
      <c r="P205" s="2250"/>
      <c r="Q205" s="2251"/>
      <c r="R205" s="1750"/>
      <c r="S205" s="1750"/>
      <c r="T205" s="1751"/>
      <c r="U205" s="1750"/>
      <c r="V205" s="1750"/>
      <c r="W205" s="1750"/>
    </row>
    <row r="206" spans="1:23">
      <c r="A206" s="2214" t="s">
        <v>14</v>
      </c>
      <c r="B206" s="2217" t="s">
        <v>14</v>
      </c>
      <c r="C206" s="2220" t="s">
        <v>12</v>
      </c>
      <c r="D206" s="2243" t="s">
        <v>964</v>
      </c>
      <c r="E206" s="2223" t="s">
        <v>64</v>
      </c>
      <c r="F206" s="2227" t="s">
        <v>41</v>
      </c>
      <c r="G206" s="82" t="s">
        <v>837</v>
      </c>
      <c r="H206" s="227">
        <f t="shared" ref="H206:M206" si="43">H212+H217+H222+H226+H231+H235+H240+H245+H250+H255+H260+H263+H268+H273+H278+H283+H288+H293+H298+H303+H317+H322</f>
        <v>950.09999999999991</v>
      </c>
      <c r="I206" s="46">
        <f t="shared" si="43"/>
        <v>66</v>
      </c>
      <c r="J206" s="46">
        <f t="shared" si="43"/>
        <v>0</v>
      </c>
      <c r="K206" s="85">
        <f t="shared" si="43"/>
        <v>884.09999999999991</v>
      </c>
      <c r="L206" s="83">
        <f t="shared" si="43"/>
        <v>2500</v>
      </c>
      <c r="M206" s="83">
        <f t="shared" si="43"/>
        <v>2502.1999999999998</v>
      </c>
      <c r="N206" s="1749"/>
      <c r="O206" s="1779"/>
      <c r="P206" s="440"/>
      <c r="Q206" s="432"/>
      <c r="R206" s="1750"/>
      <c r="S206" s="1750"/>
      <c r="T206" s="1751"/>
      <c r="U206" s="1750"/>
      <c r="V206" s="1750"/>
      <c r="W206" s="1750"/>
    </row>
    <row r="207" spans="1:23">
      <c r="A207" s="2215"/>
      <c r="B207" s="2218"/>
      <c r="C207" s="2221"/>
      <c r="D207" s="2244"/>
      <c r="E207" s="2224"/>
      <c r="F207" s="2228"/>
      <c r="G207" s="1727" t="s">
        <v>847</v>
      </c>
      <c r="H207" s="1752">
        <f t="shared" ref="H207:M207" si="44">H213+H218+H223+H227+H232+H236+H241</f>
        <v>1.6</v>
      </c>
      <c r="I207" s="1387">
        <f t="shared" si="44"/>
        <v>1.6</v>
      </c>
      <c r="J207" s="1387">
        <f t="shared" si="44"/>
        <v>0</v>
      </c>
      <c r="K207" s="1730">
        <f t="shared" si="44"/>
        <v>0</v>
      </c>
      <c r="L207" s="1728">
        <f t="shared" si="44"/>
        <v>2722.4</v>
      </c>
      <c r="M207" s="1728">
        <f t="shared" si="44"/>
        <v>2724.4</v>
      </c>
      <c r="N207" s="1805"/>
      <c r="O207" s="1774"/>
      <c r="P207" s="396"/>
      <c r="Q207" s="434"/>
      <c r="R207" s="1750"/>
      <c r="S207" s="1750"/>
      <c r="T207" s="1751"/>
      <c r="U207" s="1750"/>
      <c r="V207" s="1750"/>
      <c r="W207" s="1750"/>
    </row>
    <row r="208" spans="1:23">
      <c r="A208" s="2215"/>
      <c r="B208" s="2218"/>
      <c r="C208" s="2221"/>
      <c r="D208" s="2244"/>
      <c r="E208" s="2225"/>
      <c r="F208" s="2229"/>
      <c r="G208" s="1727" t="s">
        <v>40</v>
      </c>
      <c r="H208" s="1752">
        <f t="shared" ref="H208:M208" si="45">H214+H219+H224+H228+H233+H237+H242+H247+H252+H257+H265+H311+H315+H321</f>
        <v>197</v>
      </c>
      <c r="I208" s="1387">
        <f t="shared" si="45"/>
        <v>72.7</v>
      </c>
      <c r="J208" s="1387">
        <f t="shared" si="45"/>
        <v>5.5</v>
      </c>
      <c r="K208" s="1730">
        <f t="shared" si="45"/>
        <v>41</v>
      </c>
      <c r="L208" s="1728">
        <f t="shared" si="45"/>
        <v>300</v>
      </c>
      <c r="M208" s="1728">
        <f t="shared" si="45"/>
        <v>280</v>
      </c>
      <c r="N208" s="1805"/>
      <c r="O208" s="1798"/>
      <c r="P208" s="397"/>
      <c r="Q208" s="398"/>
      <c r="R208" s="1750"/>
      <c r="S208" s="1750"/>
      <c r="T208" s="1751"/>
      <c r="U208" s="1750"/>
      <c r="V208" s="1750"/>
      <c r="W208" s="1750"/>
    </row>
    <row r="209" spans="1:23">
      <c r="A209" s="2215"/>
      <c r="B209" s="2218"/>
      <c r="C209" s="2221"/>
      <c r="D209" s="2244"/>
      <c r="E209" s="2225"/>
      <c r="F209" s="2225"/>
      <c r="G209" s="103" t="s">
        <v>893</v>
      </c>
      <c r="H209" s="228">
        <f>H246+H251</f>
        <v>100</v>
      </c>
      <c r="I209" s="1390">
        <f t="shared" ref="I209:M209" si="46">I246+I251</f>
        <v>0</v>
      </c>
      <c r="J209" s="1390">
        <f t="shared" si="46"/>
        <v>0</v>
      </c>
      <c r="K209" s="1766">
        <f t="shared" si="46"/>
        <v>100</v>
      </c>
      <c r="L209" s="88">
        <f t="shared" si="46"/>
        <v>0</v>
      </c>
      <c r="M209" s="88">
        <f t="shared" si="46"/>
        <v>0</v>
      </c>
      <c r="N209" s="1805"/>
      <c r="O209" s="1798"/>
      <c r="P209" s="397"/>
      <c r="Q209" s="398"/>
      <c r="R209" s="1750"/>
      <c r="S209" s="1750"/>
      <c r="T209" s="1751"/>
      <c r="U209" s="1750"/>
      <c r="V209" s="1750"/>
      <c r="W209" s="1750"/>
    </row>
    <row r="210" spans="1:23">
      <c r="A210" s="2215"/>
      <c r="B210" s="2218"/>
      <c r="C210" s="2221"/>
      <c r="D210" s="2244"/>
      <c r="E210" s="2225"/>
      <c r="F210" s="2225"/>
      <c r="G210" s="103" t="s">
        <v>103</v>
      </c>
      <c r="H210" s="228">
        <f>H261+H264+H269+H256+H274+H279+H284+H289+H294+H299+H304+H307+H323</f>
        <v>0</v>
      </c>
      <c r="I210" s="1390">
        <f t="shared" ref="I210:M210" si="47">I261+I264+I269+I256+I274+I279+I284+I289+I294+I299+I304+I307+I323</f>
        <v>0</v>
      </c>
      <c r="J210" s="1390">
        <f t="shared" si="47"/>
        <v>0</v>
      </c>
      <c r="K210" s="1766">
        <f t="shared" si="47"/>
        <v>0</v>
      </c>
      <c r="L210" s="88">
        <f t="shared" si="47"/>
        <v>0</v>
      </c>
      <c r="M210" s="88">
        <f t="shared" si="47"/>
        <v>0</v>
      </c>
      <c r="N210" s="1805"/>
      <c r="O210" s="1798"/>
      <c r="P210" s="397"/>
      <c r="Q210" s="398"/>
      <c r="R210" s="1750"/>
      <c r="S210" s="1750"/>
      <c r="T210" s="1751"/>
      <c r="U210" s="1750"/>
      <c r="V210" s="1750"/>
      <c r="W210" s="1750"/>
    </row>
    <row r="211" spans="1:23" ht="13.5" thickBot="1">
      <c r="A211" s="2216"/>
      <c r="B211" s="2219"/>
      <c r="C211" s="2222"/>
      <c r="D211" s="2245"/>
      <c r="E211" s="2226"/>
      <c r="F211" s="2226"/>
      <c r="G211" s="1738" t="s">
        <v>13</v>
      </c>
      <c r="H211" s="1856">
        <f>H206+H207+H208+H209+H210</f>
        <v>1248.6999999999998</v>
      </c>
      <c r="I211" s="1854">
        <f t="shared" ref="I211:M211" si="48">I206+I207+I208+I209+I210</f>
        <v>140.30000000000001</v>
      </c>
      <c r="J211" s="1854">
        <f t="shared" si="48"/>
        <v>5.5</v>
      </c>
      <c r="K211" s="1742">
        <f t="shared" si="48"/>
        <v>1025.0999999999999</v>
      </c>
      <c r="L211" s="1739">
        <f t="shared" si="48"/>
        <v>5522.4</v>
      </c>
      <c r="M211" s="1739">
        <f t="shared" si="48"/>
        <v>5506.6</v>
      </c>
      <c r="N211" s="1809"/>
      <c r="O211" s="1775"/>
      <c r="P211" s="442"/>
      <c r="Q211" s="436"/>
      <c r="R211" s="1750"/>
      <c r="S211" s="1750"/>
      <c r="T211" s="1751"/>
      <c r="U211" s="1750"/>
      <c r="V211" s="1750"/>
      <c r="W211" s="1750"/>
    </row>
    <row r="212" spans="1:23">
      <c r="A212" s="2214"/>
      <c r="B212" s="2217"/>
      <c r="C212" s="2220"/>
      <c r="D212" s="1975" t="s">
        <v>928</v>
      </c>
      <c r="E212" s="2223" t="s">
        <v>64</v>
      </c>
      <c r="F212" s="2227" t="s">
        <v>929</v>
      </c>
      <c r="G212" s="82" t="s">
        <v>837</v>
      </c>
      <c r="H212" s="83">
        <v>0</v>
      </c>
      <c r="I212" s="45">
        <v>0</v>
      </c>
      <c r="J212" s="84"/>
      <c r="K212" s="85">
        <v>0</v>
      </c>
      <c r="L212" s="1723">
        <v>168</v>
      </c>
      <c r="M212" s="47">
        <v>169</v>
      </c>
      <c r="N212" s="1749" t="s">
        <v>842</v>
      </c>
      <c r="O212" s="1779"/>
      <c r="P212" s="440"/>
      <c r="Q212" s="432"/>
      <c r="R212" s="1750"/>
      <c r="S212" s="1750"/>
      <c r="T212" s="1751"/>
      <c r="U212" s="1750"/>
      <c r="V212" s="1750"/>
      <c r="W212" s="1750"/>
    </row>
    <row r="213" spans="1:23">
      <c r="A213" s="2215"/>
      <c r="B213" s="2218"/>
      <c r="C213" s="2221"/>
      <c r="D213" s="1982"/>
      <c r="E213" s="2224"/>
      <c r="F213" s="2228"/>
      <c r="G213" s="1727" t="s">
        <v>119</v>
      </c>
      <c r="H213" s="1728">
        <v>1.6</v>
      </c>
      <c r="I213" s="433">
        <v>1.6</v>
      </c>
      <c r="J213" s="1729"/>
      <c r="K213" s="1730">
        <v>0</v>
      </c>
      <c r="L213" s="1731">
        <v>668</v>
      </c>
      <c r="M213" s="1732">
        <v>667</v>
      </c>
      <c r="N213" s="1805" t="s">
        <v>841</v>
      </c>
      <c r="O213" s="1774"/>
      <c r="P213" s="396"/>
      <c r="Q213" s="434"/>
      <c r="R213" s="437"/>
      <c r="S213" s="1750"/>
      <c r="T213" s="1751"/>
      <c r="U213" s="1750"/>
      <c r="V213" s="1750"/>
      <c r="W213" s="1750"/>
    </row>
    <row r="214" spans="1:23">
      <c r="A214" s="2215"/>
      <c r="B214" s="2218"/>
      <c r="C214" s="2221"/>
      <c r="D214" s="1982"/>
      <c r="E214" s="2225"/>
      <c r="F214" s="2229"/>
      <c r="G214" s="1727" t="s">
        <v>40</v>
      </c>
      <c r="H214" s="1728"/>
      <c r="I214" s="433">
        <v>0.8</v>
      </c>
      <c r="J214" s="451">
        <v>0.7</v>
      </c>
      <c r="K214" s="1730"/>
      <c r="L214" s="1731"/>
      <c r="M214" s="1732"/>
      <c r="N214" s="1805" t="s">
        <v>851</v>
      </c>
      <c r="O214" s="1798" t="s">
        <v>71</v>
      </c>
      <c r="P214" s="397"/>
      <c r="Q214" s="398"/>
      <c r="R214" s="437"/>
      <c r="S214" s="1750"/>
      <c r="T214" s="1751"/>
      <c r="U214" s="1750"/>
      <c r="V214" s="1750"/>
      <c r="W214" s="1750"/>
    </row>
    <row r="215" spans="1:23" ht="9.6" customHeight="1">
      <c r="A215" s="2215"/>
      <c r="B215" s="2218"/>
      <c r="C215" s="2221"/>
      <c r="D215" s="1982"/>
      <c r="E215" s="2225"/>
      <c r="F215" s="2225"/>
      <c r="G215" s="103"/>
      <c r="H215" s="88"/>
      <c r="I215" s="89"/>
      <c r="J215" s="90"/>
      <c r="K215" s="91"/>
      <c r="L215" s="1736"/>
      <c r="M215" s="93"/>
      <c r="N215" s="1805" t="s">
        <v>843</v>
      </c>
      <c r="O215" s="1798"/>
      <c r="P215" s="397" t="s">
        <v>71</v>
      </c>
      <c r="Q215" s="398"/>
      <c r="R215" s="437"/>
      <c r="S215" s="1750"/>
      <c r="T215" s="1751"/>
      <c r="U215" s="1750"/>
      <c r="V215" s="1750"/>
      <c r="W215" s="1750"/>
    </row>
    <row r="216" spans="1:23" ht="13.15" customHeight="1" thickBot="1">
      <c r="A216" s="2216"/>
      <c r="B216" s="2219"/>
      <c r="C216" s="2222"/>
      <c r="D216" s="1976"/>
      <c r="E216" s="2226"/>
      <c r="F216" s="2226"/>
      <c r="G216" s="1738" t="s">
        <v>13</v>
      </c>
      <c r="H216" s="1739">
        <f t="shared" ref="H216:K216" si="49">SUM(H212:H214)</f>
        <v>1.6</v>
      </c>
      <c r="I216" s="1740">
        <f t="shared" si="49"/>
        <v>2.4000000000000004</v>
      </c>
      <c r="J216" s="1741">
        <f t="shared" si="49"/>
        <v>0.7</v>
      </c>
      <c r="K216" s="1742">
        <f t="shared" si="49"/>
        <v>0</v>
      </c>
      <c r="L216" s="1743">
        <f>SUM(L212:L215)</f>
        <v>836</v>
      </c>
      <c r="M216" s="1744">
        <f>SUM(M212:M215)</f>
        <v>836</v>
      </c>
      <c r="N216" s="1809" t="s">
        <v>871</v>
      </c>
      <c r="O216" s="1775"/>
      <c r="P216" s="442"/>
      <c r="Q216" s="436" t="s">
        <v>71</v>
      </c>
      <c r="R216" s="437"/>
      <c r="S216" s="1750"/>
      <c r="T216" s="1751"/>
      <c r="U216" s="1750"/>
      <c r="V216" s="1750"/>
      <c r="W216" s="1750"/>
    </row>
    <row r="217" spans="1:23">
      <c r="A217" s="2214"/>
      <c r="B217" s="2217"/>
      <c r="C217" s="2220"/>
      <c r="D217" s="1975" t="s">
        <v>930</v>
      </c>
      <c r="E217" s="2223" t="s">
        <v>64</v>
      </c>
      <c r="F217" s="2227" t="s">
        <v>906</v>
      </c>
      <c r="G217" s="82" t="s">
        <v>837</v>
      </c>
      <c r="H217" s="83">
        <v>66</v>
      </c>
      <c r="I217" s="45">
        <v>66</v>
      </c>
      <c r="J217" s="84"/>
      <c r="K217" s="85">
        <v>0</v>
      </c>
      <c r="L217" s="1723">
        <v>275</v>
      </c>
      <c r="M217" s="47">
        <v>276</v>
      </c>
      <c r="N217" s="1749" t="s">
        <v>842</v>
      </c>
      <c r="O217" s="1779"/>
      <c r="P217" s="440"/>
      <c r="Q217" s="432"/>
      <c r="R217" s="437"/>
      <c r="S217" s="1750"/>
      <c r="T217" s="1751"/>
      <c r="U217" s="1750"/>
      <c r="V217" s="1750"/>
      <c r="W217" s="1750"/>
    </row>
    <row r="218" spans="1:23">
      <c r="A218" s="2215"/>
      <c r="B218" s="2218"/>
      <c r="C218" s="2221"/>
      <c r="D218" s="1982"/>
      <c r="E218" s="2224"/>
      <c r="F218" s="2228"/>
      <c r="G218" s="1727" t="s">
        <v>119</v>
      </c>
      <c r="H218" s="1728">
        <v>0</v>
      </c>
      <c r="I218" s="433">
        <v>0</v>
      </c>
      <c r="J218" s="1729"/>
      <c r="K218" s="1730">
        <v>0</v>
      </c>
      <c r="L218" s="1731">
        <v>1527</v>
      </c>
      <c r="M218" s="1732">
        <v>1527</v>
      </c>
      <c r="N218" s="1805" t="s">
        <v>841</v>
      </c>
      <c r="O218" s="1774"/>
      <c r="P218" s="396"/>
      <c r="Q218" s="434"/>
      <c r="R218" s="437"/>
      <c r="S218" s="1750"/>
      <c r="T218" s="1751"/>
      <c r="U218" s="1750"/>
      <c r="V218" s="1750"/>
      <c r="W218" s="1750"/>
    </row>
    <row r="219" spans="1:23">
      <c r="A219" s="2215"/>
      <c r="B219" s="2218"/>
      <c r="C219" s="2221"/>
      <c r="D219" s="1982"/>
      <c r="E219" s="2225"/>
      <c r="F219" s="2229"/>
      <c r="G219" s="1727" t="s">
        <v>40</v>
      </c>
      <c r="H219" s="1728">
        <v>11</v>
      </c>
      <c r="I219" s="1806"/>
      <c r="J219" s="1729"/>
      <c r="K219" s="1730">
        <v>11</v>
      </c>
      <c r="L219" s="1731"/>
      <c r="M219" s="1732"/>
      <c r="N219" s="1805" t="s">
        <v>851</v>
      </c>
      <c r="O219" s="1798"/>
      <c r="P219" s="397"/>
      <c r="Q219" s="398"/>
      <c r="R219" s="437"/>
      <c r="S219" s="1750"/>
      <c r="T219" s="1751"/>
      <c r="U219" s="1750"/>
      <c r="V219" s="1750"/>
      <c r="W219" s="1750"/>
    </row>
    <row r="220" spans="1:23">
      <c r="A220" s="2215"/>
      <c r="B220" s="2218"/>
      <c r="C220" s="2221"/>
      <c r="D220" s="1982"/>
      <c r="E220" s="2225"/>
      <c r="F220" s="2225"/>
      <c r="G220" s="103"/>
      <c r="H220" s="88"/>
      <c r="I220" s="89"/>
      <c r="J220" s="90"/>
      <c r="K220" s="91"/>
      <c r="L220" s="1736"/>
      <c r="M220" s="93"/>
      <c r="N220" s="1821" t="s">
        <v>843</v>
      </c>
      <c r="O220" s="1798" t="s">
        <v>71</v>
      </c>
      <c r="P220" s="397"/>
      <c r="Q220" s="398"/>
      <c r="R220" s="437"/>
      <c r="S220" s="1750"/>
      <c r="T220" s="1751"/>
      <c r="U220" s="1750"/>
      <c r="V220" s="1750"/>
      <c r="W220" s="1750"/>
    </row>
    <row r="221" spans="1:23" ht="13.5" thickBot="1">
      <c r="A221" s="2216"/>
      <c r="B221" s="2219"/>
      <c r="C221" s="2222"/>
      <c r="D221" s="1976"/>
      <c r="E221" s="2226"/>
      <c r="F221" s="2226"/>
      <c r="G221" s="1738" t="s">
        <v>13</v>
      </c>
      <c r="H221" s="1739">
        <f>SUM(H217:H219)</f>
        <v>77</v>
      </c>
      <c r="I221" s="1740">
        <f t="shared" ref="I221:K221" si="50">SUM(I217:I219)</f>
        <v>66</v>
      </c>
      <c r="J221" s="1741">
        <f t="shared" si="50"/>
        <v>0</v>
      </c>
      <c r="K221" s="1742">
        <f t="shared" si="50"/>
        <v>11</v>
      </c>
      <c r="L221" s="1743">
        <f>SUM(L217:L220)</f>
        <v>1802</v>
      </c>
      <c r="M221" s="1744">
        <f>SUM(M217:M220)</f>
        <v>1803</v>
      </c>
      <c r="N221" s="1809" t="s">
        <v>871</v>
      </c>
      <c r="O221" s="1775"/>
      <c r="P221" s="442"/>
      <c r="Q221" s="436" t="s">
        <v>71</v>
      </c>
      <c r="R221" s="437"/>
      <c r="S221" s="1750"/>
      <c r="T221" s="1751"/>
      <c r="U221" s="1750"/>
      <c r="V221" s="1750"/>
      <c r="W221" s="1750"/>
    </row>
    <row r="222" spans="1:23">
      <c r="A222" s="2214"/>
      <c r="B222" s="2217"/>
      <c r="C222" s="2220"/>
      <c r="D222" s="1975" t="s">
        <v>931</v>
      </c>
      <c r="E222" s="2223" t="s">
        <v>64</v>
      </c>
      <c r="F222" s="2227" t="s">
        <v>881</v>
      </c>
      <c r="G222" s="82" t="s">
        <v>837</v>
      </c>
      <c r="H222" s="83">
        <v>0</v>
      </c>
      <c r="I222" s="45">
        <v>0</v>
      </c>
      <c r="J222" s="84"/>
      <c r="K222" s="85">
        <v>0</v>
      </c>
      <c r="L222" s="1723">
        <v>19.600000000000001</v>
      </c>
      <c r="M222" s="47">
        <v>19.600000000000001</v>
      </c>
      <c r="N222" s="1805" t="s">
        <v>841</v>
      </c>
      <c r="O222" s="1798" t="s">
        <v>71</v>
      </c>
      <c r="P222" s="440"/>
      <c r="Q222" s="432"/>
      <c r="R222" s="437"/>
      <c r="S222" s="1750"/>
      <c r="T222" s="1751"/>
      <c r="U222" s="1750"/>
      <c r="V222" s="1750"/>
      <c r="W222" s="1750"/>
    </row>
    <row r="223" spans="1:23">
      <c r="A223" s="2215"/>
      <c r="B223" s="2218"/>
      <c r="C223" s="2221"/>
      <c r="D223" s="1982"/>
      <c r="E223" s="2224"/>
      <c r="F223" s="2228"/>
      <c r="G223" s="1727" t="s">
        <v>119</v>
      </c>
      <c r="H223" s="1728">
        <v>0</v>
      </c>
      <c r="I223" s="433">
        <v>0</v>
      </c>
      <c r="J223" s="1729"/>
      <c r="K223" s="1730">
        <v>0</v>
      </c>
      <c r="L223" s="1731">
        <v>66.400000000000006</v>
      </c>
      <c r="M223" s="1732">
        <v>66.400000000000006</v>
      </c>
      <c r="N223" s="1805" t="s">
        <v>851</v>
      </c>
      <c r="O223" s="1774" t="s">
        <v>71</v>
      </c>
      <c r="P223" s="396"/>
      <c r="Q223" s="434"/>
      <c r="R223" s="437"/>
      <c r="S223" s="1750"/>
      <c r="T223" s="1751"/>
      <c r="U223" s="1750"/>
      <c r="V223" s="1750"/>
      <c r="W223" s="1750"/>
    </row>
    <row r="224" spans="1:23">
      <c r="A224" s="2215"/>
      <c r="B224" s="2218"/>
      <c r="C224" s="2221"/>
      <c r="D224" s="1982"/>
      <c r="E224" s="2225"/>
      <c r="F224" s="2229"/>
      <c r="G224" s="1727" t="s">
        <v>40</v>
      </c>
      <c r="H224" s="1728"/>
      <c r="I224" s="1806"/>
      <c r="J224" s="1729"/>
      <c r="K224" s="1773"/>
      <c r="L224" s="1731"/>
      <c r="M224" s="1732"/>
      <c r="N224" s="1889"/>
      <c r="O224" s="1844"/>
      <c r="P224" s="397"/>
      <c r="Q224" s="398"/>
      <c r="R224" s="437"/>
      <c r="S224" s="1750"/>
      <c r="T224" s="1751"/>
      <c r="U224" s="1750"/>
      <c r="V224" s="1750"/>
      <c r="W224" s="1750"/>
    </row>
    <row r="225" spans="1:23" ht="13.5" thickBot="1">
      <c r="A225" s="2216"/>
      <c r="B225" s="2219"/>
      <c r="C225" s="2222"/>
      <c r="D225" s="1976"/>
      <c r="E225" s="2226"/>
      <c r="F225" s="2226"/>
      <c r="G225" s="1738" t="s">
        <v>13</v>
      </c>
      <c r="H225" s="1739">
        <f>SUM(H222:H224)</f>
        <v>0</v>
      </c>
      <c r="I225" s="1740">
        <f>SUM(I222:I224)</f>
        <v>0</v>
      </c>
      <c r="J225" s="1741">
        <f>SUM(J222:J224)</f>
        <v>0</v>
      </c>
      <c r="K225" s="1742">
        <f>SUM(K222:K224)</f>
        <v>0</v>
      </c>
      <c r="L225" s="1743"/>
      <c r="M225" s="1744"/>
      <c r="N225" s="1809" t="s">
        <v>871</v>
      </c>
      <c r="O225" s="1775"/>
      <c r="P225" s="442"/>
      <c r="Q225" s="436" t="s">
        <v>71</v>
      </c>
      <c r="R225" s="437"/>
      <c r="S225" s="1750"/>
      <c r="T225" s="1751"/>
      <c r="U225" s="1750"/>
      <c r="V225" s="1750"/>
      <c r="W225" s="1750"/>
    </row>
    <row r="226" spans="1:23">
      <c r="A226" s="2214"/>
      <c r="B226" s="2217"/>
      <c r="C226" s="2220"/>
      <c r="D226" s="1975" t="s">
        <v>932</v>
      </c>
      <c r="E226" s="2223" t="s">
        <v>64</v>
      </c>
      <c r="F226" s="2227" t="s">
        <v>131</v>
      </c>
      <c r="G226" s="82" t="s">
        <v>837</v>
      </c>
      <c r="H226" s="83">
        <v>0</v>
      </c>
      <c r="I226" s="45">
        <v>0</v>
      </c>
      <c r="J226" s="84"/>
      <c r="K226" s="85">
        <v>0</v>
      </c>
      <c r="L226" s="1723">
        <v>28.6</v>
      </c>
      <c r="M226" s="47">
        <v>28.7</v>
      </c>
      <c r="N226" s="1749" t="s">
        <v>842</v>
      </c>
      <c r="O226" s="440" t="s">
        <v>71</v>
      </c>
      <c r="P226" s="437"/>
      <c r="Q226" s="432"/>
      <c r="R226" s="1750"/>
      <c r="S226" s="1750"/>
      <c r="T226" s="1751"/>
      <c r="U226" s="1750"/>
      <c r="V226" s="1750"/>
      <c r="W226" s="1750"/>
    </row>
    <row r="227" spans="1:23">
      <c r="A227" s="2215"/>
      <c r="B227" s="2218"/>
      <c r="C227" s="2221"/>
      <c r="D227" s="1982"/>
      <c r="E227" s="2224"/>
      <c r="F227" s="2228"/>
      <c r="G227" s="1727" t="s">
        <v>838</v>
      </c>
      <c r="H227" s="1728">
        <v>0</v>
      </c>
      <c r="I227" s="433">
        <v>0</v>
      </c>
      <c r="J227" s="1729"/>
      <c r="K227" s="1730">
        <v>0</v>
      </c>
      <c r="L227" s="1731">
        <v>353</v>
      </c>
      <c r="M227" s="1732">
        <v>354</v>
      </c>
      <c r="N227" s="1805" t="s">
        <v>841</v>
      </c>
      <c r="O227" s="396" t="s">
        <v>71</v>
      </c>
      <c r="P227" s="437"/>
      <c r="Q227" s="434"/>
      <c r="R227" s="1750"/>
      <c r="S227" s="1750"/>
      <c r="T227" s="1751"/>
      <c r="U227" s="1750"/>
      <c r="V227" s="1750"/>
      <c r="W227" s="1750"/>
    </row>
    <row r="228" spans="1:23">
      <c r="A228" s="2215"/>
      <c r="B228" s="2218"/>
      <c r="C228" s="2221"/>
      <c r="D228" s="1982"/>
      <c r="E228" s="2225"/>
      <c r="F228" s="2229"/>
      <c r="G228" s="1727" t="s">
        <v>40</v>
      </c>
      <c r="H228" s="1728"/>
      <c r="I228" s="1806"/>
      <c r="J228" s="1729"/>
      <c r="K228" s="1773"/>
      <c r="L228" s="1731"/>
      <c r="M228" s="1732"/>
      <c r="N228" s="1805" t="s">
        <v>851</v>
      </c>
      <c r="O228" s="397" t="s">
        <v>71</v>
      </c>
      <c r="P228" s="437"/>
      <c r="Q228" s="398"/>
      <c r="R228" s="1750"/>
      <c r="S228" s="1750"/>
      <c r="T228" s="1751"/>
      <c r="U228" s="1750"/>
      <c r="V228" s="1750"/>
      <c r="W228" s="1750"/>
    </row>
    <row r="229" spans="1:23">
      <c r="A229" s="2215"/>
      <c r="B229" s="2218"/>
      <c r="C229" s="2221"/>
      <c r="D229" s="1982"/>
      <c r="E229" s="2225"/>
      <c r="F229" s="2225"/>
      <c r="G229" s="103"/>
      <c r="H229" s="88"/>
      <c r="I229" s="89"/>
      <c r="J229" s="90"/>
      <c r="K229" s="91"/>
      <c r="L229" s="1736"/>
      <c r="M229" s="93"/>
      <c r="N229" s="1805" t="s">
        <v>843</v>
      </c>
      <c r="O229" s="1798"/>
      <c r="P229" s="397" t="s">
        <v>71</v>
      </c>
      <c r="Q229" s="398"/>
      <c r="R229" s="1750"/>
      <c r="S229" s="1750"/>
      <c r="T229" s="1751"/>
      <c r="U229" s="1750"/>
      <c r="V229" s="1750"/>
      <c r="W229" s="1750"/>
    </row>
    <row r="230" spans="1:23" ht="13.5" thickBot="1">
      <c r="A230" s="2216"/>
      <c r="B230" s="2219"/>
      <c r="C230" s="2222"/>
      <c r="D230" s="1976"/>
      <c r="E230" s="2226"/>
      <c r="F230" s="2226"/>
      <c r="G230" s="1738" t="s">
        <v>13</v>
      </c>
      <c r="H230" s="1739">
        <f>SUM(H226:H228)</f>
        <v>0</v>
      </c>
      <c r="I230" s="1740">
        <f t="shared" ref="I230:K230" si="51">SUM(I226:I228)</f>
        <v>0</v>
      </c>
      <c r="J230" s="1741">
        <f t="shared" si="51"/>
        <v>0</v>
      </c>
      <c r="K230" s="1742">
        <f t="shared" si="51"/>
        <v>0</v>
      </c>
      <c r="L230" s="1743">
        <f>SUM(L226:L229)</f>
        <v>381.6</v>
      </c>
      <c r="M230" s="1744">
        <f>SUM(M226:M229)</f>
        <v>382.7</v>
      </c>
      <c r="N230" s="1809" t="s">
        <v>871</v>
      </c>
      <c r="O230" s="1775"/>
      <c r="P230" s="442"/>
      <c r="Q230" s="436"/>
      <c r="R230" s="1750"/>
      <c r="S230" s="1750"/>
      <c r="T230" s="1751"/>
      <c r="U230" s="1750"/>
      <c r="V230" s="1750"/>
      <c r="W230" s="1750"/>
    </row>
    <row r="231" spans="1:23">
      <c r="A231" s="2214"/>
      <c r="B231" s="2217"/>
      <c r="C231" s="2220"/>
      <c r="D231" s="1975" t="s">
        <v>933</v>
      </c>
      <c r="E231" s="2223" t="s">
        <v>64</v>
      </c>
      <c r="F231" s="2227" t="s">
        <v>131</v>
      </c>
      <c r="G231" s="82" t="s">
        <v>837</v>
      </c>
      <c r="H231" s="83">
        <v>0</v>
      </c>
      <c r="I231" s="45">
        <v>0</v>
      </c>
      <c r="J231" s="84"/>
      <c r="K231" s="85">
        <v>0</v>
      </c>
      <c r="L231" s="1723">
        <v>8.8000000000000007</v>
      </c>
      <c r="M231" s="47">
        <v>8.9</v>
      </c>
      <c r="N231" s="1805" t="s">
        <v>841</v>
      </c>
      <c r="O231" s="440" t="s">
        <v>71</v>
      </c>
      <c r="P231" s="437"/>
      <c r="Q231" s="432"/>
      <c r="R231" s="1750"/>
      <c r="S231" s="1750"/>
      <c r="T231" s="1751"/>
      <c r="U231" s="1750"/>
      <c r="V231" s="1750"/>
      <c r="W231" s="1750"/>
    </row>
    <row r="232" spans="1:23">
      <c r="A232" s="2215"/>
      <c r="B232" s="2218"/>
      <c r="C232" s="2221"/>
      <c r="D232" s="1982"/>
      <c r="E232" s="2224"/>
      <c r="F232" s="2228"/>
      <c r="G232" s="1727" t="s">
        <v>838</v>
      </c>
      <c r="H232" s="1728">
        <v>0</v>
      </c>
      <c r="I232" s="433">
        <v>0</v>
      </c>
      <c r="J232" s="1729"/>
      <c r="K232" s="1730">
        <v>0</v>
      </c>
      <c r="L232" s="1731">
        <v>108</v>
      </c>
      <c r="M232" s="1732">
        <v>110</v>
      </c>
      <c r="N232" s="1805" t="s">
        <v>851</v>
      </c>
      <c r="O232" s="396" t="s">
        <v>71</v>
      </c>
      <c r="P232" s="437"/>
      <c r="Q232" s="434"/>
      <c r="R232" s="1750"/>
      <c r="S232" s="1750"/>
      <c r="T232" s="1751"/>
      <c r="U232" s="1750"/>
      <c r="V232" s="1750"/>
      <c r="W232" s="1750"/>
    </row>
    <row r="233" spans="1:23">
      <c r="A233" s="2215"/>
      <c r="B233" s="2218"/>
      <c r="C233" s="2221"/>
      <c r="D233" s="1982"/>
      <c r="E233" s="2225"/>
      <c r="F233" s="2229"/>
      <c r="G233" s="1727" t="s">
        <v>40</v>
      </c>
      <c r="H233" s="1728"/>
      <c r="I233" s="1806"/>
      <c r="J233" s="1729"/>
      <c r="K233" s="1773"/>
      <c r="L233" s="1731"/>
      <c r="M233" s="1732"/>
      <c r="N233" s="1805" t="s">
        <v>843</v>
      </c>
      <c r="O233" s="1798"/>
      <c r="P233" s="397" t="s">
        <v>71</v>
      </c>
      <c r="Q233" s="398"/>
      <c r="R233" s="1750"/>
      <c r="S233" s="1750"/>
      <c r="T233" s="1751"/>
      <c r="U233" s="1750"/>
      <c r="V233" s="1750"/>
      <c r="W233" s="1750"/>
    </row>
    <row r="234" spans="1:23" ht="13.5" thickBot="1">
      <c r="A234" s="2216"/>
      <c r="B234" s="2219"/>
      <c r="C234" s="2222"/>
      <c r="D234" s="1976"/>
      <c r="E234" s="2226"/>
      <c r="F234" s="2226"/>
      <c r="G234" s="1738" t="s">
        <v>13</v>
      </c>
      <c r="H234" s="1739">
        <f t="shared" ref="H234:M234" si="52">SUM(H231:H233)</f>
        <v>0</v>
      </c>
      <c r="I234" s="1740">
        <f t="shared" si="52"/>
        <v>0</v>
      </c>
      <c r="J234" s="1741">
        <f t="shared" si="52"/>
        <v>0</v>
      </c>
      <c r="K234" s="1742">
        <f t="shared" si="52"/>
        <v>0</v>
      </c>
      <c r="L234" s="1743">
        <f t="shared" si="52"/>
        <v>116.8</v>
      </c>
      <c r="M234" s="1744">
        <f t="shared" si="52"/>
        <v>118.9</v>
      </c>
      <c r="N234" s="1809" t="s">
        <v>871</v>
      </c>
      <c r="O234" s="1775"/>
      <c r="P234" s="442"/>
      <c r="Q234" s="436"/>
      <c r="R234" s="1750"/>
      <c r="S234" s="1750"/>
      <c r="T234" s="1751"/>
      <c r="U234" s="1750"/>
      <c r="V234" s="1750"/>
      <c r="W234" s="1750"/>
    </row>
    <row r="235" spans="1:23">
      <c r="A235" s="2214"/>
      <c r="B235" s="2217"/>
      <c r="C235" s="2220"/>
      <c r="D235" s="1975" t="s">
        <v>934</v>
      </c>
      <c r="E235" s="2223" t="s">
        <v>64</v>
      </c>
      <c r="F235" s="2227" t="s">
        <v>854</v>
      </c>
      <c r="G235" s="82" t="s">
        <v>837</v>
      </c>
      <c r="H235" s="83">
        <v>0</v>
      </c>
      <c r="I235" s="45">
        <v>0</v>
      </c>
      <c r="J235" s="84"/>
      <c r="K235" s="85">
        <v>0</v>
      </c>
      <c r="L235" s="1723">
        <v>0</v>
      </c>
      <c r="M235" s="47">
        <v>0</v>
      </c>
      <c r="N235" s="1749" t="s">
        <v>842</v>
      </c>
      <c r="O235" s="1779"/>
      <c r="P235" s="440"/>
      <c r="Q235" s="432"/>
      <c r="R235" s="1750"/>
      <c r="S235" s="1750"/>
      <c r="T235" s="1751"/>
      <c r="U235" s="1750"/>
      <c r="V235" s="1750"/>
      <c r="W235" s="1750"/>
    </row>
    <row r="236" spans="1:23">
      <c r="A236" s="2215"/>
      <c r="B236" s="2218"/>
      <c r="C236" s="2221"/>
      <c r="D236" s="1982"/>
      <c r="E236" s="2224"/>
      <c r="F236" s="2228"/>
      <c r="G236" s="1727" t="s">
        <v>847</v>
      </c>
      <c r="H236" s="1728">
        <v>0</v>
      </c>
      <c r="I236" s="433">
        <v>0</v>
      </c>
      <c r="J236" s="1729"/>
      <c r="K236" s="1730">
        <v>0</v>
      </c>
      <c r="L236" s="1731">
        <v>0</v>
      </c>
      <c r="M236" s="1732">
        <v>0</v>
      </c>
      <c r="N236" s="1805" t="s">
        <v>841</v>
      </c>
      <c r="O236" s="1774"/>
      <c r="P236" s="396" t="s">
        <v>71</v>
      </c>
      <c r="Q236" s="434"/>
      <c r="R236" s="1750"/>
      <c r="S236" s="1750"/>
      <c r="T236" s="1751"/>
      <c r="U236" s="1750"/>
      <c r="V236" s="1750"/>
      <c r="W236" s="1750"/>
    </row>
    <row r="237" spans="1:23">
      <c r="A237" s="2215"/>
      <c r="B237" s="2218"/>
      <c r="C237" s="2221"/>
      <c r="D237" s="1982"/>
      <c r="E237" s="2225"/>
      <c r="F237" s="2229"/>
      <c r="G237" s="1727" t="s">
        <v>40</v>
      </c>
      <c r="H237" s="1728"/>
      <c r="I237" s="1806"/>
      <c r="J237" s="1729"/>
      <c r="K237" s="1773"/>
      <c r="L237" s="1731"/>
      <c r="M237" s="1732"/>
      <c r="N237" s="1805" t="s">
        <v>851</v>
      </c>
      <c r="O237" s="1798"/>
      <c r="P237" s="397" t="s">
        <v>71</v>
      </c>
      <c r="Q237" s="398"/>
      <c r="R237" s="1750"/>
      <c r="S237" s="1750"/>
      <c r="T237" s="1751"/>
      <c r="U237" s="1750"/>
      <c r="V237" s="1750"/>
      <c r="W237" s="1750"/>
    </row>
    <row r="238" spans="1:23">
      <c r="A238" s="2215"/>
      <c r="B238" s="2218"/>
      <c r="C238" s="2221"/>
      <c r="D238" s="1982"/>
      <c r="E238" s="2225"/>
      <c r="F238" s="2225"/>
      <c r="G238" s="103"/>
      <c r="H238" s="88"/>
      <c r="I238" s="89"/>
      <c r="J238" s="90"/>
      <c r="K238" s="91"/>
      <c r="L238" s="1736"/>
      <c r="M238" s="93"/>
      <c r="N238" s="1805" t="s">
        <v>843</v>
      </c>
      <c r="O238" s="1798"/>
      <c r="P238" s="397" t="s">
        <v>71</v>
      </c>
      <c r="Q238" s="398"/>
      <c r="R238" s="1750"/>
      <c r="S238" s="1750"/>
      <c r="T238" s="1751"/>
      <c r="U238" s="1750"/>
      <c r="V238" s="1750"/>
      <c r="W238" s="1750"/>
    </row>
    <row r="239" spans="1:23" ht="13.5" thickBot="1">
      <c r="A239" s="2216"/>
      <c r="B239" s="2219"/>
      <c r="C239" s="2222"/>
      <c r="D239" s="1976"/>
      <c r="E239" s="2226"/>
      <c r="F239" s="2226"/>
      <c r="G239" s="1738" t="s">
        <v>13</v>
      </c>
      <c r="H239" s="1739">
        <f t="shared" ref="H239:K239" si="53">SUM(H235:H237)</f>
        <v>0</v>
      </c>
      <c r="I239" s="1740">
        <f t="shared" si="53"/>
        <v>0</v>
      </c>
      <c r="J239" s="1741">
        <f t="shared" si="53"/>
        <v>0</v>
      </c>
      <c r="K239" s="1742">
        <f t="shared" si="53"/>
        <v>0</v>
      </c>
      <c r="L239" s="1743">
        <f>SUM(L235:L238)</f>
        <v>0</v>
      </c>
      <c r="M239" s="1744">
        <f>SUM(M235:M238)</f>
        <v>0</v>
      </c>
      <c r="N239" s="1809" t="s">
        <v>871</v>
      </c>
      <c r="O239" s="1775"/>
      <c r="P239" s="442"/>
      <c r="Q239" s="436"/>
      <c r="R239" s="1750"/>
      <c r="S239" s="1750"/>
      <c r="T239" s="1751"/>
      <c r="U239" s="1750"/>
      <c r="V239" s="1750"/>
      <c r="W239" s="1750"/>
    </row>
    <row r="240" spans="1:23">
      <c r="A240" s="2214"/>
      <c r="B240" s="2217"/>
      <c r="C240" s="2220"/>
      <c r="D240" s="1975" t="s">
        <v>935</v>
      </c>
      <c r="E240" s="2223" t="s">
        <v>64</v>
      </c>
      <c r="F240" s="2227" t="s">
        <v>131</v>
      </c>
      <c r="G240" s="82" t="s">
        <v>837</v>
      </c>
      <c r="H240" s="83">
        <v>0</v>
      </c>
      <c r="I240" s="45">
        <v>0</v>
      </c>
      <c r="J240" s="84"/>
      <c r="K240" s="85">
        <v>0</v>
      </c>
      <c r="L240" s="1723">
        <v>0</v>
      </c>
      <c r="M240" s="47">
        <v>0</v>
      </c>
      <c r="N240" s="1749" t="s">
        <v>842</v>
      </c>
      <c r="O240" s="1779"/>
      <c r="P240" s="440"/>
      <c r="Q240" s="432"/>
      <c r="R240" s="1750"/>
      <c r="S240" s="1750"/>
      <c r="T240" s="1751"/>
      <c r="U240" s="1750"/>
      <c r="V240" s="1750"/>
      <c r="W240" s="1750"/>
    </row>
    <row r="241" spans="1:23">
      <c r="A241" s="2215"/>
      <c r="B241" s="2218"/>
      <c r="C241" s="2221"/>
      <c r="D241" s="1982"/>
      <c r="E241" s="2224"/>
      <c r="F241" s="2228"/>
      <c r="G241" s="1727" t="s">
        <v>847</v>
      </c>
      <c r="H241" s="1728">
        <v>0</v>
      </c>
      <c r="I241" s="433">
        <v>0</v>
      </c>
      <c r="J241" s="1729"/>
      <c r="K241" s="1730">
        <v>0</v>
      </c>
      <c r="L241" s="1731">
        <v>0</v>
      </c>
      <c r="M241" s="1732">
        <v>0</v>
      </c>
      <c r="N241" s="1805" t="s">
        <v>841</v>
      </c>
      <c r="O241" s="1774"/>
      <c r="P241" s="396" t="s">
        <v>71</v>
      </c>
      <c r="Q241" s="434"/>
      <c r="R241" s="1750"/>
      <c r="S241" s="1750"/>
      <c r="T241" s="1751"/>
      <c r="U241" s="1750"/>
      <c r="V241" s="1750"/>
      <c r="W241" s="1750"/>
    </row>
    <row r="242" spans="1:23">
      <c r="A242" s="2215"/>
      <c r="B242" s="2218"/>
      <c r="C242" s="2221"/>
      <c r="D242" s="1982"/>
      <c r="E242" s="2225"/>
      <c r="F242" s="2229"/>
      <c r="G242" s="1727" t="s">
        <v>40</v>
      </c>
      <c r="H242" s="1728"/>
      <c r="I242" s="1806"/>
      <c r="J242" s="1729"/>
      <c r="K242" s="1773"/>
      <c r="L242" s="1731"/>
      <c r="M242" s="1732"/>
      <c r="N242" s="1805" t="s">
        <v>851</v>
      </c>
      <c r="O242" s="1798"/>
      <c r="P242" s="397" t="s">
        <v>71</v>
      </c>
      <c r="Q242" s="398"/>
      <c r="R242" s="1750"/>
      <c r="S242" s="1750"/>
      <c r="T242" s="1751"/>
      <c r="U242" s="1750"/>
      <c r="V242" s="1750"/>
      <c r="W242" s="1750"/>
    </row>
    <row r="243" spans="1:23">
      <c r="A243" s="2215"/>
      <c r="B243" s="2218"/>
      <c r="C243" s="2221"/>
      <c r="D243" s="1982"/>
      <c r="E243" s="2225"/>
      <c r="F243" s="2225"/>
      <c r="G243" s="103"/>
      <c r="H243" s="88"/>
      <c r="I243" s="89"/>
      <c r="J243" s="90"/>
      <c r="K243" s="91"/>
      <c r="L243" s="1736"/>
      <c r="M243" s="93"/>
      <c r="N243" s="1805" t="s">
        <v>843</v>
      </c>
      <c r="O243" s="1798"/>
      <c r="P243" s="397" t="s">
        <v>71</v>
      </c>
      <c r="Q243" s="398"/>
      <c r="R243" s="1750"/>
      <c r="S243" s="1750"/>
      <c r="T243" s="1751"/>
      <c r="U243" s="1750"/>
      <c r="V243" s="1750"/>
      <c r="W243" s="1750"/>
    </row>
    <row r="244" spans="1:23" ht="13.5" thickBot="1">
      <c r="A244" s="2216"/>
      <c r="B244" s="2219"/>
      <c r="C244" s="2222"/>
      <c r="D244" s="1976"/>
      <c r="E244" s="2226"/>
      <c r="F244" s="2226"/>
      <c r="G244" s="1738" t="s">
        <v>13</v>
      </c>
      <c r="H244" s="1739">
        <f t="shared" ref="H244:L244" si="54">SUM(H240:H242)</f>
        <v>0</v>
      </c>
      <c r="I244" s="1740">
        <f t="shared" si="54"/>
        <v>0</v>
      </c>
      <c r="J244" s="1741">
        <f t="shared" si="54"/>
        <v>0</v>
      </c>
      <c r="K244" s="1742">
        <f t="shared" si="54"/>
        <v>0</v>
      </c>
      <c r="L244" s="1743">
        <f t="shared" si="54"/>
        <v>0</v>
      </c>
      <c r="M244" s="1744">
        <f>SUM(M240:M243)</f>
        <v>0</v>
      </c>
      <c r="N244" s="1809" t="s">
        <v>871</v>
      </c>
      <c r="O244" s="1775"/>
      <c r="P244" s="442"/>
      <c r="Q244" s="436"/>
      <c r="R244" s="1750"/>
      <c r="S244" s="1750"/>
      <c r="T244" s="1751"/>
      <c r="U244" s="1750"/>
      <c r="V244" s="1750"/>
      <c r="W244" s="1750"/>
    </row>
    <row r="245" spans="1:23">
      <c r="A245" s="2214"/>
      <c r="B245" s="2217"/>
      <c r="C245" s="2220"/>
      <c r="D245" s="1975" t="s">
        <v>936</v>
      </c>
      <c r="E245" s="2223" t="s">
        <v>64</v>
      </c>
      <c r="F245" s="2227" t="s">
        <v>131</v>
      </c>
      <c r="G245" s="82" t="s">
        <v>837</v>
      </c>
      <c r="H245" s="83">
        <v>75</v>
      </c>
      <c r="I245" s="45">
        <v>0</v>
      </c>
      <c r="J245" s="84"/>
      <c r="K245" s="85">
        <v>75</v>
      </c>
      <c r="L245" s="1723">
        <v>0</v>
      </c>
      <c r="M245" s="47">
        <v>0</v>
      </c>
      <c r="N245" s="1749" t="s">
        <v>842</v>
      </c>
      <c r="O245" s="1779"/>
      <c r="P245" s="440"/>
      <c r="Q245" s="432"/>
      <c r="R245" s="1750"/>
      <c r="S245" s="1750"/>
      <c r="T245" s="1751"/>
      <c r="U245" s="1750"/>
      <c r="V245" s="1750"/>
      <c r="W245" s="1750"/>
    </row>
    <row r="246" spans="1:23">
      <c r="A246" s="2215"/>
      <c r="B246" s="2218"/>
      <c r="C246" s="2221"/>
      <c r="D246" s="1982"/>
      <c r="E246" s="2224"/>
      <c r="F246" s="2228"/>
      <c r="G246" s="1727" t="s">
        <v>893</v>
      </c>
      <c r="H246" s="1728">
        <v>0</v>
      </c>
      <c r="I246" s="433">
        <v>0</v>
      </c>
      <c r="J246" s="1729"/>
      <c r="K246" s="1730">
        <v>0</v>
      </c>
      <c r="L246" s="1731">
        <v>0</v>
      </c>
      <c r="M246" s="1732">
        <v>0</v>
      </c>
      <c r="N246" s="1805" t="s">
        <v>851</v>
      </c>
      <c r="O246" s="1774" t="s">
        <v>71</v>
      </c>
      <c r="P246" s="396"/>
      <c r="Q246" s="434"/>
      <c r="R246" s="1750"/>
      <c r="S246" s="1750"/>
      <c r="T246" s="1751"/>
      <c r="U246" s="1750"/>
      <c r="V246" s="1750"/>
      <c r="W246" s="1750"/>
    </row>
    <row r="247" spans="1:23">
      <c r="A247" s="2215"/>
      <c r="B247" s="2218"/>
      <c r="C247" s="2221"/>
      <c r="D247" s="1982"/>
      <c r="E247" s="2225"/>
      <c r="F247" s="2229"/>
      <c r="G247" s="1727" t="s">
        <v>40</v>
      </c>
      <c r="H247" s="1728"/>
      <c r="I247" s="1806"/>
      <c r="J247" s="1729"/>
      <c r="K247" s="1773"/>
      <c r="L247" s="1731"/>
      <c r="M247" s="1732"/>
      <c r="N247" s="1805" t="s">
        <v>843</v>
      </c>
      <c r="O247" s="1798" t="s">
        <v>71</v>
      </c>
      <c r="P247" s="397"/>
      <c r="Q247" s="398"/>
      <c r="R247" s="1750"/>
      <c r="S247" s="1750"/>
      <c r="T247" s="1751"/>
      <c r="U247" s="1750"/>
      <c r="V247" s="1750"/>
      <c r="W247" s="1750"/>
    </row>
    <row r="248" spans="1:23">
      <c r="A248" s="2215"/>
      <c r="B248" s="2218"/>
      <c r="C248" s="2221"/>
      <c r="D248" s="1982"/>
      <c r="E248" s="2225"/>
      <c r="F248" s="2225"/>
      <c r="G248" s="103"/>
      <c r="H248" s="88"/>
      <c r="I248" s="89"/>
      <c r="J248" s="90"/>
      <c r="K248" s="91"/>
      <c r="L248" s="1736"/>
      <c r="M248" s="93"/>
      <c r="N248" s="1805" t="s">
        <v>871</v>
      </c>
      <c r="O248" s="1798"/>
      <c r="P248" s="397"/>
      <c r="Q248" s="398" t="s">
        <v>71</v>
      </c>
      <c r="R248" s="1750"/>
      <c r="S248" s="1750"/>
      <c r="T248" s="1751"/>
      <c r="U248" s="1750"/>
      <c r="V248" s="1750"/>
      <c r="W248" s="1750"/>
    </row>
    <row r="249" spans="1:23" ht="13.5" thickBot="1">
      <c r="A249" s="2216"/>
      <c r="B249" s="2219"/>
      <c r="C249" s="2222"/>
      <c r="D249" s="1976"/>
      <c r="E249" s="2226"/>
      <c r="F249" s="2226"/>
      <c r="G249" s="1738" t="s">
        <v>13</v>
      </c>
      <c r="H249" s="1739">
        <f t="shared" ref="H249:M249" si="55">SUM(H245:H247)</f>
        <v>75</v>
      </c>
      <c r="I249" s="1740">
        <f t="shared" si="55"/>
        <v>0</v>
      </c>
      <c r="J249" s="1741">
        <f t="shared" si="55"/>
        <v>0</v>
      </c>
      <c r="K249" s="1742">
        <f t="shared" si="55"/>
        <v>75</v>
      </c>
      <c r="L249" s="1743">
        <f t="shared" si="55"/>
        <v>0</v>
      </c>
      <c r="M249" s="1744">
        <f t="shared" si="55"/>
        <v>0</v>
      </c>
      <c r="N249" s="1809"/>
      <c r="O249" s="1775"/>
      <c r="P249" s="442"/>
      <c r="Q249" s="436"/>
      <c r="R249" s="1750"/>
      <c r="S249" s="1750"/>
      <c r="T249" s="1751"/>
      <c r="U249" s="1750"/>
      <c r="V249" s="1750"/>
      <c r="W249" s="1750"/>
    </row>
    <row r="250" spans="1:23">
      <c r="A250" s="2214"/>
      <c r="B250" s="2217"/>
      <c r="C250" s="2220"/>
      <c r="D250" s="1975" t="s">
        <v>937</v>
      </c>
      <c r="E250" s="2223" t="s">
        <v>64</v>
      </c>
      <c r="F250" s="2227" t="s">
        <v>938</v>
      </c>
      <c r="G250" s="82" t="s">
        <v>837</v>
      </c>
      <c r="H250" s="83">
        <v>0</v>
      </c>
      <c r="I250" s="45">
        <v>0</v>
      </c>
      <c r="J250" s="84"/>
      <c r="K250" s="85">
        <v>0</v>
      </c>
      <c r="L250" s="1723">
        <v>0</v>
      </c>
      <c r="M250" s="47">
        <v>0</v>
      </c>
      <c r="N250" s="1749" t="s">
        <v>842</v>
      </c>
      <c r="O250" s="440" t="s">
        <v>71</v>
      </c>
      <c r="P250" s="437"/>
      <c r="Q250" s="432"/>
      <c r="R250" s="1750"/>
      <c r="S250" s="1750"/>
      <c r="T250" s="1751"/>
      <c r="U250" s="1750"/>
      <c r="V250" s="1750"/>
      <c r="W250" s="1750"/>
    </row>
    <row r="251" spans="1:23">
      <c r="A251" s="2215"/>
      <c r="B251" s="2218"/>
      <c r="C251" s="2221"/>
      <c r="D251" s="1982"/>
      <c r="E251" s="2224"/>
      <c r="F251" s="2228"/>
      <c r="G251" s="1727" t="s">
        <v>893</v>
      </c>
      <c r="H251" s="1728">
        <v>100</v>
      </c>
      <c r="I251" s="433">
        <v>0</v>
      </c>
      <c r="J251" s="1729"/>
      <c r="K251" s="1730">
        <v>100</v>
      </c>
      <c r="L251" s="1731">
        <v>0</v>
      </c>
      <c r="M251" s="1732">
        <v>0</v>
      </c>
      <c r="N251" s="1805" t="s">
        <v>851</v>
      </c>
      <c r="O251" s="396" t="s">
        <v>71</v>
      </c>
      <c r="P251" s="437"/>
      <c r="Q251" s="434"/>
      <c r="R251" s="1750"/>
      <c r="S251" s="1750"/>
      <c r="T251" s="1751"/>
      <c r="U251" s="1750"/>
      <c r="V251" s="1750"/>
      <c r="W251" s="1750"/>
    </row>
    <row r="252" spans="1:23">
      <c r="A252" s="2215"/>
      <c r="B252" s="2218"/>
      <c r="C252" s="2221"/>
      <c r="D252" s="1982"/>
      <c r="E252" s="2225"/>
      <c r="F252" s="2229"/>
      <c r="G252" s="1727" t="s">
        <v>40</v>
      </c>
      <c r="H252" s="1728"/>
      <c r="I252" s="1806"/>
      <c r="J252" s="1729"/>
      <c r="K252" s="1773"/>
      <c r="L252" s="1731"/>
      <c r="M252" s="1732"/>
      <c r="N252" s="1805" t="s">
        <v>939</v>
      </c>
      <c r="O252" s="397" t="s">
        <v>71</v>
      </c>
      <c r="P252" s="437"/>
      <c r="Q252" s="398"/>
      <c r="R252" s="1750"/>
      <c r="S252" s="1750"/>
      <c r="T252" s="1751"/>
      <c r="U252" s="1750"/>
      <c r="V252" s="1750"/>
      <c r="W252" s="1750"/>
    </row>
    <row r="253" spans="1:23" ht="19.899999999999999" customHeight="1">
      <c r="A253" s="2215"/>
      <c r="B253" s="2218"/>
      <c r="C253" s="2221"/>
      <c r="D253" s="1982"/>
      <c r="E253" s="2225"/>
      <c r="F253" s="2225"/>
      <c r="G253" s="103"/>
      <c r="H253" s="88"/>
      <c r="I253" s="89"/>
      <c r="J253" s="90"/>
      <c r="K253" s="91"/>
      <c r="L253" s="1736"/>
      <c r="M253" s="93"/>
      <c r="N253" s="1805" t="s">
        <v>843</v>
      </c>
      <c r="O253" s="1798" t="s">
        <v>71</v>
      </c>
      <c r="P253" s="397"/>
      <c r="Q253" s="398"/>
      <c r="R253" s="1750"/>
      <c r="S253" s="1750"/>
      <c r="T253" s="1751"/>
      <c r="U253" s="1750"/>
      <c r="V253" s="1750"/>
      <c r="W253" s="1750"/>
    </row>
    <row r="254" spans="1:23" ht="13.5" thickBot="1">
      <c r="A254" s="2216"/>
      <c r="B254" s="2219"/>
      <c r="C254" s="2222"/>
      <c r="D254" s="1976"/>
      <c r="E254" s="2226"/>
      <c r="F254" s="2226"/>
      <c r="G254" s="1738" t="s">
        <v>13</v>
      </c>
      <c r="H254" s="1739">
        <f t="shared" ref="H254:L254" si="56">SUM(H250:H252)</f>
        <v>100</v>
      </c>
      <c r="I254" s="1740">
        <f t="shared" si="56"/>
        <v>0</v>
      </c>
      <c r="J254" s="1741">
        <f t="shared" si="56"/>
        <v>0</v>
      </c>
      <c r="K254" s="1742">
        <f t="shared" si="56"/>
        <v>100</v>
      </c>
      <c r="L254" s="1743">
        <f t="shared" si="56"/>
        <v>0</v>
      </c>
      <c r="M254" s="1744">
        <f>SUM(M250:M253)</f>
        <v>0</v>
      </c>
      <c r="N254" s="1809" t="s">
        <v>871</v>
      </c>
      <c r="O254" s="1775"/>
      <c r="P254" s="442"/>
      <c r="Q254" s="436"/>
      <c r="R254" s="1750"/>
      <c r="S254" s="1750"/>
      <c r="T254" s="1751"/>
      <c r="U254" s="1750"/>
      <c r="V254" s="1750"/>
      <c r="W254" s="1750"/>
    </row>
    <row r="255" spans="1:23">
      <c r="A255" s="2214"/>
      <c r="B255" s="2217"/>
      <c r="C255" s="2220"/>
      <c r="D255" s="1975" t="s">
        <v>940</v>
      </c>
      <c r="E255" s="2223" t="s">
        <v>64</v>
      </c>
      <c r="F255" s="2227" t="s">
        <v>906</v>
      </c>
      <c r="G255" s="82" t="s">
        <v>837</v>
      </c>
      <c r="H255" s="83">
        <v>0</v>
      </c>
      <c r="I255" s="45">
        <v>0</v>
      </c>
      <c r="J255" s="84"/>
      <c r="K255" s="85">
        <v>0</v>
      </c>
      <c r="L255" s="1723">
        <v>0</v>
      </c>
      <c r="M255" s="47">
        <v>0</v>
      </c>
      <c r="N255" s="1749" t="s">
        <v>842</v>
      </c>
      <c r="O255" s="1779"/>
      <c r="P255" s="440" t="s">
        <v>71</v>
      </c>
      <c r="Q255" s="432"/>
      <c r="R255" s="1750"/>
      <c r="S255" s="1750"/>
      <c r="T255" s="1751"/>
      <c r="U255" s="1750"/>
      <c r="V255" s="1750"/>
      <c r="W255" s="1750"/>
    </row>
    <row r="256" spans="1:23">
      <c r="A256" s="2215"/>
      <c r="B256" s="2218"/>
      <c r="C256" s="2221"/>
      <c r="D256" s="1982"/>
      <c r="E256" s="2224"/>
      <c r="F256" s="2228"/>
      <c r="G256" s="1727" t="s">
        <v>103</v>
      </c>
      <c r="H256" s="1728">
        <v>0</v>
      </c>
      <c r="I256" s="433">
        <v>0</v>
      </c>
      <c r="J256" s="1729"/>
      <c r="K256" s="1730">
        <v>0</v>
      </c>
      <c r="L256" s="1731">
        <v>0</v>
      </c>
      <c r="M256" s="1732">
        <v>0</v>
      </c>
      <c r="N256" s="1805" t="s">
        <v>841</v>
      </c>
      <c r="O256" s="1774"/>
      <c r="P256" s="396" t="s">
        <v>71</v>
      </c>
      <c r="Q256" s="434"/>
      <c r="R256" s="1750"/>
      <c r="S256" s="1750"/>
      <c r="T256" s="1751"/>
      <c r="U256" s="1750"/>
      <c r="V256" s="1750"/>
      <c r="W256" s="1750"/>
    </row>
    <row r="257" spans="1:23">
      <c r="A257" s="2215"/>
      <c r="B257" s="2218"/>
      <c r="C257" s="2221"/>
      <c r="D257" s="1982"/>
      <c r="E257" s="2225"/>
      <c r="F257" s="2229"/>
      <c r="G257" s="1727" t="s">
        <v>40</v>
      </c>
      <c r="H257" s="1728"/>
      <c r="I257" s="1806"/>
      <c r="J257" s="1729"/>
      <c r="K257" s="1773"/>
      <c r="L257" s="1731"/>
      <c r="M257" s="1732"/>
      <c r="N257" s="1805" t="s">
        <v>851</v>
      </c>
      <c r="O257" s="1798"/>
      <c r="P257" s="397" t="s">
        <v>71</v>
      </c>
      <c r="Q257" s="398"/>
      <c r="R257" s="1750"/>
      <c r="S257" s="1750"/>
      <c r="T257" s="1751"/>
      <c r="U257" s="1750"/>
      <c r="V257" s="1750"/>
      <c r="W257" s="1750"/>
    </row>
    <row r="258" spans="1:23" ht="17.45" customHeight="1">
      <c r="A258" s="2215"/>
      <c r="B258" s="2218"/>
      <c r="C258" s="2221"/>
      <c r="D258" s="1982"/>
      <c r="E258" s="2225"/>
      <c r="F258" s="2225"/>
      <c r="G258" s="103"/>
      <c r="H258" s="88"/>
      <c r="I258" s="89"/>
      <c r="J258" s="90"/>
      <c r="K258" s="91"/>
      <c r="L258" s="1736"/>
      <c r="M258" s="93"/>
      <c r="N258" s="1805" t="s">
        <v>843</v>
      </c>
      <c r="O258" s="1798"/>
      <c r="P258" s="397" t="s">
        <v>71</v>
      </c>
      <c r="Q258" s="398"/>
      <c r="R258" s="1750"/>
      <c r="S258" s="1750"/>
      <c r="T258" s="1751"/>
      <c r="U258" s="1750"/>
      <c r="V258" s="1750"/>
      <c r="W258" s="1750"/>
    </row>
    <row r="259" spans="1:23" ht="13.5" thickBot="1">
      <c r="A259" s="2216"/>
      <c r="B259" s="2219"/>
      <c r="C259" s="2222"/>
      <c r="D259" s="1976"/>
      <c r="E259" s="2226"/>
      <c r="F259" s="2226"/>
      <c r="G259" s="1738" t="s">
        <v>13</v>
      </c>
      <c r="H259" s="1739">
        <f t="shared" ref="H259:K259" si="57">SUM(H255:H257)</f>
        <v>0</v>
      </c>
      <c r="I259" s="1740">
        <f t="shared" si="57"/>
        <v>0</v>
      </c>
      <c r="J259" s="1741">
        <f t="shared" si="57"/>
        <v>0</v>
      </c>
      <c r="K259" s="1742">
        <f t="shared" si="57"/>
        <v>0</v>
      </c>
      <c r="L259" s="1743">
        <f>SUM(L255:L258)</f>
        <v>0</v>
      </c>
      <c r="M259" s="1744">
        <f>SUM(M255:M258)</f>
        <v>0</v>
      </c>
      <c r="N259" s="1809" t="s">
        <v>871</v>
      </c>
      <c r="O259" s="1775"/>
      <c r="P259" s="442"/>
      <c r="Q259" s="436"/>
      <c r="R259" s="1750"/>
      <c r="S259" s="1750"/>
      <c r="T259" s="1751"/>
      <c r="U259" s="1750"/>
      <c r="V259" s="1750"/>
      <c r="W259" s="1750"/>
    </row>
    <row r="260" spans="1:23">
      <c r="A260" s="2214"/>
      <c r="B260" s="2217"/>
      <c r="C260" s="2220"/>
      <c r="D260" s="1975" t="s">
        <v>941</v>
      </c>
      <c r="E260" s="2238" t="s">
        <v>64</v>
      </c>
      <c r="F260" s="2241" t="s">
        <v>942</v>
      </c>
      <c r="G260" s="1890" t="s">
        <v>837</v>
      </c>
      <c r="H260" s="1891">
        <v>79.3</v>
      </c>
      <c r="I260" s="1892">
        <v>0</v>
      </c>
      <c r="J260" s="457"/>
      <c r="K260" s="458">
        <v>79.3</v>
      </c>
      <c r="L260" s="1893">
        <v>0</v>
      </c>
      <c r="M260" s="1894">
        <v>0</v>
      </c>
      <c r="N260" s="1895" t="s">
        <v>871</v>
      </c>
      <c r="O260" s="1896" t="s">
        <v>71</v>
      </c>
      <c r="P260" s="440"/>
      <c r="Q260" s="432"/>
      <c r="R260" s="1750"/>
      <c r="S260" s="1750"/>
      <c r="T260" s="1751"/>
      <c r="U260" s="1750"/>
      <c r="V260" s="1750"/>
      <c r="W260" s="1750"/>
    </row>
    <row r="261" spans="1:23" ht="21" customHeight="1">
      <c r="A261" s="2215"/>
      <c r="B261" s="2218"/>
      <c r="C261" s="2221"/>
      <c r="D261" s="1982"/>
      <c r="E261" s="2239"/>
      <c r="F261" s="2242"/>
      <c r="G261" s="1897" t="s">
        <v>103</v>
      </c>
      <c r="H261" s="1788">
        <v>0</v>
      </c>
      <c r="I261" s="446">
        <v>0</v>
      </c>
      <c r="J261" s="1898"/>
      <c r="K261" s="1789">
        <v>0</v>
      </c>
      <c r="L261" s="1899">
        <v>0</v>
      </c>
      <c r="M261" s="1900">
        <v>0</v>
      </c>
      <c r="N261" s="1733"/>
      <c r="O261" s="1901"/>
      <c r="P261" s="396"/>
      <c r="Q261" s="434"/>
      <c r="R261" s="1750"/>
      <c r="S261" s="1750"/>
      <c r="T261" s="1751"/>
      <c r="U261" s="1750"/>
      <c r="V261" s="1750"/>
      <c r="W261" s="1750"/>
    </row>
    <row r="262" spans="1:23" ht="13.5" thickBot="1">
      <c r="A262" s="2216"/>
      <c r="B262" s="2219"/>
      <c r="C262" s="2222"/>
      <c r="D262" s="1976"/>
      <c r="E262" s="2240"/>
      <c r="F262" s="2240"/>
      <c r="G262" s="1902" t="s">
        <v>13</v>
      </c>
      <c r="H262" s="1903">
        <f t="shared" ref="H262:M262" si="58">SUM(H260:H261)</f>
        <v>79.3</v>
      </c>
      <c r="I262" s="1904">
        <f t="shared" si="58"/>
        <v>0</v>
      </c>
      <c r="J262" s="1905">
        <f t="shared" si="58"/>
        <v>0</v>
      </c>
      <c r="K262" s="1906">
        <f t="shared" si="58"/>
        <v>79.3</v>
      </c>
      <c r="L262" s="1907">
        <f t="shared" si="58"/>
        <v>0</v>
      </c>
      <c r="M262" s="1908">
        <f t="shared" si="58"/>
        <v>0</v>
      </c>
      <c r="N262" s="1909"/>
      <c r="O262" s="1910"/>
      <c r="P262" s="442"/>
      <c r="Q262" s="436"/>
      <c r="R262" s="1750"/>
      <c r="S262" s="1750"/>
      <c r="T262" s="1751"/>
      <c r="U262" s="1750"/>
      <c r="V262" s="1750"/>
      <c r="W262" s="1750"/>
    </row>
    <row r="263" spans="1:23">
      <c r="A263" s="2214"/>
      <c r="B263" s="2217"/>
      <c r="C263" s="2220"/>
      <c r="D263" s="1975" t="s">
        <v>943</v>
      </c>
      <c r="E263" s="2223" t="s">
        <v>64</v>
      </c>
      <c r="F263" s="2227" t="s">
        <v>131</v>
      </c>
      <c r="G263" s="82" t="s">
        <v>837</v>
      </c>
      <c r="H263" s="83">
        <v>0</v>
      </c>
      <c r="I263" s="45">
        <v>0</v>
      </c>
      <c r="J263" s="84"/>
      <c r="K263" s="85">
        <v>0</v>
      </c>
      <c r="L263" s="1723">
        <v>0</v>
      </c>
      <c r="M263" s="47">
        <v>0</v>
      </c>
      <c r="N263" s="1749" t="s">
        <v>842</v>
      </c>
      <c r="O263" s="1779"/>
      <c r="P263" s="440" t="s">
        <v>71</v>
      </c>
      <c r="Q263" s="432"/>
      <c r="R263" s="1750"/>
      <c r="S263" s="1750"/>
      <c r="T263" s="1751"/>
      <c r="U263" s="1750"/>
      <c r="V263" s="1750"/>
      <c r="W263" s="1750"/>
    </row>
    <row r="264" spans="1:23">
      <c r="A264" s="2215"/>
      <c r="B264" s="2218"/>
      <c r="C264" s="2221"/>
      <c r="D264" s="1982"/>
      <c r="E264" s="2224"/>
      <c r="F264" s="2228"/>
      <c r="G264" s="1727" t="s">
        <v>103</v>
      </c>
      <c r="H264" s="1728">
        <v>0</v>
      </c>
      <c r="I264" s="433">
        <v>0</v>
      </c>
      <c r="J264" s="1729"/>
      <c r="K264" s="1730">
        <v>0</v>
      </c>
      <c r="L264" s="1731">
        <v>0</v>
      </c>
      <c r="M264" s="1732">
        <v>0</v>
      </c>
      <c r="N264" s="1805" t="s">
        <v>841</v>
      </c>
      <c r="O264" s="1774"/>
      <c r="P264" s="396" t="s">
        <v>71</v>
      </c>
      <c r="Q264" s="434"/>
      <c r="R264" s="1750"/>
      <c r="S264" s="1750"/>
      <c r="T264" s="1751"/>
      <c r="U264" s="1750"/>
      <c r="V264" s="1750"/>
      <c r="W264" s="1750"/>
    </row>
    <row r="265" spans="1:23">
      <c r="A265" s="2215"/>
      <c r="B265" s="2218"/>
      <c r="C265" s="2221"/>
      <c r="D265" s="1982"/>
      <c r="E265" s="2225"/>
      <c r="F265" s="2229"/>
      <c r="G265" s="1727" t="s">
        <v>40</v>
      </c>
      <c r="H265" s="1728"/>
      <c r="I265" s="1806"/>
      <c r="J265" s="1729"/>
      <c r="K265" s="1773"/>
      <c r="L265" s="1731"/>
      <c r="M265" s="1732"/>
      <c r="N265" s="1805" t="s">
        <v>851</v>
      </c>
      <c r="O265" s="1798"/>
      <c r="P265" s="397" t="s">
        <v>71</v>
      </c>
      <c r="Q265" s="398"/>
      <c r="R265" s="1750"/>
      <c r="S265" s="1750"/>
      <c r="T265" s="1751"/>
      <c r="U265" s="1750"/>
      <c r="V265" s="1750"/>
      <c r="W265" s="1750"/>
    </row>
    <row r="266" spans="1:23" ht="18.600000000000001" customHeight="1">
      <c r="A266" s="2215"/>
      <c r="B266" s="2218"/>
      <c r="C266" s="2221"/>
      <c r="D266" s="1982"/>
      <c r="E266" s="2225"/>
      <c r="F266" s="2225"/>
      <c r="G266" s="103"/>
      <c r="H266" s="88"/>
      <c r="I266" s="89"/>
      <c r="J266" s="90"/>
      <c r="K266" s="91"/>
      <c r="L266" s="1736"/>
      <c r="M266" s="93"/>
      <c r="N266" s="1805" t="s">
        <v>843</v>
      </c>
      <c r="O266" s="1798"/>
      <c r="P266" s="397" t="s">
        <v>71</v>
      </c>
      <c r="Q266" s="398"/>
      <c r="R266" s="1750"/>
      <c r="S266" s="1750"/>
      <c r="T266" s="1751"/>
      <c r="U266" s="1750"/>
      <c r="V266" s="1750"/>
      <c r="W266" s="1750"/>
    </row>
    <row r="267" spans="1:23" ht="13.5" thickBot="1">
      <c r="A267" s="2216"/>
      <c r="B267" s="2219"/>
      <c r="C267" s="2222"/>
      <c r="D267" s="1976"/>
      <c r="E267" s="2226"/>
      <c r="F267" s="2226"/>
      <c r="G267" s="1738" t="s">
        <v>13</v>
      </c>
      <c r="H267" s="1739">
        <f t="shared" ref="H267:M267" si="59">SUM(H263:H265)</f>
        <v>0</v>
      </c>
      <c r="I267" s="1740">
        <f t="shared" si="59"/>
        <v>0</v>
      </c>
      <c r="J267" s="1741">
        <f t="shared" si="59"/>
        <v>0</v>
      </c>
      <c r="K267" s="1742">
        <f t="shared" si="59"/>
        <v>0</v>
      </c>
      <c r="L267" s="1743">
        <f t="shared" si="59"/>
        <v>0</v>
      </c>
      <c r="M267" s="1744">
        <f t="shared" si="59"/>
        <v>0</v>
      </c>
      <c r="N267" s="1809" t="s">
        <v>871</v>
      </c>
      <c r="O267" s="1775"/>
      <c r="P267" s="442"/>
      <c r="Q267" s="436"/>
      <c r="R267" s="1750"/>
      <c r="S267" s="1750"/>
      <c r="T267" s="1751"/>
      <c r="U267" s="1750"/>
      <c r="V267" s="1750"/>
      <c r="W267" s="1750"/>
    </row>
    <row r="268" spans="1:23">
      <c r="A268" s="2214"/>
      <c r="B268" s="2217"/>
      <c r="C268" s="2220"/>
      <c r="D268" s="1975" t="s">
        <v>944</v>
      </c>
      <c r="E268" s="2223" t="s">
        <v>64</v>
      </c>
      <c r="F268" s="2227" t="s">
        <v>131</v>
      </c>
      <c r="G268" s="82" t="s">
        <v>837</v>
      </c>
      <c r="H268" s="83">
        <v>0</v>
      </c>
      <c r="I268" s="45">
        <v>0</v>
      </c>
      <c r="J268" s="84"/>
      <c r="K268" s="85">
        <v>0</v>
      </c>
      <c r="L268" s="1723">
        <v>0</v>
      </c>
      <c r="M268" s="47">
        <v>0</v>
      </c>
      <c r="N268" s="1749" t="s">
        <v>842</v>
      </c>
      <c r="O268" s="1779"/>
      <c r="P268" s="440" t="s">
        <v>71</v>
      </c>
      <c r="Q268" s="432"/>
      <c r="R268" s="1750"/>
      <c r="S268" s="1750"/>
      <c r="T268" s="1751"/>
      <c r="U268" s="1750"/>
      <c r="V268" s="1750"/>
      <c r="W268" s="1750"/>
    </row>
    <row r="269" spans="1:23">
      <c r="A269" s="2215"/>
      <c r="B269" s="2218"/>
      <c r="C269" s="2221"/>
      <c r="D269" s="1982"/>
      <c r="E269" s="2224"/>
      <c r="F269" s="2228"/>
      <c r="G269" s="1727" t="s">
        <v>103</v>
      </c>
      <c r="H269" s="1728">
        <v>0</v>
      </c>
      <c r="I269" s="433">
        <v>0</v>
      </c>
      <c r="J269" s="1729"/>
      <c r="K269" s="1730">
        <v>0</v>
      </c>
      <c r="L269" s="1731">
        <v>0</v>
      </c>
      <c r="M269" s="1732">
        <v>0</v>
      </c>
      <c r="N269" s="1805" t="s">
        <v>851</v>
      </c>
      <c r="O269" s="1774"/>
      <c r="P269" s="396" t="s">
        <v>71</v>
      </c>
      <c r="Q269" s="434"/>
      <c r="R269" s="1750"/>
      <c r="S269" s="1750"/>
      <c r="T269" s="1751"/>
      <c r="U269" s="1750"/>
      <c r="V269" s="1750"/>
      <c r="W269" s="1750"/>
    </row>
    <row r="270" spans="1:23">
      <c r="A270" s="2215"/>
      <c r="B270" s="2218"/>
      <c r="C270" s="2221"/>
      <c r="D270" s="1982"/>
      <c r="E270" s="2225"/>
      <c r="F270" s="2229"/>
      <c r="G270" s="1727"/>
      <c r="H270" s="1728"/>
      <c r="I270" s="1806"/>
      <c r="J270" s="1729"/>
      <c r="K270" s="1773"/>
      <c r="L270" s="1731"/>
      <c r="M270" s="1732"/>
      <c r="N270" s="1805" t="s">
        <v>939</v>
      </c>
      <c r="O270" s="1798"/>
      <c r="P270" s="397" t="s">
        <v>71</v>
      </c>
      <c r="Q270" s="398"/>
      <c r="R270" s="1750"/>
      <c r="S270" s="1750"/>
      <c r="T270" s="1751"/>
      <c r="U270" s="1750"/>
      <c r="V270" s="1750"/>
      <c r="W270" s="1750"/>
    </row>
    <row r="271" spans="1:23" ht="26.45" customHeight="1">
      <c r="A271" s="2215"/>
      <c r="B271" s="2218"/>
      <c r="C271" s="2221"/>
      <c r="D271" s="1982"/>
      <c r="E271" s="2225"/>
      <c r="F271" s="2225"/>
      <c r="G271" s="103"/>
      <c r="H271" s="88"/>
      <c r="I271" s="89"/>
      <c r="J271" s="90"/>
      <c r="K271" s="91"/>
      <c r="L271" s="1736"/>
      <c r="M271" s="93"/>
      <c r="N271" s="1805" t="s">
        <v>843</v>
      </c>
      <c r="O271" s="1798"/>
      <c r="P271" s="397"/>
      <c r="Q271" s="398" t="s">
        <v>71</v>
      </c>
      <c r="R271" s="1750"/>
      <c r="S271" s="1750"/>
      <c r="T271" s="1751"/>
      <c r="U271" s="1750"/>
      <c r="V271" s="1750"/>
      <c r="W271" s="1750"/>
    </row>
    <row r="272" spans="1:23" ht="13.5" thickBot="1">
      <c r="A272" s="2216"/>
      <c r="B272" s="2219"/>
      <c r="C272" s="2222"/>
      <c r="D272" s="1976"/>
      <c r="E272" s="2226"/>
      <c r="F272" s="2226"/>
      <c r="G272" s="1738" t="s">
        <v>13</v>
      </c>
      <c r="H272" s="1739">
        <f t="shared" ref="H272:M272" si="60">SUM(H268:H270)</f>
        <v>0</v>
      </c>
      <c r="I272" s="1740">
        <f t="shared" si="60"/>
        <v>0</v>
      </c>
      <c r="J272" s="1741">
        <f t="shared" si="60"/>
        <v>0</v>
      </c>
      <c r="K272" s="1742">
        <f t="shared" si="60"/>
        <v>0</v>
      </c>
      <c r="L272" s="1743">
        <f t="shared" si="60"/>
        <v>0</v>
      </c>
      <c r="M272" s="1744">
        <f t="shared" si="60"/>
        <v>0</v>
      </c>
      <c r="N272" s="1809" t="s">
        <v>871</v>
      </c>
      <c r="O272" s="1775"/>
      <c r="P272" s="442"/>
      <c r="Q272" s="436"/>
      <c r="R272" s="1750"/>
      <c r="S272" s="1750"/>
      <c r="T272" s="1751"/>
      <c r="U272" s="1750"/>
      <c r="V272" s="1750"/>
      <c r="W272" s="1750"/>
    </row>
    <row r="273" spans="1:23" ht="13.5" thickBot="1">
      <c r="A273" s="2214"/>
      <c r="B273" s="2217"/>
      <c r="C273" s="2220"/>
      <c r="D273" s="1975" t="s">
        <v>945</v>
      </c>
      <c r="E273" s="2223" t="s">
        <v>64</v>
      </c>
      <c r="F273" s="2227" t="s">
        <v>131</v>
      </c>
      <c r="G273" s="82" t="s">
        <v>837</v>
      </c>
      <c r="H273" s="83">
        <v>0</v>
      </c>
      <c r="I273" s="45">
        <v>0</v>
      </c>
      <c r="J273" s="84"/>
      <c r="K273" s="85">
        <v>0</v>
      </c>
      <c r="L273" s="1723">
        <v>0</v>
      </c>
      <c r="M273" s="47">
        <v>0</v>
      </c>
      <c r="N273" s="1749" t="s">
        <v>842</v>
      </c>
      <c r="O273" s="1779"/>
      <c r="P273" s="440" t="s">
        <v>71</v>
      </c>
      <c r="Q273" s="432"/>
      <c r="R273" s="437"/>
      <c r="S273" s="1750"/>
      <c r="T273" s="1751"/>
      <c r="U273" s="1750"/>
      <c r="V273" s="1750"/>
      <c r="W273" s="1750"/>
    </row>
    <row r="274" spans="1:23">
      <c r="A274" s="2215"/>
      <c r="B274" s="2218"/>
      <c r="C274" s="2221"/>
      <c r="D274" s="1982"/>
      <c r="E274" s="2224"/>
      <c r="F274" s="2228"/>
      <c r="G274" s="1727" t="s">
        <v>103</v>
      </c>
      <c r="H274" s="1728">
        <v>0</v>
      </c>
      <c r="I274" s="433">
        <v>0</v>
      </c>
      <c r="J274" s="1729"/>
      <c r="K274" s="1730">
        <v>0</v>
      </c>
      <c r="L274" s="1731">
        <v>0</v>
      </c>
      <c r="M274" s="1732">
        <v>0</v>
      </c>
      <c r="N274" s="1805" t="s">
        <v>841</v>
      </c>
      <c r="O274" s="1774"/>
      <c r="P274" s="440" t="s">
        <v>71</v>
      </c>
      <c r="Q274" s="434"/>
      <c r="R274" s="437"/>
      <c r="S274" s="1750"/>
      <c r="T274" s="1751"/>
      <c r="U274" s="1750"/>
      <c r="V274" s="1750"/>
      <c r="W274" s="1750"/>
    </row>
    <row r="275" spans="1:23">
      <c r="A275" s="2215"/>
      <c r="B275" s="2218"/>
      <c r="C275" s="2221"/>
      <c r="D275" s="1982"/>
      <c r="E275" s="2225"/>
      <c r="F275" s="2229"/>
      <c r="G275" s="1727"/>
      <c r="H275" s="1728"/>
      <c r="I275" s="1806"/>
      <c r="J275" s="1729"/>
      <c r="K275" s="1773"/>
      <c r="L275" s="1731"/>
      <c r="M275" s="1732"/>
      <c r="N275" s="1805" t="s">
        <v>851</v>
      </c>
      <c r="O275" s="1798"/>
      <c r="P275" s="397" t="s">
        <v>71</v>
      </c>
      <c r="Q275" s="398"/>
      <c r="R275" s="437"/>
      <c r="S275" s="1750"/>
      <c r="T275" s="1751"/>
      <c r="U275" s="1750"/>
      <c r="V275" s="1750"/>
      <c r="W275" s="1750"/>
    </row>
    <row r="276" spans="1:23" ht="21" customHeight="1">
      <c r="A276" s="2215"/>
      <c r="B276" s="2218"/>
      <c r="C276" s="2221"/>
      <c r="D276" s="1982"/>
      <c r="E276" s="2225"/>
      <c r="F276" s="2225"/>
      <c r="G276" s="103"/>
      <c r="H276" s="88"/>
      <c r="I276" s="89"/>
      <c r="J276" s="90"/>
      <c r="K276" s="91"/>
      <c r="L276" s="1736"/>
      <c r="M276" s="93"/>
      <c r="N276" s="1805" t="s">
        <v>843</v>
      </c>
      <c r="O276" s="1798"/>
      <c r="P276" s="397"/>
      <c r="Q276" s="398" t="s">
        <v>71</v>
      </c>
      <c r="R276" s="437"/>
      <c r="S276" s="1750"/>
      <c r="T276" s="1751"/>
      <c r="U276" s="1750"/>
      <c r="V276" s="1750"/>
      <c r="W276" s="1750"/>
    </row>
    <row r="277" spans="1:23" ht="13.5" thickBot="1">
      <c r="A277" s="2216"/>
      <c r="B277" s="2219"/>
      <c r="C277" s="2222"/>
      <c r="D277" s="1976"/>
      <c r="E277" s="2226"/>
      <c r="F277" s="2226"/>
      <c r="G277" s="1738" t="s">
        <v>13</v>
      </c>
      <c r="H277" s="1739">
        <f t="shared" ref="H277:M277" si="61">SUM(H273:H275)</f>
        <v>0</v>
      </c>
      <c r="I277" s="1740">
        <f t="shared" si="61"/>
        <v>0</v>
      </c>
      <c r="J277" s="1741">
        <f t="shared" si="61"/>
        <v>0</v>
      </c>
      <c r="K277" s="1742">
        <f t="shared" si="61"/>
        <v>0</v>
      </c>
      <c r="L277" s="1743">
        <f t="shared" si="61"/>
        <v>0</v>
      </c>
      <c r="M277" s="1744">
        <f t="shared" si="61"/>
        <v>0</v>
      </c>
      <c r="N277" s="1809" t="s">
        <v>871</v>
      </c>
      <c r="O277" s="1775"/>
      <c r="P277" s="442"/>
      <c r="Q277" s="436"/>
      <c r="R277" s="437"/>
      <c r="S277" s="1750"/>
      <c r="T277" s="1751"/>
      <c r="U277" s="1750"/>
      <c r="V277" s="1750"/>
      <c r="W277" s="1750"/>
    </row>
    <row r="278" spans="1:23">
      <c r="A278" s="2214"/>
      <c r="B278" s="2217"/>
      <c r="C278" s="2220"/>
      <c r="D278" s="1975" t="s">
        <v>946</v>
      </c>
      <c r="E278" s="2223" t="s">
        <v>64</v>
      </c>
      <c r="F278" s="2227" t="s">
        <v>131</v>
      </c>
      <c r="G278" s="82" t="s">
        <v>837</v>
      </c>
      <c r="H278" s="83">
        <v>0</v>
      </c>
      <c r="I278" s="45">
        <v>0</v>
      </c>
      <c r="J278" s="84"/>
      <c r="K278" s="85">
        <v>0</v>
      </c>
      <c r="L278" s="1723">
        <v>0</v>
      </c>
      <c r="M278" s="47">
        <v>0</v>
      </c>
      <c r="N278" s="1749" t="s">
        <v>842</v>
      </c>
      <c r="O278" s="1779"/>
      <c r="P278" s="440" t="s">
        <v>71</v>
      </c>
      <c r="Q278" s="432"/>
      <c r="R278" s="1750"/>
      <c r="S278" s="1750"/>
      <c r="T278" s="1751"/>
      <c r="U278" s="1750"/>
      <c r="V278" s="1750"/>
      <c r="W278" s="1750"/>
    </row>
    <row r="279" spans="1:23">
      <c r="A279" s="2215"/>
      <c r="B279" s="2218"/>
      <c r="C279" s="2221"/>
      <c r="D279" s="1982"/>
      <c r="E279" s="2224"/>
      <c r="F279" s="2228"/>
      <c r="G279" s="1727" t="s">
        <v>103</v>
      </c>
      <c r="H279" s="1728">
        <v>0</v>
      </c>
      <c r="I279" s="433">
        <v>0</v>
      </c>
      <c r="J279" s="1729"/>
      <c r="K279" s="1730">
        <v>0</v>
      </c>
      <c r="L279" s="1731">
        <v>0</v>
      </c>
      <c r="M279" s="1732">
        <v>0</v>
      </c>
      <c r="N279" s="1805" t="s">
        <v>851</v>
      </c>
      <c r="O279" s="1774"/>
      <c r="P279" s="396" t="s">
        <v>71</v>
      </c>
      <c r="Q279" s="434"/>
      <c r="R279" s="1750"/>
      <c r="S279" s="1750"/>
      <c r="T279" s="1751"/>
      <c r="U279" s="1750"/>
      <c r="V279" s="1750"/>
      <c r="W279" s="1750"/>
    </row>
    <row r="280" spans="1:23">
      <c r="A280" s="2215"/>
      <c r="B280" s="2218"/>
      <c r="C280" s="2221"/>
      <c r="D280" s="1982"/>
      <c r="E280" s="2225"/>
      <c r="F280" s="2229"/>
      <c r="G280" s="1727"/>
      <c r="H280" s="1728"/>
      <c r="I280" s="1806"/>
      <c r="J280" s="1729"/>
      <c r="K280" s="1773"/>
      <c r="L280" s="1731"/>
      <c r="M280" s="1732"/>
      <c r="N280" s="1805" t="s">
        <v>939</v>
      </c>
      <c r="O280" s="1798"/>
      <c r="P280" s="397" t="s">
        <v>71</v>
      </c>
      <c r="Q280" s="398"/>
      <c r="R280" s="1750"/>
      <c r="S280" s="1750"/>
      <c r="T280" s="1751"/>
      <c r="U280" s="1750"/>
      <c r="V280" s="1750"/>
      <c r="W280" s="1750"/>
    </row>
    <row r="281" spans="1:23">
      <c r="A281" s="2215"/>
      <c r="B281" s="2218"/>
      <c r="C281" s="2221"/>
      <c r="D281" s="1982"/>
      <c r="E281" s="2225"/>
      <c r="F281" s="2225"/>
      <c r="G281" s="103"/>
      <c r="H281" s="88"/>
      <c r="I281" s="89"/>
      <c r="J281" s="90"/>
      <c r="K281" s="91"/>
      <c r="L281" s="1736"/>
      <c r="M281" s="93"/>
      <c r="N281" s="1805" t="s">
        <v>843</v>
      </c>
      <c r="O281" s="1798"/>
      <c r="P281" s="397"/>
      <c r="Q281" s="398" t="s">
        <v>71</v>
      </c>
      <c r="R281" s="1750"/>
      <c r="S281" s="1750"/>
      <c r="T281" s="1751"/>
      <c r="U281" s="1750"/>
      <c r="V281" s="1750"/>
      <c r="W281" s="1750"/>
    </row>
    <row r="282" spans="1:23" ht="13.5" thickBot="1">
      <c r="A282" s="2216"/>
      <c r="B282" s="2219"/>
      <c r="C282" s="2222"/>
      <c r="D282" s="1976"/>
      <c r="E282" s="2226"/>
      <c r="F282" s="2226"/>
      <c r="G282" s="1738" t="s">
        <v>13</v>
      </c>
      <c r="H282" s="1739">
        <f t="shared" ref="H282:M282" si="62">SUM(H278:H280)</f>
        <v>0</v>
      </c>
      <c r="I282" s="1740">
        <f t="shared" si="62"/>
        <v>0</v>
      </c>
      <c r="J282" s="1741">
        <f t="shared" si="62"/>
        <v>0</v>
      </c>
      <c r="K282" s="1742">
        <f t="shared" si="62"/>
        <v>0</v>
      </c>
      <c r="L282" s="1743">
        <f t="shared" si="62"/>
        <v>0</v>
      </c>
      <c r="M282" s="1744">
        <f t="shared" si="62"/>
        <v>0</v>
      </c>
      <c r="N282" s="1809" t="s">
        <v>871</v>
      </c>
      <c r="O282" s="1775"/>
      <c r="P282" s="442"/>
      <c r="Q282" s="436"/>
      <c r="R282" s="1750"/>
      <c r="S282" s="1750"/>
      <c r="T282" s="1751"/>
      <c r="U282" s="1750"/>
      <c r="V282" s="1750"/>
      <c r="W282" s="1750"/>
    </row>
    <row r="283" spans="1:23">
      <c r="A283" s="2214"/>
      <c r="B283" s="2217"/>
      <c r="C283" s="2220"/>
      <c r="D283" s="1975" t="s">
        <v>947</v>
      </c>
      <c r="E283" s="2223" t="s">
        <v>64</v>
      </c>
      <c r="F283" s="2227" t="s">
        <v>131</v>
      </c>
      <c r="G283" s="82" t="s">
        <v>837</v>
      </c>
      <c r="H283" s="83">
        <v>0</v>
      </c>
      <c r="I283" s="45">
        <v>0</v>
      </c>
      <c r="J283" s="84"/>
      <c r="K283" s="85">
        <v>0</v>
      </c>
      <c r="L283" s="1723">
        <v>0</v>
      </c>
      <c r="M283" s="47">
        <v>0</v>
      </c>
      <c r="N283" s="1749" t="s">
        <v>842</v>
      </c>
      <c r="O283" s="1779"/>
      <c r="P283" s="440" t="s">
        <v>71</v>
      </c>
      <c r="Q283" s="432"/>
      <c r="R283" s="1750"/>
      <c r="S283" s="1750"/>
      <c r="T283" s="1751"/>
      <c r="U283" s="1750"/>
      <c r="V283" s="1750"/>
      <c r="W283" s="1750"/>
    </row>
    <row r="284" spans="1:23">
      <c r="A284" s="2215"/>
      <c r="B284" s="2218"/>
      <c r="C284" s="2221"/>
      <c r="D284" s="1982"/>
      <c r="E284" s="2224"/>
      <c r="F284" s="2228"/>
      <c r="G284" s="1727" t="s">
        <v>103</v>
      </c>
      <c r="H284" s="1728">
        <v>0</v>
      </c>
      <c r="I284" s="433">
        <v>0</v>
      </c>
      <c r="J284" s="1729"/>
      <c r="K284" s="1730">
        <v>0</v>
      </c>
      <c r="L284" s="1731">
        <v>0</v>
      </c>
      <c r="M284" s="1732">
        <v>0</v>
      </c>
      <c r="N284" s="1805" t="s">
        <v>851</v>
      </c>
      <c r="O284" s="1774"/>
      <c r="P284" s="396" t="s">
        <v>71</v>
      </c>
      <c r="Q284" s="434"/>
      <c r="R284" s="1750"/>
      <c r="S284" s="1750"/>
      <c r="T284" s="1751"/>
      <c r="U284" s="1750"/>
      <c r="V284" s="1750"/>
      <c r="W284" s="1750"/>
    </row>
    <row r="285" spans="1:23" ht="18.600000000000001" customHeight="1">
      <c r="A285" s="2215"/>
      <c r="B285" s="2218"/>
      <c r="C285" s="2221"/>
      <c r="D285" s="1982"/>
      <c r="E285" s="2225"/>
      <c r="F285" s="2229"/>
      <c r="G285" s="1727"/>
      <c r="H285" s="1728"/>
      <c r="I285" s="1806"/>
      <c r="J285" s="1729"/>
      <c r="K285" s="1773"/>
      <c r="L285" s="1731"/>
      <c r="M285" s="1732"/>
      <c r="N285" s="1805" t="s">
        <v>939</v>
      </c>
      <c r="O285" s="1798"/>
      <c r="P285" s="397" t="s">
        <v>71</v>
      </c>
      <c r="Q285" s="398"/>
      <c r="R285" s="1750"/>
      <c r="S285" s="1750"/>
      <c r="T285" s="1751"/>
      <c r="U285" s="1750"/>
      <c r="V285" s="1750"/>
      <c r="W285" s="1750"/>
    </row>
    <row r="286" spans="1:23">
      <c r="A286" s="2215"/>
      <c r="B286" s="2218"/>
      <c r="C286" s="2221"/>
      <c r="D286" s="1982"/>
      <c r="E286" s="2225"/>
      <c r="F286" s="2225"/>
      <c r="G286" s="103"/>
      <c r="H286" s="88"/>
      <c r="I286" s="89"/>
      <c r="J286" s="90"/>
      <c r="K286" s="91"/>
      <c r="L286" s="1736"/>
      <c r="M286" s="93"/>
      <c r="N286" s="1805" t="s">
        <v>843</v>
      </c>
      <c r="O286" s="1798"/>
      <c r="P286" s="397"/>
      <c r="Q286" s="398" t="s">
        <v>71</v>
      </c>
      <c r="R286" s="1750"/>
      <c r="S286" s="1750"/>
      <c r="T286" s="1751"/>
      <c r="U286" s="1750"/>
      <c r="V286" s="1750"/>
      <c r="W286" s="1750"/>
    </row>
    <row r="287" spans="1:23" ht="13.5" thickBot="1">
      <c r="A287" s="2216"/>
      <c r="B287" s="2219"/>
      <c r="C287" s="2222"/>
      <c r="D287" s="1976"/>
      <c r="E287" s="2226"/>
      <c r="F287" s="2226"/>
      <c r="G287" s="1738" t="s">
        <v>13</v>
      </c>
      <c r="H287" s="1739">
        <f t="shared" ref="H287:M287" si="63">SUM(H283:H285)</f>
        <v>0</v>
      </c>
      <c r="I287" s="1740">
        <f t="shared" si="63"/>
        <v>0</v>
      </c>
      <c r="J287" s="1741">
        <f t="shared" si="63"/>
        <v>0</v>
      </c>
      <c r="K287" s="1742">
        <f t="shared" si="63"/>
        <v>0</v>
      </c>
      <c r="L287" s="1743">
        <f t="shared" si="63"/>
        <v>0</v>
      </c>
      <c r="M287" s="1744">
        <f t="shared" si="63"/>
        <v>0</v>
      </c>
      <c r="N287" s="1809" t="s">
        <v>871</v>
      </c>
      <c r="O287" s="1775"/>
      <c r="P287" s="442"/>
      <c r="Q287" s="436"/>
      <c r="R287" s="1750"/>
      <c r="S287" s="1750"/>
      <c r="T287" s="1751"/>
      <c r="U287" s="1750"/>
      <c r="V287" s="1750"/>
      <c r="W287" s="1750"/>
    </row>
    <row r="288" spans="1:23" ht="16.149999999999999" customHeight="1">
      <c r="A288" s="2214"/>
      <c r="B288" s="2217"/>
      <c r="C288" s="2220"/>
      <c r="D288" s="1975" t="s">
        <v>948</v>
      </c>
      <c r="E288" s="2223" t="s">
        <v>64</v>
      </c>
      <c r="F288" s="2227" t="s">
        <v>131</v>
      </c>
      <c r="G288" s="82" t="s">
        <v>837</v>
      </c>
      <c r="H288" s="83">
        <v>0</v>
      </c>
      <c r="I288" s="45">
        <v>0</v>
      </c>
      <c r="J288" s="84"/>
      <c r="K288" s="85">
        <v>0</v>
      </c>
      <c r="L288" s="1723">
        <v>0</v>
      </c>
      <c r="M288" s="47">
        <v>0</v>
      </c>
      <c r="N288" s="1749" t="s">
        <v>842</v>
      </c>
      <c r="O288" s="1779"/>
      <c r="P288" s="440" t="s">
        <v>71</v>
      </c>
      <c r="Q288" s="432"/>
      <c r="R288" s="1750"/>
      <c r="S288" s="1750"/>
      <c r="T288" s="1751"/>
      <c r="U288" s="1750"/>
      <c r="V288" s="1750"/>
      <c r="W288" s="1750"/>
    </row>
    <row r="289" spans="1:23">
      <c r="A289" s="2215"/>
      <c r="B289" s="2218"/>
      <c r="C289" s="2221"/>
      <c r="D289" s="1982"/>
      <c r="E289" s="2224"/>
      <c r="F289" s="2228"/>
      <c r="G289" s="1727" t="s">
        <v>103</v>
      </c>
      <c r="H289" s="1728">
        <v>0</v>
      </c>
      <c r="I289" s="433">
        <v>0</v>
      </c>
      <c r="J289" s="1729"/>
      <c r="K289" s="1730">
        <v>0</v>
      </c>
      <c r="L289" s="1731">
        <v>0</v>
      </c>
      <c r="M289" s="1732">
        <v>0</v>
      </c>
      <c r="N289" s="1805" t="s">
        <v>851</v>
      </c>
      <c r="O289" s="1774"/>
      <c r="P289" s="396" t="s">
        <v>71</v>
      </c>
      <c r="Q289" s="434"/>
      <c r="R289" s="1750"/>
      <c r="S289" s="1750"/>
      <c r="T289" s="1751"/>
      <c r="U289" s="1750"/>
      <c r="V289" s="1750"/>
      <c r="W289" s="1750"/>
    </row>
    <row r="290" spans="1:23" ht="21" customHeight="1">
      <c r="A290" s="2215"/>
      <c r="B290" s="2218"/>
      <c r="C290" s="2221"/>
      <c r="D290" s="1982"/>
      <c r="E290" s="2225"/>
      <c r="F290" s="2229"/>
      <c r="G290" s="1727"/>
      <c r="H290" s="1728"/>
      <c r="I290" s="1806"/>
      <c r="J290" s="1729"/>
      <c r="K290" s="1773"/>
      <c r="L290" s="1731"/>
      <c r="M290" s="1732"/>
      <c r="N290" s="1805" t="s">
        <v>939</v>
      </c>
      <c r="O290" s="1798"/>
      <c r="P290" s="397" t="s">
        <v>71</v>
      </c>
      <c r="Q290" s="398"/>
      <c r="R290" s="1750"/>
      <c r="S290" s="1750"/>
      <c r="T290" s="1751"/>
      <c r="U290" s="1750"/>
      <c r="V290" s="1750"/>
      <c r="W290" s="1750"/>
    </row>
    <row r="291" spans="1:23">
      <c r="A291" s="2215"/>
      <c r="B291" s="2218"/>
      <c r="C291" s="2221"/>
      <c r="D291" s="1982"/>
      <c r="E291" s="2225"/>
      <c r="F291" s="2225"/>
      <c r="G291" s="103"/>
      <c r="H291" s="88"/>
      <c r="I291" s="89"/>
      <c r="J291" s="90"/>
      <c r="K291" s="91"/>
      <c r="L291" s="1736"/>
      <c r="M291" s="93"/>
      <c r="N291" s="1805" t="s">
        <v>843</v>
      </c>
      <c r="O291" s="1798"/>
      <c r="P291" s="397"/>
      <c r="Q291" s="398" t="s">
        <v>71</v>
      </c>
      <c r="R291" s="1750"/>
      <c r="S291" s="1750"/>
      <c r="T291" s="1751"/>
      <c r="U291" s="1750"/>
      <c r="V291" s="1750"/>
      <c r="W291" s="1750"/>
    </row>
    <row r="292" spans="1:23" ht="13.5" thickBot="1">
      <c r="A292" s="2216"/>
      <c r="B292" s="2219"/>
      <c r="C292" s="2222"/>
      <c r="D292" s="1976"/>
      <c r="E292" s="2226"/>
      <c r="F292" s="2226"/>
      <c r="G292" s="1738" t="s">
        <v>13</v>
      </c>
      <c r="H292" s="1739">
        <f t="shared" ref="H292:M292" si="64">SUM(H288:H290)</f>
        <v>0</v>
      </c>
      <c r="I292" s="1740">
        <f t="shared" si="64"/>
        <v>0</v>
      </c>
      <c r="J292" s="1741">
        <f t="shared" si="64"/>
        <v>0</v>
      </c>
      <c r="K292" s="1742">
        <f t="shared" si="64"/>
        <v>0</v>
      </c>
      <c r="L292" s="1743">
        <f t="shared" si="64"/>
        <v>0</v>
      </c>
      <c r="M292" s="1744">
        <f t="shared" si="64"/>
        <v>0</v>
      </c>
      <c r="N292" s="1809" t="s">
        <v>871</v>
      </c>
      <c r="O292" s="1775"/>
      <c r="P292" s="442"/>
      <c r="Q292" s="436"/>
      <c r="R292" s="1750"/>
      <c r="S292" s="1750"/>
      <c r="T292" s="1751"/>
      <c r="U292" s="1750"/>
      <c r="V292" s="1750"/>
      <c r="W292" s="1750"/>
    </row>
    <row r="293" spans="1:23">
      <c r="A293" s="2214"/>
      <c r="B293" s="2217"/>
      <c r="C293" s="2220"/>
      <c r="D293" s="1975" t="s">
        <v>949</v>
      </c>
      <c r="E293" s="2223" t="s">
        <v>64</v>
      </c>
      <c r="F293" s="2227" t="s">
        <v>131</v>
      </c>
      <c r="G293" s="82" t="s">
        <v>837</v>
      </c>
      <c r="H293" s="83">
        <v>0</v>
      </c>
      <c r="I293" s="45">
        <v>0</v>
      </c>
      <c r="J293" s="84"/>
      <c r="K293" s="85">
        <v>0</v>
      </c>
      <c r="L293" s="1723">
        <v>0</v>
      </c>
      <c r="M293" s="47">
        <v>0</v>
      </c>
      <c r="N293" s="1749" t="s">
        <v>842</v>
      </c>
      <c r="O293" s="1779"/>
      <c r="P293" s="440" t="s">
        <v>71</v>
      </c>
      <c r="Q293" s="432"/>
      <c r="R293" s="1750"/>
      <c r="S293" s="1750"/>
      <c r="T293" s="1751"/>
      <c r="U293" s="1750"/>
      <c r="V293" s="1750"/>
      <c r="W293" s="1750"/>
    </row>
    <row r="294" spans="1:23">
      <c r="A294" s="2215"/>
      <c r="B294" s="2218"/>
      <c r="C294" s="2221"/>
      <c r="D294" s="1982"/>
      <c r="E294" s="2224"/>
      <c r="F294" s="2228"/>
      <c r="G294" s="1727" t="s">
        <v>103</v>
      </c>
      <c r="H294" s="1728">
        <v>0</v>
      </c>
      <c r="I294" s="433">
        <v>0</v>
      </c>
      <c r="J294" s="1729"/>
      <c r="K294" s="1730">
        <v>0</v>
      </c>
      <c r="L294" s="1731">
        <v>0</v>
      </c>
      <c r="M294" s="1732">
        <v>0</v>
      </c>
      <c r="N294" s="1805" t="s">
        <v>841</v>
      </c>
      <c r="O294" s="1774"/>
      <c r="P294" s="396"/>
      <c r="Q294" s="434"/>
      <c r="R294" s="1750"/>
      <c r="S294" s="1750"/>
      <c r="T294" s="1751"/>
      <c r="U294" s="1750"/>
      <c r="V294" s="1750"/>
      <c r="W294" s="1750"/>
    </row>
    <row r="295" spans="1:23">
      <c r="A295" s="2215"/>
      <c r="B295" s="2218"/>
      <c r="C295" s="2221"/>
      <c r="D295" s="1982"/>
      <c r="E295" s="2225"/>
      <c r="F295" s="2229"/>
      <c r="G295" s="1727"/>
      <c r="H295" s="1728"/>
      <c r="I295" s="1806"/>
      <c r="J295" s="1729"/>
      <c r="K295" s="1773"/>
      <c r="L295" s="1731"/>
      <c r="M295" s="1732"/>
      <c r="N295" s="1805" t="s">
        <v>851</v>
      </c>
      <c r="O295" s="1798"/>
      <c r="P295" s="397" t="s">
        <v>71</v>
      </c>
      <c r="Q295" s="398"/>
      <c r="R295" s="1750"/>
      <c r="S295" s="1750"/>
      <c r="T295" s="1751"/>
      <c r="U295" s="1750"/>
      <c r="V295" s="1750"/>
      <c r="W295" s="1750"/>
    </row>
    <row r="296" spans="1:23">
      <c r="A296" s="2215"/>
      <c r="B296" s="2218"/>
      <c r="C296" s="2221"/>
      <c r="D296" s="1982"/>
      <c r="E296" s="2225"/>
      <c r="F296" s="2225"/>
      <c r="G296" s="103"/>
      <c r="H296" s="88"/>
      <c r="I296" s="89"/>
      <c r="J296" s="90"/>
      <c r="K296" s="91"/>
      <c r="L296" s="1736"/>
      <c r="M296" s="93"/>
      <c r="N296" s="1805" t="s">
        <v>843</v>
      </c>
      <c r="O296" s="1798"/>
      <c r="P296" s="397"/>
      <c r="Q296" s="398" t="s">
        <v>71</v>
      </c>
      <c r="R296" s="1750"/>
      <c r="S296" s="1750"/>
      <c r="T296" s="1751"/>
      <c r="U296" s="1750"/>
      <c r="V296" s="1750"/>
      <c r="W296" s="1750"/>
    </row>
    <row r="297" spans="1:23" ht="13.5" thickBot="1">
      <c r="A297" s="2216"/>
      <c r="B297" s="2219"/>
      <c r="C297" s="2222"/>
      <c r="D297" s="1976"/>
      <c r="E297" s="2226"/>
      <c r="F297" s="2226"/>
      <c r="G297" s="1738" t="s">
        <v>13</v>
      </c>
      <c r="H297" s="1739">
        <f t="shared" ref="H297:M297" si="65">SUM(H293:H295)</f>
        <v>0</v>
      </c>
      <c r="I297" s="1740">
        <f t="shared" si="65"/>
        <v>0</v>
      </c>
      <c r="J297" s="1741">
        <f t="shared" si="65"/>
        <v>0</v>
      </c>
      <c r="K297" s="1742">
        <f t="shared" si="65"/>
        <v>0</v>
      </c>
      <c r="L297" s="1743">
        <f t="shared" si="65"/>
        <v>0</v>
      </c>
      <c r="M297" s="1744">
        <f t="shared" si="65"/>
        <v>0</v>
      </c>
      <c r="N297" s="1809" t="s">
        <v>871</v>
      </c>
      <c r="O297" s="1775"/>
      <c r="P297" s="442"/>
      <c r="Q297" s="436"/>
      <c r="R297" s="1750"/>
      <c r="S297" s="1750"/>
      <c r="T297" s="1751"/>
      <c r="U297" s="1750"/>
      <c r="V297" s="1750"/>
      <c r="W297" s="1750"/>
    </row>
    <row r="298" spans="1:23">
      <c r="A298" s="2214"/>
      <c r="B298" s="2217"/>
      <c r="C298" s="2220"/>
      <c r="D298" s="1975" t="s">
        <v>950</v>
      </c>
      <c r="E298" s="2223" t="s">
        <v>64</v>
      </c>
      <c r="F298" s="2227" t="s">
        <v>131</v>
      </c>
      <c r="G298" s="82" t="s">
        <v>837</v>
      </c>
      <c r="H298" s="83">
        <v>0</v>
      </c>
      <c r="I298" s="45">
        <v>0</v>
      </c>
      <c r="J298" s="84"/>
      <c r="K298" s="85">
        <v>0</v>
      </c>
      <c r="L298" s="1723">
        <v>0</v>
      </c>
      <c r="M298" s="47">
        <v>0</v>
      </c>
      <c r="N298" s="1749" t="s">
        <v>842</v>
      </c>
      <c r="O298" s="1779"/>
      <c r="P298" s="440" t="s">
        <v>71</v>
      </c>
      <c r="Q298" s="432"/>
      <c r="R298" s="1750"/>
      <c r="S298" s="1750"/>
      <c r="T298" s="1751"/>
      <c r="U298" s="1750"/>
      <c r="V298" s="1750"/>
      <c r="W298" s="1750"/>
    </row>
    <row r="299" spans="1:23">
      <c r="A299" s="2215"/>
      <c r="B299" s="2218"/>
      <c r="C299" s="2221"/>
      <c r="D299" s="1982"/>
      <c r="E299" s="2224"/>
      <c r="F299" s="2228"/>
      <c r="G299" s="1727" t="s">
        <v>103</v>
      </c>
      <c r="H299" s="1728">
        <v>0</v>
      </c>
      <c r="I299" s="433">
        <v>0</v>
      </c>
      <c r="J299" s="1729"/>
      <c r="K299" s="1730">
        <v>0</v>
      </c>
      <c r="L299" s="1731">
        <v>0</v>
      </c>
      <c r="M299" s="1732">
        <v>0</v>
      </c>
      <c r="N299" s="1805" t="s">
        <v>851</v>
      </c>
      <c r="O299" s="1774"/>
      <c r="P299" s="396" t="s">
        <v>71</v>
      </c>
      <c r="Q299" s="434"/>
      <c r="R299" s="1750"/>
      <c r="S299" s="1750"/>
      <c r="T299" s="1751"/>
      <c r="U299" s="1750"/>
      <c r="V299" s="1750"/>
      <c r="W299" s="1750"/>
    </row>
    <row r="300" spans="1:23">
      <c r="A300" s="2215"/>
      <c r="B300" s="2218"/>
      <c r="C300" s="2221"/>
      <c r="D300" s="1982"/>
      <c r="E300" s="2225"/>
      <c r="F300" s="2229"/>
      <c r="G300" s="1727"/>
      <c r="H300" s="1728"/>
      <c r="I300" s="1806"/>
      <c r="J300" s="1729"/>
      <c r="K300" s="1773"/>
      <c r="L300" s="1731"/>
      <c r="M300" s="1732"/>
      <c r="N300" s="1805" t="s">
        <v>939</v>
      </c>
      <c r="O300" s="1798"/>
      <c r="P300" s="397" t="s">
        <v>71</v>
      </c>
      <c r="Q300" s="398"/>
      <c r="R300" s="1750"/>
      <c r="S300" s="1750"/>
      <c r="T300" s="1751"/>
      <c r="U300" s="1750"/>
      <c r="V300" s="1750"/>
      <c r="W300" s="1750"/>
    </row>
    <row r="301" spans="1:23">
      <c r="A301" s="2215"/>
      <c r="B301" s="2218"/>
      <c r="C301" s="2221"/>
      <c r="D301" s="1982"/>
      <c r="E301" s="2225"/>
      <c r="F301" s="2225"/>
      <c r="G301" s="103"/>
      <c r="H301" s="88"/>
      <c r="I301" s="89"/>
      <c r="J301" s="90"/>
      <c r="K301" s="91"/>
      <c r="L301" s="1736"/>
      <c r="M301" s="93"/>
      <c r="N301" s="1805" t="s">
        <v>843</v>
      </c>
      <c r="O301" s="1798"/>
      <c r="P301" s="397"/>
      <c r="Q301" s="398" t="s">
        <v>71</v>
      </c>
      <c r="R301" s="1750"/>
      <c r="S301" s="1750"/>
      <c r="T301" s="1751"/>
      <c r="U301" s="1750"/>
      <c r="V301" s="1750"/>
      <c r="W301" s="1750"/>
    </row>
    <row r="302" spans="1:23" ht="13.5" thickBot="1">
      <c r="A302" s="2216"/>
      <c r="B302" s="2219"/>
      <c r="C302" s="2222"/>
      <c r="D302" s="1976"/>
      <c r="E302" s="2226"/>
      <c r="F302" s="2226"/>
      <c r="G302" s="1738" t="s">
        <v>13</v>
      </c>
      <c r="H302" s="1739">
        <f t="shared" ref="H302:M302" si="66">SUM(H298:H300)</f>
        <v>0</v>
      </c>
      <c r="I302" s="1740">
        <f t="shared" si="66"/>
        <v>0</v>
      </c>
      <c r="J302" s="1741">
        <f t="shared" si="66"/>
        <v>0</v>
      </c>
      <c r="K302" s="1742">
        <f t="shared" si="66"/>
        <v>0</v>
      </c>
      <c r="L302" s="1743">
        <f t="shared" si="66"/>
        <v>0</v>
      </c>
      <c r="M302" s="1744">
        <f t="shared" si="66"/>
        <v>0</v>
      </c>
      <c r="N302" s="1809" t="s">
        <v>871</v>
      </c>
      <c r="O302" s="1775"/>
      <c r="P302" s="442"/>
      <c r="Q302" s="436"/>
      <c r="R302" s="1750"/>
      <c r="S302" s="1750"/>
      <c r="T302" s="1751"/>
      <c r="U302" s="1750"/>
      <c r="V302" s="1750"/>
      <c r="W302" s="1750"/>
    </row>
    <row r="303" spans="1:23">
      <c r="A303" s="2214"/>
      <c r="B303" s="2217"/>
      <c r="C303" s="2220"/>
      <c r="D303" s="1975" t="s">
        <v>951</v>
      </c>
      <c r="E303" s="2223" t="s">
        <v>64</v>
      </c>
      <c r="F303" s="2227" t="s">
        <v>952</v>
      </c>
      <c r="G303" s="82" t="s">
        <v>837</v>
      </c>
      <c r="H303" s="83">
        <v>0</v>
      </c>
      <c r="I303" s="45">
        <v>0</v>
      </c>
      <c r="J303" s="84"/>
      <c r="K303" s="85">
        <v>0</v>
      </c>
      <c r="L303" s="1723">
        <v>0</v>
      </c>
      <c r="M303" s="47">
        <v>0</v>
      </c>
      <c r="N303" s="1749" t="s">
        <v>842</v>
      </c>
      <c r="O303" s="1779"/>
      <c r="P303" s="440" t="s">
        <v>71</v>
      </c>
      <c r="Q303" s="432"/>
      <c r="R303" s="1750"/>
      <c r="S303" s="1750"/>
      <c r="T303" s="1751"/>
      <c r="U303" s="1750"/>
      <c r="V303" s="1750"/>
      <c r="W303" s="1750"/>
    </row>
    <row r="304" spans="1:23">
      <c r="A304" s="2215"/>
      <c r="B304" s="2218"/>
      <c r="C304" s="2221"/>
      <c r="D304" s="1982"/>
      <c r="E304" s="2224"/>
      <c r="F304" s="2228"/>
      <c r="G304" s="1727" t="s">
        <v>103</v>
      </c>
      <c r="H304" s="1728">
        <v>0</v>
      </c>
      <c r="I304" s="433">
        <v>0</v>
      </c>
      <c r="J304" s="1729"/>
      <c r="K304" s="1730">
        <v>0</v>
      </c>
      <c r="L304" s="1731">
        <v>0</v>
      </c>
      <c r="M304" s="1732">
        <v>0</v>
      </c>
      <c r="N304" s="1805" t="s">
        <v>851</v>
      </c>
      <c r="O304" s="1774"/>
      <c r="P304" s="397" t="s">
        <v>71</v>
      </c>
      <c r="Q304" s="434"/>
      <c r="R304" s="1750"/>
      <c r="S304" s="1750"/>
      <c r="T304" s="1751"/>
      <c r="U304" s="1750"/>
      <c r="V304" s="1750"/>
      <c r="W304" s="1750"/>
    </row>
    <row r="305" spans="1:23">
      <c r="A305" s="2215"/>
      <c r="B305" s="2218"/>
      <c r="C305" s="2221"/>
      <c r="D305" s="1982"/>
      <c r="E305" s="2225"/>
      <c r="F305" s="2229"/>
      <c r="G305" s="1727"/>
      <c r="H305" s="1728"/>
      <c r="I305" s="1806"/>
      <c r="J305" s="1729"/>
      <c r="K305" s="1773"/>
      <c r="L305" s="1731"/>
      <c r="M305" s="1732"/>
      <c r="N305" s="1805" t="s">
        <v>843</v>
      </c>
      <c r="O305" s="1798"/>
      <c r="P305" s="397" t="s">
        <v>71</v>
      </c>
      <c r="Q305" s="398"/>
      <c r="R305" s="1750"/>
      <c r="S305" s="1750"/>
      <c r="T305" s="1751"/>
      <c r="U305" s="1750"/>
      <c r="V305" s="1750"/>
      <c r="W305" s="1750"/>
    </row>
    <row r="306" spans="1:23" ht="13.5" thickBot="1">
      <c r="A306" s="2216"/>
      <c r="B306" s="2219"/>
      <c r="C306" s="2222"/>
      <c r="D306" s="1976"/>
      <c r="E306" s="2226"/>
      <c r="F306" s="2226"/>
      <c r="G306" s="1738" t="s">
        <v>13</v>
      </c>
      <c r="H306" s="1739">
        <f t="shared" ref="H306:M306" si="67">SUM(H303:H305)</f>
        <v>0</v>
      </c>
      <c r="I306" s="1740">
        <f t="shared" si="67"/>
        <v>0</v>
      </c>
      <c r="J306" s="1741">
        <f t="shared" si="67"/>
        <v>0</v>
      </c>
      <c r="K306" s="1742">
        <f t="shared" si="67"/>
        <v>0</v>
      </c>
      <c r="L306" s="1743">
        <f t="shared" si="67"/>
        <v>0</v>
      </c>
      <c r="M306" s="1744">
        <f t="shared" si="67"/>
        <v>0</v>
      </c>
      <c r="N306" s="1809" t="s">
        <v>871</v>
      </c>
      <c r="O306" s="1775"/>
      <c r="P306" s="442"/>
      <c r="Q306" s="436"/>
      <c r="R306" s="1750"/>
      <c r="S306" s="1750"/>
      <c r="T306" s="1751"/>
      <c r="U306" s="1750"/>
      <c r="V306" s="1750"/>
      <c r="W306" s="1750"/>
    </row>
    <row r="307" spans="1:23">
      <c r="A307" s="1780"/>
      <c r="B307" s="1822"/>
      <c r="C307" s="1823"/>
      <c r="D307" s="2232" t="s">
        <v>953</v>
      </c>
      <c r="E307" s="2235" t="s">
        <v>64</v>
      </c>
      <c r="F307" s="1911" t="s">
        <v>857</v>
      </c>
      <c r="G307" s="1824" t="s">
        <v>103</v>
      </c>
      <c r="H307" s="1825">
        <v>0</v>
      </c>
      <c r="I307" s="1826"/>
      <c r="J307" s="1827"/>
      <c r="K307" s="1828">
        <v>0</v>
      </c>
      <c r="L307" s="1893">
        <v>0</v>
      </c>
      <c r="M307" s="1912">
        <v>0</v>
      </c>
      <c r="N307" s="1749" t="s">
        <v>842</v>
      </c>
      <c r="O307" s="1896"/>
      <c r="P307" s="1913" t="s">
        <v>71</v>
      </c>
      <c r="Q307" s="461"/>
      <c r="R307" s="1750"/>
      <c r="S307" s="1750"/>
      <c r="T307" s="1751"/>
      <c r="U307" s="1750"/>
      <c r="V307" s="1750"/>
      <c r="W307" s="1750"/>
    </row>
    <row r="308" spans="1:23">
      <c r="A308" s="1780"/>
      <c r="B308" s="1822"/>
      <c r="C308" s="1823"/>
      <c r="D308" s="2233"/>
      <c r="E308" s="2236"/>
      <c r="F308" s="437"/>
      <c r="G308" s="1914"/>
      <c r="H308" s="1915"/>
      <c r="I308" s="1916"/>
      <c r="J308" s="1838"/>
      <c r="K308" s="1839"/>
      <c r="L308" s="1917"/>
      <c r="M308" s="1918"/>
      <c r="N308" s="1805"/>
      <c r="O308" s="1798"/>
      <c r="P308" s="397"/>
      <c r="Q308" s="398"/>
      <c r="R308" s="1750"/>
      <c r="S308" s="1750"/>
      <c r="T308" s="1751"/>
      <c r="U308" s="1750"/>
      <c r="V308" s="1750"/>
      <c r="W308" s="1750"/>
    </row>
    <row r="309" spans="1:23">
      <c r="A309" s="1780"/>
      <c r="B309" s="1822"/>
      <c r="C309" s="1823"/>
      <c r="D309" s="2233"/>
      <c r="E309" s="2236"/>
      <c r="F309" s="1911"/>
      <c r="G309" s="1914"/>
      <c r="H309" s="1915"/>
      <c r="I309" s="1916"/>
      <c r="J309" s="1838"/>
      <c r="K309" s="1839"/>
      <c r="L309" s="1917"/>
      <c r="M309" s="1918"/>
      <c r="N309" s="1805" t="s">
        <v>851</v>
      </c>
      <c r="O309" s="1798"/>
      <c r="P309" s="397"/>
      <c r="Q309" s="398"/>
      <c r="R309" s="1750"/>
      <c r="S309" s="1750"/>
      <c r="T309" s="1751"/>
      <c r="U309" s="1750"/>
      <c r="V309" s="1750"/>
      <c r="W309" s="1750"/>
    </row>
    <row r="310" spans="1:23" ht="13.5" thickBot="1">
      <c r="A310" s="1780"/>
      <c r="B310" s="1822"/>
      <c r="C310" s="1823"/>
      <c r="D310" s="2234"/>
      <c r="E310" s="2237"/>
      <c r="F310" s="1911"/>
      <c r="G310" s="1919" t="s">
        <v>13</v>
      </c>
      <c r="H310" s="1920">
        <f>H307+H308+H309</f>
        <v>0</v>
      </c>
      <c r="I310" s="1920">
        <f t="shared" ref="I310:M310" si="68">I307+I308+I309</f>
        <v>0</v>
      </c>
      <c r="J310" s="1920">
        <f t="shared" si="68"/>
        <v>0</v>
      </c>
      <c r="K310" s="1920">
        <f t="shared" si="68"/>
        <v>0</v>
      </c>
      <c r="L310" s="1920">
        <f t="shared" si="68"/>
        <v>0</v>
      </c>
      <c r="M310" s="1920">
        <f t="shared" si="68"/>
        <v>0</v>
      </c>
      <c r="N310" s="1921" t="s">
        <v>843</v>
      </c>
      <c r="O310" s="1775"/>
      <c r="P310" s="442"/>
      <c r="Q310" s="436"/>
      <c r="R310" s="1750"/>
      <c r="S310" s="1750"/>
      <c r="T310" s="1751"/>
      <c r="U310" s="1750"/>
      <c r="V310" s="1750"/>
      <c r="W310" s="1750"/>
    </row>
    <row r="311" spans="1:23">
      <c r="A311" s="2214"/>
      <c r="B311" s="2217"/>
      <c r="C311" s="2220"/>
      <c r="D311" s="1975" t="s">
        <v>954</v>
      </c>
      <c r="E311" s="2223" t="s">
        <v>64</v>
      </c>
      <c r="F311" s="2227" t="s">
        <v>870</v>
      </c>
      <c r="G311" s="82" t="s">
        <v>40</v>
      </c>
      <c r="H311" s="83">
        <v>128</v>
      </c>
      <c r="I311" s="45">
        <v>71.900000000000006</v>
      </c>
      <c r="J311" s="84"/>
      <c r="K311" s="85">
        <v>30</v>
      </c>
      <c r="L311" s="1723">
        <v>200</v>
      </c>
      <c r="M311" s="47">
        <v>180</v>
      </c>
      <c r="N311" s="2230" t="s">
        <v>955</v>
      </c>
      <c r="O311" s="440">
        <v>10</v>
      </c>
      <c r="P311" s="440"/>
      <c r="Q311" s="432"/>
      <c r="R311" s="437"/>
      <c r="S311" s="1750"/>
      <c r="T311" s="1751"/>
      <c r="U311" s="1750"/>
      <c r="V311" s="1750"/>
      <c r="W311" s="1750"/>
    </row>
    <row r="312" spans="1:23">
      <c r="A312" s="2215"/>
      <c r="B312" s="2218"/>
      <c r="C312" s="2221"/>
      <c r="D312" s="1982"/>
      <c r="E312" s="2224"/>
      <c r="F312" s="2228"/>
      <c r="G312" s="1727"/>
      <c r="H312" s="1728"/>
      <c r="I312" s="433"/>
      <c r="J312" s="1729"/>
      <c r="K312" s="1730"/>
      <c r="L312" s="1731"/>
      <c r="M312" s="1732"/>
      <c r="N312" s="2231"/>
      <c r="O312" s="396"/>
      <c r="P312" s="396"/>
      <c r="Q312" s="434"/>
      <c r="R312" s="437"/>
      <c r="S312" s="1750"/>
      <c r="T312" s="1751"/>
      <c r="U312" s="1750"/>
      <c r="V312" s="1750"/>
      <c r="W312" s="1750"/>
    </row>
    <row r="313" spans="1:23">
      <c r="A313" s="2215"/>
      <c r="B313" s="2218"/>
      <c r="C313" s="2221"/>
      <c r="D313" s="1982"/>
      <c r="E313" s="2225"/>
      <c r="F313" s="2229"/>
      <c r="G313" s="103"/>
      <c r="H313" s="88"/>
      <c r="I313" s="89"/>
      <c r="J313" s="90"/>
      <c r="K313" s="91"/>
      <c r="L313" s="1736"/>
      <c r="M313" s="93"/>
      <c r="N313" s="1922" t="s">
        <v>956</v>
      </c>
      <c r="O313" s="397"/>
      <c r="P313" s="462">
        <v>6</v>
      </c>
      <c r="Q313" s="398"/>
      <c r="R313" s="437"/>
      <c r="S313" s="1750"/>
      <c r="T313" s="1751"/>
      <c r="U313" s="1750"/>
      <c r="V313" s="1750"/>
      <c r="W313" s="1750"/>
    </row>
    <row r="314" spans="1:23" ht="13.5" thickBot="1">
      <c r="A314" s="2216"/>
      <c r="B314" s="2219"/>
      <c r="C314" s="2222"/>
      <c r="D314" s="1976"/>
      <c r="E314" s="2226"/>
      <c r="F314" s="2226"/>
      <c r="G314" s="1738" t="s">
        <v>13</v>
      </c>
      <c r="H314" s="1739">
        <f t="shared" ref="H314:M314" si="69">SUM(H311:H313)</f>
        <v>128</v>
      </c>
      <c r="I314" s="1739">
        <f t="shared" si="69"/>
        <v>71.900000000000006</v>
      </c>
      <c r="J314" s="1739">
        <f t="shared" si="69"/>
        <v>0</v>
      </c>
      <c r="K314" s="1739">
        <f t="shared" si="69"/>
        <v>30</v>
      </c>
      <c r="L314" s="1739">
        <f t="shared" si="69"/>
        <v>200</v>
      </c>
      <c r="M314" s="1739">
        <f t="shared" si="69"/>
        <v>180</v>
      </c>
      <c r="N314" s="1923"/>
      <c r="O314" s="442"/>
      <c r="P314" s="442"/>
      <c r="Q314" s="436"/>
      <c r="R314" s="437"/>
      <c r="S314" s="1750"/>
      <c r="T314" s="1751"/>
      <c r="U314" s="1750"/>
      <c r="V314" s="1750"/>
      <c r="W314" s="1750"/>
    </row>
    <row r="315" spans="1:23">
      <c r="A315" s="2214"/>
      <c r="B315" s="2217"/>
      <c r="C315" s="2220"/>
      <c r="D315" s="1975" t="s">
        <v>957</v>
      </c>
      <c r="E315" s="2223" t="s">
        <v>64</v>
      </c>
      <c r="F315" s="2227" t="s">
        <v>870</v>
      </c>
      <c r="G315" s="82" t="s">
        <v>40</v>
      </c>
      <c r="H315" s="83">
        <v>58</v>
      </c>
      <c r="I315" s="45">
        <v>0</v>
      </c>
      <c r="J315" s="44">
        <v>4.8</v>
      </c>
      <c r="K315" s="85">
        <v>0</v>
      </c>
      <c r="L315" s="1723">
        <v>100</v>
      </c>
      <c r="M315" s="47">
        <v>100</v>
      </c>
      <c r="N315" s="1924"/>
      <c r="O315" s="440"/>
      <c r="P315" s="440"/>
      <c r="Q315" s="432"/>
      <c r="R315" s="1750"/>
      <c r="S315" s="1750"/>
      <c r="T315" s="1751"/>
      <c r="U315" s="1750"/>
      <c r="V315" s="1750"/>
      <c r="W315" s="1750"/>
    </row>
    <row r="316" spans="1:23" ht="13.5" thickBot="1">
      <c r="A316" s="2216"/>
      <c r="B316" s="2219"/>
      <c r="C316" s="2222"/>
      <c r="D316" s="1976"/>
      <c r="E316" s="2226"/>
      <c r="F316" s="2226"/>
      <c r="G316" s="1738" t="s">
        <v>13</v>
      </c>
      <c r="H316" s="1739">
        <f t="shared" ref="H316:M316" si="70">SUM(H315:H315)</f>
        <v>58</v>
      </c>
      <c r="I316" s="1740">
        <f t="shared" si="70"/>
        <v>0</v>
      </c>
      <c r="J316" s="1741">
        <f t="shared" si="70"/>
        <v>4.8</v>
      </c>
      <c r="K316" s="1742">
        <f t="shared" si="70"/>
        <v>0</v>
      </c>
      <c r="L316" s="1743">
        <f t="shared" si="70"/>
        <v>100</v>
      </c>
      <c r="M316" s="1744">
        <f t="shared" si="70"/>
        <v>100</v>
      </c>
      <c r="N316" s="1923"/>
      <c r="O316" s="442"/>
      <c r="P316" s="442"/>
      <c r="Q316" s="436"/>
      <c r="R316" s="1750"/>
      <c r="S316" s="1750"/>
      <c r="T316" s="1751"/>
      <c r="U316" s="1750"/>
      <c r="V316" s="1750"/>
      <c r="W316" s="1750"/>
    </row>
    <row r="317" spans="1:23">
      <c r="A317" s="2214"/>
      <c r="B317" s="2217"/>
      <c r="C317" s="2220"/>
      <c r="D317" s="1975" t="s">
        <v>958</v>
      </c>
      <c r="E317" s="2223" t="s">
        <v>64</v>
      </c>
      <c r="F317" s="2227" t="s">
        <v>870</v>
      </c>
      <c r="G317" s="82" t="s">
        <v>837</v>
      </c>
      <c r="H317" s="83">
        <v>579.79999999999995</v>
      </c>
      <c r="I317" s="45"/>
      <c r="J317" s="84"/>
      <c r="K317" s="85">
        <v>579.79999999999995</v>
      </c>
      <c r="L317" s="1723">
        <v>2000</v>
      </c>
      <c r="M317" s="47">
        <v>2000</v>
      </c>
      <c r="N317" s="1924"/>
      <c r="O317" s="440"/>
      <c r="P317" s="440"/>
      <c r="Q317" s="432"/>
      <c r="R317" s="1750"/>
      <c r="S317" s="1750"/>
      <c r="T317" s="1751"/>
      <c r="U317" s="1750"/>
      <c r="V317" s="1750"/>
      <c r="W317" s="1750"/>
    </row>
    <row r="318" spans="1:23">
      <c r="A318" s="2215"/>
      <c r="B318" s="2218"/>
      <c r="C318" s="2221"/>
      <c r="D318" s="1982"/>
      <c r="E318" s="2224"/>
      <c r="F318" s="2228"/>
      <c r="G318" s="1727"/>
      <c r="H318" s="1728"/>
      <c r="I318" s="433"/>
      <c r="J318" s="1729"/>
      <c r="K318" s="1730"/>
      <c r="L318" s="1731"/>
      <c r="M318" s="1732"/>
      <c r="N318" s="1922"/>
      <c r="O318" s="396"/>
      <c r="P318" s="396"/>
      <c r="Q318" s="434"/>
      <c r="R318" s="1750"/>
      <c r="S318" s="1750"/>
      <c r="T318" s="1751"/>
      <c r="U318" s="1750"/>
      <c r="V318" s="1750"/>
      <c r="W318" s="1750"/>
    </row>
    <row r="319" spans="1:23">
      <c r="A319" s="2215"/>
      <c r="B319" s="2218"/>
      <c r="C319" s="2221"/>
      <c r="D319" s="1982"/>
      <c r="E319" s="2225"/>
      <c r="F319" s="2229"/>
      <c r="G319" s="103"/>
      <c r="H319" s="88"/>
      <c r="I319" s="89"/>
      <c r="J319" s="90"/>
      <c r="K319" s="91"/>
      <c r="L319" s="1736"/>
      <c r="M319" s="93"/>
      <c r="N319" s="1922"/>
      <c r="O319" s="397"/>
      <c r="P319" s="397"/>
      <c r="Q319" s="398"/>
      <c r="R319" s="1750"/>
      <c r="S319" s="1750"/>
      <c r="T319" s="1751"/>
      <c r="U319" s="1750"/>
      <c r="V319" s="1750"/>
      <c r="W319" s="1750"/>
    </row>
    <row r="320" spans="1:23" ht="13.5" thickBot="1">
      <c r="A320" s="2216"/>
      <c r="B320" s="2219"/>
      <c r="C320" s="2222"/>
      <c r="D320" s="1976"/>
      <c r="E320" s="2226"/>
      <c r="F320" s="2226"/>
      <c r="G320" s="1738" t="s">
        <v>13</v>
      </c>
      <c r="H320" s="1739">
        <f>SUM(H317:H319)</f>
        <v>579.79999999999995</v>
      </c>
      <c r="I320" s="1740">
        <f t="shared" ref="I320:M320" si="71">SUM(I317:I319)</f>
        <v>0</v>
      </c>
      <c r="J320" s="1741">
        <f t="shared" si="71"/>
        <v>0</v>
      </c>
      <c r="K320" s="1742">
        <f t="shared" si="71"/>
        <v>579.79999999999995</v>
      </c>
      <c r="L320" s="1743">
        <f t="shared" si="71"/>
        <v>2000</v>
      </c>
      <c r="M320" s="1744">
        <f t="shared" si="71"/>
        <v>2000</v>
      </c>
      <c r="N320" s="1923"/>
      <c r="O320" s="442"/>
      <c r="P320" s="442"/>
      <c r="Q320" s="436"/>
      <c r="R320" s="1750"/>
      <c r="S320" s="1750"/>
      <c r="T320" s="1751"/>
      <c r="U320" s="1750"/>
      <c r="V320" s="1750"/>
      <c r="W320" s="1750"/>
    </row>
    <row r="321" spans="1:23">
      <c r="A321" s="2214"/>
      <c r="B321" s="2217"/>
      <c r="C321" s="2220"/>
      <c r="D321" s="1975" t="s">
        <v>959</v>
      </c>
      <c r="E321" s="2223" t="s">
        <v>64</v>
      </c>
      <c r="F321" s="2227" t="s">
        <v>131</v>
      </c>
      <c r="G321" s="82" t="s">
        <v>40</v>
      </c>
      <c r="H321" s="83">
        <v>0</v>
      </c>
      <c r="I321" s="45"/>
      <c r="J321" s="84"/>
      <c r="K321" s="85">
        <v>0</v>
      </c>
      <c r="L321" s="1723">
        <v>0</v>
      </c>
      <c r="M321" s="47">
        <v>0</v>
      </c>
      <c r="N321" s="1749" t="s">
        <v>842</v>
      </c>
      <c r="O321" s="440" t="s">
        <v>71</v>
      </c>
      <c r="P321" s="440"/>
      <c r="Q321" s="432"/>
      <c r="R321" s="1750"/>
      <c r="S321" s="1750"/>
      <c r="T321" s="1751"/>
      <c r="U321" s="1750"/>
      <c r="V321" s="1750"/>
      <c r="W321" s="1750"/>
    </row>
    <row r="322" spans="1:23">
      <c r="A322" s="2215"/>
      <c r="B322" s="2218"/>
      <c r="C322" s="2221"/>
      <c r="D322" s="1982"/>
      <c r="E322" s="2224"/>
      <c r="F322" s="2228"/>
      <c r="G322" s="1727" t="s">
        <v>837</v>
      </c>
      <c r="H322" s="1728">
        <v>150</v>
      </c>
      <c r="I322" s="433"/>
      <c r="J322" s="1729"/>
      <c r="K322" s="1730">
        <v>150</v>
      </c>
      <c r="L322" s="1731">
        <v>0</v>
      </c>
      <c r="M322" s="1732">
        <v>0</v>
      </c>
      <c r="N322" s="1805"/>
      <c r="O322" s="396"/>
      <c r="P322" s="396"/>
      <c r="Q322" s="434"/>
      <c r="R322" s="1750"/>
      <c r="S322" s="1750"/>
      <c r="T322" s="1751"/>
      <c r="U322" s="1750"/>
      <c r="V322" s="1750"/>
      <c r="W322" s="1750"/>
    </row>
    <row r="323" spans="1:23">
      <c r="A323" s="2215"/>
      <c r="B323" s="2218"/>
      <c r="C323" s="2221"/>
      <c r="D323" s="1982"/>
      <c r="E323" s="2225"/>
      <c r="F323" s="2229"/>
      <c r="G323" s="103" t="s">
        <v>103</v>
      </c>
      <c r="H323" s="88"/>
      <c r="I323" s="89"/>
      <c r="J323" s="90"/>
      <c r="K323" s="91"/>
      <c r="L323" s="1736"/>
      <c r="M323" s="93"/>
      <c r="N323" s="1805"/>
      <c r="O323" s="397"/>
      <c r="P323" s="397"/>
      <c r="Q323" s="398"/>
      <c r="R323" s="1750"/>
      <c r="S323" s="1750"/>
      <c r="T323" s="1751"/>
      <c r="U323" s="1750"/>
      <c r="V323" s="1750"/>
      <c r="W323" s="1750"/>
    </row>
    <row r="324" spans="1:23" ht="13.5" thickBot="1">
      <c r="A324" s="2216"/>
      <c r="B324" s="2219"/>
      <c r="C324" s="2222"/>
      <c r="D324" s="1976"/>
      <c r="E324" s="2226"/>
      <c r="F324" s="2226"/>
      <c r="G324" s="1738" t="s">
        <v>13</v>
      </c>
      <c r="H324" s="1739">
        <f>SUM(H321:H323)</f>
        <v>150</v>
      </c>
      <c r="I324" s="1740">
        <f t="shared" ref="I324:M324" si="72">SUM(I321:I323)</f>
        <v>0</v>
      </c>
      <c r="J324" s="1741">
        <f t="shared" si="72"/>
        <v>0</v>
      </c>
      <c r="K324" s="1742">
        <f t="shared" si="72"/>
        <v>150</v>
      </c>
      <c r="L324" s="1743">
        <f t="shared" si="72"/>
        <v>0</v>
      </c>
      <c r="M324" s="1744">
        <f t="shared" si="72"/>
        <v>0</v>
      </c>
      <c r="N324" s="1805" t="s">
        <v>960</v>
      </c>
      <c r="O324" s="442" t="s">
        <v>71</v>
      </c>
      <c r="P324" s="442"/>
      <c r="Q324" s="436"/>
      <c r="R324" s="1750"/>
      <c r="S324" s="1750"/>
      <c r="T324" s="1751"/>
      <c r="U324" s="1750"/>
      <c r="V324" s="1750"/>
      <c r="W324" s="1750"/>
    </row>
    <row r="325" spans="1:23" ht="13.5" thickBot="1">
      <c r="A325" s="1817" t="s">
        <v>14</v>
      </c>
      <c r="B325" s="1799" t="s">
        <v>14</v>
      </c>
      <c r="C325" s="2198" t="s">
        <v>15</v>
      </c>
      <c r="D325" s="2199"/>
      <c r="E325" s="2199"/>
      <c r="F325" s="2199"/>
      <c r="G325" s="2200"/>
      <c r="H325" s="1925">
        <f t="shared" ref="H325:M325" si="73">H216+H221+H225+H230+H234+H239+H244+H249+H254+H259+H262+H267+H272+H277+H282+H287+H292+H297+H302+H306+H314+H316+H320+H324</f>
        <v>1248.6999999999998</v>
      </c>
      <c r="I325" s="1925">
        <f t="shared" si="73"/>
        <v>140.30000000000001</v>
      </c>
      <c r="J325" s="1925">
        <f t="shared" si="73"/>
        <v>5.5</v>
      </c>
      <c r="K325" s="1925">
        <f t="shared" si="73"/>
        <v>1025.0999999999999</v>
      </c>
      <c r="L325" s="1925">
        <f t="shared" si="73"/>
        <v>5436.4</v>
      </c>
      <c r="M325" s="1925">
        <f t="shared" si="73"/>
        <v>5420.6</v>
      </c>
      <c r="N325" s="1801"/>
      <c r="O325" s="1887"/>
      <c r="P325" s="1887"/>
      <c r="Q325" s="1926"/>
      <c r="R325" s="1750"/>
      <c r="S325" s="1750"/>
      <c r="T325" s="1750"/>
      <c r="U325" s="1750"/>
      <c r="V325" s="1750"/>
      <c r="W325" s="1750"/>
    </row>
    <row r="326" spans="1:23" ht="13.5" thickBot="1">
      <c r="A326" s="1817" t="s">
        <v>14</v>
      </c>
      <c r="B326" s="2201" t="s">
        <v>16</v>
      </c>
      <c r="C326" s="2201"/>
      <c r="D326" s="2201"/>
      <c r="E326" s="2201"/>
      <c r="F326" s="2201"/>
      <c r="G326" s="2202"/>
      <c r="H326" s="1818">
        <f t="shared" ref="H326:M326" si="74">H325+H204</f>
        <v>3951.4599999999996</v>
      </c>
      <c r="I326" s="1818">
        <f t="shared" si="74"/>
        <v>210.95000000000002</v>
      </c>
      <c r="J326" s="1818">
        <f t="shared" si="74"/>
        <v>18.3</v>
      </c>
      <c r="K326" s="1818">
        <f t="shared" si="74"/>
        <v>3659.81</v>
      </c>
      <c r="L326" s="1818">
        <f t="shared" si="74"/>
        <v>11650.3</v>
      </c>
      <c r="M326" s="1818">
        <f t="shared" si="74"/>
        <v>9578.2000000000007</v>
      </c>
      <c r="N326" s="1819"/>
      <c r="O326" s="1819"/>
      <c r="P326" s="1819"/>
      <c r="Q326" s="1820"/>
      <c r="R326" s="1927"/>
      <c r="S326" s="1927"/>
      <c r="T326" s="1927"/>
      <c r="U326" s="1927"/>
      <c r="V326" s="1927"/>
      <c r="W326" s="1927"/>
    </row>
    <row r="327" spans="1:23" ht="13.5" thickBot="1">
      <c r="A327" s="1928"/>
      <c r="B327" s="2203" t="s">
        <v>17</v>
      </c>
      <c r="C327" s="2203"/>
      <c r="D327" s="2203"/>
      <c r="E327" s="2203"/>
      <c r="F327" s="2203"/>
      <c r="G327" s="2203"/>
      <c r="H327" s="1929">
        <f t="shared" ref="H327:M327" si="75">H326+H113</f>
        <v>4516.42</v>
      </c>
      <c r="I327" s="1929">
        <f t="shared" si="75"/>
        <v>296.41000000000003</v>
      </c>
      <c r="J327" s="1929">
        <f t="shared" si="75"/>
        <v>25.3</v>
      </c>
      <c r="K327" s="1929">
        <f t="shared" si="75"/>
        <v>4137.8099999999995</v>
      </c>
      <c r="L327" s="1929">
        <f t="shared" si="75"/>
        <v>12629</v>
      </c>
      <c r="M327" s="1929">
        <f t="shared" si="75"/>
        <v>12309.7</v>
      </c>
      <c r="N327" s="2204"/>
      <c r="O327" s="2205"/>
      <c r="P327" s="2205"/>
      <c r="Q327" s="2206"/>
      <c r="R327" s="1927"/>
      <c r="S327" s="1927"/>
      <c r="T327" s="1927"/>
      <c r="U327" s="1927"/>
      <c r="V327" s="1927"/>
      <c r="W327" s="1927"/>
    </row>
    <row r="328" spans="1:23">
      <c r="A328" s="168"/>
      <c r="B328" s="169"/>
      <c r="C328" s="169"/>
      <c r="D328" s="169"/>
      <c r="E328" s="169"/>
      <c r="F328" s="437"/>
      <c r="G328" s="437"/>
      <c r="H328" s="1930"/>
      <c r="I328" s="437"/>
      <c r="J328" s="437"/>
      <c r="K328" s="437"/>
      <c r="L328" s="437"/>
      <c r="M328" s="437"/>
      <c r="N328" s="464"/>
      <c r="O328" s="464"/>
      <c r="P328" s="464"/>
      <c r="Q328" s="464"/>
      <c r="R328" s="437"/>
      <c r="S328" s="437"/>
      <c r="T328" s="437"/>
      <c r="U328" s="437"/>
      <c r="V328" s="437"/>
      <c r="W328" s="437"/>
    </row>
    <row r="329" spans="1:23">
      <c r="A329" s="168"/>
      <c r="B329" s="169"/>
      <c r="C329" s="169"/>
      <c r="D329" s="169"/>
      <c r="E329" s="169"/>
      <c r="F329" s="437"/>
      <c r="G329" s="437"/>
      <c r="H329" s="437"/>
      <c r="I329" s="437"/>
      <c r="J329" s="437"/>
      <c r="K329" s="437"/>
      <c r="L329" s="437"/>
      <c r="M329" s="437"/>
      <c r="N329" s="464"/>
      <c r="O329" s="464"/>
      <c r="P329" s="464"/>
      <c r="Q329" s="464"/>
      <c r="R329" s="437"/>
      <c r="S329" s="437"/>
      <c r="T329" s="437"/>
      <c r="U329" s="437"/>
      <c r="V329" s="437"/>
      <c r="W329" s="437"/>
    </row>
    <row r="330" spans="1:23">
      <c r="A330" s="168"/>
      <c r="B330" s="169"/>
      <c r="C330" s="169"/>
      <c r="D330" s="169"/>
      <c r="E330" s="169"/>
      <c r="F330" s="437"/>
      <c r="G330" s="437"/>
      <c r="H330" s="437"/>
      <c r="I330" s="437"/>
      <c r="J330" s="437"/>
      <c r="K330" s="437"/>
      <c r="L330" s="437"/>
      <c r="M330" s="437"/>
      <c r="N330" s="464"/>
      <c r="O330" s="464"/>
      <c r="P330" s="464"/>
      <c r="Q330" s="464"/>
      <c r="R330" s="437"/>
      <c r="S330" s="437"/>
      <c r="T330" s="437"/>
      <c r="U330" s="437"/>
      <c r="V330" s="437"/>
      <c r="W330" s="437"/>
    </row>
    <row r="331" spans="1:23">
      <c r="A331" s="168"/>
      <c r="B331" s="169"/>
      <c r="C331" s="169"/>
      <c r="D331" s="169"/>
      <c r="E331" s="169"/>
      <c r="F331" s="437"/>
      <c r="G331" s="437"/>
      <c r="H331" s="437"/>
      <c r="I331" s="437"/>
      <c r="J331" s="437"/>
      <c r="K331" s="437"/>
      <c r="L331" s="437"/>
      <c r="M331" s="437"/>
      <c r="N331" s="464"/>
      <c r="O331" s="464"/>
      <c r="P331" s="464"/>
      <c r="Q331" s="464"/>
      <c r="R331" s="437"/>
      <c r="S331" s="437"/>
      <c r="T331" s="437"/>
      <c r="U331" s="437"/>
      <c r="V331" s="437"/>
      <c r="W331" s="437"/>
    </row>
    <row r="332" spans="1:23">
      <c r="A332" s="168"/>
      <c r="B332" s="169"/>
      <c r="C332" s="169"/>
      <c r="D332" s="169"/>
      <c r="E332" s="169"/>
      <c r="F332" s="437"/>
      <c r="G332" s="437"/>
      <c r="H332" s="437"/>
      <c r="I332" s="437"/>
      <c r="J332" s="437"/>
      <c r="K332" s="437"/>
      <c r="L332" s="437"/>
      <c r="M332" s="437"/>
      <c r="N332" s="464"/>
      <c r="O332" s="464"/>
      <c r="P332" s="464"/>
      <c r="Q332" s="464"/>
      <c r="R332" s="437"/>
      <c r="S332" s="437"/>
      <c r="T332" s="437"/>
      <c r="U332" s="437"/>
      <c r="V332" s="437"/>
      <c r="W332" s="437"/>
    </row>
    <row r="333" spans="1:23">
      <c r="A333" s="168"/>
      <c r="B333" s="169"/>
      <c r="C333" s="169"/>
      <c r="D333" s="169"/>
      <c r="E333" s="169"/>
      <c r="F333" s="437"/>
      <c r="G333" s="437"/>
      <c r="H333" s="437"/>
      <c r="I333" s="437"/>
      <c r="J333" s="437"/>
      <c r="K333" s="437"/>
      <c r="L333" s="437"/>
      <c r="M333" s="437"/>
      <c r="N333" s="464"/>
      <c r="O333" s="464"/>
      <c r="P333" s="464"/>
      <c r="Q333" s="464"/>
      <c r="R333" s="437"/>
      <c r="S333" s="437"/>
      <c r="T333" s="437"/>
      <c r="U333" s="437"/>
      <c r="V333" s="437"/>
      <c r="W333" s="437"/>
    </row>
    <row r="334" spans="1:23">
      <c r="A334" s="168"/>
      <c r="B334" s="169"/>
      <c r="C334" s="169"/>
      <c r="D334" s="169"/>
      <c r="E334" s="169"/>
      <c r="F334" s="437"/>
      <c r="G334" s="437"/>
      <c r="H334" s="437"/>
      <c r="I334" s="437"/>
      <c r="J334" s="437"/>
      <c r="K334" s="437"/>
      <c r="L334" s="437"/>
      <c r="M334" s="437"/>
      <c r="N334" s="464"/>
      <c r="O334" s="464"/>
      <c r="P334" s="464"/>
      <c r="Q334" s="464"/>
      <c r="R334" s="437"/>
      <c r="S334" s="437"/>
      <c r="T334" s="437"/>
      <c r="U334" s="437"/>
      <c r="V334" s="437"/>
      <c r="W334" s="437"/>
    </row>
    <row r="335" spans="1:23">
      <c r="A335" s="168"/>
      <c r="B335" s="169"/>
      <c r="C335" s="169"/>
      <c r="D335" s="169"/>
      <c r="E335" s="169"/>
      <c r="F335" s="437"/>
      <c r="G335" s="437"/>
      <c r="H335" s="437"/>
      <c r="I335" s="437"/>
      <c r="J335" s="437"/>
      <c r="K335" s="437"/>
      <c r="L335" s="437"/>
      <c r="M335" s="437"/>
      <c r="N335" s="464"/>
      <c r="O335" s="464"/>
      <c r="P335" s="464"/>
      <c r="Q335" s="464"/>
      <c r="R335" s="437"/>
      <c r="S335" s="437"/>
      <c r="T335" s="437"/>
      <c r="U335" s="437"/>
      <c r="V335" s="437"/>
      <c r="W335" s="437"/>
    </row>
    <row r="336" spans="1:23" ht="13.5" thickBot="1">
      <c r="A336" s="168"/>
      <c r="B336" s="169"/>
      <c r="C336" s="169"/>
      <c r="D336" s="169"/>
      <c r="E336" s="169"/>
      <c r="F336" s="1962" t="s">
        <v>18</v>
      </c>
      <c r="G336" s="2207"/>
      <c r="H336" s="2207"/>
      <c r="I336" s="2207"/>
      <c r="J336" s="2207"/>
      <c r="K336" s="2207"/>
      <c r="L336" s="2207"/>
      <c r="M336" s="2207"/>
      <c r="N336" s="464"/>
      <c r="O336" s="464"/>
      <c r="P336" s="464"/>
      <c r="Q336" s="464"/>
      <c r="R336" s="437"/>
      <c r="S336" s="437"/>
      <c r="T336" s="437"/>
      <c r="U336" s="437"/>
      <c r="V336" s="437"/>
      <c r="W336" s="437"/>
    </row>
    <row r="337" spans="1:23" ht="36.6" customHeight="1" thickBot="1">
      <c r="A337" s="437"/>
      <c r="B337" s="437"/>
      <c r="C337" s="2208" t="s">
        <v>19</v>
      </c>
      <c r="D337" s="2209"/>
      <c r="E337" s="2209"/>
      <c r="F337" s="2209"/>
      <c r="G337" s="2210"/>
      <c r="H337" s="2211" t="s">
        <v>236</v>
      </c>
      <c r="I337" s="2212"/>
      <c r="J337" s="2212"/>
      <c r="K337" s="2213"/>
      <c r="L337" s="437"/>
      <c r="M337" s="437"/>
      <c r="N337" s="437"/>
      <c r="O337" s="1910"/>
      <c r="P337" s="437"/>
      <c r="Q337" s="437"/>
      <c r="R337" s="437"/>
      <c r="S337" s="437"/>
      <c r="T337" s="437"/>
      <c r="U337" s="437"/>
      <c r="V337" s="437"/>
      <c r="W337" s="437"/>
    </row>
    <row r="338" spans="1:23" ht="13.5" thickBot="1">
      <c r="A338" s="437"/>
      <c r="B338" s="437"/>
      <c r="C338" s="2177" t="s">
        <v>20</v>
      </c>
      <c r="D338" s="2178"/>
      <c r="E338" s="2178"/>
      <c r="F338" s="2178"/>
      <c r="G338" s="2179"/>
      <c r="H338" s="2180">
        <f>H339+H340+H341+H342+H344+H343</f>
        <v>2060.1</v>
      </c>
      <c r="I338" s="2181"/>
      <c r="J338" s="2181"/>
      <c r="K338" s="2182"/>
      <c r="L338" s="437"/>
      <c r="M338" s="437"/>
      <c r="N338" s="437"/>
      <c r="O338" s="1910"/>
      <c r="P338" s="437"/>
      <c r="Q338" s="437"/>
      <c r="R338" s="437"/>
      <c r="S338" s="437"/>
      <c r="T338" s="437"/>
      <c r="U338" s="437"/>
      <c r="V338" s="437"/>
      <c r="W338" s="437"/>
    </row>
    <row r="339" spans="1:23">
      <c r="A339" s="437"/>
      <c r="B339" s="437"/>
      <c r="C339" s="2192" t="s">
        <v>96</v>
      </c>
      <c r="D339" s="2193"/>
      <c r="E339" s="2193"/>
      <c r="F339" s="2193"/>
      <c r="G339" s="2194"/>
      <c r="H339" s="2195">
        <v>306.89999999999998</v>
      </c>
      <c r="I339" s="2196"/>
      <c r="J339" s="2196"/>
      <c r="K339" s="2197"/>
      <c r="L339" s="437"/>
      <c r="M339" s="437"/>
      <c r="N339" s="437"/>
      <c r="O339" s="1910"/>
      <c r="P339" s="437"/>
      <c r="Q339" s="437"/>
      <c r="R339" s="437"/>
      <c r="S339" s="437"/>
      <c r="T339" s="437"/>
      <c r="U339" s="437"/>
      <c r="V339" s="437"/>
      <c r="W339" s="437"/>
    </row>
    <row r="340" spans="1:23">
      <c r="A340" s="437"/>
      <c r="B340" s="437"/>
      <c r="C340" s="2174" t="s">
        <v>961</v>
      </c>
      <c r="D340" s="2175"/>
      <c r="E340" s="2175"/>
      <c r="F340" s="2175"/>
      <c r="G340" s="2176"/>
      <c r="H340" s="2168"/>
      <c r="I340" s="2169"/>
      <c r="J340" s="2169"/>
      <c r="K340" s="2170"/>
      <c r="L340" s="437"/>
      <c r="M340" s="437"/>
      <c r="N340" s="437"/>
      <c r="O340" s="1910"/>
      <c r="P340" s="437"/>
      <c r="Q340" s="437"/>
      <c r="R340" s="437"/>
      <c r="S340" s="437"/>
      <c r="T340" s="437"/>
      <c r="U340" s="437"/>
      <c r="V340" s="437"/>
      <c r="W340" s="437"/>
    </row>
    <row r="341" spans="1:23">
      <c r="A341" s="437"/>
      <c r="B341" s="437"/>
      <c r="C341" s="2171" t="s">
        <v>237</v>
      </c>
      <c r="D341" s="2172"/>
      <c r="E341" s="2172"/>
      <c r="F341" s="2172"/>
      <c r="G341" s="2189"/>
      <c r="H341" s="2168">
        <v>0</v>
      </c>
      <c r="I341" s="2169"/>
      <c r="J341" s="2169"/>
      <c r="K341" s="2170"/>
      <c r="L341" s="437"/>
      <c r="M341" s="437"/>
      <c r="N341" s="437"/>
      <c r="O341" s="1910"/>
      <c r="P341" s="437"/>
      <c r="Q341" s="437"/>
      <c r="R341" s="437"/>
      <c r="S341" s="437"/>
      <c r="T341" s="437"/>
      <c r="U341" s="437"/>
      <c r="V341" s="437"/>
      <c r="W341" s="437"/>
    </row>
    <row r="342" spans="1:23">
      <c r="A342" s="437"/>
      <c r="B342" s="437"/>
      <c r="C342" s="2171" t="s">
        <v>98</v>
      </c>
      <c r="D342" s="2172"/>
      <c r="E342" s="2172"/>
      <c r="F342" s="2172"/>
      <c r="G342" s="2189"/>
      <c r="H342" s="2168">
        <v>0</v>
      </c>
      <c r="I342" s="2169"/>
      <c r="J342" s="2169"/>
      <c r="K342" s="2170"/>
      <c r="L342" s="437"/>
      <c r="M342" s="437"/>
      <c r="N342" s="437"/>
      <c r="O342" s="1910"/>
      <c r="P342" s="437"/>
      <c r="Q342" s="437"/>
      <c r="R342" s="437"/>
      <c r="S342" s="437"/>
      <c r="T342" s="437"/>
      <c r="U342" s="437"/>
      <c r="V342" s="437"/>
      <c r="W342" s="437"/>
    </row>
    <row r="343" spans="1:23">
      <c r="A343" s="437"/>
      <c r="B343" s="437"/>
      <c r="C343" s="2174" t="s">
        <v>962</v>
      </c>
      <c r="D343" s="2190"/>
      <c r="E343" s="2190"/>
      <c r="F343" s="2190"/>
      <c r="G343" s="2191"/>
      <c r="H343" s="2162">
        <v>1753.2</v>
      </c>
      <c r="I343" s="2163"/>
      <c r="J343" s="2163"/>
      <c r="K343" s="2164"/>
      <c r="L343" s="437"/>
      <c r="M343" s="437"/>
      <c r="N343" s="437"/>
      <c r="O343" s="1910"/>
      <c r="P343" s="437"/>
      <c r="Q343" s="437"/>
      <c r="R343" s="437"/>
      <c r="S343" s="437"/>
      <c r="T343" s="437"/>
      <c r="U343" s="437"/>
      <c r="V343" s="437"/>
      <c r="W343" s="437"/>
    </row>
    <row r="344" spans="1:23" ht="13.5" thickBot="1">
      <c r="A344" s="437"/>
      <c r="B344" s="437"/>
      <c r="C344" s="2174"/>
      <c r="D344" s="2175"/>
      <c r="E344" s="2175"/>
      <c r="F344" s="2175"/>
      <c r="G344" s="2176"/>
      <c r="H344" s="2168"/>
      <c r="I344" s="2169"/>
      <c r="J344" s="2169"/>
      <c r="K344" s="2170"/>
      <c r="L344" s="437"/>
      <c r="M344" s="1945"/>
      <c r="N344" s="437"/>
      <c r="O344" s="1910"/>
      <c r="P344" s="437"/>
      <c r="Q344" s="437"/>
      <c r="R344" s="437"/>
      <c r="S344" s="437"/>
      <c r="T344" s="437"/>
      <c r="U344" s="437"/>
      <c r="V344" s="437"/>
      <c r="W344" s="437"/>
    </row>
    <row r="345" spans="1:23" ht="13.5" thickBot="1">
      <c r="A345" s="437"/>
      <c r="B345" s="437"/>
      <c r="C345" s="2177" t="s">
        <v>21</v>
      </c>
      <c r="D345" s="2178"/>
      <c r="E345" s="2178"/>
      <c r="F345" s="2178"/>
      <c r="G345" s="2179"/>
      <c r="H345" s="2180">
        <f>SUM(H346:K349)</f>
        <v>2456.3000000000002</v>
      </c>
      <c r="I345" s="2181"/>
      <c r="J345" s="2181"/>
      <c r="K345" s="2182"/>
      <c r="L345" s="437"/>
      <c r="M345" s="437"/>
      <c r="N345" s="437"/>
      <c r="O345" s="1910"/>
      <c r="P345" s="437"/>
      <c r="Q345" s="437"/>
      <c r="R345" s="437"/>
      <c r="S345" s="437"/>
      <c r="T345" s="437"/>
      <c r="U345" s="437"/>
      <c r="V345" s="437"/>
      <c r="W345" s="437"/>
    </row>
    <row r="346" spans="1:23">
      <c r="A346" s="437"/>
      <c r="B346" s="437"/>
      <c r="C346" s="2183" t="s">
        <v>100</v>
      </c>
      <c r="D346" s="2184"/>
      <c r="E346" s="2184"/>
      <c r="F346" s="2184"/>
      <c r="G346" s="2185"/>
      <c r="H346" s="2186">
        <v>1412.1</v>
      </c>
      <c r="I346" s="2187"/>
      <c r="J346" s="2187"/>
      <c r="K346" s="2188"/>
      <c r="L346" s="437"/>
      <c r="M346" s="437"/>
      <c r="N346" s="437"/>
      <c r="O346" s="1910"/>
      <c r="P346" s="437"/>
      <c r="Q346" s="437"/>
      <c r="R346" s="437"/>
      <c r="S346" s="437"/>
      <c r="T346" s="437"/>
      <c r="U346" s="437"/>
      <c r="V346" s="437"/>
      <c r="W346" s="437"/>
    </row>
    <row r="347" spans="1:23">
      <c r="A347" s="437"/>
      <c r="B347" s="437"/>
      <c r="C347" s="2159"/>
      <c r="D347" s="2160"/>
      <c r="E347" s="2160"/>
      <c r="F347" s="2160"/>
      <c r="G347" s="2161"/>
      <c r="H347" s="2162"/>
      <c r="I347" s="2163"/>
      <c r="J347" s="2163"/>
      <c r="K347" s="2164"/>
      <c r="L347" s="437"/>
      <c r="M347" s="437"/>
      <c r="N347" s="437"/>
      <c r="O347" s="1910"/>
      <c r="P347" s="437"/>
      <c r="Q347" s="437"/>
      <c r="R347" s="437"/>
      <c r="S347" s="437"/>
      <c r="T347" s="437"/>
      <c r="U347" s="437"/>
      <c r="V347" s="437"/>
      <c r="W347" s="437"/>
    </row>
    <row r="348" spans="1:23">
      <c r="A348" s="437"/>
      <c r="B348" s="437"/>
      <c r="C348" s="2165" t="s">
        <v>963</v>
      </c>
      <c r="D348" s="2166"/>
      <c r="E348" s="2166"/>
      <c r="F348" s="2166"/>
      <c r="G348" s="2167"/>
      <c r="H348" s="2168">
        <v>1044.2</v>
      </c>
      <c r="I348" s="2169"/>
      <c r="J348" s="2169"/>
      <c r="K348" s="2170"/>
      <c r="L348" s="437"/>
      <c r="M348" s="437"/>
      <c r="N348" s="437"/>
      <c r="O348" s="1910"/>
      <c r="P348" s="437"/>
      <c r="Q348" s="437"/>
      <c r="R348" s="437"/>
      <c r="S348" s="437"/>
      <c r="T348" s="437"/>
      <c r="U348" s="437"/>
      <c r="V348" s="437"/>
      <c r="W348" s="437"/>
    </row>
    <row r="349" spans="1:23" ht="13.5" thickBot="1">
      <c r="A349" s="437"/>
      <c r="B349" s="437"/>
      <c r="C349" s="2171" t="s">
        <v>102</v>
      </c>
      <c r="D349" s="2172"/>
      <c r="E349" s="2172"/>
      <c r="F349" s="2172"/>
      <c r="G349" s="2173"/>
      <c r="H349" s="2169"/>
      <c r="I349" s="2169"/>
      <c r="J349" s="2169"/>
      <c r="K349" s="2170"/>
      <c r="L349" s="437"/>
      <c r="M349" s="437"/>
      <c r="N349" s="437"/>
      <c r="O349" s="1910"/>
      <c r="P349" s="437"/>
      <c r="Q349" s="437"/>
      <c r="R349" s="437"/>
      <c r="S349" s="437"/>
      <c r="T349" s="437"/>
      <c r="U349" s="437"/>
      <c r="V349" s="437"/>
      <c r="W349" s="437"/>
    </row>
    <row r="350" spans="1:23" ht="13.5" thickBot="1">
      <c r="A350" s="437"/>
      <c r="B350" s="437"/>
      <c r="C350" s="2154" t="s">
        <v>22</v>
      </c>
      <c r="D350" s="2155"/>
      <c r="E350" s="2155"/>
      <c r="F350" s="2155"/>
      <c r="G350" s="2156"/>
      <c r="H350" s="2157">
        <f>H345+H338</f>
        <v>4516.3999999999996</v>
      </c>
      <c r="I350" s="2157"/>
      <c r="J350" s="2157"/>
      <c r="K350" s="2158"/>
      <c r="L350" s="437"/>
      <c r="M350" s="437"/>
      <c r="N350" s="437"/>
      <c r="O350" s="1910"/>
      <c r="P350" s="437"/>
      <c r="Q350" s="437"/>
      <c r="R350" s="437"/>
      <c r="S350" s="437"/>
      <c r="T350" s="437"/>
      <c r="U350" s="437"/>
      <c r="V350" s="437"/>
      <c r="W350" s="437"/>
    </row>
    <row r="351" spans="1:23">
      <c r="A351" s="437"/>
      <c r="B351" s="437"/>
      <c r="C351" s="437"/>
      <c r="D351" s="437"/>
      <c r="E351" s="1702"/>
      <c r="F351" s="437"/>
      <c r="G351" s="729"/>
      <c r="H351" s="437"/>
      <c r="I351" s="437"/>
      <c r="J351" s="437"/>
      <c r="K351" s="437"/>
      <c r="L351" s="437"/>
      <c r="M351" s="437"/>
      <c r="N351" s="437"/>
      <c r="O351" s="1910"/>
      <c r="P351" s="437"/>
      <c r="Q351" s="437"/>
      <c r="R351" s="1750"/>
      <c r="S351" s="1750"/>
      <c r="T351" s="1750"/>
      <c r="U351" s="1750"/>
      <c r="V351" s="1750"/>
      <c r="W351" s="1750"/>
    </row>
  </sheetData>
  <mergeCells count="433">
    <mergeCell ref="D4:W4"/>
    <mergeCell ref="A5:A7"/>
    <mergeCell ref="B5:B7"/>
    <mergeCell ref="C5:C7"/>
    <mergeCell ref="D5:D7"/>
    <mergeCell ref="E5:E7"/>
    <mergeCell ref="F5:F7"/>
    <mergeCell ref="G5:G7"/>
    <mergeCell ref="H5:K5"/>
    <mergeCell ref="L5:L7"/>
    <mergeCell ref="B8:Q8"/>
    <mergeCell ref="C9:Q9"/>
    <mergeCell ref="A10:A13"/>
    <mergeCell ref="B10:B13"/>
    <mergeCell ref="C10:C13"/>
    <mergeCell ref="D10:D13"/>
    <mergeCell ref="E10:E13"/>
    <mergeCell ref="F10:F13"/>
    <mergeCell ref="M5:M7"/>
    <mergeCell ref="N5:Q5"/>
    <mergeCell ref="H6:H7"/>
    <mergeCell ref="I6:J6"/>
    <mergeCell ref="K6:K7"/>
    <mergeCell ref="N6:N7"/>
    <mergeCell ref="O6:Q6"/>
    <mergeCell ref="A18:A21"/>
    <mergeCell ref="B18:B21"/>
    <mergeCell ref="C18:C21"/>
    <mergeCell ref="D18:D21"/>
    <mergeCell ref="E18:E21"/>
    <mergeCell ref="F18:F21"/>
    <mergeCell ref="A14:A17"/>
    <mergeCell ref="B14:B17"/>
    <mergeCell ref="C14:C17"/>
    <mergeCell ref="D14:D17"/>
    <mergeCell ref="E14:E17"/>
    <mergeCell ref="F14:F17"/>
    <mergeCell ref="N26:N27"/>
    <mergeCell ref="A28:A32"/>
    <mergeCell ref="B28:B32"/>
    <mergeCell ref="C28:C32"/>
    <mergeCell ref="D28:D32"/>
    <mergeCell ref="E28:E32"/>
    <mergeCell ref="F28:F32"/>
    <mergeCell ref="A22:A27"/>
    <mergeCell ref="B22:B27"/>
    <mergeCell ref="C22:C27"/>
    <mergeCell ref="D22:D27"/>
    <mergeCell ref="E22:E27"/>
    <mergeCell ref="F22:F27"/>
    <mergeCell ref="C42:G42"/>
    <mergeCell ref="C43:Q43"/>
    <mergeCell ref="A44:A47"/>
    <mergeCell ref="B44:B47"/>
    <mergeCell ref="C44:C47"/>
    <mergeCell ref="D44:D47"/>
    <mergeCell ref="E44:E47"/>
    <mergeCell ref="F44:F47"/>
    <mergeCell ref="D33:D37"/>
    <mergeCell ref="E33:E37"/>
    <mergeCell ref="F33:F37"/>
    <mergeCell ref="A38:A41"/>
    <mergeCell ref="B38:B41"/>
    <mergeCell ref="C38:C41"/>
    <mergeCell ref="D38:D41"/>
    <mergeCell ref="E38:E41"/>
    <mergeCell ref="F38:F41"/>
    <mergeCell ref="A53:A57"/>
    <mergeCell ref="B53:B57"/>
    <mergeCell ref="C53:C57"/>
    <mergeCell ref="D53:D57"/>
    <mergeCell ref="E53:E57"/>
    <mergeCell ref="F53:F57"/>
    <mergeCell ref="A48:A52"/>
    <mergeCell ref="B48:B52"/>
    <mergeCell ref="C48:C52"/>
    <mergeCell ref="D48:D52"/>
    <mergeCell ref="E48:E52"/>
    <mergeCell ref="F48:F52"/>
    <mergeCell ref="A63:A67"/>
    <mergeCell ref="B63:B67"/>
    <mergeCell ref="C63:C67"/>
    <mergeCell ref="D63:D67"/>
    <mergeCell ref="E63:E67"/>
    <mergeCell ref="F63:F67"/>
    <mergeCell ref="A58:A62"/>
    <mergeCell ref="B58:B62"/>
    <mergeCell ref="C58:C62"/>
    <mergeCell ref="D58:D62"/>
    <mergeCell ref="E58:E62"/>
    <mergeCell ref="F58:F62"/>
    <mergeCell ref="A73:A77"/>
    <mergeCell ref="B73:B77"/>
    <mergeCell ref="C73:C77"/>
    <mergeCell ref="D73:D77"/>
    <mergeCell ref="E73:E77"/>
    <mergeCell ref="F73:F77"/>
    <mergeCell ref="A68:A72"/>
    <mergeCell ref="B68:B72"/>
    <mergeCell ref="C68:C72"/>
    <mergeCell ref="D68:D72"/>
    <mergeCell ref="E68:E72"/>
    <mergeCell ref="F68:F72"/>
    <mergeCell ref="A83:A86"/>
    <mergeCell ref="B83:B86"/>
    <mergeCell ref="C83:C86"/>
    <mergeCell ref="D83:D86"/>
    <mergeCell ref="E83:E86"/>
    <mergeCell ref="F83:F86"/>
    <mergeCell ref="A78:A82"/>
    <mergeCell ref="B78:B82"/>
    <mergeCell ref="C78:C82"/>
    <mergeCell ref="D78:D82"/>
    <mergeCell ref="E78:E82"/>
    <mergeCell ref="F78:F82"/>
    <mergeCell ref="A92:A95"/>
    <mergeCell ref="B92:B95"/>
    <mergeCell ref="C92:C95"/>
    <mergeCell ref="D92:D95"/>
    <mergeCell ref="E92:E95"/>
    <mergeCell ref="F92:F95"/>
    <mergeCell ref="A87:A91"/>
    <mergeCell ref="B87:B91"/>
    <mergeCell ref="C87:C91"/>
    <mergeCell ref="D87:D91"/>
    <mergeCell ref="E87:E91"/>
    <mergeCell ref="F87:F91"/>
    <mergeCell ref="A100:A103"/>
    <mergeCell ref="B100:B103"/>
    <mergeCell ref="C100:C103"/>
    <mergeCell ref="D100:D103"/>
    <mergeCell ref="E100:E103"/>
    <mergeCell ref="F100:F103"/>
    <mergeCell ref="A96:A99"/>
    <mergeCell ref="B96:B99"/>
    <mergeCell ref="C96:C99"/>
    <mergeCell ref="D96:D99"/>
    <mergeCell ref="E96:E99"/>
    <mergeCell ref="F96:F99"/>
    <mergeCell ref="A108:A111"/>
    <mergeCell ref="B108:B111"/>
    <mergeCell ref="C108:C111"/>
    <mergeCell ref="D108:D111"/>
    <mergeCell ref="E108:E111"/>
    <mergeCell ref="F108:F111"/>
    <mergeCell ref="A104:A107"/>
    <mergeCell ref="B104:B107"/>
    <mergeCell ref="C104:C107"/>
    <mergeCell ref="D104:D107"/>
    <mergeCell ref="E104:E107"/>
    <mergeCell ref="F104:F107"/>
    <mergeCell ref="C112:G112"/>
    <mergeCell ref="B113:G113"/>
    <mergeCell ref="B114:Q114"/>
    <mergeCell ref="C115:Q115"/>
    <mergeCell ref="A116:A120"/>
    <mergeCell ref="B116:B120"/>
    <mergeCell ref="C116:C120"/>
    <mergeCell ref="D116:D120"/>
    <mergeCell ref="E116:E120"/>
    <mergeCell ref="F116:F120"/>
    <mergeCell ref="A126:A130"/>
    <mergeCell ref="B126:B130"/>
    <mergeCell ref="C126:C130"/>
    <mergeCell ref="D126:D130"/>
    <mergeCell ref="E126:E130"/>
    <mergeCell ref="F126:F130"/>
    <mergeCell ref="A121:A125"/>
    <mergeCell ref="B121:B125"/>
    <mergeCell ref="C121:C125"/>
    <mergeCell ref="D121:D125"/>
    <mergeCell ref="E121:E125"/>
    <mergeCell ref="F121:F125"/>
    <mergeCell ref="F141:F144"/>
    <mergeCell ref="A136:A140"/>
    <mergeCell ref="B136:B140"/>
    <mergeCell ref="C136:C140"/>
    <mergeCell ref="D136:D140"/>
    <mergeCell ref="E136:E140"/>
    <mergeCell ref="F136:F140"/>
    <mergeCell ref="A131:A135"/>
    <mergeCell ref="B131:B135"/>
    <mergeCell ref="C131:C135"/>
    <mergeCell ref="D131:D135"/>
    <mergeCell ref="E131:E135"/>
    <mergeCell ref="F131:F135"/>
    <mergeCell ref="D145:D148"/>
    <mergeCell ref="E145:E148"/>
    <mergeCell ref="A149:A152"/>
    <mergeCell ref="B149:B152"/>
    <mergeCell ref="C149:C152"/>
    <mergeCell ref="D149:D152"/>
    <mergeCell ref="E149:E152"/>
    <mergeCell ref="A141:A144"/>
    <mergeCell ref="B141:B144"/>
    <mergeCell ref="C141:C144"/>
    <mergeCell ref="D141:D144"/>
    <mergeCell ref="E141:E144"/>
    <mergeCell ref="A157:A160"/>
    <mergeCell ref="B157:B160"/>
    <mergeCell ref="C157:C160"/>
    <mergeCell ref="D157:D160"/>
    <mergeCell ref="E157:E160"/>
    <mergeCell ref="F157:F160"/>
    <mergeCell ref="F149:F152"/>
    <mergeCell ref="A153:A156"/>
    <mergeCell ref="B153:B156"/>
    <mergeCell ref="C153:C156"/>
    <mergeCell ref="D153:D156"/>
    <mergeCell ref="E153:E156"/>
    <mergeCell ref="F153:F156"/>
    <mergeCell ref="A165:A169"/>
    <mergeCell ref="B165:B169"/>
    <mergeCell ref="C165:C169"/>
    <mergeCell ref="D165:D169"/>
    <mergeCell ref="E165:E169"/>
    <mergeCell ref="F165:F169"/>
    <mergeCell ref="A161:A164"/>
    <mergeCell ref="B161:B164"/>
    <mergeCell ref="C161:C164"/>
    <mergeCell ref="D161:D164"/>
    <mergeCell ref="E161:E164"/>
    <mergeCell ref="F161:F164"/>
    <mergeCell ref="A175:A178"/>
    <mergeCell ref="B175:B178"/>
    <mergeCell ref="C175:C178"/>
    <mergeCell ref="D175:D178"/>
    <mergeCell ref="E175:E178"/>
    <mergeCell ref="F175:F178"/>
    <mergeCell ref="A170:A174"/>
    <mergeCell ref="B170:B174"/>
    <mergeCell ref="C170:C174"/>
    <mergeCell ref="D170:D174"/>
    <mergeCell ref="E170:E174"/>
    <mergeCell ref="F170:F174"/>
    <mergeCell ref="E184:E203"/>
    <mergeCell ref="F184:F203"/>
    <mergeCell ref="N184:N185"/>
    <mergeCell ref="N187:N188"/>
    <mergeCell ref="C204:G204"/>
    <mergeCell ref="C205:Q205"/>
    <mergeCell ref="D179:D183"/>
    <mergeCell ref="C180:C183"/>
    <mergeCell ref="A184:A203"/>
    <mergeCell ref="B184:B203"/>
    <mergeCell ref="C184:C203"/>
    <mergeCell ref="D184:D203"/>
    <mergeCell ref="A212:A216"/>
    <mergeCell ref="B212:B216"/>
    <mergeCell ref="C212:C216"/>
    <mergeCell ref="D212:D216"/>
    <mergeCell ref="E212:E216"/>
    <mergeCell ref="F212:F216"/>
    <mergeCell ref="A206:A211"/>
    <mergeCell ref="B206:B211"/>
    <mergeCell ref="C206:C211"/>
    <mergeCell ref="D206:D211"/>
    <mergeCell ref="E206:E211"/>
    <mergeCell ref="F206:F211"/>
    <mergeCell ref="A222:A225"/>
    <mergeCell ref="B222:B225"/>
    <mergeCell ref="C222:C225"/>
    <mergeCell ref="D222:D225"/>
    <mergeCell ref="E222:E225"/>
    <mergeCell ref="F222:F225"/>
    <mergeCell ref="A217:A221"/>
    <mergeCell ref="B217:B221"/>
    <mergeCell ref="C217:C221"/>
    <mergeCell ref="D217:D221"/>
    <mergeCell ref="E217:E221"/>
    <mergeCell ref="F217:F221"/>
    <mergeCell ref="A231:A234"/>
    <mergeCell ref="B231:B234"/>
    <mergeCell ref="C231:C234"/>
    <mergeCell ref="D231:D234"/>
    <mergeCell ref="E231:E234"/>
    <mergeCell ref="F231:F234"/>
    <mergeCell ref="A226:A230"/>
    <mergeCell ref="B226:B230"/>
    <mergeCell ref="C226:C230"/>
    <mergeCell ref="D226:D230"/>
    <mergeCell ref="E226:E230"/>
    <mergeCell ref="F226:F230"/>
    <mergeCell ref="A240:A244"/>
    <mergeCell ref="B240:B244"/>
    <mergeCell ref="C240:C244"/>
    <mergeCell ref="D240:D244"/>
    <mergeCell ref="E240:E244"/>
    <mergeCell ref="F240:F244"/>
    <mergeCell ref="A235:A239"/>
    <mergeCell ref="B235:B239"/>
    <mergeCell ref="C235:C239"/>
    <mergeCell ref="D235:D239"/>
    <mergeCell ref="E235:E239"/>
    <mergeCell ref="F235:F239"/>
    <mergeCell ref="A250:A254"/>
    <mergeCell ref="B250:B254"/>
    <mergeCell ref="C250:C254"/>
    <mergeCell ref="D250:D254"/>
    <mergeCell ref="E250:E254"/>
    <mergeCell ref="F250:F254"/>
    <mergeCell ref="A245:A249"/>
    <mergeCell ref="B245:B249"/>
    <mergeCell ref="C245:C249"/>
    <mergeCell ref="D245:D249"/>
    <mergeCell ref="E245:E249"/>
    <mergeCell ref="F245:F249"/>
    <mergeCell ref="A260:A262"/>
    <mergeCell ref="B260:B262"/>
    <mergeCell ref="C260:C262"/>
    <mergeCell ref="D260:D262"/>
    <mergeCell ref="E260:E262"/>
    <mergeCell ref="F260:F262"/>
    <mergeCell ref="A255:A259"/>
    <mergeCell ref="B255:B259"/>
    <mergeCell ref="C255:C259"/>
    <mergeCell ref="D255:D259"/>
    <mergeCell ref="E255:E259"/>
    <mergeCell ref="F255:F259"/>
    <mergeCell ref="A268:A272"/>
    <mergeCell ref="B268:B272"/>
    <mergeCell ref="C268:C272"/>
    <mergeCell ref="D268:D272"/>
    <mergeCell ref="E268:E272"/>
    <mergeCell ref="F268:F272"/>
    <mergeCell ref="A263:A267"/>
    <mergeCell ref="B263:B267"/>
    <mergeCell ref="C263:C267"/>
    <mergeCell ref="D263:D267"/>
    <mergeCell ref="E263:E267"/>
    <mergeCell ref="F263:F267"/>
    <mergeCell ref="A278:A282"/>
    <mergeCell ref="B278:B282"/>
    <mergeCell ref="C278:C282"/>
    <mergeCell ref="D278:D282"/>
    <mergeCell ref="E278:E282"/>
    <mergeCell ref="F278:F282"/>
    <mergeCell ref="A273:A277"/>
    <mergeCell ref="B273:B277"/>
    <mergeCell ref="C273:C277"/>
    <mergeCell ref="D273:D277"/>
    <mergeCell ref="E273:E277"/>
    <mergeCell ref="F273:F277"/>
    <mergeCell ref="A288:A292"/>
    <mergeCell ref="B288:B292"/>
    <mergeCell ref="C288:C292"/>
    <mergeCell ref="D288:D292"/>
    <mergeCell ref="E288:E292"/>
    <mergeCell ref="F288:F292"/>
    <mergeCell ref="A283:A287"/>
    <mergeCell ref="B283:B287"/>
    <mergeCell ref="C283:C287"/>
    <mergeCell ref="D283:D287"/>
    <mergeCell ref="E283:E287"/>
    <mergeCell ref="F283:F287"/>
    <mergeCell ref="F303:F306"/>
    <mergeCell ref="A298:A302"/>
    <mergeCell ref="B298:B302"/>
    <mergeCell ref="C298:C302"/>
    <mergeCell ref="D298:D302"/>
    <mergeCell ref="E298:E302"/>
    <mergeCell ref="F298:F302"/>
    <mergeCell ref="A293:A297"/>
    <mergeCell ref="B293:B297"/>
    <mergeCell ref="C293:C297"/>
    <mergeCell ref="D293:D297"/>
    <mergeCell ref="E293:E297"/>
    <mergeCell ref="F293:F297"/>
    <mergeCell ref="D307:D310"/>
    <mergeCell ref="E307:E310"/>
    <mergeCell ref="A311:A314"/>
    <mergeCell ref="B311:B314"/>
    <mergeCell ref="C311:C314"/>
    <mergeCell ref="D311:D314"/>
    <mergeCell ref="E311:E314"/>
    <mergeCell ref="A303:A306"/>
    <mergeCell ref="B303:B306"/>
    <mergeCell ref="C303:C306"/>
    <mergeCell ref="D303:D306"/>
    <mergeCell ref="E303:E306"/>
    <mergeCell ref="A317:A320"/>
    <mergeCell ref="B317:B320"/>
    <mergeCell ref="C317:C320"/>
    <mergeCell ref="D317:D320"/>
    <mergeCell ref="E317:E320"/>
    <mergeCell ref="F317:F320"/>
    <mergeCell ref="F311:F314"/>
    <mergeCell ref="N311:N312"/>
    <mergeCell ref="A315:A316"/>
    <mergeCell ref="B315:B316"/>
    <mergeCell ref="C315:C316"/>
    <mergeCell ref="D315:D316"/>
    <mergeCell ref="E315:E316"/>
    <mergeCell ref="F315:F316"/>
    <mergeCell ref="C325:G325"/>
    <mergeCell ref="B326:G326"/>
    <mergeCell ref="B327:G327"/>
    <mergeCell ref="N327:Q327"/>
    <mergeCell ref="F336:M336"/>
    <mergeCell ref="C337:G337"/>
    <mergeCell ref="H337:K337"/>
    <mergeCell ref="A321:A324"/>
    <mergeCell ref="B321:B324"/>
    <mergeCell ref="C321:C324"/>
    <mergeCell ref="D321:D324"/>
    <mergeCell ref="E321:E324"/>
    <mergeCell ref="F321:F324"/>
    <mergeCell ref="C341:G341"/>
    <mergeCell ref="H341:K341"/>
    <mergeCell ref="C342:G342"/>
    <mergeCell ref="H342:K342"/>
    <mergeCell ref="C343:G343"/>
    <mergeCell ref="H343:K343"/>
    <mergeCell ref="C338:G338"/>
    <mergeCell ref="H338:K338"/>
    <mergeCell ref="C339:G339"/>
    <mergeCell ref="H339:K339"/>
    <mergeCell ref="C340:G340"/>
    <mergeCell ref="H340:K340"/>
    <mergeCell ref="C350:G350"/>
    <mergeCell ref="H350:K350"/>
    <mergeCell ref="C347:G347"/>
    <mergeCell ref="H347:K347"/>
    <mergeCell ref="C348:G348"/>
    <mergeCell ref="H348:K348"/>
    <mergeCell ref="C349:G349"/>
    <mergeCell ref="H349:K349"/>
    <mergeCell ref="C344:G344"/>
    <mergeCell ref="H344:K344"/>
    <mergeCell ref="C345:G345"/>
    <mergeCell ref="H345:K345"/>
    <mergeCell ref="C346:G346"/>
    <mergeCell ref="H346:K346"/>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tabSelected="1" topLeftCell="A46" zoomScale="94" zoomScaleNormal="94" zoomScaleSheetLayoutView="100" workbookViewId="0">
      <selection activeCell="AA52" sqref="AA52"/>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6.42578125" customWidth="1"/>
    <col min="9" max="9" width="6.140625" customWidth="1"/>
    <col min="10" max="11" width="5.5703125" customWidth="1"/>
    <col min="12" max="12" width="6.42578125" customWidth="1"/>
    <col min="13" max="13" width="6.28515625" customWidth="1"/>
    <col min="14" max="14" width="29.28515625" customWidth="1"/>
    <col min="15" max="15" width="3.42578125" customWidth="1"/>
    <col min="16" max="17" width="2.85546875" customWidth="1"/>
  </cols>
  <sheetData>
    <row r="1" spans="1:23" ht="46.9" customHeight="1">
      <c r="A1" s="1"/>
      <c r="B1" s="1"/>
      <c r="C1" s="1"/>
      <c r="D1" s="1"/>
      <c r="E1" s="2"/>
      <c r="F1" s="1"/>
      <c r="G1" s="3"/>
      <c r="H1" s="1"/>
      <c r="I1" s="1"/>
      <c r="J1" s="1"/>
      <c r="K1" s="1"/>
      <c r="L1" s="2449"/>
      <c r="M1" s="2450"/>
      <c r="N1" s="2450"/>
      <c r="O1" s="2450"/>
      <c r="P1" s="2450"/>
      <c r="Q1" s="2450"/>
      <c r="R1" s="5"/>
      <c r="S1" s="5"/>
      <c r="T1" s="5"/>
      <c r="U1" s="5"/>
      <c r="V1" s="5"/>
      <c r="W1" s="5"/>
    </row>
    <row r="2" spans="1:23">
      <c r="A2" s="263"/>
      <c r="B2" s="263"/>
      <c r="C2" s="263"/>
      <c r="D2" s="264"/>
      <c r="E2" s="265" t="s">
        <v>148</v>
      </c>
      <c r="F2" s="264"/>
      <c r="G2" s="266"/>
      <c r="H2" s="264"/>
      <c r="I2" s="264"/>
      <c r="J2" s="264"/>
      <c r="K2" s="264"/>
      <c r="L2" s="267"/>
      <c r="M2" s="268"/>
      <c r="N2" s="268"/>
      <c r="O2" s="268"/>
      <c r="P2" s="268"/>
      <c r="Q2" s="268"/>
      <c r="R2" s="269"/>
      <c r="S2" s="269"/>
      <c r="T2" s="269"/>
      <c r="U2" s="269"/>
      <c r="V2" s="269"/>
      <c r="W2" s="269"/>
    </row>
    <row r="3" spans="1:23" ht="13.5" thickBot="1">
      <c r="A3" s="134"/>
      <c r="B3" s="135"/>
      <c r="C3" s="135"/>
      <c r="D3" s="2127" t="s">
        <v>36</v>
      </c>
      <c r="E3" s="2127"/>
      <c r="F3" s="2127"/>
      <c r="G3" s="2127"/>
      <c r="H3" s="2127"/>
      <c r="I3" s="2127"/>
      <c r="J3" s="2127"/>
      <c r="K3" s="2127"/>
      <c r="L3" s="2127"/>
      <c r="M3" s="2127"/>
      <c r="N3" s="2127"/>
      <c r="O3" s="2127"/>
      <c r="P3" s="2127"/>
      <c r="Q3" s="2127"/>
      <c r="R3" s="2127"/>
      <c r="S3" s="2127"/>
      <c r="T3" s="2127"/>
      <c r="U3" s="2127"/>
      <c r="V3" s="2127"/>
      <c r="W3" s="2127"/>
    </row>
    <row r="4" spans="1:23" ht="25.15" customHeight="1">
      <c r="A4" s="2451" t="s">
        <v>0</v>
      </c>
      <c r="B4" s="2454" t="s">
        <v>1</v>
      </c>
      <c r="C4" s="2454" t="s">
        <v>2</v>
      </c>
      <c r="D4" s="2108" t="s">
        <v>3</v>
      </c>
      <c r="E4" s="2457" t="s">
        <v>4</v>
      </c>
      <c r="F4" s="2460" t="s">
        <v>5</v>
      </c>
      <c r="G4" s="2436" t="s">
        <v>6</v>
      </c>
      <c r="H4" s="2463" t="s">
        <v>149</v>
      </c>
      <c r="I4" s="2464"/>
      <c r="J4" s="2464"/>
      <c r="K4" s="2465"/>
      <c r="L4" s="2466" t="s">
        <v>150</v>
      </c>
      <c r="M4" s="2436" t="s">
        <v>151</v>
      </c>
      <c r="N4" s="2439" t="s">
        <v>23</v>
      </c>
      <c r="O4" s="2440"/>
      <c r="P4" s="2440"/>
      <c r="Q4" s="2441"/>
      <c r="R4" s="270"/>
      <c r="S4" s="270"/>
      <c r="T4" s="270"/>
      <c r="U4" s="270"/>
      <c r="V4" s="270"/>
      <c r="W4" s="270"/>
    </row>
    <row r="5" spans="1:23">
      <c r="A5" s="2452"/>
      <c r="B5" s="2455"/>
      <c r="C5" s="2455"/>
      <c r="D5" s="2109"/>
      <c r="E5" s="2458"/>
      <c r="F5" s="2461"/>
      <c r="G5" s="2437"/>
      <c r="H5" s="2442" t="s">
        <v>7</v>
      </c>
      <c r="I5" s="2444" t="s">
        <v>8</v>
      </c>
      <c r="J5" s="2444"/>
      <c r="K5" s="2445" t="s">
        <v>152</v>
      </c>
      <c r="L5" s="2467"/>
      <c r="M5" s="2437"/>
      <c r="N5" s="2087" t="s">
        <v>35</v>
      </c>
      <c r="O5" s="2447" t="s">
        <v>10</v>
      </c>
      <c r="P5" s="2447"/>
      <c r="Q5" s="2448"/>
      <c r="R5" s="270"/>
      <c r="S5" s="270"/>
      <c r="T5" s="270"/>
      <c r="U5" s="270"/>
      <c r="V5" s="270"/>
      <c r="W5" s="270"/>
    </row>
    <row r="6" spans="1:23" ht="91.15" customHeight="1" thickBot="1">
      <c r="A6" s="2453"/>
      <c r="B6" s="2456"/>
      <c r="C6" s="2456"/>
      <c r="D6" s="2110"/>
      <c r="E6" s="2459"/>
      <c r="F6" s="2462"/>
      <c r="G6" s="2438"/>
      <c r="H6" s="2443"/>
      <c r="I6" s="271" t="s">
        <v>7</v>
      </c>
      <c r="J6" s="272" t="s">
        <v>11</v>
      </c>
      <c r="K6" s="2446"/>
      <c r="L6" s="2468"/>
      <c r="M6" s="2438"/>
      <c r="N6" s="2088"/>
      <c r="O6" s="273" t="s">
        <v>94</v>
      </c>
      <c r="P6" s="273" t="s">
        <v>105</v>
      </c>
      <c r="Q6" s="274" t="s">
        <v>146</v>
      </c>
      <c r="R6" s="270"/>
      <c r="S6" s="270"/>
      <c r="T6" s="270"/>
      <c r="U6" s="270"/>
      <c r="V6" s="270"/>
      <c r="W6" s="270"/>
    </row>
    <row r="7" spans="1:23" ht="19.149999999999999" customHeight="1" thickBot="1">
      <c r="A7" s="37" t="s">
        <v>14</v>
      </c>
      <c r="B7" s="1986" t="s">
        <v>153</v>
      </c>
      <c r="C7" s="2083"/>
      <c r="D7" s="2083"/>
      <c r="E7" s="2083"/>
      <c r="F7" s="2083"/>
      <c r="G7" s="2083"/>
      <c r="H7" s="2083"/>
      <c r="I7" s="2083"/>
      <c r="J7" s="2083"/>
      <c r="K7" s="2083"/>
      <c r="L7" s="2083"/>
      <c r="M7" s="2083"/>
      <c r="N7" s="2083"/>
      <c r="O7" s="2083"/>
      <c r="P7" s="2083"/>
      <c r="Q7" s="2084"/>
      <c r="R7" s="270"/>
      <c r="S7" s="270"/>
      <c r="T7" s="270"/>
      <c r="U7" s="270"/>
      <c r="V7" s="270"/>
      <c r="W7" s="270"/>
    </row>
    <row r="8" spans="1:23" ht="16.149999999999999" customHeight="1" thickBot="1">
      <c r="A8" s="275" t="s">
        <v>14</v>
      </c>
      <c r="B8" s="276" t="s">
        <v>12</v>
      </c>
      <c r="C8" s="2427" t="s">
        <v>154</v>
      </c>
      <c r="D8" s="2427"/>
      <c r="E8" s="2427"/>
      <c r="F8" s="2427"/>
      <c r="G8" s="2427"/>
      <c r="H8" s="2427"/>
      <c r="I8" s="2427"/>
      <c r="J8" s="2427"/>
      <c r="K8" s="2427"/>
      <c r="L8" s="2427"/>
      <c r="M8" s="2427"/>
      <c r="N8" s="2427"/>
      <c r="O8" s="2427"/>
      <c r="P8" s="2427"/>
      <c r="Q8" s="2428"/>
      <c r="R8" s="270"/>
      <c r="S8" s="270"/>
      <c r="T8" s="270"/>
      <c r="U8" s="270"/>
      <c r="V8" s="270"/>
      <c r="W8" s="270"/>
    </row>
    <row r="9" spans="1:23" ht="24.6" customHeight="1" thickBot="1">
      <c r="A9" s="275" t="s">
        <v>14</v>
      </c>
      <c r="B9" s="277" t="s">
        <v>12</v>
      </c>
      <c r="C9" s="2429" t="s">
        <v>12</v>
      </c>
      <c r="D9" s="278" t="s">
        <v>155</v>
      </c>
      <c r="E9" s="239" t="s">
        <v>64</v>
      </c>
      <c r="F9" s="279" t="s">
        <v>138</v>
      </c>
      <c r="G9" s="280" t="s">
        <v>40</v>
      </c>
      <c r="H9" s="281">
        <v>180</v>
      </c>
      <c r="I9" s="2432"/>
      <c r="J9" s="2432"/>
      <c r="K9" s="282">
        <v>170</v>
      </c>
      <c r="L9" s="283">
        <v>90</v>
      </c>
      <c r="M9" s="282">
        <v>90</v>
      </c>
      <c r="N9" s="284"/>
      <c r="O9" s="285"/>
      <c r="P9" s="285"/>
      <c r="Q9" s="286"/>
      <c r="R9" s="287"/>
      <c r="S9" s="288"/>
      <c r="T9" s="289"/>
      <c r="U9" s="288"/>
      <c r="V9" s="288"/>
      <c r="W9" s="288"/>
    </row>
    <row r="10" spans="1:23" ht="25.5" customHeight="1">
      <c r="A10" s="290"/>
      <c r="B10" s="2388"/>
      <c r="C10" s="2430"/>
      <c r="D10" s="291" t="s">
        <v>156</v>
      </c>
      <c r="E10" s="2415"/>
      <c r="F10" s="2434"/>
      <c r="G10" s="292" t="s">
        <v>119</v>
      </c>
      <c r="H10" s="293"/>
      <c r="I10" s="2422"/>
      <c r="J10" s="2422"/>
      <c r="K10" s="2435"/>
      <c r="L10" s="294">
        <v>89.3</v>
      </c>
      <c r="M10" s="295"/>
      <c r="N10" s="296" t="s">
        <v>157</v>
      </c>
      <c r="O10" s="297">
        <v>25</v>
      </c>
      <c r="P10" s="297">
        <v>25</v>
      </c>
      <c r="Q10" s="298">
        <v>25</v>
      </c>
      <c r="R10" s="287"/>
      <c r="S10" s="288"/>
      <c r="T10" s="289"/>
      <c r="U10" s="288"/>
      <c r="V10" s="288"/>
      <c r="W10" s="288"/>
    </row>
    <row r="11" spans="1:23" ht="27" customHeight="1">
      <c r="A11" s="2362"/>
      <c r="B11" s="2388"/>
      <c r="C11" s="2430"/>
      <c r="D11" s="299" t="s">
        <v>158</v>
      </c>
      <c r="E11" s="2416"/>
      <c r="F11" s="2369"/>
      <c r="G11" s="2375"/>
      <c r="H11" s="2419"/>
      <c r="I11" s="2422"/>
      <c r="J11" s="2422"/>
      <c r="K11" s="2423"/>
      <c r="L11" s="2422"/>
      <c r="M11" s="2422"/>
      <c r="N11" s="296" t="s">
        <v>159</v>
      </c>
      <c r="O11" s="297">
        <v>30</v>
      </c>
      <c r="P11" s="297">
        <v>30</v>
      </c>
      <c r="Q11" s="298">
        <v>30</v>
      </c>
      <c r="R11" s="287"/>
      <c r="S11" s="288"/>
      <c r="T11" s="289"/>
      <c r="U11" s="288"/>
      <c r="V11" s="288"/>
      <c r="W11" s="288"/>
    </row>
    <row r="12" spans="1:23">
      <c r="A12" s="2362"/>
      <c r="B12" s="2388"/>
      <c r="C12" s="2430"/>
      <c r="D12" s="300" t="s">
        <v>160</v>
      </c>
      <c r="E12" s="2416"/>
      <c r="F12" s="2369"/>
      <c r="G12" s="2372"/>
      <c r="H12" s="2420"/>
      <c r="I12" s="2422"/>
      <c r="J12" s="2422"/>
      <c r="K12" s="2423"/>
      <c r="L12" s="2423"/>
      <c r="M12" s="2423"/>
      <c r="N12" s="301" t="s">
        <v>160</v>
      </c>
      <c r="O12" s="297">
        <v>20</v>
      </c>
      <c r="P12" s="297">
        <v>20</v>
      </c>
      <c r="Q12" s="298">
        <v>20</v>
      </c>
      <c r="R12" s="287"/>
      <c r="S12" s="288"/>
      <c r="T12" s="289"/>
      <c r="U12" s="288"/>
      <c r="V12" s="288"/>
      <c r="W12" s="288"/>
    </row>
    <row r="13" spans="1:23">
      <c r="A13" s="2362"/>
      <c r="B13" s="2388"/>
      <c r="C13" s="2430"/>
      <c r="D13" s="300" t="s">
        <v>161</v>
      </c>
      <c r="E13" s="2416"/>
      <c r="F13" s="2369"/>
      <c r="G13" s="2372"/>
      <c r="H13" s="2420"/>
      <c r="I13" s="2422"/>
      <c r="J13" s="2422"/>
      <c r="K13" s="2423"/>
      <c r="L13" s="2423"/>
      <c r="M13" s="2423"/>
      <c r="N13" s="296" t="s">
        <v>162</v>
      </c>
      <c r="O13" s="297">
        <v>50</v>
      </c>
      <c r="P13" s="297">
        <v>50</v>
      </c>
      <c r="Q13" s="298">
        <v>50</v>
      </c>
      <c r="R13" s="302"/>
      <c r="S13" s="288"/>
      <c r="T13" s="289"/>
      <c r="U13" s="288"/>
      <c r="V13" s="288"/>
      <c r="W13" s="288"/>
    </row>
    <row r="14" spans="1:23" ht="40.15" customHeight="1">
      <c r="A14" s="2362"/>
      <c r="B14" s="2388"/>
      <c r="C14" s="2430"/>
      <c r="D14" s="303" t="s">
        <v>163</v>
      </c>
      <c r="E14" s="2416"/>
      <c r="F14" s="2369"/>
      <c r="G14" s="2372"/>
      <c r="H14" s="2420"/>
      <c r="I14" s="2422"/>
      <c r="J14" s="2422"/>
      <c r="K14" s="2423"/>
      <c r="L14" s="2423"/>
      <c r="M14" s="2423"/>
      <c r="N14" s="304" t="s">
        <v>164</v>
      </c>
      <c r="O14" s="297">
        <v>1</v>
      </c>
      <c r="P14" s="297"/>
      <c r="Q14" s="298"/>
      <c r="R14" s="302"/>
      <c r="S14" s="288"/>
      <c r="T14" s="289"/>
      <c r="U14" s="288"/>
      <c r="V14" s="288"/>
      <c r="W14" s="288"/>
    </row>
    <row r="15" spans="1:23" ht="25.9" customHeight="1">
      <c r="A15" s="2362"/>
      <c r="B15" s="2388"/>
      <c r="C15" s="2430"/>
      <c r="D15" s="303" t="s">
        <v>165</v>
      </c>
      <c r="E15" s="2416"/>
      <c r="F15" s="2369"/>
      <c r="G15" s="2372"/>
      <c r="H15" s="2420"/>
      <c r="I15" s="2422"/>
      <c r="J15" s="2422"/>
      <c r="K15" s="2423"/>
      <c r="L15" s="2423"/>
      <c r="M15" s="2423"/>
      <c r="N15" s="303" t="s">
        <v>166</v>
      </c>
      <c r="O15" s="297" t="s">
        <v>71</v>
      </c>
      <c r="P15" s="297"/>
      <c r="Q15" s="298"/>
      <c r="R15" s="302"/>
      <c r="S15" s="288"/>
      <c r="T15" s="289"/>
      <c r="U15" s="288"/>
      <c r="V15" s="288"/>
      <c r="W15" s="288"/>
    </row>
    <row r="16" spans="1:23" ht="25.9" customHeight="1">
      <c r="A16" s="2362"/>
      <c r="B16" s="2388"/>
      <c r="C16" s="2430"/>
      <c r="D16" s="303" t="s">
        <v>167</v>
      </c>
      <c r="E16" s="2416"/>
      <c r="F16" s="2369"/>
      <c r="G16" s="2372"/>
      <c r="H16" s="2420"/>
      <c r="I16" s="2422"/>
      <c r="J16" s="2422"/>
      <c r="K16" s="2423"/>
      <c r="L16" s="2423"/>
      <c r="M16" s="2423"/>
      <c r="N16" s="305" t="s">
        <v>168</v>
      </c>
      <c r="O16" s="297"/>
      <c r="P16" s="297">
        <v>1</v>
      </c>
      <c r="Q16" s="298">
        <v>1</v>
      </c>
      <c r="R16" s="302"/>
      <c r="S16" s="288"/>
      <c r="T16" s="289"/>
      <c r="U16" s="288"/>
      <c r="V16" s="288"/>
      <c r="W16" s="288"/>
    </row>
    <row r="17" spans="1:23" ht="25.9" customHeight="1">
      <c r="A17" s="2362"/>
      <c r="B17" s="2388"/>
      <c r="C17" s="2430"/>
      <c r="D17" s="303" t="s">
        <v>169</v>
      </c>
      <c r="E17" s="2416"/>
      <c r="F17" s="2369"/>
      <c r="G17" s="2372"/>
      <c r="H17" s="2420"/>
      <c r="I17" s="2422"/>
      <c r="J17" s="2422"/>
      <c r="K17" s="2423"/>
      <c r="L17" s="2423"/>
      <c r="M17" s="2423"/>
      <c r="N17" s="296" t="s">
        <v>170</v>
      </c>
      <c r="O17" s="297">
        <v>1</v>
      </c>
      <c r="P17" s="297"/>
      <c r="Q17" s="298"/>
      <c r="R17" s="302"/>
      <c r="S17" s="288"/>
      <c r="T17" s="289"/>
      <c r="U17" s="288"/>
      <c r="V17" s="288"/>
      <c r="W17" s="288"/>
    </row>
    <row r="18" spans="1:23" ht="24.6" customHeight="1" thickBot="1">
      <c r="A18" s="2362"/>
      <c r="B18" s="2388"/>
      <c r="C18" s="2430"/>
      <c r="D18" s="306" t="s">
        <v>171</v>
      </c>
      <c r="E18" s="2359"/>
      <c r="F18" s="2370"/>
      <c r="G18" s="2356"/>
      <c r="H18" s="2421"/>
      <c r="I18" s="2433"/>
      <c r="J18" s="2433"/>
      <c r="K18" s="2424"/>
      <c r="L18" s="2424"/>
      <c r="M18" s="2424"/>
      <c r="N18" s="307" t="s">
        <v>172</v>
      </c>
      <c r="O18" s="308"/>
      <c r="P18" s="308">
        <v>1</v>
      </c>
      <c r="Q18" s="309"/>
      <c r="R18" s="288"/>
      <c r="S18" s="288"/>
      <c r="T18" s="288"/>
      <c r="U18" s="288"/>
      <c r="V18" s="288"/>
      <c r="W18" s="288"/>
    </row>
    <row r="19" spans="1:23" ht="13.5" thickBot="1">
      <c r="A19" s="310"/>
      <c r="B19" s="2389"/>
      <c r="C19" s="2431"/>
      <c r="D19" s="311"/>
      <c r="E19" s="312"/>
      <c r="F19" s="2425" t="s">
        <v>13</v>
      </c>
      <c r="G19" s="2426"/>
      <c r="H19" s="313">
        <f>H9+H10</f>
        <v>180</v>
      </c>
      <c r="I19" s="314"/>
      <c r="J19" s="313"/>
      <c r="K19" s="313">
        <f>K9+K10</f>
        <v>170</v>
      </c>
      <c r="L19" s="315">
        <f>L9+L10</f>
        <v>179.3</v>
      </c>
      <c r="M19" s="315">
        <f>M9+M10</f>
        <v>90</v>
      </c>
      <c r="N19" s="316"/>
      <c r="O19" s="317"/>
      <c r="P19" s="317"/>
      <c r="Q19" s="318"/>
      <c r="R19" s="288"/>
      <c r="S19" s="288"/>
      <c r="T19" s="288"/>
      <c r="U19" s="288"/>
      <c r="V19" s="288"/>
      <c r="W19" s="288"/>
    </row>
    <row r="20" spans="1:23" ht="26.45" customHeight="1">
      <c r="A20" s="319" t="s">
        <v>14</v>
      </c>
      <c r="B20" s="276" t="s">
        <v>12</v>
      </c>
      <c r="C20" s="320" t="s">
        <v>14</v>
      </c>
      <c r="D20" s="321" t="s">
        <v>173</v>
      </c>
      <c r="E20" s="322" t="s">
        <v>64</v>
      </c>
      <c r="F20" s="323" t="s">
        <v>138</v>
      </c>
      <c r="G20" s="324" t="s">
        <v>40</v>
      </c>
      <c r="H20" s="325">
        <v>86.5</v>
      </c>
      <c r="I20" s="2412"/>
      <c r="J20" s="2412"/>
      <c r="K20" s="326">
        <v>33</v>
      </c>
      <c r="L20" s="327">
        <v>110</v>
      </c>
      <c r="M20" s="324">
        <v>110</v>
      </c>
      <c r="N20" s="328"/>
      <c r="O20" s="329"/>
      <c r="P20" s="329"/>
      <c r="Q20" s="330"/>
      <c r="R20" s="288"/>
      <c r="S20" s="288"/>
      <c r="T20" s="288"/>
      <c r="U20" s="288"/>
      <c r="V20" s="288"/>
      <c r="W20" s="288"/>
    </row>
    <row r="21" spans="1:23" ht="66.599999999999994" customHeight="1">
      <c r="A21" s="331"/>
      <c r="B21" s="332"/>
      <c r="C21" s="333"/>
      <c r="D21" s="306" t="s">
        <v>174</v>
      </c>
      <c r="E21" s="2415"/>
      <c r="F21" s="2417"/>
      <c r="G21" s="334"/>
      <c r="H21" s="335"/>
      <c r="I21" s="2413"/>
      <c r="J21" s="2413"/>
      <c r="K21" s="334"/>
      <c r="L21" s="336"/>
      <c r="M21" s="334"/>
      <c r="N21" s="305" t="s">
        <v>175</v>
      </c>
      <c r="O21" s="337">
        <v>1</v>
      </c>
      <c r="P21" s="337"/>
      <c r="Q21" s="298"/>
      <c r="R21" s="288"/>
      <c r="S21" s="288"/>
      <c r="T21" s="288"/>
      <c r="U21" s="288"/>
      <c r="V21" s="288"/>
      <c r="W21" s="288"/>
    </row>
    <row r="22" spans="1:23" ht="52.9" customHeight="1">
      <c r="A22" s="331"/>
      <c r="B22" s="332"/>
      <c r="C22" s="333"/>
      <c r="D22" s="306" t="s">
        <v>176</v>
      </c>
      <c r="E22" s="2416"/>
      <c r="F22" s="2369"/>
      <c r="G22" s="2405"/>
      <c r="H22" s="2418"/>
      <c r="I22" s="2413"/>
      <c r="J22" s="2413"/>
      <c r="K22" s="2405"/>
      <c r="L22" s="2405"/>
      <c r="M22" s="2405"/>
      <c r="N22" s="305" t="s">
        <v>177</v>
      </c>
      <c r="O22" s="337">
        <v>1</v>
      </c>
      <c r="P22" s="337">
        <v>1</v>
      </c>
      <c r="Q22" s="309">
        <v>1</v>
      </c>
      <c r="R22" s="288"/>
      <c r="S22" s="288"/>
      <c r="T22" s="288"/>
      <c r="U22" s="288"/>
      <c r="V22" s="288"/>
      <c r="W22" s="288"/>
    </row>
    <row r="23" spans="1:23" ht="38.450000000000003" customHeight="1">
      <c r="A23" s="331"/>
      <c r="B23" s="332"/>
      <c r="C23" s="333"/>
      <c r="D23" s="2408" t="s">
        <v>178</v>
      </c>
      <c r="E23" s="2416"/>
      <c r="F23" s="2369"/>
      <c r="G23" s="2406"/>
      <c r="H23" s="2372"/>
      <c r="I23" s="2413"/>
      <c r="J23" s="2413"/>
      <c r="K23" s="2406"/>
      <c r="L23" s="2406"/>
      <c r="M23" s="2406"/>
      <c r="N23" s="305" t="s">
        <v>179</v>
      </c>
      <c r="O23" s="337"/>
      <c r="P23" s="338"/>
      <c r="Q23" s="339">
        <v>100</v>
      </c>
      <c r="R23" s="340"/>
      <c r="S23" s="288"/>
      <c r="T23" s="288"/>
      <c r="U23" s="288"/>
      <c r="V23" s="288"/>
      <c r="W23" s="288"/>
    </row>
    <row r="24" spans="1:23" ht="22.15" customHeight="1">
      <c r="A24" s="331"/>
      <c r="B24" s="332"/>
      <c r="C24" s="333"/>
      <c r="D24" s="2409"/>
      <c r="E24" s="2416"/>
      <c r="F24" s="2369"/>
      <c r="G24" s="2406"/>
      <c r="H24" s="2372"/>
      <c r="I24" s="2413"/>
      <c r="J24" s="2413"/>
      <c r="K24" s="2406"/>
      <c r="L24" s="2406"/>
      <c r="M24" s="2406"/>
      <c r="N24" s="341" t="s">
        <v>180</v>
      </c>
      <c r="O24" s="337"/>
      <c r="P24" s="337"/>
      <c r="Q24" s="342">
        <v>1</v>
      </c>
      <c r="R24" s="288"/>
      <c r="S24" s="288"/>
      <c r="T24" s="288"/>
      <c r="U24" s="288"/>
      <c r="V24" s="288"/>
      <c r="W24" s="343"/>
    </row>
    <row r="25" spans="1:23" ht="16.899999999999999" customHeight="1">
      <c r="A25" s="331"/>
      <c r="B25" s="332"/>
      <c r="C25" s="333"/>
      <c r="D25" s="2408" t="s">
        <v>181</v>
      </c>
      <c r="E25" s="2416"/>
      <c r="F25" s="2369"/>
      <c r="G25" s="2406"/>
      <c r="H25" s="2372"/>
      <c r="I25" s="2413"/>
      <c r="J25" s="2413"/>
      <c r="K25" s="2406"/>
      <c r="L25" s="2406"/>
      <c r="M25" s="2406"/>
      <c r="N25" s="305" t="s">
        <v>182</v>
      </c>
      <c r="O25" s="337">
        <v>1</v>
      </c>
      <c r="P25" s="337">
        <v>1</v>
      </c>
      <c r="Q25" s="298">
        <v>1</v>
      </c>
      <c r="R25" s="288"/>
      <c r="S25" s="288"/>
      <c r="T25" s="288"/>
      <c r="U25" s="288"/>
      <c r="V25" s="288"/>
      <c r="W25" s="288"/>
    </row>
    <row r="26" spans="1:23" ht="34.15" customHeight="1">
      <c r="A26" s="2362"/>
      <c r="B26" s="2388"/>
      <c r="C26" s="344"/>
      <c r="D26" s="2409"/>
      <c r="E26" s="2416"/>
      <c r="F26" s="2369"/>
      <c r="G26" s="2406"/>
      <c r="H26" s="2372"/>
      <c r="I26" s="2413"/>
      <c r="J26" s="2413"/>
      <c r="K26" s="2406"/>
      <c r="L26" s="2406"/>
      <c r="M26" s="2406"/>
      <c r="N26" s="305" t="s">
        <v>183</v>
      </c>
      <c r="O26" s="337" t="s">
        <v>71</v>
      </c>
      <c r="P26" s="337"/>
      <c r="Q26" s="298"/>
      <c r="R26" s="288"/>
      <c r="S26" s="288"/>
      <c r="T26" s="288"/>
      <c r="U26" s="288"/>
      <c r="V26" s="288"/>
      <c r="W26" s="288"/>
    </row>
    <row r="27" spans="1:23" ht="37.9" customHeight="1">
      <c r="A27" s="2362"/>
      <c r="B27" s="2388"/>
      <c r="C27" s="344"/>
      <c r="D27" s="306" t="s">
        <v>184</v>
      </c>
      <c r="E27" s="2416"/>
      <c r="F27" s="2369"/>
      <c r="G27" s="2406"/>
      <c r="H27" s="2372"/>
      <c r="I27" s="2413"/>
      <c r="J27" s="2413"/>
      <c r="K27" s="2406"/>
      <c r="L27" s="2406"/>
      <c r="M27" s="2406"/>
      <c r="N27" s="305" t="s">
        <v>185</v>
      </c>
      <c r="O27" s="337"/>
      <c r="P27" s="337"/>
      <c r="Q27" s="298">
        <v>1</v>
      </c>
      <c r="R27" s="288"/>
      <c r="S27" s="288"/>
      <c r="T27" s="288"/>
      <c r="U27" s="288"/>
      <c r="V27" s="288"/>
      <c r="W27" s="288"/>
    </row>
    <row r="28" spans="1:23" ht="46.15" customHeight="1" thickBot="1">
      <c r="A28" s="2362"/>
      <c r="B28" s="2388"/>
      <c r="C28" s="344"/>
      <c r="D28" s="345" t="s">
        <v>186</v>
      </c>
      <c r="E28" s="2359"/>
      <c r="F28" s="2370"/>
      <c r="G28" s="2407"/>
      <c r="H28" s="2356"/>
      <c r="I28" s="2414"/>
      <c r="J28" s="2414"/>
      <c r="K28" s="2407"/>
      <c r="L28" s="2407"/>
      <c r="M28" s="2407"/>
      <c r="N28" s="346" t="s">
        <v>187</v>
      </c>
      <c r="O28" s="308">
        <v>1</v>
      </c>
      <c r="P28" s="308"/>
      <c r="Q28" s="309"/>
      <c r="R28" s="288"/>
      <c r="S28" s="288"/>
      <c r="T28" s="288"/>
      <c r="U28" s="288"/>
      <c r="V28" s="288"/>
      <c r="W28" s="288"/>
    </row>
    <row r="29" spans="1:23" ht="22.15" customHeight="1" thickBot="1">
      <c r="A29" s="2363"/>
      <c r="B29" s="2389"/>
      <c r="C29" s="347"/>
      <c r="D29" s="348"/>
      <c r="E29" s="349"/>
      <c r="F29" s="2410" t="s">
        <v>13</v>
      </c>
      <c r="G29" s="2411"/>
      <c r="H29" s="313">
        <f>H20+H21</f>
        <v>86.5</v>
      </c>
      <c r="I29" s="313"/>
      <c r="J29" s="313"/>
      <c r="K29" s="315">
        <f>K20+K21</f>
        <v>33</v>
      </c>
      <c r="L29" s="315">
        <f>L20+L21</f>
        <v>110</v>
      </c>
      <c r="M29" s="315">
        <f>M20+M21</f>
        <v>110</v>
      </c>
      <c r="N29" s="350"/>
      <c r="O29" s="317"/>
      <c r="P29" s="317"/>
      <c r="Q29" s="318"/>
      <c r="R29" s="288"/>
      <c r="S29" s="288"/>
      <c r="T29" s="288"/>
      <c r="U29" s="288"/>
      <c r="V29" s="288"/>
      <c r="W29" s="288"/>
    </row>
    <row r="30" spans="1:23" ht="18.600000000000001" customHeight="1">
      <c r="A30" s="2395" t="s">
        <v>14</v>
      </c>
      <c r="B30" s="2398" t="s">
        <v>12</v>
      </c>
      <c r="C30" s="2400" t="s">
        <v>37</v>
      </c>
      <c r="D30" s="2402" t="s">
        <v>188</v>
      </c>
      <c r="E30" s="2403" t="s">
        <v>64</v>
      </c>
      <c r="F30" s="351" t="s">
        <v>138</v>
      </c>
      <c r="G30" s="352" t="s">
        <v>40</v>
      </c>
      <c r="H30" s="353">
        <v>18.5</v>
      </c>
      <c r="I30" s="2404"/>
      <c r="J30" s="2376"/>
      <c r="K30" s="354">
        <v>15</v>
      </c>
      <c r="L30" s="355">
        <v>20</v>
      </c>
      <c r="M30" s="355">
        <v>20</v>
      </c>
      <c r="N30" s="356" t="s">
        <v>189</v>
      </c>
      <c r="O30" s="357" t="s">
        <v>190</v>
      </c>
      <c r="P30" s="357"/>
      <c r="Q30" s="358"/>
      <c r="R30" s="288"/>
      <c r="S30" s="288"/>
      <c r="T30" s="288"/>
      <c r="U30" s="288"/>
      <c r="V30" s="288"/>
      <c r="W30" s="288"/>
    </row>
    <row r="31" spans="1:23" ht="18.600000000000001" customHeight="1" thickBot="1">
      <c r="A31" s="2396"/>
      <c r="B31" s="2388"/>
      <c r="C31" s="2391"/>
      <c r="D31" s="2244"/>
      <c r="E31" s="2118"/>
      <c r="F31" s="359"/>
      <c r="G31" s="352"/>
      <c r="H31" s="353"/>
      <c r="I31" s="2404"/>
      <c r="J31" s="2376"/>
      <c r="K31" s="354"/>
      <c r="L31" s="355"/>
      <c r="M31" s="355"/>
      <c r="N31" s="360" t="s">
        <v>191</v>
      </c>
      <c r="O31" s="361"/>
      <c r="P31" s="361" t="s">
        <v>190</v>
      </c>
      <c r="Q31" s="362"/>
      <c r="R31" s="288"/>
      <c r="S31" s="288"/>
      <c r="T31" s="288"/>
      <c r="U31" s="288"/>
      <c r="V31" s="288"/>
      <c r="W31" s="288"/>
    </row>
    <row r="32" spans="1:23" ht="25.9" customHeight="1" thickBot="1">
      <c r="A32" s="2396"/>
      <c r="B32" s="2388"/>
      <c r="C32" s="2391"/>
      <c r="D32" s="2244"/>
      <c r="E32" s="2118"/>
      <c r="F32" s="359"/>
      <c r="G32" s="352"/>
      <c r="H32" s="353"/>
      <c r="I32" s="2404"/>
      <c r="J32" s="2376"/>
      <c r="K32" s="354"/>
      <c r="L32" s="355"/>
      <c r="M32" s="355"/>
      <c r="N32" s="363" t="s">
        <v>192</v>
      </c>
      <c r="O32" s="364" t="s">
        <v>71</v>
      </c>
      <c r="P32" s="364" t="s">
        <v>71</v>
      </c>
      <c r="Q32" s="365" t="s">
        <v>71</v>
      </c>
      <c r="R32" s="288"/>
      <c r="S32" s="288"/>
      <c r="T32" s="288"/>
      <c r="U32" s="288"/>
      <c r="V32" s="288"/>
      <c r="W32" s="288"/>
    </row>
    <row r="33" spans="1:23" ht="24.6" customHeight="1" thickBot="1">
      <c r="A33" s="2397"/>
      <c r="B33" s="2399"/>
      <c r="C33" s="2401"/>
      <c r="D33" s="2245"/>
      <c r="E33" s="1974"/>
      <c r="F33" s="2377" t="s">
        <v>13</v>
      </c>
      <c r="G33" s="2378"/>
      <c r="H33" s="366">
        <f>H30+H32</f>
        <v>18.5</v>
      </c>
      <c r="I33" s="367"/>
      <c r="J33" s="367"/>
      <c r="K33" s="366">
        <f t="shared" ref="K33:L33" si="0">K30+K32</f>
        <v>15</v>
      </c>
      <c r="L33" s="366">
        <f t="shared" si="0"/>
        <v>20</v>
      </c>
      <c r="M33" s="368">
        <f>M30+M32</f>
        <v>20</v>
      </c>
      <c r="N33" s="369"/>
      <c r="O33" s="370"/>
      <c r="P33" s="370"/>
      <c r="Q33" s="371"/>
      <c r="R33" s="288"/>
      <c r="S33" s="288"/>
      <c r="T33" s="288"/>
      <c r="U33" s="288"/>
      <c r="V33" s="288"/>
      <c r="W33" s="288"/>
    </row>
    <row r="34" spans="1:23" ht="25.9" customHeight="1" thickBot="1">
      <c r="A34" s="372" t="s">
        <v>14</v>
      </c>
      <c r="B34" s="373" t="s">
        <v>12</v>
      </c>
      <c r="C34" s="2379" t="s">
        <v>15</v>
      </c>
      <c r="D34" s="2380"/>
      <c r="E34" s="2381"/>
      <c r="F34" s="2381"/>
      <c r="G34" s="2382"/>
      <c r="H34" s="374">
        <f>H19+H29+H33</f>
        <v>285</v>
      </c>
      <c r="I34" s="374"/>
      <c r="J34" s="374"/>
      <c r="K34" s="374">
        <f t="shared" ref="K34" si="1">K19+K29+K33</f>
        <v>218</v>
      </c>
      <c r="L34" s="375">
        <f>L19+L29+L33</f>
        <v>309.3</v>
      </c>
      <c r="M34" s="375">
        <f>M19+M29+M33</f>
        <v>220</v>
      </c>
      <c r="N34" s="376"/>
      <c r="O34" s="377"/>
      <c r="P34" s="377"/>
      <c r="Q34" s="378"/>
      <c r="R34" s="288"/>
      <c r="S34" s="288"/>
      <c r="T34" s="288"/>
      <c r="U34" s="288"/>
      <c r="V34" s="288"/>
      <c r="W34" s="288"/>
    </row>
    <row r="35" spans="1:23" ht="27" customHeight="1" thickBot="1">
      <c r="A35" s="379" t="s">
        <v>14</v>
      </c>
      <c r="B35" s="380" t="s">
        <v>14</v>
      </c>
      <c r="C35" s="2383" t="s">
        <v>193</v>
      </c>
      <c r="D35" s="2384"/>
      <c r="E35" s="2384"/>
      <c r="F35" s="2384"/>
      <c r="G35" s="2384"/>
      <c r="H35" s="2384"/>
      <c r="I35" s="2384"/>
      <c r="J35" s="2384"/>
      <c r="K35" s="2384"/>
      <c r="L35" s="2384"/>
      <c r="M35" s="2384"/>
      <c r="N35" s="2384"/>
      <c r="O35" s="2384"/>
      <c r="P35" s="2384"/>
      <c r="Q35" s="2385"/>
      <c r="R35" s="288"/>
      <c r="S35" s="288"/>
      <c r="T35" s="288"/>
      <c r="U35" s="288"/>
      <c r="V35" s="288"/>
      <c r="W35" s="288"/>
    </row>
    <row r="36" spans="1:23" ht="43.15" customHeight="1">
      <c r="A36" s="2386" t="s">
        <v>14</v>
      </c>
      <c r="B36" s="2387" t="s">
        <v>14</v>
      </c>
      <c r="C36" s="2390" t="s">
        <v>12</v>
      </c>
      <c r="D36" s="381" t="s">
        <v>194</v>
      </c>
      <c r="E36" s="382" t="s">
        <v>64</v>
      </c>
      <c r="F36" s="383" t="s">
        <v>138</v>
      </c>
      <c r="G36" s="384" t="s">
        <v>40</v>
      </c>
      <c r="H36" s="1452">
        <v>54.6</v>
      </c>
      <c r="I36" s="2393"/>
      <c r="J36" s="2394"/>
      <c r="K36" s="2393"/>
      <c r="L36" s="386">
        <v>60</v>
      </c>
      <c r="M36" s="385">
        <v>60</v>
      </c>
      <c r="N36" s="387"/>
      <c r="O36" s="388"/>
      <c r="P36" s="388"/>
      <c r="Q36" s="389"/>
      <c r="R36" s="288"/>
      <c r="S36" s="288"/>
      <c r="T36" s="289"/>
      <c r="U36" s="288"/>
      <c r="V36" s="288"/>
      <c r="W36" s="288"/>
    </row>
    <row r="37" spans="1:23" ht="37.9" customHeight="1">
      <c r="A37" s="2362"/>
      <c r="B37" s="2388"/>
      <c r="C37" s="2391"/>
      <c r="D37" s="390" t="s">
        <v>195</v>
      </c>
      <c r="E37" s="2373"/>
      <c r="F37" s="2374"/>
      <c r="G37" s="2375"/>
      <c r="H37" s="2353"/>
      <c r="I37" s="2353"/>
      <c r="J37" s="2351"/>
      <c r="K37" s="2353"/>
      <c r="L37" s="391"/>
      <c r="M37" s="2357"/>
      <c r="N37" s="296" t="s">
        <v>196</v>
      </c>
      <c r="O37" s="392">
        <v>1</v>
      </c>
      <c r="P37" s="392"/>
      <c r="Q37" s="393"/>
      <c r="R37" s="288"/>
      <c r="S37" s="288"/>
      <c r="T37" s="289"/>
      <c r="U37" s="288"/>
      <c r="V37" s="288"/>
      <c r="W37" s="288"/>
    </row>
    <row r="38" spans="1:23" ht="50.45" customHeight="1">
      <c r="A38" s="2362"/>
      <c r="B38" s="2388"/>
      <c r="C38" s="2391"/>
      <c r="D38" s="390" t="s">
        <v>197</v>
      </c>
      <c r="E38" s="2369"/>
      <c r="F38" s="2372"/>
      <c r="G38" s="2372"/>
      <c r="H38" s="2372"/>
      <c r="I38" s="2353"/>
      <c r="J38" s="2351"/>
      <c r="K38" s="2353"/>
      <c r="L38" s="391"/>
      <c r="M38" s="2372"/>
      <c r="N38" s="296" t="s">
        <v>198</v>
      </c>
      <c r="O38" s="392">
        <v>3</v>
      </c>
      <c r="P38" s="392">
        <v>3</v>
      </c>
      <c r="Q38" s="393">
        <v>3</v>
      </c>
      <c r="R38" s="288"/>
      <c r="S38" s="288"/>
      <c r="T38" s="289"/>
      <c r="U38" s="288"/>
      <c r="V38" s="288"/>
      <c r="W38" s="288"/>
    </row>
    <row r="39" spans="1:23" ht="39.6" customHeight="1">
      <c r="A39" s="2362"/>
      <c r="B39" s="2388"/>
      <c r="C39" s="2391"/>
      <c r="D39" s="390" t="s">
        <v>199</v>
      </c>
      <c r="E39" s="2369"/>
      <c r="F39" s="2372"/>
      <c r="G39" s="2372"/>
      <c r="H39" s="2372"/>
      <c r="I39" s="2353"/>
      <c r="J39" s="2351"/>
      <c r="K39" s="2353"/>
      <c r="L39" s="391"/>
      <c r="M39" s="2372"/>
      <c r="N39" s="394" t="s">
        <v>200</v>
      </c>
      <c r="O39" s="392">
        <v>1</v>
      </c>
      <c r="P39" s="392"/>
      <c r="Q39" s="393"/>
      <c r="R39" s="288"/>
      <c r="S39" s="288"/>
      <c r="T39" s="289"/>
      <c r="U39" s="288"/>
      <c r="V39" s="288"/>
      <c r="W39" s="288"/>
    </row>
    <row r="40" spans="1:23" ht="25.5">
      <c r="A40" s="2362"/>
      <c r="B40" s="2388"/>
      <c r="C40" s="2391"/>
      <c r="D40" s="390" t="s">
        <v>201</v>
      </c>
      <c r="E40" s="2369"/>
      <c r="F40" s="2372"/>
      <c r="G40" s="2372"/>
      <c r="H40" s="2372"/>
      <c r="I40" s="2353"/>
      <c r="J40" s="2351"/>
      <c r="K40" s="2353"/>
      <c r="L40" s="391"/>
      <c r="M40" s="2372"/>
      <c r="N40" s="394" t="s">
        <v>202</v>
      </c>
      <c r="O40" s="392">
        <v>1</v>
      </c>
      <c r="P40" s="392">
        <v>1</v>
      </c>
      <c r="Q40" s="393">
        <v>1</v>
      </c>
      <c r="R40" s="288"/>
      <c r="S40" s="288"/>
      <c r="T40" s="289"/>
      <c r="U40" s="288"/>
      <c r="V40" s="288"/>
      <c r="W40" s="288"/>
    </row>
    <row r="41" spans="1:23" ht="40.15" customHeight="1">
      <c r="A41" s="2362"/>
      <c r="B41" s="2388"/>
      <c r="C41" s="2391"/>
      <c r="D41" s="390" t="s">
        <v>203</v>
      </c>
      <c r="E41" s="2369"/>
      <c r="F41" s="2372"/>
      <c r="G41" s="2372"/>
      <c r="H41" s="2372"/>
      <c r="I41" s="2353"/>
      <c r="J41" s="2351"/>
      <c r="K41" s="2353"/>
      <c r="L41" s="391"/>
      <c r="M41" s="2372"/>
      <c r="N41" s="395" t="s">
        <v>204</v>
      </c>
      <c r="O41" s="392">
        <v>1</v>
      </c>
      <c r="P41" s="392">
        <v>1</v>
      </c>
      <c r="Q41" s="393">
        <v>1</v>
      </c>
      <c r="R41" s="288"/>
      <c r="S41" s="288"/>
      <c r="T41" s="289"/>
      <c r="U41" s="288"/>
      <c r="V41" s="288"/>
      <c r="W41" s="288"/>
    </row>
    <row r="42" spans="1:23" ht="37.15" customHeight="1" thickBot="1">
      <c r="A42" s="2362"/>
      <c r="B42" s="2388"/>
      <c r="C42" s="2391"/>
      <c r="D42" s="390" t="s">
        <v>205</v>
      </c>
      <c r="E42" s="2370"/>
      <c r="F42" s="2356"/>
      <c r="G42" s="2356"/>
      <c r="H42" s="2356"/>
      <c r="I42" s="2353"/>
      <c r="J42" s="2351"/>
      <c r="K42" s="2353"/>
      <c r="L42" s="391"/>
      <c r="M42" s="2356"/>
      <c r="N42" s="346" t="s">
        <v>206</v>
      </c>
      <c r="O42" s="396">
        <v>5</v>
      </c>
      <c r="P42" s="397"/>
      <c r="Q42" s="398"/>
      <c r="R42" s="288"/>
      <c r="S42" s="288"/>
      <c r="T42" s="289"/>
      <c r="U42" s="288"/>
      <c r="V42" s="288"/>
      <c r="W42" s="288"/>
    </row>
    <row r="43" spans="1:23" ht="14.45" customHeight="1" thickBot="1">
      <c r="A43" s="2363"/>
      <c r="B43" s="2389"/>
      <c r="C43" s="2392"/>
      <c r="D43" s="399"/>
      <c r="E43" s="400"/>
      <c r="F43" s="2360" t="s">
        <v>13</v>
      </c>
      <c r="G43" s="2361"/>
      <c r="H43" s="368">
        <f>H36*1</f>
        <v>54.6</v>
      </c>
      <c r="I43" s="368"/>
      <c r="J43" s="368"/>
      <c r="K43" s="368">
        <f t="shared" ref="K43" si="2">K36*1</f>
        <v>0</v>
      </c>
      <c r="L43" s="401">
        <f>L36*1</f>
        <v>60</v>
      </c>
      <c r="M43" s="401">
        <f>M36*1</f>
        <v>60</v>
      </c>
      <c r="N43" s="402"/>
      <c r="O43" s="403"/>
      <c r="P43" s="403"/>
      <c r="Q43" s="404"/>
      <c r="R43" s="288"/>
      <c r="S43" s="288"/>
      <c r="T43" s="289"/>
      <c r="U43" s="288"/>
      <c r="V43" s="288"/>
      <c r="W43" s="288"/>
    </row>
    <row r="44" spans="1:23" ht="38.450000000000003" customHeight="1">
      <c r="A44" s="2362" t="s">
        <v>14</v>
      </c>
      <c r="B44" s="2364" t="s">
        <v>14</v>
      </c>
      <c r="C44" s="2366" t="s">
        <v>14</v>
      </c>
      <c r="D44" s="405" t="s">
        <v>207</v>
      </c>
      <c r="E44" s="2368" t="s">
        <v>64</v>
      </c>
      <c r="F44" s="2371" t="s">
        <v>138</v>
      </c>
      <c r="G44" s="384" t="s">
        <v>40</v>
      </c>
      <c r="H44" s="1452">
        <v>16.5</v>
      </c>
      <c r="I44" s="2353"/>
      <c r="J44" s="2351"/>
      <c r="K44" s="2353"/>
      <c r="L44" s="386">
        <v>16</v>
      </c>
      <c r="M44" s="406">
        <v>16</v>
      </c>
      <c r="N44" s="407"/>
      <c r="O44" s="407"/>
      <c r="P44" s="408"/>
      <c r="Q44" s="409"/>
      <c r="R44" s="288"/>
      <c r="S44" s="288"/>
      <c r="T44" s="289"/>
      <c r="U44" s="288"/>
      <c r="V44" s="288"/>
      <c r="W44" s="288"/>
    </row>
    <row r="45" spans="1:23" ht="93.6" customHeight="1">
      <c r="A45" s="2362"/>
      <c r="B45" s="2364"/>
      <c r="C45" s="2366"/>
      <c r="D45" s="390" t="s">
        <v>208</v>
      </c>
      <c r="E45" s="2369"/>
      <c r="F45" s="2372"/>
      <c r="G45" s="2355"/>
      <c r="H45" s="2357"/>
      <c r="I45" s="2353"/>
      <c r="J45" s="2351"/>
      <c r="K45" s="2353"/>
      <c r="L45" s="391"/>
      <c r="M45" s="2358"/>
      <c r="N45" s="410" t="s">
        <v>209</v>
      </c>
      <c r="O45" s="411" t="s">
        <v>210</v>
      </c>
      <c r="P45" s="411"/>
      <c r="Q45" s="412"/>
      <c r="R45" s="288"/>
      <c r="S45" s="288"/>
      <c r="T45" s="289"/>
      <c r="U45" s="288"/>
      <c r="V45" s="288"/>
      <c r="W45" s="288"/>
    </row>
    <row r="46" spans="1:23" ht="39" thickBot="1">
      <c r="A46" s="2362"/>
      <c r="B46" s="2364"/>
      <c r="C46" s="2366"/>
      <c r="D46" s="390" t="s">
        <v>211</v>
      </c>
      <c r="E46" s="2370"/>
      <c r="F46" s="2356"/>
      <c r="G46" s="2356"/>
      <c r="H46" s="2356"/>
      <c r="I46" s="2354"/>
      <c r="J46" s="2352"/>
      <c r="K46" s="2354"/>
      <c r="L46" s="413"/>
      <c r="M46" s="2359"/>
      <c r="N46" s="414" t="s">
        <v>212</v>
      </c>
      <c r="O46" s="415" t="s">
        <v>47</v>
      </c>
      <c r="P46" s="415"/>
      <c r="Q46" s="416"/>
      <c r="R46" s="288"/>
      <c r="S46" s="288"/>
      <c r="T46" s="289"/>
      <c r="U46" s="288"/>
      <c r="V46" s="288"/>
      <c r="W46" s="288"/>
    </row>
    <row r="47" spans="1:23" ht="13.5" thickBot="1">
      <c r="A47" s="2363"/>
      <c r="B47" s="2365"/>
      <c r="C47" s="2367"/>
      <c r="D47" s="399"/>
      <c r="E47" s="400"/>
      <c r="F47" s="2360" t="s">
        <v>13</v>
      </c>
      <c r="G47" s="2361"/>
      <c r="H47" s="417">
        <f t="shared" ref="H47:M47" si="3">H44*1</f>
        <v>16.5</v>
      </c>
      <c r="I47" s="417">
        <f t="shared" si="3"/>
        <v>0</v>
      </c>
      <c r="J47" s="417">
        <f t="shared" si="3"/>
        <v>0</v>
      </c>
      <c r="K47" s="417">
        <f t="shared" si="3"/>
        <v>0</v>
      </c>
      <c r="L47" s="417">
        <f t="shared" si="3"/>
        <v>16</v>
      </c>
      <c r="M47" s="417">
        <f t="shared" si="3"/>
        <v>16</v>
      </c>
      <c r="N47" s="418"/>
      <c r="O47" s="419"/>
      <c r="P47" s="419"/>
      <c r="Q47" s="420"/>
      <c r="R47" s="288"/>
      <c r="S47" s="288"/>
      <c r="T47" s="289"/>
      <c r="U47" s="288"/>
      <c r="V47" s="288"/>
      <c r="W47" s="288"/>
    </row>
    <row r="48" spans="1:23" ht="15.6" customHeight="1" thickBot="1">
      <c r="A48" s="372" t="s">
        <v>14</v>
      </c>
      <c r="B48" s="373" t="s">
        <v>14</v>
      </c>
      <c r="C48" s="2341" t="s">
        <v>15</v>
      </c>
      <c r="D48" s="2342"/>
      <c r="E48" s="2343"/>
      <c r="F48" s="2343"/>
      <c r="G48" s="2344"/>
      <c r="H48" s="421">
        <f t="shared" ref="H48:M48" si="4">H43+H47</f>
        <v>71.099999999999994</v>
      </c>
      <c r="I48" s="421">
        <f t="shared" si="4"/>
        <v>0</v>
      </c>
      <c r="J48" s="421">
        <f t="shared" si="4"/>
        <v>0</v>
      </c>
      <c r="K48" s="421">
        <f t="shared" si="4"/>
        <v>0</v>
      </c>
      <c r="L48" s="421">
        <f t="shared" si="4"/>
        <v>76</v>
      </c>
      <c r="M48" s="421">
        <f t="shared" si="4"/>
        <v>76</v>
      </c>
      <c r="N48" s="422"/>
      <c r="O48" s="423"/>
      <c r="P48" s="423"/>
      <c r="Q48" s="424"/>
      <c r="R48" s="288"/>
      <c r="S48" s="288"/>
      <c r="T48" s="289"/>
      <c r="U48" s="288"/>
      <c r="V48" s="288"/>
      <c r="W48" s="288"/>
    </row>
    <row r="49" spans="1:23" ht="13.5" thickBot="1">
      <c r="A49" s="38" t="s">
        <v>14</v>
      </c>
      <c r="B49" s="2345" t="s">
        <v>16</v>
      </c>
      <c r="C49" s="2346"/>
      <c r="D49" s="2346"/>
      <c r="E49" s="2346"/>
      <c r="F49" s="2346"/>
      <c r="G49" s="2346"/>
      <c r="H49" s="421">
        <f t="shared" ref="H49:M49" si="5">H48+H34</f>
        <v>356.1</v>
      </c>
      <c r="I49" s="421">
        <f t="shared" si="5"/>
        <v>0</v>
      </c>
      <c r="J49" s="421">
        <f t="shared" si="5"/>
        <v>0</v>
      </c>
      <c r="K49" s="421">
        <f t="shared" si="5"/>
        <v>218</v>
      </c>
      <c r="L49" s="421">
        <f t="shared" si="5"/>
        <v>385.3</v>
      </c>
      <c r="M49" s="421">
        <f t="shared" si="5"/>
        <v>296</v>
      </c>
      <c r="N49" s="65"/>
      <c r="O49" s="66"/>
      <c r="P49" s="66"/>
      <c r="Q49" s="67"/>
      <c r="R49" s="288"/>
      <c r="S49" s="288"/>
      <c r="T49" s="288"/>
      <c r="U49" s="288"/>
      <c r="V49" s="288"/>
      <c r="W49" s="288"/>
    </row>
    <row r="50" spans="1:23" ht="13.5" thickBot="1">
      <c r="A50" s="150" t="s">
        <v>14</v>
      </c>
      <c r="B50" s="2347" t="s">
        <v>17</v>
      </c>
      <c r="C50" s="2347"/>
      <c r="D50" s="2347"/>
      <c r="E50" s="2347"/>
      <c r="F50" s="2347"/>
      <c r="G50" s="2347"/>
      <c r="H50" s="425">
        <f>H49*1</f>
        <v>356.1</v>
      </c>
      <c r="I50" s="425">
        <f t="shared" ref="I50:M50" si="6">I49*1</f>
        <v>0</v>
      </c>
      <c r="J50" s="425">
        <f t="shared" si="6"/>
        <v>0</v>
      </c>
      <c r="K50" s="425">
        <f t="shared" si="6"/>
        <v>218</v>
      </c>
      <c r="L50" s="425">
        <f t="shared" si="6"/>
        <v>385.3</v>
      </c>
      <c r="M50" s="425">
        <f t="shared" si="6"/>
        <v>296</v>
      </c>
      <c r="N50" s="1994"/>
      <c r="O50" s="1995"/>
      <c r="P50" s="1995"/>
      <c r="Q50" s="1996"/>
      <c r="R50" s="288"/>
      <c r="S50" s="288"/>
      <c r="T50" s="288"/>
      <c r="U50" s="288"/>
      <c r="V50" s="288"/>
      <c r="W50" s="288"/>
    </row>
    <row r="51" spans="1:23">
      <c r="A51" s="263"/>
      <c r="B51" s="263"/>
      <c r="C51" s="302"/>
      <c r="D51" s="426"/>
      <c r="E51" s="427"/>
      <c r="F51" s="270"/>
      <c r="G51" s="270"/>
      <c r="H51" s="270"/>
      <c r="I51" s="270"/>
      <c r="J51" s="270"/>
      <c r="K51" s="270"/>
      <c r="L51" s="270"/>
      <c r="M51" s="270"/>
      <c r="N51" s="263"/>
      <c r="O51" s="115"/>
      <c r="P51" s="263"/>
      <c r="Q51" s="263"/>
      <c r="R51" s="288"/>
      <c r="S51" s="288"/>
      <c r="T51" s="288"/>
      <c r="U51" s="288"/>
      <c r="V51" s="288"/>
      <c r="W51" s="288"/>
    </row>
    <row r="52" spans="1:23">
      <c r="A52" s="263"/>
      <c r="B52" s="263"/>
      <c r="C52" s="302"/>
      <c r="D52" s="426"/>
      <c r="E52" s="427"/>
      <c r="F52" s="270"/>
      <c r="G52" s="270"/>
      <c r="H52" s="270"/>
      <c r="I52" s="270"/>
      <c r="J52" s="270"/>
      <c r="K52" s="270"/>
      <c r="L52" s="270"/>
      <c r="M52" s="270"/>
      <c r="N52" s="263"/>
      <c r="O52" s="115"/>
      <c r="P52" s="263"/>
      <c r="Q52" s="263"/>
      <c r="R52" s="288"/>
      <c r="S52" s="288"/>
      <c r="T52" s="288"/>
      <c r="U52" s="288"/>
      <c r="V52" s="288"/>
      <c r="W52" s="288"/>
    </row>
    <row r="53" spans="1:23" ht="13.5" customHeight="1" thickBot="1">
      <c r="A53" s="263"/>
      <c r="B53" s="263"/>
      <c r="C53" s="302"/>
      <c r="D53" s="426"/>
      <c r="E53" s="427"/>
      <c r="F53" s="2348" t="s">
        <v>18</v>
      </c>
      <c r="G53" s="2348"/>
      <c r="H53" s="2348"/>
      <c r="I53" s="2348"/>
      <c r="J53" s="2348"/>
      <c r="K53" s="2348"/>
      <c r="L53" s="2348"/>
      <c r="M53" s="2348"/>
      <c r="N53" s="263"/>
      <c r="O53" s="115"/>
      <c r="P53" s="263"/>
      <c r="Q53" s="263"/>
      <c r="R53" s="270"/>
      <c r="S53" s="270"/>
      <c r="T53" s="270"/>
      <c r="U53" s="270"/>
      <c r="V53" s="270"/>
      <c r="W53" s="270"/>
    </row>
    <row r="54" spans="1:23" ht="13.5" customHeight="1" thickBot="1">
      <c r="A54" s="263"/>
      <c r="B54" s="263"/>
      <c r="C54" s="2041" t="s">
        <v>19</v>
      </c>
      <c r="D54" s="2349"/>
      <c r="E54" s="2349"/>
      <c r="F54" s="2349"/>
      <c r="G54" s="2350"/>
      <c r="H54" s="2041" t="s">
        <v>213</v>
      </c>
      <c r="I54" s="2349"/>
      <c r="J54" s="2349"/>
      <c r="K54" s="2350"/>
      <c r="L54" s="270"/>
      <c r="M54" s="270"/>
      <c r="N54" s="263"/>
      <c r="O54" s="115"/>
      <c r="P54" s="263"/>
      <c r="Q54" s="263"/>
      <c r="R54" s="288"/>
      <c r="S54" s="288"/>
      <c r="T54" s="288"/>
      <c r="U54" s="288"/>
      <c r="V54" s="288"/>
      <c r="W54" s="288"/>
    </row>
    <row r="55" spans="1:23" ht="13.5" customHeight="1" thickBot="1">
      <c r="A55" s="263"/>
      <c r="B55" s="263"/>
      <c r="C55" s="2335" t="s">
        <v>20</v>
      </c>
      <c r="D55" s="2336"/>
      <c r="E55" s="2336"/>
      <c r="F55" s="2336"/>
      <c r="G55" s="2337"/>
      <c r="H55" s="2338">
        <f>H56</f>
        <v>356.1</v>
      </c>
      <c r="I55" s="2339"/>
      <c r="J55" s="2339"/>
      <c r="K55" s="2340"/>
      <c r="L55" s="270"/>
      <c r="M55" s="270"/>
      <c r="N55" s="263"/>
      <c r="O55" s="115"/>
      <c r="P55" s="263"/>
      <c r="Q55" s="263"/>
      <c r="R55" s="270"/>
      <c r="S55" s="270"/>
      <c r="T55" s="270"/>
      <c r="U55" s="270"/>
      <c r="V55" s="270"/>
      <c r="W55" s="270"/>
    </row>
    <row r="56" spans="1:23" ht="12.75" customHeight="1">
      <c r="A56" s="263"/>
      <c r="B56" s="263"/>
      <c r="C56" s="2314" t="s">
        <v>214</v>
      </c>
      <c r="D56" s="2315"/>
      <c r="E56" s="2315"/>
      <c r="F56" s="2315"/>
      <c r="G56" s="2316"/>
      <c r="H56" s="2317">
        <v>356.1</v>
      </c>
      <c r="I56" s="2318"/>
      <c r="J56" s="2318"/>
      <c r="K56" s="2319"/>
      <c r="L56" s="270"/>
      <c r="M56" s="270"/>
      <c r="N56" s="263"/>
      <c r="O56" s="115"/>
      <c r="P56" s="263"/>
      <c r="Q56" s="263"/>
      <c r="R56" s="270"/>
      <c r="S56" s="270"/>
      <c r="T56" s="270"/>
      <c r="U56" s="270"/>
      <c r="V56" s="270"/>
      <c r="W56" s="270"/>
    </row>
    <row r="57" spans="1:23" ht="26.45" customHeight="1">
      <c r="A57" s="263"/>
      <c r="B57" s="263"/>
      <c r="C57" s="2332" t="s">
        <v>215</v>
      </c>
      <c r="D57" s="2333"/>
      <c r="E57" s="2333"/>
      <c r="F57" s="2333"/>
      <c r="G57" s="2334"/>
      <c r="H57" s="2323"/>
      <c r="I57" s="2324"/>
      <c r="J57" s="2324"/>
      <c r="K57" s="2325"/>
      <c r="L57" s="270"/>
      <c r="M57" s="270"/>
      <c r="N57" s="263"/>
      <c r="O57" s="115"/>
      <c r="P57" s="263"/>
      <c r="Q57" s="263"/>
      <c r="R57" s="270"/>
      <c r="S57" s="270"/>
      <c r="T57" s="270"/>
      <c r="U57" s="270"/>
      <c r="V57" s="270"/>
      <c r="W57" s="270"/>
    </row>
    <row r="58" spans="1:23" ht="12.75" customHeight="1">
      <c r="A58" s="263"/>
      <c r="B58" s="263"/>
      <c r="C58" s="2332" t="s">
        <v>216</v>
      </c>
      <c r="D58" s="2333"/>
      <c r="E58" s="2333"/>
      <c r="F58" s="2333"/>
      <c r="G58" s="2334"/>
      <c r="H58" s="2323"/>
      <c r="I58" s="2324"/>
      <c r="J58" s="2324"/>
      <c r="K58" s="2325"/>
      <c r="L58" s="270"/>
      <c r="M58" s="270"/>
      <c r="N58" s="263"/>
      <c r="O58" s="115"/>
      <c r="P58" s="263"/>
      <c r="Q58" s="263"/>
      <c r="R58" s="270"/>
      <c r="S58" s="270"/>
      <c r="T58" s="270"/>
      <c r="U58" s="270"/>
      <c r="V58" s="270"/>
      <c r="W58" s="270"/>
    </row>
    <row r="59" spans="1:23" ht="13.5" customHeight="1" thickBot="1">
      <c r="A59" s="263"/>
      <c r="B59" s="263"/>
      <c r="C59" s="2326" t="s">
        <v>217</v>
      </c>
      <c r="D59" s="2327"/>
      <c r="E59" s="2327"/>
      <c r="F59" s="2327"/>
      <c r="G59" s="2328"/>
      <c r="H59" s="2329"/>
      <c r="I59" s="2330"/>
      <c r="J59" s="2330"/>
      <c r="K59" s="2331"/>
      <c r="L59" s="270"/>
      <c r="M59" s="270"/>
      <c r="N59" s="263"/>
      <c r="O59" s="115"/>
      <c r="P59" s="263"/>
      <c r="Q59" s="263"/>
      <c r="R59" s="270"/>
      <c r="S59" s="270"/>
      <c r="T59" s="270"/>
      <c r="U59" s="270"/>
      <c r="V59" s="270"/>
      <c r="W59" s="270"/>
    </row>
    <row r="60" spans="1:23" ht="13.5" customHeight="1" thickBot="1">
      <c r="A60" s="263"/>
      <c r="B60" s="263"/>
      <c r="C60" s="2335" t="s">
        <v>21</v>
      </c>
      <c r="D60" s="2336"/>
      <c r="E60" s="2336"/>
      <c r="F60" s="2336"/>
      <c r="G60" s="2337"/>
      <c r="H60" s="2338">
        <f>SUM(H61:K63)</f>
        <v>0</v>
      </c>
      <c r="I60" s="2339"/>
      <c r="J60" s="2339"/>
      <c r="K60" s="2340"/>
      <c r="L60" s="270"/>
      <c r="M60" s="270"/>
      <c r="N60" s="263"/>
      <c r="O60" s="115"/>
      <c r="P60" s="263"/>
      <c r="Q60" s="263"/>
      <c r="R60" s="270"/>
      <c r="S60" s="270"/>
      <c r="T60" s="270"/>
      <c r="U60" s="270"/>
      <c r="V60" s="270"/>
      <c r="W60" s="270"/>
    </row>
    <row r="61" spans="1:23" ht="12.75" customHeight="1">
      <c r="A61" s="263"/>
      <c r="B61" s="263"/>
      <c r="C61" s="2314" t="s">
        <v>218</v>
      </c>
      <c r="D61" s="2315"/>
      <c r="E61" s="2315"/>
      <c r="F61" s="2315"/>
      <c r="G61" s="2316"/>
      <c r="H61" s="2317">
        <v>0</v>
      </c>
      <c r="I61" s="2318"/>
      <c r="J61" s="2318"/>
      <c r="K61" s="2319"/>
      <c r="L61" s="270"/>
      <c r="M61" s="270"/>
      <c r="N61" s="263"/>
      <c r="O61" s="115"/>
      <c r="P61" s="263"/>
      <c r="Q61" s="263"/>
      <c r="R61" s="270"/>
      <c r="S61" s="270"/>
      <c r="T61" s="270"/>
      <c r="U61" s="270"/>
      <c r="V61" s="270"/>
      <c r="W61" s="270"/>
    </row>
    <row r="62" spans="1:23" ht="12.75" customHeight="1">
      <c r="A62" s="263"/>
      <c r="B62" s="263"/>
      <c r="C62" s="2320" t="s">
        <v>219</v>
      </c>
      <c r="D62" s="2321"/>
      <c r="E62" s="2321"/>
      <c r="F62" s="2321"/>
      <c r="G62" s="2322"/>
      <c r="H62" s="2323">
        <v>0</v>
      </c>
      <c r="I62" s="2324"/>
      <c r="J62" s="2324"/>
      <c r="K62" s="2325"/>
      <c r="L62" s="270"/>
      <c r="M62" s="270"/>
      <c r="N62" s="263"/>
      <c r="O62" s="115"/>
      <c r="P62" s="263"/>
      <c r="Q62" s="263"/>
      <c r="R62" s="270"/>
      <c r="S62" s="270"/>
      <c r="T62" s="270"/>
      <c r="U62" s="270"/>
      <c r="V62" s="270"/>
      <c r="W62" s="270"/>
    </row>
    <row r="63" spans="1:23" ht="13.5" customHeight="1" thickBot="1">
      <c r="A63" s="263"/>
      <c r="B63" s="263"/>
      <c r="C63" s="2326" t="s">
        <v>220</v>
      </c>
      <c r="D63" s="2327"/>
      <c r="E63" s="2327"/>
      <c r="F63" s="2327"/>
      <c r="G63" s="2328"/>
      <c r="H63" s="2329"/>
      <c r="I63" s="2330"/>
      <c r="J63" s="2330"/>
      <c r="K63" s="2331"/>
      <c r="L63" s="270"/>
      <c r="M63" s="270"/>
      <c r="N63" s="263"/>
      <c r="O63" s="115"/>
      <c r="P63" s="263"/>
      <c r="Q63" s="263"/>
      <c r="R63" s="270"/>
      <c r="S63" s="270"/>
      <c r="T63" s="270"/>
      <c r="U63" s="270"/>
      <c r="V63" s="270"/>
      <c r="W63" s="270"/>
    </row>
    <row r="64" spans="1:23" ht="13.5" customHeight="1" thickBot="1">
      <c r="A64" s="263"/>
      <c r="B64" s="263"/>
      <c r="C64" s="2309" t="s">
        <v>22</v>
      </c>
      <c r="D64" s="2310"/>
      <c r="E64" s="2310"/>
      <c r="F64" s="2310"/>
      <c r="G64" s="2311"/>
      <c r="H64" s="2312">
        <f>H60+H55</f>
        <v>356.1</v>
      </c>
      <c r="I64" s="2312"/>
      <c r="J64" s="2312"/>
      <c r="K64" s="2313"/>
      <c r="L64" s="263"/>
      <c r="M64" s="263"/>
      <c r="N64" s="263"/>
      <c r="O64" s="115"/>
      <c r="P64" s="263"/>
      <c r="Q64" s="263"/>
      <c r="R64" s="270"/>
      <c r="S64" s="270"/>
      <c r="T64" s="270"/>
      <c r="U64" s="270"/>
      <c r="V64" s="270"/>
      <c r="W64" s="270"/>
    </row>
    <row r="65" spans="1:23">
      <c r="A65" s="428"/>
      <c r="B65" s="428"/>
      <c r="C65" s="428"/>
      <c r="D65" s="428"/>
      <c r="E65" s="428"/>
      <c r="F65" s="428"/>
      <c r="G65" s="428"/>
      <c r="H65" s="428"/>
      <c r="I65" s="428"/>
      <c r="J65" s="428"/>
      <c r="K65" s="428"/>
      <c r="L65" s="428"/>
      <c r="M65" s="428"/>
      <c r="N65" s="428"/>
      <c r="O65" s="428"/>
      <c r="P65" s="428"/>
      <c r="Q65" s="428"/>
      <c r="R65" s="270"/>
      <c r="S65" s="270"/>
      <c r="T65" s="270"/>
      <c r="U65" s="270"/>
      <c r="V65" s="270"/>
      <c r="W65" s="270"/>
    </row>
    <row r="66" spans="1:23">
      <c r="R66" s="5"/>
      <c r="S66" s="5"/>
      <c r="T66" s="5"/>
      <c r="U66" s="5"/>
      <c r="V66" s="5"/>
      <c r="W66" s="5"/>
    </row>
    <row r="67" spans="1:23">
      <c r="R67" s="5"/>
      <c r="S67" s="5"/>
      <c r="T67" s="5"/>
      <c r="U67" s="5"/>
      <c r="V67" s="5"/>
      <c r="W67" s="5"/>
    </row>
  </sheetData>
  <mergeCells count="108">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A11:A18"/>
    <mergeCell ref="G11:G18"/>
    <mergeCell ref="H11:H18"/>
    <mergeCell ref="L11:L18"/>
    <mergeCell ref="M11:M18"/>
    <mergeCell ref="F19:G19"/>
    <mergeCell ref="B7:Q7"/>
    <mergeCell ref="C8:Q8"/>
    <mergeCell ref="C9:C19"/>
    <mergeCell ref="I9:I18"/>
    <mergeCell ref="J9:J18"/>
    <mergeCell ref="B10:B19"/>
    <mergeCell ref="E10:E18"/>
    <mergeCell ref="F10:F18"/>
    <mergeCell ref="K10:K18"/>
    <mergeCell ref="K22:K28"/>
    <mergeCell ref="L22:L28"/>
    <mergeCell ref="M22:M28"/>
    <mergeCell ref="D23:D24"/>
    <mergeCell ref="D25:D26"/>
    <mergeCell ref="A26:A29"/>
    <mergeCell ref="B26:B29"/>
    <mergeCell ref="F29:G29"/>
    <mergeCell ref="I20:I28"/>
    <mergeCell ref="J20:J28"/>
    <mergeCell ref="E21:E28"/>
    <mergeCell ref="F21:F28"/>
    <mergeCell ref="G22:G28"/>
    <mergeCell ref="H22:H28"/>
    <mergeCell ref="M37:M42"/>
    <mergeCell ref="F43:G43"/>
    <mergeCell ref="J30:J32"/>
    <mergeCell ref="F33:G33"/>
    <mergeCell ref="C34:G34"/>
    <mergeCell ref="C35:Q35"/>
    <mergeCell ref="A36:A43"/>
    <mergeCell ref="B36:B43"/>
    <mergeCell ref="C36:C43"/>
    <mergeCell ref="I36:I42"/>
    <mergeCell ref="J36:J42"/>
    <mergeCell ref="K36:K42"/>
    <mergeCell ref="A30:A33"/>
    <mergeCell ref="B30:B33"/>
    <mergeCell ref="C30:C33"/>
    <mergeCell ref="D30:D33"/>
    <mergeCell ref="E30:E33"/>
    <mergeCell ref="I30:I32"/>
    <mergeCell ref="A44:A47"/>
    <mergeCell ref="B44:B47"/>
    <mergeCell ref="C44:C47"/>
    <mergeCell ref="E44:E46"/>
    <mergeCell ref="F44:F46"/>
    <mergeCell ref="I44:I46"/>
    <mergeCell ref="E37:E42"/>
    <mergeCell ref="F37:F42"/>
    <mergeCell ref="G37:G42"/>
    <mergeCell ref="H37:H42"/>
    <mergeCell ref="N50:Q50"/>
    <mergeCell ref="F53:M53"/>
    <mergeCell ref="C54:G54"/>
    <mergeCell ref="H54:K54"/>
    <mergeCell ref="J44:J46"/>
    <mergeCell ref="K44:K46"/>
    <mergeCell ref="G45:G46"/>
    <mergeCell ref="H45:H46"/>
    <mergeCell ref="M45:M46"/>
    <mergeCell ref="F47:G47"/>
    <mergeCell ref="C55:G55"/>
    <mergeCell ref="H55:K55"/>
    <mergeCell ref="C56:G56"/>
    <mergeCell ref="H56:K56"/>
    <mergeCell ref="C57:G57"/>
    <mergeCell ref="H57:K57"/>
    <mergeCell ref="C48:G48"/>
    <mergeCell ref="B49:G49"/>
    <mergeCell ref="B50:G50"/>
    <mergeCell ref="C64:G64"/>
    <mergeCell ref="H64:K64"/>
    <mergeCell ref="C61:G61"/>
    <mergeCell ref="H61:K61"/>
    <mergeCell ref="C62:G62"/>
    <mergeCell ref="H62:K62"/>
    <mergeCell ref="C63:G63"/>
    <mergeCell ref="H63:K63"/>
    <mergeCell ref="C58:G58"/>
    <mergeCell ref="H58:K58"/>
    <mergeCell ref="C59:G59"/>
    <mergeCell ref="H59:K59"/>
    <mergeCell ref="C60:G60"/>
    <mergeCell ref="H60:K6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8"/>
  <sheetViews>
    <sheetView zoomScale="98" zoomScaleNormal="98" workbookViewId="0">
      <pane ySplit="1" topLeftCell="A56" activePane="bottomLeft" state="frozen"/>
      <selection pane="bottomLeft" activeCell="N73" sqref="N73"/>
    </sheetView>
  </sheetViews>
  <sheetFormatPr defaultColWidth="9.140625" defaultRowHeight="11.25"/>
  <cols>
    <col min="1" max="1" width="2.7109375" style="1" customWidth="1"/>
    <col min="2" max="2" width="3" style="1" customWidth="1"/>
    <col min="3" max="3" width="3.140625" style="1" customWidth="1"/>
    <col min="4" max="4" width="36.7109375" style="1" customWidth="1"/>
    <col min="5" max="5" width="8.28515625" style="2" customWidth="1"/>
    <col min="6" max="6" width="3.5703125" style="1" customWidth="1"/>
    <col min="7" max="7" width="6.28515625" style="3" customWidth="1"/>
    <col min="8" max="9" width="6.85546875" style="1" customWidth="1"/>
    <col min="10" max="10" width="4.5703125" style="1" customWidth="1"/>
    <col min="11" max="11" width="4.7109375" style="1" customWidth="1"/>
    <col min="12" max="12" width="6.140625" style="1" customWidth="1"/>
    <col min="13" max="13" width="6.28515625" style="1" customWidth="1"/>
    <col min="14" max="14" width="28.42578125" style="1" customWidth="1"/>
    <col min="15" max="15" width="4.5703125" style="4" customWidth="1"/>
    <col min="16" max="16" width="4.42578125" style="1" bestFit="1" customWidth="1"/>
    <col min="17" max="17" width="4.140625" style="1" customWidth="1"/>
    <col min="18" max="16384" width="9.140625" style="5"/>
  </cols>
  <sheetData>
    <row r="1" spans="1:23" ht="58.15" customHeight="1">
      <c r="L1" s="2100"/>
      <c r="M1" s="2101"/>
      <c r="N1" s="2101"/>
      <c r="O1" s="2101"/>
      <c r="P1" s="2101"/>
      <c r="Q1" s="2101"/>
    </row>
    <row r="2" spans="1:23" ht="16.5" customHeight="1">
      <c r="D2" s="465" t="s">
        <v>239</v>
      </c>
      <c r="E2" s="466"/>
      <c r="F2" s="465"/>
      <c r="G2" s="467"/>
      <c r="H2" s="465"/>
      <c r="I2" s="465"/>
      <c r="L2" s="468"/>
      <c r="M2" s="469"/>
      <c r="N2" s="469"/>
      <c r="O2" s="469"/>
      <c r="P2" s="469"/>
      <c r="Q2" s="469"/>
    </row>
    <row r="3" spans="1:23" ht="13.5" customHeight="1" thickBot="1">
      <c r="A3" s="134"/>
      <c r="B3" s="135"/>
      <c r="C3" s="135"/>
      <c r="D3" s="2596" t="s">
        <v>36</v>
      </c>
      <c r="E3" s="2596"/>
      <c r="F3" s="2596"/>
      <c r="G3" s="2596"/>
      <c r="H3" s="2596"/>
      <c r="I3" s="2596"/>
      <c r="J3" s="2596"/>
      <c r="K3" s="2596"/>
      <c r="L3" s="2596"/>
      <c r="M3" s="2596"/>
      <c r="N3" s="2596"/>
      <c r="O3" s="2596"/>
      <c r="P3" s="2596"/>
      <c r="Q3" s="2596"/>
      <c r="R3" s="2596"/>
      <c r="S3" s="2596"/>
      <c r="T3" s="2596"/>
      <c r="U3" s="2596"/>
      <c r="V3" s="2596"/>
      <c r="W3" s="2596"/>
    </row>
    <row r="4" spans="1:23" ht="36.75" customHeight="1">
      <c r="A4" s="2102" t="s">
        <v>0</v>
      </c>
      <c r="B4" s="2105" t="s">
        <v>1</v>
      </c>
      <c r="C4" s="2105" t="s">
        <v>2</v>
      </c>
      <c r="D4" s="2108" t="s">
        <v>3</v>
      </c>
      <c r="E4" s="2111" t="s">
        <v>4</v>
      </c>
      <c r="F4" s="2075" t="s">
        <v>5</v>
      </c>
      <c r="G4" s="2094" t="s">
        <v>6</v>
      </c>
      <c r="H4" s="2027" t="s">
        <v>240</v>
      </c>
      <c r="I4" s="2028"/>
      <c r="J4" s="2028"/>
      <c r="K4" s="2029"/>
      <c r="L4" s="2597" t="s">
        <v>241</v>
      </c>
      <c r="M4" s="2593" t="s">
        <v>242</v>
      </c>
      <c r="N4" s="2062" t="s">
        <v>23</v>
      </c>
      <c r="O4" s="2063"/>
      <c r="P4" s="2063"/>
      <c r="Q4" s="2064"/>
      <c r="R4" s="126"/>
      <c r="S4" s="126"/>
      <c r="T4" s="126"/>
      <c r="U4" s="126"/>
      <c r="V4" s="126"/>
      <c r="W4" s="126"/>
    </row>
    <row r="5" spans="1:23" ht="15" customHeight="1">
      <c r="A5" s="2103"/>
      <c r="B5" s="2106"/>
      <c r="C5" s="2106"/>
      <c r="D5" s="2109"/>
      <c r="E5" s="2112"/>
      <c r="F5" s="2076"/>
      <c r="G5" s="2095"/>
      <c r="H5" s="2097" t="s">
        <v>7</v>
      </c>
      <c r="I5" s="2099" t="s">
        <v>8</v>
      </c>
      <c r="J5" s="2099"/>
      <c r="K5" s="2081" t="s">
        <v>152</v>
      </c>
      <c r="L5" s="2598"/>
      <c r="M5" s="2594"/>
      <c r="N5" s="2087" t="s">
        <v>35</v>
      </c>
      <c r="O5" s="2089" t="s">
        <v>10</v>
      </c>
      <c r="P5" s="2089"/>
      <c r="Q5" s="2090"/>
      <c r="R5" s="126"/>
      <c r="S5" s="126"/>
      <c r="T5" s="126"/>
      <c r="U5" s="126"/>
      <c r="V5" s="126"/>
      <c r="W5" s="126"/>
    </row>
    <row r="6" spans="1:23" ht="94.5" customHeight="1" thickBot="1">
      <c r="A6" s="2104"/>
      <c r="B6" s="2107"/>
      <c r="C6" s="2107"/>
      <c r="D6" s="2110"/>
      <c r="E6" s="2113"/>
      <c r="F6" s="2077"/>
      <c r="G6" s="2096"/>
      <c r="H6" s="2098"/>
      <c r="I6" s="237" t="s">
        <v>7</v>
      </c>
      <c r="J6" s="34" t="s">
        <v>11</v>
      </c>
      <c r="K6" s="2082"/>
      <c r="L6" s="2599"/>
      <c r="M6" s="2595"/>
      <c r="N6" s="2088"/>
      <c r="O6" s="7" t="s">
        <v>94</v>
      </c>
      <c r="P6" s="7" t="s">
        <v>105</v>
      </c>
      <c r="Q6" s="8" t="s">
        <v>146</v>
      </c>
      <c r="R6" s="126"/>
      <c r="S6" s="126"/>
      <c r="T6" s="126"/>
      <c r="U6" s="126"/>
      <c r="V6" s="126"/>
      <c r="W6" s="126"/>
    </row>
    <row r="7" spans="1:23" ht="14.25" customHeight="1" thickBot="1">
      <c r="A7" s="37" t="s">
        <v>12</v>
      </c>
      <c r="B7" s="2083" t="s">
        <v>243</v>
      </c>
      <c r="C7" s="2083"/>
      <c r="D7" s="2083"/>
      <c r="E7" s="2083"/>
      <c r="F7" s="2083"/>
      <c r="G7" s="2083"/>
      <c r="H7" s="2083"/>
      <c r="I7" s="2083"/>
      <c r="J7" s="2083"/>
      <c r="K7" s="2083"/>
      <c r="L7" s="2083"/>
      <c r="M7" s="2083"/>
      <c r="N7" s="2083"/>
      <c r="O7" s="2083"/>
      <c r="P7" s="2083"/>
      <c r="Q7" s="2084"/>
      <c r="R7" s="126"/>
      <c r="S7" s="126"/>
      <c r="T7" s="126"/>
      <c r="U7" s="126"/>
      <c r="V7" s="126"/>
      <c r="W7" s="126"/>
    </row>
    <row r="8" spans="1:23" ht="14.25" customHeight="1" thickBot="1">
      <c r="A8" s="38" t="s">
        <v>12</v>
      </c>
      <c r="B8" s="39" t="s">
        <v>12</v>
      </c>
      <c r="C8" s="2085" t="s">
        <v>244</v>
      </c>
      <c r="D8" s="2085"/>
      <c r="E8" s="2085"/>
      <c r="F8" s="2085"/>
      <c r="G8" s="2085"/>
      <c r="H8" s="2085"/>
      <c r="I8" s="2085"/>
      <c r="J8" s="2085"/>
      <c r="K8" s="2085"/>
      <c r="L8" s="2085"/>
      <c r="M8" s="2085"/>
      <c r="N8" s="2085"/>
      <c r="O8" s="2085"/>
      <c r="P8" s="2085"/>
      <c r="Q8" s="2086"/>
      <c r="R8" s="126"/>
      <c r="S8" s="126"/>
      <c r="T8" s="126"/>
      <c r="U8" s="126"/>
      <c r="V8" s="126"/>
      <c r="W8" s="126"/>
    </row>
    <row r="9" spans="1:23" ht="12" customHeight="1">
      <c r="A9" s="2517" t="s">
        <v>12</v>
      </c>
      <c r="B9" s="2519" t="s">
        <v>12</v>
      </c>
      <c r="C9" s="2053" t="s">
        <v>12</v>
      </c>
      <c r="D9" s="2575" t="s">
        <v>245</v>
      </c>
      <c r="E9" s="2055" t="s">
        <v>64</v>
      </c>
      <c r="F9" s="2117" t="s">
        <v>223</v>
      </c>
      <c r="G9" s="2586" t="s">
        <v>246</v>
      </c>
      <c r="H9" s="2588">
        <v>35</v>
      </c>
      <c r="I9" s="2577">
        <v>0</v>
      </c>
      <c r="J9" s="2577">
        <v>0</v>
      </c>
      <c r="K9" s="2579">
        <v>0</v>
      </c>
      <c r="L9" s="2569">
        <v>35</v>
      </c>
      <c r="M9" s="2569">
        <v>30</v>
      </c>
      <c r="N9" s="2581" t="s">
        <v>829</v>
      </c>
      <c r="O9" s="2504">
        <v>260</v>
      </c>
      <c r="P9" s="2478">
        <v>260</v>
      </c>
      <c r="Q9" s="2496">
        <v>230</v>
      </c>
      <c r="R9" s="126"/>
      <c r="S9" s="126"/>
      <c r="T9" s="126"/>
      <c r="U9" s="126"/>
      <c r="V9" s="126"/>
      <c r="W9" s="126"/>
    </row>
    <row r="10" spans="1:23" ht="11.25" customHeight="1">
      <c r="A10" s="2564"/>
      <c r="B10" s="2051"/>
      <c r="C10" s="2052"/>
      <c r="D10" s="2584"/>
      <c r="E10" s="2056"/>
      <c r="F10" s="2118"/>
      <c r="G10" s="2587"/>
      <c r="H10" s="2589"/>
      <c r="I10" s="2578"/>
      <c r="J10" s="2578"/>
      <c r="K10" s="2580"/>
      <c r="L10" s="2570"/>
      <c r="M10" s="2570"/>
      <c r="N10" s="2582"/>
      <c r="O10" s="2590"/>
      <c r="P10" s="2591"/>
      <c r="Q10" s="2592"/>
      <c r="R10" s="126"/>
      <c r="S10" s="126"/>
      <c r="T10" s="127"/>
      <c r="U10" s="126"/>
      <c r="V10" s="126"/>
      <c r="W10" s="126"/>
    </row>
    <row r="11" spans="1:23" ht="21" customHeight="1" thickBot="1">
      <c r="A11" s="2518"/>
      <c r="B11" s="2520"/>
      <c r="C11" s="2054"/>
      <c r="D11" s="2585"/>
      <c r="E11" s="2057"/>
      <c r="F11" s="2119"/>
      <c r="G11" s="9" t="s">
        <v>13</v>
      </c>
      <c r="H11" s="482">
        <f t="shared" ref="H11:M11" si="0">SUM(H9:H10)</f>
        <v>35</v>
      </c>
      <c r="I11" s="483">
        <f t="shared" si="0"/>
        <v>0</v>
      </c>
      <c r="J11" s="483">
        <f t="shared" si="0"/>
        <v>0</v>
      </c>
      <c r="K11" s="483">
        <f t="shared" si="0"/>
        <v>0</v>
      </c>
      <c r="L11" s="484">
        <f t="shared" si="0"/>
        <v>35</v>
      </c>
      <c r="M11" s="484">
        <f t="shared" si="0"/>
        <v>30</v>
      </c>
      <c r="N11" s="2583"/>
      <c r="O11" s="2505"/>
      <c r="P11" s="2479"/>
      <c r="Q11" s="2497"/>
      <c r="R11" s="128"/>
      <c r="S11" s="126"/>
      <c r="T11" s="127"/>
      <c r="U11" s="126"/>
      <c r="V11" s="126"/>
      <c r="W11" s="126"/>
    </row>
    <row r="12" spans="1:23" ht="18" customHeight="1">
      <c r="A12" s="21" t="s">
        <v>12</v>
      </c>
      <c r="B12" s="22" t="s">
        <v>12</v>
      </c>
      <c r="C12" s="2053" t="s">
        <v>38</v>
      </c>
      <c r="D12" s="2575" t="s">
        <v>247</v>
      </c>
      <c r="E12" s="238" t="s">
        <v>64</v>
      </c>
      <c r="F12" s="487" t="s">
        <v>223</v>
      </c>
      <c r="G12" s="488" t="s">
        <v>248</v>
      </c>
      <c r="H12" s="489">
        <v>0</v>
      </c>
      <c r="I12" s="490">
        <v>0</v>
      </c>
      <c r="J12" s="490">
        <v>0</v>
      </c>
      <c r="K12" s="490">
        <v>0</v>
      </c>
      <c r="L12" s="491">
        <v>20</v>
      </c>
      <c r="M12" s="491">
        <v>12</v>
      </c>
      <c r="N12" s="492" t="s">
        <v>249</v>
      </c>
      <c r="O12" s="493">
        <v>0</v>
      </c>
      <c r="P12" s="494">
        <v>50</v>
      </c>
      <c r="Q12" s="495">
        <v>46</v>
      </c>
      <c r="R12" s="128"/>
      <c r="S12" s="126"/>
      <c r="T12" s="127"/>
      <c r="U12" s="126"/>
      <c r="V12" s="126"/>
      <c r="W12" s="126"/>
    </row>
    <row r="13" spans="1:23" ht="26.25" customHeight="1" thickBot="1">
      <c r="A13" s="24"/>
      <c r="B13" s="23"/>
      <c r="C13" s="2054"/>
      <c r="D13" s="2576"/>
      <c r="E13" s="496"/>
      <c r="F13" s="456"/>
      <c r="G13" s="9" t="s">
        <v>13</v>
      </c>
      <c r="H13" s="497">
        <f t="shared" ref="H13:M13" si="1">H12*1</f>
        <v>0</v>
      </c>
      <c r="I13" s="497">
        <f t="shared" si="1"/>
        <v>0</v>
      </c>
      <c r="J13" s="497">
        <f t="shared" si="1"/>
        <v>0</v>
      </c>
      <c r="K13" s="497">
        <f t="shared" si="1"/>
        <v>0</v>
      </c>
      <c r="L13" s="497">
        <f t="shared" si="1"/>
        <v>20</v>
      </c>
      <c r="M13" s="497">
        <f t="shared" si="1"/>
        <v>12</v>
      </c>
      <c r="N13" s="242" t="s">
        <v>250</v>
      </c>
      <c r="O13" s="498">
        <v>0</v>
      </c>
      <c r="P13" s="499">
        <v>20</v>
      </c>
      <c r="Q13" s="500">
        <v>20</v>
      </c>
      <c r="R13" s="128"/>
      <c r="S13" s="126"/>
      <c r="T13" s="127"/>
      <c r="U13" s="126"/>
      <c r="V13" s="126"/>
      <c r="W13" s="126"/>
    </row>
    <row r="14" spans="1:23" ht="21.75" customHeight="1">
      <c r="A14" s="21" t="s">
        <v>12</v>
      </c>
      <c r="B14" s="22" t="s">
        <v>12</v>
      </c>
      <c r="C14" s="501" t="s">
        <v>42</v>
      </c>
      <c r="D14" s="502" t="s">
        <v>251</v>
      </c>
      <c r="E14" s="503" t="s">
        <v>64</v>
      </c>
      <c r="F14" s="455" t="s">
        <v>223</v>
      </c>
      <c r="G14" s="504" t="s">
        <v>248</v>
      </c>
      <c r="H14" s="505">
        <v>0.3</v>
      </c>
      <c r="I14" s="192">
        <v>0</v>
      </c>
      <c r="J14" s="192">
        <v>0</v>
      </c>
      <c r="K14" s="192">
        <v>0</v>
      </c>
      <c r="L14" s="194">
        <v>5</v>
      </c>
      <c r="M14" s="19">
        <v>3</v>
      </c>
      <c r="N14" s="2523" t="s">
        <v>252</v>
      </c>
      <c r="O14" s="2553" t="s">
        <v>226</v>
      </c>
      <c r="P14" s="2556" t="s">
        <v>253</v>
      </c>
      <c r="Q14" s="2559" t="s">
        <v>229</v>
      </c>
      <c r="R14" s="128"/>
      <c r="S14" s="126"/>
      <c r="T14" s="127"/>
      <c r="U14" s="126"/>
      <c r="V14" s="126"/>
      <c r="W14" s="126"/>
    </row>
    <row r="15" spans="1:23" ht="14.25" customHeight="1" thickBot="1">
      <c r="A15" s="40"/>
      <c r="B15" s="41"/>
      <c r="C15" s="506"/>
      <c r="D15" s="507"/>
      <c r="E15" s="508"/>
      <c r="F15" s="455"/>
      <c r="G15" s="9" t="s">
        <v>13</v>
      </c>
      <c r="H15" s="482">
        <f t="shared" ref="H15:M15" si="2">H14</f>
        <v>0.3</v>
      </c>
      <c r="I15" s="482">
        <f t="shared" si="2"/>
        <v>0</v>
      </c>
      <c r="J15" s="482">
        <f t="shared" si="2"/>
        <v>0</v>
      </c>
      <c r="K15" s="482">
        <f t="shared" si="2"/>
        <v>0</v>
      </c>
      <c r="L15" s="482">
        <f t="shared" si="2"/>
        <v>5</v>
      </c>
      <c r="M15" s="484">
        <f t="shared" si="2"/>
        <v>3</v>
      </c>
      <c r="N15" s="2524"/>
      <c r="O15" s="2555"/>
      <c r="P15" s="2558"/>
      <c r="Q15" s="2561"/>
      <c r="R15" s="128"/>
      <c r="S15" s="126"/>
      <c r="T15" s="127"/>
      <c r="U15" s="126"/>
      <c r="V15" s="126"/>
      <c r="W15" s="126"/>
    </row>
    <row r="16" spans="1:23" ht="15.75" customHeight="1">
      <c r="A16" s="21" t="s">
        <v>12</v>
      </c>
      <c r="B16" s="22" t="s">
        <v>12</v>
      </c>
      <c r="C16" s="2053" t="s">
        <v>44</v>
      </c>
      <c r="D16" s="2003" t="s">
        <v>254</v>
      </c>
      <c r="E16" s="2055" t="s">
        <v>64</v>
      </c>
      <c r="F16" s="2078" t="s">
        <v>223</v>
      </c>
      <c r="G16" s="2572" t="s">
        <v>248</v>
      </c>
      <c r="H16" s="2567">
        <v>0</v>
      </c>
      <c r="I16" s="2565">
        <v>0</v>
      </c>
      <c r="J16" s="2567">
        <v>0</v>
      </c>
      <c r="K16" s="2567">
        <v>0</v>
      </c>
      <c r="L16" s="2569">
        <v>20</v>
      </c>
      <c r="M16" s="2567">
        <v>15</v>
      </c>
      <c r="N16" s="2129" t="s">
        <v>255</v>
      </c>
      <c r="O16" s="2553" t="s">
        <v>41</v>
      </c>
      <c r="P16" s="2556" t="s">
        <v>47</v>
      </c>
      <c r="Q16" s="2559" t="s">
        <v>223</v>
      </c>
      <c r="R16" s="128"/>
      <c r="S16" s="126"/>
      <c r="T16" s="127"/>
      <c r="U16" s="126"/>
      <c r="V16" s="126"/>
      <c r="W16" s="126"/>
    </row>
    <row r="17" spans="1:34" ht="15.75" customHeight="1">
      <c r="A17" s="40"/>
      <c r="B17" s="41"/>
      <c r="C17" s="2052"/>
      <c r="D17" s="2120"/>
      <c r="E17" s="2056"/>
      <c r="F17" s="2126"/>
      <c r="G17" s="2573"/>
      <c r="H17" s="2568"/>
      <c r="I17" s="2566"/>
      <c r="J17" s="2568"/>
      <c r="K17" s="2568"/>
      <c r="L17" s="2570"/>
      <c r="M17" s="2568"/>
      <c r="N17" s="2571"/>
      <c r="O17" s="2554"/>
      <c r="P17" s="2557"/>
      <c r="Q17" s="2560"/>
      <c r="R17" s="128"/>
      <c r="S17" s="126"/>
      <c r="T17" s="127"/>
      <c r="U17" s="126"/>
      <c r="V17" s="126"/>
      <c r="W17" s="126"/>
    </row>
    <row r="18" spans="1:34" ht="19.5" customHeight="1" thickBot="1">
      <c r="A18" s="24"/>
      <c r="B18" s="59"/>
      <c r="C18" s="2054"/>
      <c r="D18" s="2004"/>
      <c r="E18" s="2057"/>
      <c r="F18" s="2080"/>
      <c r="G18" s="9" t="s">
        <v>13</v>
      </c>
      <c r="H18" s="484">
        <f>H16</f>
        <v>0</v>
      </c>
      <c r="I18" s="510">
        <f>I16</f>
        <v>0</v>
      </c>
      <c r="J18" s="484">
        <f>J16</f>
        <v>0</v>
      </c>
      <c r="K18" s="510">
        <f>K16</f>
        <v>0</v>
      </c>
      <c r="L18" s="484">
        <v>0</v>
      </c>
      <c r="M18" s="484">
        <f>M16</f>
        <v>15</v>
      </c>
      <c r="N18" s="2130"/>
      <c r="O18" s="2555"/>
      <c r="P18" s="2558"/>
      <c r="Q18" s="2561"/>
      <c r="R18" s="128"/>
      <c r="S18" s="126"/>
      <c r="T18" s="127"/>
      <c r="U18" s="126"/>
      <c r="V18" s="126"/>
      <c r="W18" s="126"/>
    </row>
    <row r="19" spans="1:34" ht="12.75" customHeight="1" thickBot="1">
      <c r="A19" s="24" t="s">
        <v>12</v>
      </c>
      <c r="B19" s="23" t="s">
        <v>12</v>
      </c>
      <c r="C19" s="2562" t="s">
        <v>15</v>
      </c>
      <c r="D19" s="1991"/>
      <c r="E19" s="1991"/>
      <c r="F19" s="1991"/>
      <c r="G19" s="2563"/>
      <c r="H19" s="511">
        <f t="shared" ref="H19:M19" si="3">H11+H13+H18+H15+H18</f>
        <v>35.299999999999997</v>
      </c>
      <c r="I19" s="511">
        <f t="shared" si="3"/>
        <v>0</v>
      </c>
      <c r="J19" s="511">
        <f t="shared" si="3"/>
        <v>0</v>
      </c>
      <c r="K19" s="511">
        <f t="shared" si="3"/>
        <v>0</v>
      </c>
      <c r="L19" s="511">
        <f t="shared" si="3"/>
        <v>60</v>
      </c>
      <c r="M19" s="511">
        <f t="shared" si="3"/>
        <v>75</v>
      </c>
      <c r="N19" s="512"/>
      <c r="O19" s="62"/>
      <c r="P19" s="62"/>
      <c r="Q19" s="63"/>
      <c r="R19" s="126"/>
      <c r="S19" s="126"/>
      <c r="T19" s="126"/>
      <c r="U19" s="126"/>
      <c r="V19" s="126"/>
      <c r="W19" s="126"/>
    </row>
    <row r="20" spans="1:34" ht="14.25" customHeight="1" thickBot="1">
      <c r="A20" s="38" t="s">
        <v>12</v>
      </c>
      <c r="B20" s="39" t="s">
        <v>14</v>
      </c>
      <c r="C20" s="2058" t="s">
        <v>256</v>
      </c>
      <c r="D20" s="2059"/>
      <c r="E20" s="2059"/>
      <c r="F20" s="2059"/>
      <c r="G20" s="2060"/>
      <c r="H20" s="2060"/>
      <c r="I20" s="2060"/>
      <c r="J20" s="2060"/>
      <c r="K20" s="2060"/>
      <c r="L20" s="2060"/>
      <c r="M20" s="2060"/>
      <c r="N20" s="2059"/>
      <c r="O20" s="2059"/>
      <c r="P20" s="2059"/>
      <c r="Q20" s="2061"/>
      <c r="R20" s="126"/>
      <c r="S20" s="126"/>
      <c r="T20" s="126"/>
      <c r="U20" s="126"/>
      <c r="V20" s="126"/>
      <c r="W20" s="126"/>
    </row>
    <row r="21" spans="1:34" ht="14.25" customHeight="1">
      <c r="A21" s="2517" t="s">
        <v>12</v>
      </c>
      <c r="B21" s="2519" t="s">
        <v>14</v>
      </c>
      <c r="C21" s="2053" t="s">
        <v>12</v>
      </c>
      <c r="D21" s="2232" t="s">
        <v>257</v>
      </c>
      <c r="E21" s="2055" t="s">
        <v>64</v>
      </c>
      <c r="F21" s="2121" t="s">
        <v>223</v>
      </c>
      <c r="G21" s="2536" t="s">
        <v>248</v>
      </c>
      <c r="H21" s="2538">
        <v>0</v>
      </c>
      <c r="I21" s="2538">
        <v>0</v>
      </c>
      <c r="J21" s="2547">
        <v>0</v>
      </c>
      <c r="K21" s="2538">
        <v>0</v>
      </c>
      <c r="L21" s="513">
        <v>0</v>
      </c>
      <c r="M21" s="2538">
        <v>0</v>
      </c>
      <c r="N21" s="2114" t="s">
        <v>258</v>
      </c>
      <c r="O21" s="2527" t="s">
        <v>41</v>
      </c>
      <c r="P21" s="2543" t="s">
        <v>259</v>
      </c>
      <c r="Q21" s="2513" t="s">
        <v>260</v>
      </c>
      <c r="R21" s="126"/>
      <c r="S21" s="126"/>
      <c r="T21" s="126"/>
      <c r="U21" s="126"/>
      <c r="V21" s="126"/>
      <c r="W21" s="126"/>
    </row>
    <row r="22" spans="1:34" ht="11.25" customHeight="1" thickBot="1">
      <c r="A22" s="2564"/>
      <c r="B22" s="2051"/>
      <c r="C22" s="2052"/>
      <c r="D22" s="2233"/>
      <c r="E22" s="2118"/>
      <c r="F22" s="2126"/>
      <c r="G22" s="2537"/>
      <c r="H22" s="2539"/>
      <c r="I22" s="2539"/>
      <c r="J22" s="2548"/>
      <c r="K22" s="2539"/>
      <c r="L22" s="92"/>
      <c r="M22" s="2574"/>
      <c r="N22" s="2115"/>
      <c r="O22" s="2542"/>
      <c r="P22" s="2544"/>
      <c r="Q22" s="2546"/>
      <c r="R22" s="126"/>
      <c r="S22" s="126"/>
      <c r="T22" s="126"/>
      <c r="U22" s="126"/>
      <c r="V22" s="126"/>
      <c r="W22" s="126"/>
    </row>
    <row r="23" spans="1:34" ht="12" customHeight="1" thickBot="1">
      <c r="A23" s="2518"/>
      <c r="B23" s="2520"/>
      <c r="C23" s="2054"/>
      <c r="D23" s="2234"/>
      <c r="E23" s="2119"/>
      <c r="F23" s="2122"/>
      <c r="G23" s="521" t="s">
        <v>13</v>
      </c>
      <c r="H23" s="104">
        <f>H21</f>
        <v>0</v>
      </c>
      <c r="I23" s="104">
        <f>SUM(I21:I22)</f>
        <v>0</v>
      </c>
      <c r="J23" s="522">
        <f>SUM(J21:J22)</f>
        <v>0</v>
      </c>
      <c r="K23" s="57">
        <f>SUM(K21:K22)</f>
        <v>0</v>
      </c>
      <c r="L23" s="101">
        <f>L21</f>
        <v>0</v>
      </c>
      <c r="M23" s="57">
        <f>M21</f>
        <v>0</v>
      </c>
      <c r="N23" s="2116"/>
      <c r="O23" s="2528"/>
      <c r="P23" s="2545"/>
      <c r="Q23" s="2514"/>
      <c r="R23" s="126"/>
      <c r="S23" s="126"/>
      <c r="T23" s="126"/>
      <c r="U23" s="126"/>
      <c r="V23" s="126"/>
      <c r="W23" s="126"/>
    </row>
    <row r="24" spans="1:34" ht="14.25" customHeight="1">
      <c r="A24" s="2044" t="s">
        <v>12</v>
      </c>
      <c r="B24" s="2046" t="s">
        <v>14</v>
      </c>
      <c r="C24" s="2529" t="s">
        <v>14</v>
      </c>
      <c r="D24" s="1975" t="s">
        <v>261</v>
      </c>
      <c r="E24" s="2223" t="s">
        <v>64</v>
      </c>
      <c r="F24" s="2549" t="s">
        <v>223</v>
      </c>
      <c r="G24" s="526" t="s">
        <v>80</v>
      </c>
      <c r="H24" s="1548">
        <v>10.7</v>
      </c>
      <c r="I24" s="47">
        <v>0</v>
      </c>
      <c r="J24" s="527">
        <v>0</v>
      </c>
      <c r="K24" s="47">
        <v>0</v>
      </c>
      <c r="L24" s="108">
        <v>0</v>
      </c>
      <c r="M24" s="47">
        <v>0</v>
      </c>
      <c r="N24" s="2114" t="s">
        <v>258</v>
      </c>
      <c r="O24" s="2551" t="s">
        <v>763</v>
      </c>
      <c r="P24" s="2527" t="s">
        <v>41</v>
      </c>
      <c r="Q24" s="2513" t="s">
        <v>41</v>
      </c>
      <c r="R24" s="128"/>
      <c r="S24" s="128"/>
      <c r="T24" s="128"/>
      <c r="U24" s="128"/>
      <c r="V24" s="128"/>
      <c r="W24" s="128"/>
      <c r="X24" s="437"/>
      <c r="Y24" s="437"/>
      <c r="Z24" s="437"/>
      <c r="AA24" s="437"/>
      <c r="AB24" s="437"/>
      <c r="AC24" s="437"/>
      <c r="AD24" s="437"/>
      <c r="AE24" s="437"/>
      <c r="AF24" s="437"/>
      <c r="AG24" s="437"/>
      <c r="AH24" s="437"/>
    </row>
    <row r="25" spans="1:34" ht="12.75" customHeight="1" thickBot="1">
      <c r="A25" s="2045"/>
      <c r="B25" s="2047"/>
      <c r="C25" s="2531"/>
      <c r="D25" s="1976"/>
      <c r="E25" s="2226"/>
      <c r="F25" s="2550"/>
      <c r="G25" s="528" t="s">
        <v>13</v>
      </c>
      <c r="H25" s="529">
        <f>H24</f>
        <v>10.7</v>
      </c>
      <c r="I25" s="529">
        <f>SUM(I24:I24)</f>
        <v>0</v>
      </c>
      <c r="J25" s="529">
        <f>SUM(J24:J24)</f>
        <v>0</v>
      </c>
      <c r="K25" s="529">
        <f>SUM(K24:K24)</f>
        <v>0</v>
      </c>
      <c r="L25" s="530">
        <f>L24</f>
        <v>0</v>
      </c>
      <c r="M25" s="529">
        <f>M24</f>
        <v>0</v>
      </c>
      <c r="N25" s="2133"/>
      <c r="O25" s="2552"/>
      <c r="P25" s="2528"/>
      <c r="Q25" s="2514"/>
      <c r="R25" s="128"/>
      <c r="S25" s="128"/>
      <c r="T25" s="128"/>
      <c r="U25" s="128"/>
      <c r="V25" s="128"/>
      <c r="W25" s="128"/>
      <c r="X25" s="437"/>
      <c r="Y25" s="437"/>
      <c r="Z25" s="437"/>
      <c r="AA25" s="437"/>
      <c r="AB25" s="437"/>
      <c r="AC25" s="437"/>
      <c r="AD25" s="437"/>
      <c r="AE25" s="437"/>
      <c r="AF25" s="437"/>
      <c r="AG25" s="437"/>
      <c r="AH25" s="437"/>
    </row>
    <row r="26" spans="1:34" ht="36.75" customHeight="1">
      <c r="A26" s="2044" t="s">
        <v>12</v>
      </c>
      <c r="B26" s="2046" t="s">
        <v>14</v>
      </c>
      <c r="C26" s="2529" t="s">
        <v>37</v>
      </c>
      <c r="D26" s="1975" t="s">
        <v>262</v>
      </c>
      <c r="E26" s="1977" t="s">
        <v>64</v>
      </c>
      <c r="F26" s="2078" t="s">
        <v>223</v>
      </c>
      <c r="G26" s="2536" t="s">
        <v>248</v>
      </c>
      <c r="H26" s="2538">
        <v>10.1</v>
      </c>
      <c r="I26" s="2538">
        <v>0</v>
      </c>
      <c r="J26" s="2540">
        <v>0</v>
      </c>
      <c r="K26" s="2538">
        <v>0</v>
      </c>
      <c r="L26" s="2532">
        <v>20</v>
      </c>
      <c r="M26" s="2534">
        <v>15</v>
      </c>
      <c r="N26" s="531" t="s">
        <v>263</v>
      </c>
      <c r="O26" s="532" t="s">
        <v>235</v>
      </c>
      <c r="P26" s="71" t="s">
        <v>264</v>
      </c>
      <c r="Q26" s="87" t="s">
        <v>264</v>
      </c>
      <c r="R26" s="126"/>
      <c r="S26" s="126"/>
      <c r="T26" s="127"/>
      <c r="U26" s="126"/>
      <c r="V26" s="126"/>
      <c r="W26" s="126"/>
    </row>
    <row r="27" spans="1:34" ht="23.25" customHeight="1">
      <c r="A27" s="2050"/>
      <c r="B27" s="2051"/>
      <c r="C27" s="2530"/>
      <c r="D27" s="1982"/>
      <c r="E27" s="2056"/>
      <c r="F27" s="2126"/>
      <c r="G27" s="2537"/>
      <c r="H27" s="2539"/>
      <c r="I27" s="2539"/>
      <c r="J27" s="2541"/>
      <c r="K27" s="2539"/>
      <c r="L27" s="2533"/>
      <c r="M27" s="2535"/>
      <c r="N27" s="534" t="s">
        <v>265</v>
      </c>
      <c r="O27" s="535" t="s">
        <v>266</v>
      </c>
      <c r="P27" s="94" t="s">
        <v>267</v>
      </c>
      <c r="Q27" s="95" t="s">
        <v>267</v>
      </c>
      <c r="R27" s="126"/>
      <c r="S27" s="126"/>
      <c r="T27" s="127"/>
      <c r="U27" s="126"/>
      <c r="V27" s="126"/>
      <c r="W27" s="126"/>
    </row>
    <row r="28" spans="1:34" ht="12" customHeight="1" thickBot="1">
      <c r="A28" s="2045"/>
      <c r="B28" s="2047"/>
      <c r="C28" s="2531"/>
      <c r="D28" s="1976"/>
      <c r="E28" s="1974"/>
      <c r="F28" s="2080"/>
      <c r="G28" s="9" t="s">
        <v>13</v>
      </c>
      <c r="H28" s="104">
        <f>H26</f>
        <v>10.1</v>
      </c>
      <c r="I28" s="104">
        <f>SUM(I26:I26)</f>
        <v>0</v>
      </c>
      <c r="J28" s="104">
        <f>SUM(J26:J26)</f>
        <v>0</v>
      </c>
      <c r="K28" s="104">
        <f>SUM(K26:K26)</f>
        <v>0</v>
      </c>
      <c r="L28" s="101">
        <f>L26</f>
        <v>20</v>
      </c>
      <c r="M28" s="101">
        <f>M26</f>
        <v>15</v>
      </c>
      <c r="N28" s="188" t="s">
        <v>268</v>
      </c>
      <c r="O28" s="536" t="s">
        <v>61</v>
      </c>
      <c r="P28" s="105" t="s">
        <v>61</v>
      </c>
      <c r="Q28" s="106" t="s">
        <v>61</v>
      </c>
      <c r="R28" s="126"/>
      <c r="S28" s="126"/>
      <c r="T28" s="127"/>
      <c r="U28" s="126"/>
      <c r="V28" s="126"/>
      <c r="W28" s="126"/>
    </row>
    <row r="29" spans="1:34" ht="12" customHeight="1">
      <c r="A29" s="2517" t="s">
        <v>12</v>
      </c>
      <c r="B29" s="2519" t="s">
        <v>14</v>
      </c>
      <c r="C29" s="2053" t="s">
        <v>42</v>
      </c>
      <c r="D29" s="2003" t="s">
        <v>269</v>
      </c>
      <c r="E29" s="2117" t="s">
        <v>64</v>
      </c>
      <c r="F29" s="2521" t="s">
        <v>223</v>
      </c>
      <c r="G29" s="537" t="s">
        <v>248</v>
      </c>
      <c r="H29" s="47">
        <v>0</v>
      </c>
      <c r="I29" s="47">
        <v>0</v>
      </c>
      <c r="J29" s="538">
        <v>0</v>
      </c>
      <c r="K29" s="47">
        <v>0</v>
      </c>
      <c r="L29" s="47">
        <v>0</v>
      </c>
      <c r="M29" s="47">
        <v>0</v>
      </c>
      <c r="N29" s="2523" t="s">
        <v>270</v>
      </c>
      <c r="O29" s="2525" t="s">
        <v>210</v>
      </c>
      <c r="P29" s="2527" t="s">
        <v>260</v>
      </c>
      <c r="Q29" s="2513" t="s">
        <v>260</v>
      </c>
      <c r="R29" s="126"/>
      <c r="S29" s="126"/>
      <c r="T29" s="127"/>
      <c r="U29" s="126"/>
      <c r="V29" s="126"/>
      <c r="W29" s="126"/>
    </row>
    <row r="30" spans="1:34" ht="15.75" customHeight="1" thickBot="1">
      <c r="A30" s="2518"/>
      <c r="B30" s="2520"/>
      <c r="C30" s="2054"/>
      <c r="D30" s="2004"/>
      <c r="E30" s="2119"/>
      <c r="F30" s="2522"/>
      <c r="G30" s="9" t="s">
        <v>13</v>
      </c>
      <c r="H30" s="57">
        <f t="shared" ref="H30:M30" si="4">SUM(H29)</f>
        <v>0</v>
      </c>
      <c r="I30" s="57">
        <f t="shared" si="4"/>
        <v>0</v>
      </c>
      <c r="J30" s="104">
        <f t="shared" si="4"/>
        <v>0</v>
      </c>
      <c r="K30" s="57">
        <f t="shared" si="4"/>
        <v>0</v>
      </c>
      <c r="L30" s="57">
        <f t="shared" si="4"/>
        <v>0</v>
      </c>
      <c r="M30" s="57">
        <f t="shared" si="4"/>
        <v>0</v>
      </c>
      <c r="N30" s="2524"/>
      <c r="O30" s="2526"/>
      <c r="P30" s="2528"/>
      <c r="Q30" s="2514"/>
      <c r="R30" s="126"/>
      <c r="S30" s="126"/>
      <c r="T30" s="127"/>
      <c r="U30" s="126"/>
      <c r="V30" s="126"/>
      <c r="W30" s="126"/>
    </row>
    <row r="31" spans="1:34" ht="12" customHeight="1">
      <c r="A31" s="235" t="s">
        <v>12</v>
      </c>
      <c r="B31" s="41" t="s">
        <v>14</v>
      </c>
      <c r="C31" s="2052" t="s">
        <v>45</v>
      </c>
      <c r="D31" s="2003" t="s">
        <v>271</v>
      </c>
      <c r="E31" s="2117" t="s">
        <v>64</v>
      </c>
      <c r="F31" s="2117" t="s">
        <v>223</v>
      </c>
      <c r="G31" s="539" t="s">
        <v>248</v>
      </c>
      <c r="H31" s="540">
        <v>16</v>
      </c>
      <c r="I31" s="540">
        <v>0</v>
      </c>
      <c r="J31" s="540">
        <v>0</v>
      </c>
      <c r="K31" s="540">
        <v>0</v>
      </c>
      <c r="L31" s="460">
        <v>0</v>
      </c>
      <c r="M31" s="540">
        <v>0</v>
      </c>
      <c r="N31" s="2523" t="s">
        <v>827</v>
      </c>
      <c r="O31" s="2525" t="s">
        <v>71</v>
      </c>
      <c r="P31" s="2527" t="s">
        <v>272</v>
      </c>
      <c r="Q31" s="2513" t="s">
        <v>272</v>
      </c>
      <c r="R31" s="126"/>
      <c r="S31" s="126"/>
      <c r="T31" s="127"/>
      <c r="U31" s="126"/>
      <c r="V31" s="126"/>
      <c r="W31" s="126"/>
    </row>
    <row r="32" spans="1:34" ht="26.25" customHeight="1" thickBot="1">
      <c r="A32" s="235"/>
      <c r="B32" s="236"/>
      <c r="C32" s="2054"/>
      <c r="D32" s="2004"/>
      <c r="E32" s="2119"/>
      <c r="F32" s="2119"/>
      <c r="G32" s="541" t="s">
        <v>13</v>
      </c>
      <c r="H32" s="542">
        <f t="shared" ref="H32:M32" si="5">H31</f>
        <v>16</v>
      </c>
      <c r="I32" s="542">
        <f t="shared" si="5"/>
        <v>0</v>
      </c>
      <c r="J32" s="57">
        <f t="shared" si="5"/>
        <v>0</v>
      </c>
      <c r="K32" s="542">
        <f t="shared" si="5"/>
        <v>0</v>
      </c>
      <c r="L32" s="542">
        <f t="shared" si="5"/>
        <v>0</v>
      </c>
      <c r="M32" s="542">
        <f t="shared" si="5"/>
        <v>0</v>
      </c>
      <c r="N32" s="2524"/>
      <c r="O32" s="2526"/>
      <c r="P32" s="2528"/>
      <c r="Q32" s="2514"/>
      <c r="R32" s="126"/>
      <c r="S32" s="126"/>
      <c r="T32" s="127"/>
      <c r="U32" s="126"/>
      <c r="V32" s="126"/>
      <c r="W32" s="126"/>
    </row>
    <row r="33" spans="1:23" ht="14.25" customHeight="1">
      <c r="A33" s="2517" t="s">
        <v>12</v>
      </c>
      <c r="B33" s="2519" t="s">
        <v>14</v>
      </c>
      <c r="C33" s="2053" t="s">
        <v>46</v>
      </c>
      <c r="D33" s="2003" t="s">
        <v>273</v>
      </c>
      <c r="E33" s="2117" t="s">
        <v>64</v>
      </c>
      <c r="F33" s="2521" t="s">
        <v>223</v>
      </c>
      <c r="G33" s="537" t="s">
        <v>248</v>
      </c>
      <c r="H33" s="47">
        <v>8</v>
      </c>
      <c r="I33" s="47">
        <v>0</v>
      </c>
      <c r="J33" s="538">
        <v>0</v>
      </c>
      <c r="K33" s="47">
        <v>0</v>
      </c>
      <c r="L33" s="47">
        <v>0</v>
      </c>
      <c r="M33" s="47">
        <v>0</v>
      </c>
      <c r="N33" s="2523" t="s">
        <v>828</v>
      </c>
      <c r="O33" s="2525" t="s">
        <v>71</v>
      </c>
      <c r="P33" s="2527" t="s">
        <v>272</v>
      </c>
      <c r="Q33" s="2513" t="s">
        <v>272</v>
      </c>
      <c r="R33" s="126"/>
      <c r="S33" s="126"/>
      <c r="T33" s="127"/>
      <c r="U33" s="126"/>
      <c r="V33" s="126"/>
      <c r="W33" s="126"/>
    </row>
    <row r="34" spans="1:23" ht="24" customHeight="1" thickBot="1">
      <c r="A34" s="2518"/>
      <c r="B34" s="2520"/>
      <c r="C34" s="2054"/>
      <c r="D34" s="2004"/>
      <c r="E34" s="2119"/>
      <c r="F34" s="2522"/>
      <c r="G34" s="9" t="s">
        <v>13</v>
      </c>
      <c r="H34" s="57">
        <f t="shared" ref="H34:M34" si="6">SUM(H33)</f>
        <v>8</v>
      </c>
      <c r="I34" s="57">
        <f t="shared" si="6"/>
        <v>0</v>
      </c>
      <c r="J34" s="104">
        <f t="shared" si="6"/>
        <v>0</v>
      </c>
      <c r="K34" s="57">
        <f t="shared" si="6"/>
        <v>0</v>
      </c>
      <c r="L34" s="57">
        <f t="shared" si="6"/>
        <v>0</v>
      </c>
      <c r="M34" s="57">
        <f t="shared" si="6"/>
        <v>0</v>
      </c>
      <c r="N34" s="2524"/>
      <c r="O34" s="2526"/>
      <c r="P34" s="2528"/>
      <c r="Q34" s="2514"/>
      <c r="R34" s="126"/>
      <c r="S34" s="126"/>
      <c r="T34" s="126"/>
      <c r="U34" s="126"/>
      <c r="V34" s="126"/>
      <c r="W34" s="126"/>
    </row>
    <row r="35" spans="1:23" ht="14.25" customHeight="1" thickBot="1">
      <c r="A35" s="110" t="s">
        <v>12</v>
      </c>
      <c r="B35" s="80" t="s">
        <v>14</v>
      </c>
      <c r="C35" s="240"/>
      <c r="D35" s="543" t="s">
        <v>15</v>
      </c>
      <c r="E35" s="544"/>
      <c r="F35" s="234"/>
      <c r="G35" s="241"/>
      <c r="H35" s="109">
        <f>+H34+H32+H28+H25+H23+H30</f>
        <v>44.8</v>
      </c>
      <c r="I35" s="109">
        <f t="shared" ref="I35:M35" si="7">+I34+I32+I28+I25+I23+I30</f>
        <v>0</v>
      </c>
      <c r="J35" s="109">
        <f t="shared" si="7"/>
        <v>0</v>
      </c>
      <c r="K35" s="109">
        <f t="shared" si="7"/>
        <v>0</v>
      </c>
      <c r="L35" s="109">
        <f t="shared" si="7"/>
        <v>20</v>
      </c>
      <c r="M35" s="109">
        <f t="shared" si="7"/>
        <v>15</v>
      </c>
      <c r="N35" s="81"/>
      <c r="O35" s="111"/>
      <c r="P35" s="111"/>
      <c r="Q35" s="112"/>
      <c r="R35" s="126"/>
      <c r="S35" s="126"/>
      <c r="T35" s="126"/>
      <c r="U35" s="126"/>
      <c r="V35" s="126"/>
      <c r="W35" s="126"/>
    </row>
    <row r="36" spans="1:23" ht="13.5" customHeight="1" thickBot="1">
      <c r="A36" s="38" t="s">
        <v>12</v>
      </c>
      <c r="B36" s="39" t="s">
        <v>37</v>
      </c>
      <c r="C36" s="2058" t="s">
        <v>274</v>
      </c>
      <c r="D36" s="2059"/>
      <c r="E36" s="2060"/>
      <c r="F36" s="2060"/>
      <c r="G36" s="2059"/>
      <c r="H36" s="2059"/>
      <c r="I36" s="2059"/>
      <c r="J36" s="2059"/>
      <c r="K36" s="2059"/>
      <c r="L36" s="2059"/>
      <c r="M36" s="2059"/>
      <c r="N36" s="2059"/>
      <c r="O36" s="2059"/>
      <c r="P36" s="2059"/>
      <c r="Q36" s="2061"/>
      <c r="R36" s="126"/>
      <c r="S36" s="126"/>
      <c r="T36" s="126"/>
      <c r="U36" s="126"/>
      <c r="V36" s="126"/>
      <c r="W36" s="126"/>
    </row>
    <row r="37" spans="1:23" ht="15.75" customHeight="1">
      <c r="A37" s="2482" t="s">
        <v>12</v>
      </c>
      <c r="B37" s="2484" t="s">
        <v>37</v>
      </c>
      <c r="C37" s="2001" t="s">
        <v>42</v>
      </c>
      <c r="D37" s="2486" t="s">
        <v>275</v>
      </c>
      <c r="E37" s="2488" t="s">
        <v>64</v>
      </c>
      <c r="F37" s="2005" t="s">
        <v>223</v>
      </c>
      <c r="G37" s="545" t="s">
        <v>248</v>
      </c>
      <c r="H37" s="546">
        <v>0</v>
      </c>
      <c r="I37" s="546">
        <v>0</v>
      </c>
      <c r="J37" s="546">
        <v>0</v>
      </c>
      <c r="K37" s="547">
        <v>0</v>
      </c>
      <c r="L37" s="548">
        <v>1</v>
      </c>
      <c r="M37" s="548">
        <v>1</v>
      </c>
      <c r="N37" s="2515" t="s">
        <v>276</v>
      </c>
      <c r="O37" s="2504" t="s">
        <v>272</v>
      </c>
      <c r="P37" s="2478" t="s">
        <v>71</v>
      </c>
      <c r="Q37" s="2496" t="s">
        <v>71</v>
      </c>
      <c r="R37" s="126"/>
      <c r="S37" s="126"/>
      <c r="T37" s="126"/>
      <c r="U37" s="126"/>
      <c r="V37" s="126"/>
      <c r="W37" s="126"/>
    </row>
    <row r="38" spans="1:23" ht="12" customHeight="1" thickBot="1">
      <c r="A38" s="2483"/>
      <c r="B38" s="2485"/>
      <c r="C38" s="2002"/>
      <c r="D38" s="2490"/>
      <c r="E38" s="2489"/>
      <c r="F38" s="2006"/>
      <c r="G38" s="549" t="s">
        <v>13</v>
      </c>
      <c r="H38" s="98">
        <f t="shared" ref="H38:M38" si="8">H37</f>
        <v>0</v>
      </c>
      <c r="I38" s="98">
        <f t="shared" si="8"/>
        <v>0</v>
      </c>
      <c r="J38" s="98">
        <f t="shared" si="8"/>
        <v>0</v>
      </c>
      <c r="K38" s="230">
        <f t="shared" si="8"/>
        <v>0</v>
      </c>
      <c r="L38" s="104">
        <f t="shared" si="8"/>
        <v>1</v>
      </c>
      <c r="M38" s="104">
        <f t="shared" si="8"/>
        <v>1</v>
      </c>
      <c r="N38" s="2516"/>
      <c r="O38" s="2505"/>
      <c r="P38" s="2479"/>
      <c r="Q38" s="2497"/>
      <c r="R38" s="126"/>
      <c r="S38" s="126"/>
      <c r="T38" s="126"/>
      <c r="U38" s="126"/>
      <c r="V38" s="126"/>
      <c r="W38" s="126"/>
    </row>
    <row r="39" spans="1:23" ht="37.5" customHeight="1">
      <c r="A39" s="2482" t="s">
        <v>12</v>
      </c>
      <c r="B39" s="2484" t="s">
        <v>37</v>
      </c>
      <c r="C39" s="2001" t="s">
        <v>45</v>
      </c>
      <c r="D39" s="2509" t="s">
        <v>277</v>
      </c>
      <c r="E39" s="2488" t="s">
        <v>64</v>
      </c>
      <c r="F39" s="2005" t="s">
        <v>223</v>
      </c>
      <c r="G39" s="550" t="s">
        <v>248</v>
      </c>
      <c r="H39" s="459">
        <v>0</v>
      </c>
      <c r="I39" s="459">
        <v>0</v>
      </c>
      <c r="J39" s="459">
        <v>0</v>
      </c>
      <c r="K39" s="459">
        <v>0</v>
      </c>
      <c r="L39" s="551">
        <v>2.1</v>
      </c>
      <c r="M39" s="552">
        <v>2.1</v>
      </c>
      <c r="N39" s="2511" t="s">
        <v>278</v>
      </c>
      <c r="O39" s="2504" t="s">
        <v>272</v>
      </c>
      <c r="P39" s="2478">
        <v>3</v>
      </c>
      <c r="Q39" s="2496">
        <v>3</v>
      </c>
      <c r="R39" s="126"/>
      <c r="S39" s="126"/>
      <c r="T39" s="126"/>
      <c r="U39" s="126"/>
      <c r="V39" s="126"/>
      <c r="W39" s="126"/>
    </row>
    <row r="40" spans="1:23" ht="12" customHeight="1" thickBot="1">
      <c r="A40" s="2483"/>
      <c r="B40" s="2485"/>
      <c r="C40" s="2002"/>
      <c r="D40" s="2510"/>
      <c r="E40" s="2489"/>
      <c r="F40" s="2006"/>
      <c r="G40" s="521" t="s">
        <v>13</v>
      </c>
      <c r="H40" s="98">
        <f t="shared" ref="H40:M40" si="9">H39</f>
        <v>0</v>
      </c>
      <c r="I40" s="98">
        <f t="shared" si="9"/>
        <v>0</v>
      </c>
      <c r="J40" s="98">
        <f t="shared" si="9"/>
        <v>0</v>
      </c>
      <c r="K40" s="98">
        <f t="shared" si="9"/>
        <v>0</v>
      </c>
      <c r="L40" s="98">
        <f t="shared" si="9"/>
        <v>2.1</v>
      </c>
      <c r="M40" s="100">
        <f t="shared" si="9"/>
        <v>2.1</v>
      </c>
      <c r="N40" s="2512"/>
      <c r="O40" s="2505"/>
      <c r="P40" s="2479"/>
      <c r="Q40" s="2497"/>
      <c r="R40" s="126"/>
      <c r="S40" s="126"/>
      <c r="T40" s="126"/>
      <c r="U40" s="126"/>
      <c r="V40" s="126"/>
      <c r="W40" s="126"/>
    </row>
    <row r="41" spans="1:23" ht="14.25" customHeight="1">
      <c r="A41" s="2482" t="s">
        <v>12</v>
      </c>
      <c r="B41" s="2484" t="s">
        <v>37</v>
      </c>
      <c r="C41" s="2001" t="s">
        <v>46</v>
      </c>
      <c r="D41" s="2486" t="s">
        <v>279</v>
      </c>
      <c r="E41" s="2488" t="s">
        <v>64</v>
      </c>
      <c r="F41" s="2005" t="s">
        <v>223</v>
      </c>
      <c r="G41" s="553" t="s">
        <v>248</v>
      </c>
      <c r="H41" s="554">
        <v>6.3</v>
      </c>
      <c r="I41" s="554">
        <v>0</v>
      </c>
      <c r="J41" s="554">
        <v>0</v>
      </c>
      <c r="K41" s="555">
        <v>0</v>
      </c>
      <c r="L41" s="556">
        <v>6.3</v>
      </c>
      <c r="M41" s="556">
        <v>6.3</v>
      </c>
      <c r="N41" s="2502" t="s">
        <v>280</v>
      </c>
      <c r="O41" s="2504">
        <v>0</v>
      </c>
      <c r="P41" s="2478">
        <v>1</v>
      </c>
      <c r="Q41" s="2496">
        <v>1</v>
      </c>
      <c r="R41" s="126"/>
      <c r="S41" s="126"/>
      <c r="T41" s="126"/>
      <c r="U41" s="126"/>
      <c r="V41" s="126"/>
      <c r="W41" s="126"/>
    </row>
    <row r="42" spans="1:23" ht="15.75" customHeight="1" thickBot="1">
      <c r="A42" s="2483"/>
      <c r="B42" s="2485"/>
      <c r="C42" s="2002"/>
      <c r="D42" s="2490"/>
      <c r="E42" s="2489"/>
      <c r="F42" s="2006"/>
      <c r="G42" s="549" t="s">
        <v>13</v>
      </c>
      <c r="H42" s="98">
        <f>H41</f>
        <v>6.3</v>
      </c>
      <c r="I42" s="98">
        <f>I41</f>
        <v>0</v>
      </c>
      <c r="J42" s="98"/>
      <c r="K42" s="230">
        <f>K41</f>
        <v>0</v>
      </c>
      <c r="L42" s="104">
        <f>L41</f>
        <v>6.3</v>
      </c>
      <c r="M42" s="104">
        <f>M41</f>
        <v>6.3</v>
      </c>
      <c r="N42" s="2508"/>
      <c r="O42" s="2505"/>
      <c r="P42" s="2479"/>
      <c r="Q42" s="2497"/>
      <c r="R42" s="126"/>
      <c r="S42" s="126"/>
      <c r="T42" s="126"/>
      <c r="U42" s="126"/>
      <c r="V42" s="126"/>
      <c r="W42" s="126"/>
    </row>
    <row r="43" spans="1:23" ht="14.25" customHeight="1">
      <c r="A43" s="2482" t="s">
        <v>12</v>
      </c>
      <c r="B43" s="2484" t="s">
        <v>37</v>
      </c>
      <c r="C43" s="2001" t="s">
        <v>48</v>
      </c>
      <c r="D43" s="2486" t="s">
        <v>281</v>
      </c>
      <c r="E43" s="2488" t="s">
        <v>64</v>
      </c>
      <c r="F43" s="2005" t="s">
        <v>223</v>
      </c>
      <c r="G43" s="557" t="s">
        <v>248</v>
      </c>
      <c r="H43" s="554">
        <v>17.2</v>
      </c>
      <c r="I43" s="554">
        <v>0</v>
      </c>
      <c r="J43" s="554">
        <v>0</v>
      </c>
      <c r="K43" s="555">
        <v>0</v>
      </c>
      <c r="L43" s="556">
        <v>30.6</v>
      </c>
      <c r="M43" s="556">
        <v>30.6</v>
      </c>
      <c r="N43" s="2502" t="s">
        <v>282</v>
      </c>
      <c r="O43" s="2504">
        <v>63.2</v>
      </c>
      <c r="P43" s="2478">
        <v>63.2</v>
      </c>
      <c r="Q43" s="2496">
        <v>63.2</v>
      </c>
      <c r="R43" s="126"/>
      <c r="S43" s="126"/>
      <c r="T43" s="126"/>
      <c r="U43" s="126"/>
      <c r="V43" s="126"/>
      <c r="W43" s="126"/>
    </row>
    <row r="44" spans="1:23" ht="13.5" customHeight="1" thickBot="1">
      <c r="A44" s="2483"/>
      <c r="B44" s="2485"/>
      <c r="C44" s="2002"/>
      <c r="D44" s="2490"/>
      <c r="E44" s="2489"/>
      <c r="F44" s="2006"/>
      <c r="G44" s="549" t="s">
        <v>13</v>
      </c>
      <c r="H44" s="98">
        <f t="shared" ref="H44:M44" si="10">H43</f>
        <v>17.2</v>
      </c>
      <c r="I44" s="98">
        <f t="shared" si="10"/>
        <v>0</v>
      </c>
      <c r="J44" s="98">
        <f t="shared" si="10"/>
        <v>0</v>
      </c>
      <c r="K44" s="98">
        <f t="shared" si="10"/>
        <v>0</v>
      </c>
      <c r="L44" s="104">
        <f t="shared" si="10"/>
        <v>30.6</v>
      </c>
      <c r="M44" s="104">
        <f t="shared" si="10"/>
        <v>30.6</v>
      </c>
      <c r="N44" s="2508"/>
      <c r="O44" s="2505"/>
      <c r="P44" s="2479"/>
      <c r="Q44" s="2497"/>
      <c r="R44" s="126"/>
      <c r="S44" s="126"/>
      <c r="T44" s="126"/>
      <c r="U44" s="126"/>
      <c r="V44" s="126"/>
      <c r="W44" s="126"/>
    </row>
    <row r="45" spans="1:23" ht="16.149999999999999" customHeight="1">
      <c r="A45" s="2482" t="s">
        <v>12</v>
      </c>
      <c r="B45" s="2484" t="s">
        <v>37</v>
      </c>
      <c r="C45" s="2001" t="s">
        <v>49</v>
      </c>
      <c r="D45" s="2486" t="s">
        <v>283</v>
      </c>
      <c r="E45" s="2488" t="s">
        <v>64</v>
      </c>
      <c r="F45" s="2506">
        <v>7</v>
      </c>
      <c r="G45" s="558" t="s">
        <v>248</v>
      </c>
      <c r="H45" s="559">
        <v>35</v>
      </c>
      <c r="I45" s="554">
        <v>0</v>
      </c>
      <c r="J45" s="554">
        <v>0</v>
      </c>
      <c r="K45" s="555">
        <v>0</v>
      </c>
      <c r="L45" s="556">
        <v>0</v>
      </c>
      <c r="M45" s="556">
        <v>0</v>
      </c>
      <c r="N45" s="2502" t="s">
        <v>284</v>
      </c>
      <c r="O45" s="2504">
        <v>3</v>
      </c>
      <c r="P45" s="2478">
        <v>0</v>
      </c>
      <c r="Q45" s="2496">
        <v>0</v>
      </c>
      <c r="R45" s="126"/>
      <c r="S45" s="126"/>
      <c r="T45" s="126"/>
      <c r="U45" s="126"/>
      <c r="V45" s="126"/>
      <c r="W45" s="126"/>
    </row>
    <row r="46" spans="1:23" ht="12.75" thickBot="1">
      <c r="A46" s="2483"/>
      <c r="B46" s="2485"/>
      <c r="C46" s="2002"/>
      <c r="D46" s="2490"/>
      <c r="E46" s="2489"/>
      <c r="F46" s="2507"/>
      <c r="G46" s="549" t="s">
        <v>13</v>
      </c>
      <c r="H46" s="98">
        <f t="shared" ref="H46:M46" si="11">H45</f>
        <v>35</v>
      </c>
      <c r="I46" s="98">
        <f t="shared" si="11"/>
        <v>0</v>
      </c>
      <c r="J46" s="98">
        <f t="shared" si="11"/>
        <v>0</v>
      </c>
      <c r="K46" s="230">
        <f t="shared" si="11"/>
        <v>0</v>
      </c>
      <c r="L46" s="104">
        <f t="shared" si="11"/>
        <v>0</v>
      </c>
      <c r="M46" s="104">
        <f t="shared" si="11"/>
        <v>0</v>
      </c>
      <c r="N46" s="2503"/>
      <c r="O46" s="2505"/>
      <c r="P46" s="2479"/>
      <c r="Q46" s="2497"/>
      <c r="R46" s="126"/>
      <c r="S46" s="126"/>
      <c r="T46" s="126"/>
      <c r="U46" s="126"/>
      <c r="V46" s="126"/>
      <c r="W46" s="126"/>
    </row>
    <row r="47" spans="1:23" ht="17.25" customHeight="1">
      <c r="A47" s="2482" t="s">
        <v>12</v>
      </c>
      <c r="B47" s="2484" t="s">
        <v>37</v>
      </c>
      <c r="C47" s="2001" t="s">
        <v>50</v>
      </c>
      <c r="D47" s="2486" t="s">
        <v>285</v>
      </c>
      <c r="E47" s="2488" t="s">
        <v>64</v>
      </c>
      <c r="F47" s="2005" t="s">
        <v>223</v>
      </c>
      <c r="G47" s="557" t="s">
        <v>248</v>
      </c>
      <c r="H47" s="554">
        <v>0</v>
      </c>
      <c r="I47" s="554">
        <v>0</v>
      </c>
      <c r="J47" s="554">
        <v>0</v>
      </c>
      <c r="K47" s="555">
        <v>0</v>
      </c>
      <c r="L47" s="556">
        <v>0.4</v>
      </c>
      <c r="M47" s="556">
        <v>0.4</v>
      </c>
      <c r="N47" s="2502" t="s">
        <v>286</v>
      </c>
      <c r="O47" s="2504">
        <v>0</v>
      </c>
      <c r="P47" s="2478">
        <v>4</v>
      </c>
      <c r="Q47" s="2496">
        <v>4</v>
      </c>
      <c r="R47" s="126"/>
      <c r="S47" s="126"/>
      <c r="T47" s="126"/>
      <c r="U47" s="126"/>
      <c r="V47" s="126"/>
      <c r="W47" s="126"/>
    </row>
    <row r="48" spans="1:23" ht="14.25" customHeight="1" thickBot="1">
      <c r="A48" s="2483"/>
      <c r="B48" s="2485"/>
      <c r="C48" s="2002"/>
      <c r="D48" s="2490"/>
      <c r="E48" s="2489"/>
      <c r="F48" s="2006"/>
      <c r="G48" s="549" t="s">
        <v>13</v>
      </c>
      <c r="H48" s="98">
        <f t="shared" ref="H48:M48" si="12">H47</f>
        <v>0</v>
      </c>
      <c r="I48" s="98">
        <f t="shared" si="12"/>
        <v>0</v>
      </c>
      <c r="J48" s="98">
        <f t="shared" si="12"/>
        <v>0</v>
      </c>
      <c r="K48" s="230">
        <f t="shared" si="12"/>
        <v>0</v>
      </c>
      <c r="L48" s="104">
        <f t="shared" si="12"/>
        <v>0.4</v>
      </c>
      <c r="M48" s="104">
        <f t="shared" si="12"/>
        <v>0.4</v>
      </c>
      <c r="N48" s="2503"/>
      <c r="O48" s="2505"/>
      <c r="P48" s="2479"/>
      <c r="Q48" s="2497"/>
      <c r="R48" s="126"/>
      <c r="S48" s="126"/>
      <c r="T48" s="126"/>
      <c r="U48" s="126"/>
      <c r="V48" s="126"/>
      <c r="W48" s="126"/>
    </row>
    <row r="49" spans="1:23" ht="14.25" customHeight="1" thickBot="1">
      <c r="A49" s="24" t="s">
        <v>12</v>
      </c>
      <c r="B49" s="59" t="s">
        <v>37</v>
      </c>
      <c r="C49" s="1990" t="s">
        <v>15</v>
      </c>
      <c r="D49" s="1991"/>
      <c r="E49" s="1991"/>
      <c r="F49" s="1991"/>
      <c r="G49" s="1991"/>
      <c r="H49" s="560">
        <f t="shared" ref="H49:M49" si="13">SUM(H38+H40+H42++H44+H48+H46)</f>
        <v>58.5</v>
      </c>
      <c r="I49" s="560">
        <f t="shared" si="13"/>
        <v>0</v>
      </c>
      <c r="J49" s="560">
        <f t="shared" si="13"/>
        <v>0</v>
      </c>
      <c r="K49" s="560">
        <f t="shared" si="13"/>
        <v>0</v>
      </c>
      <c r="L49" s="560">
        <f t="shared" si="13"/>
        <v>40.4</v>
      </c>
      <c r="M49" s="560">
        <f t="shared" si="13"/>
        <v>40.4</v>
      </c>
      <c r="N49" s="62"/>
      <c r="O49" s="62"/>
      <c r="P49" s="62"/>
      <c r="Q49" s="63"/>
      <c r="R49" s="126"/>
      <c r="S49" s="126"/>
      <c r="T49" s="126"/>
      <c r="U49" s="126"/>
      <c r="V49" s="126"/>
      <c r="W49" s="126"/>
    </row>
    <row r="50" spans="1:23" ht="29.45" customHeight="1" thickBot="1">
      <c r="A50" s="38" t="s">
        <v>12</v>
      </c>
      <c r="B50" s="39" t="s">
        <v>38</v>
      </c>
      <c r="C50" s="2058" t="s">
        <v>287</v>
      </c>
      <c r="D50" s="2059"/>
      <c r="E50" s="2060"/>
      <c r="F50" s="2060"/>
      <c r="G50" s="2059"/>
      <c r="H50" s="2059"/>
      <c r="I50" s="2059"/>
      <c r="J50" s="2059"/>
      <c r="K50" s="2059"/>
      <c r="L50" s="2059"/>
      <c r="M50" s="2059"/>
      <c r="N50" s="2060"/>
      <c r="O50" s="2060"/>
      <c r="P50" s="2060"/>
      <c r="Q50" s="2128"/>
      <c r="R50" s="126"/>
      <c r="S50" s="126"/>
      <c r="T50" s="126"/>
      <c r="U50" s="126"/>
      <c r="V50" s="126"/>
      <c r="W50" s="126"/>
    </row>
    <row r="51" spans="1:23" ht="14.45" customHeight="1">
      <c r="A51" s="2482" t="s">
        <v>12</v>
      </c>
      <c r="B51" s="2484" t="s">
        <v>38</v>
      </c>
      <c r="C51" s="2001" t="s">
        <v>14</v>
      </c>
      <c r="D51" s="2486" t="s">
        <v>288</v>
      </c>
      <c r="E51" s="2488" t="s">
        <v>64</v>
      </c>
      <c r="F51" s="2005" t="s">
        <v>223</v>
      </c>
      <c r="G51" s="561" t="s">
        <v>248</v>
      </c>
      <c r="H51" s="546">
        <v>0</v>
      </c>
      <c r="I51" s="546">
        <v>0</v>
      </c>
      <c r="J51" s="546">
        <v>0</v>
      </c>
      <c r="K51" s="547">
        <v>0</v>
      </c>
      <c r="L51" s="548">
        <v>0</v>
      </c>
      <c r="M51" s="562">
        <v>0</v>
      </c>
      <c r="N51" s="2498" t="s">
        <v>289</v>
      </c>
      <c r="O51" s="2500">
        <v>0</v>
      </c>
      <c r="P51" s="2500">
        <v>0</v>
      </c>
      <c r="Q51" s="2500">
        <v>0</v>
      </c>
      <c r="R51" s="126"/>
      <c r="S51" s="126"/>
      <c r="T51" s="126"/>
      <c r="U51" s="126"/>
      <c r="V51" s="126"/>
      <c r="W51" s="126"/>
    </row>
    <row r="52" spans="1:23" ht="25.9" customHeight="1" thickBot="1">
      <c r="A52" s="2483"/>
      <c r="B52" s="2485"/>
      <c r="C52" s="2002"/>
      <c r="D52" s="2490"/>
      <c r="E52" s="2489"/>
      <c r="F52" s="2006"/>
      <c r="G52" s="549" t="s">
        <v>13</v>
      </c>
      <c r="H52" s="98">
        <f>SUM(H51)</f>
        <v>0</v>
      </c>
      <c r="I52" s="98">
        <f>I51</f>
        <v>0</v>
      </c>
      <c r="J52" s="98">
        <f>J51</f>
        <v>0</v>
      </c>
      <c r="K52" s="230">
        <f>K51</f>
        <v>0</v>
      </c>
      <c r="L52" s="104">
        <f>L51</f>
        <v>0</v>
      </c>
      <c r="M52" s="225">
        <f>M51</f>
        <v>0</v>
      </c>
      <c r="N52" s="2499"/>
      <c r="O52" s="2501"/>
      <c r="P52" s="2501"/>
      <c r="Q52" s="2501"/>
      <c r="R52" s="126"/>
      <c r="S52" s="126"/>
      <c r="T52" s="126"/>
      <c r="U52" s="126"/>
      <c r="V52" s="126"/>
      <c r="W52" s="126"/>
    </row>
    <row r="53" spans="1:23" ht="15.6" customHeight="1">
      <c r="A53" s="2482" t="s">
        <v>12</v>
      </c>
      <c r="B53" s="2484" t="s">
        <v>38</v>
      </c>
      <c r="C53" s="2001" t="s">
        <v>42</v>
      </c>
      <c r="D53" s="2486" t="s">
        <v>290</v>
      </c>
      <c r="E53" s="2488" t="s">
        <v>64</v>
      </c>
      <c r="F53" s="2005" t="s">
        <v>223</v>
      </c>
      <c r="G53" s="561" t="s">
        <v>248</v>
      </c>
      <c r="H53" s="546">
        <v>10</v>
      </c>
      <c r="I53" s="546">
        <v>0</v>
      </c>
      <c r="J53" s="546">
        <v>0</v>
      </c>
      <c r="K53" s="547">
        <v>0</v>
      </c>
      <c r="L53" s="548">
        <v>12.5</v>
      </c>
      <c r="M53" s="548">
        <v>10</v>
      </c>
      <c r="N53" s="2476" t="s">
        <v>291</v>
      </c>
      <c r="O53" s="2478">
        <v>17</v>
      </c>
      <c r="P53" s="2478">
        <v>16</v>
      </c>
      <c r="Q53" s="2496">
        <v>15</v>
      </c>
      <c r="R53" s="126"/>
      <c r="S53" s="126"/>
      <c r="T53" s="126"/>
      <c r="U53" s="126"/>
      <c r="V53" s="126"/>
      <c r="W53" s="126"/>
    </row>
    <row r="54" spans="1:23" ht="26.45" customHeight="1" thickBot="1">
      <c r="A54" s="2483"/>
      <c r="B54" s="2485"/>
      <c r="C54" s="2002"/>
      <c r="D54" s="2490"/>
      <c r="E54" s="2489"/>
      <c r="F54" s="2006"/>
      <c r="G54" s="549" t="s">
        <v>13</v>
      </c>
      <c r="H54" s="98">
        <f>SUM(H53)</f>
        <v>10</v>
      </c>
      <c r="I54" s="98">
        <f>I53</f>
        <v>0</v>
      </c>
      <c r="J54" s="98">
        <v>0</v>
      </c>
      <c r="K54" s="230">
        <f>K53</f>
        <v>0</v>
      </c>
      <c r="L54" s="104">
        <f>L53</f>
        <v>12.5</v>
      </c>
      <c r="M54" s="104">
        <f>M53</f>
        <v>10</v>
      </c>
      <c r="N54" s="2477"/>
      <c r="O54" s="2479"/>
      <c r="P54" s="2479"/>
      <c r="Q54" s="2497"/>
      <c r="R54" s="126"/>
      <c r="S54" s="126"/>
      <c r="T54" s="126"/>
      <c r="U54" s="126"/>
      <c r="V54" s="126"/>
      <c r="W54" s="126"/>
    </row>
    <row r="55" spans="1:23" ht="27.75" customHeight="1">
      <c r="A55" s="2482" t="s">
        <v>12</v>
      </c>
      <c r="B55" s="2484" t="s">
        <v>38</v>
      </c>
      <c r="C55" s="2001" t="s">
        <v>43</v>
      </c>
      <c r="D55" s="2486" t="s">
        <v>292</v>
      </c>
      <c r="E55" s="2488" t="s">
        <v>64</v>
      </c>
      <c r="F55" s="2005" t="s">
        <v>223</v>
      </c>
      <c r="G55" s="561" t="s">
        <v>248</v>
      </c>
      <c r="H55" s="546">
        <v>6.1</v>
      </c>
      <c r="I55" s="546">
        <v>0</v>
      </c>
      <c r="J55" s="546">
        <v>0</v>
      </c>
      <c r="K55" s="547">
        <v>0</v>
      </c>
      <c r="L55" s="548">
        <v>6.1</v>
      </c>
      <c r="M55" s="548">
        <v>5.6</v>
      </c>
      <c r="N55" s="2230" t="s">
        <v>293</v>
      </c>
      <c r="O55" s="2478">
        <v>6</v>
      </c>
      <c r="P55" s="2492">
        <v>6</v>
      </c>
      <c r="Q55" s="2494">
        <v>6</v>
      </c>
      <c r="R55" s="126"/>
      <c r="S55" s="126"/>
      <c r="T55" s="126"/>
      <c r="U55" s="126"/>
      <c r="V55" s="126"/>
      <c r="W55" s="126"/>
    </row>
    <row r="56" spans="1:23" ht="39" customHeight="1" thickBot="1">
      <c r="A56" s="2483"/>
      <c r="B56" s="2485"/>
      <c r="C56" s="2002"/>
      <c r="D56" s="2490"/>
      <c r="E56" s="2489"/>
      <c r="F56" s="2006"/>
      <c r="G56" s="549" t="s">
        <v>13</v>
      </c>
      <c r="H56" s="98">
        <f>SUM(H55)</f>
        <v>6.1</v>
      </c>
      <c r="I56" s="98">
        <f>I55</f>
        <v>0</v>
      </c>
      <c r="J56" s="98">
        <v>0</v>
      </c>
      <c r="K56" s="230">
        <f>K55</f>
        <v>0</v>
      </c>
      <c r="L56" s="104">
        <f>L55</f>
        <v>6.1</v>
      </c>
      <c r="M56" s="104">
        <f>M55</f>
        <v>5.6</v>
      </c>
      <c r="N56" s="2491"/>
      <c r="O56" s="2479"/>
      <c r="P56" s="2493"/>
      <c r="Q56" s="2495"/>
      <c r="R56" s="126"/>
      <c r="S56" s="126"/>
      <c r="T56" s="126"/>
      <c r="U56" s="126"/>
      <c r="V56" s="126"/>
      <c r="W56" s="126"/>
    </row>
    <row r="57" spans="1:23" ht="12.75" customHeight="1">
      <c r="A57" s="2482" t="s">
        <v>12</v>
      </c>
      <c r="B57" s="2484" t="s">
        <v>38</v>
      </c>
      <c r="C57" s="2001" t="s">
        <v>44</v>
      </c>
      <c r="D57" s="2486" t="s">
        <v>294</v>
      </c>
      <c r="E57" s="2488" t="s">
        <v>64</v>
      </c>
      <c r="F57" s="2005" t="s">
        <v>223</v>
      </c>
      <c r="G57" s="561" t="s">
        <v>248</v>
      </c>
      <c r="H57" s="546">
        <v>0</v>
      </c>
      <c r="I57" s="546">
        <v>0</v>
      </c>
      <c r="J57" s="546">
        <v>0</v>
      </c>
      <c r="K57" s="547">
        <v>0</v>
      </c>
      <c r="L57" s="548">
        <v>0</v>
      </c>
      <c r="M57" s="548">
        <v>0</v>
      </c>
      <c r="N57" s="2230" t="s">
        <v>295</v>
      </c>
      <c r="O57" s="2492">
        <v>0</v>
      </c>
      <c r="P57" s="2492">
        <v>0</v>
      </c>
      <c r="Q57" s="2494">
        <v>0</v>
      </c>
      <c r="R57" s="126"/>
      <c r="S57" s="126"/>
      <c r="T57" s="126"/>
      <c r="U57" s="126"/>
      <c r="V57" s="126"/>
      <c r="W57" s="126"/>
    </row>
    <row r="58" spans="1:23" ht="18.75" customHeight="1" thickBot="1">
      <c r="A58" s="2483"/>
      <c r="B58" s="2485"/>
      <c r="C58" s="2002"/>
      <c r="D58" s="2490"/>
      <c r="E58" s="2489"/>
      <c r="F58" s="2006"/>
      <c r="G58" s="549" t="s">
        <v>13</v>
      </c>
      <c r="H58" s="98">
        <f>SUM(H57)</f>
        <v>0</v>
      </c>
      <c r="I58" s="98">
        <f>I57</f>
        <v>0</v>
      </c>
      <c r="J58" s="98">
        <v>0</v>
      </c>
      <c r="K58" s="230">
        <f>K57</f>
        <v>0</v>
      </c>
      <c r="L58" s="104">
        <f>L57</f>
        <v>0</v>
      </c>
      <c r="M58" s="104">
        <f>M57</f>
        <v>0</v>
      </c>
      <c r="N58" s="2491"/>
      <c r="O58" s="2493"/>
      <c r="P58" s="2493"/>
      <c r="Q58" s="2495"/>
      <c r="R58" s="126"/>
      <c r="S58" s="126"/>
      <c r="T58" s="126"/>
      <c r="U58" s="126"/>
      <c r="V58" s="126"/>
      <c r="W58" s="126"/>
    </row>
    <row r="59" spans="1:23" ht="15" customHeight="1" thickBot="1">
      <c r="A59" s="24" t="s">
        <v>12</v>
      </c>
      <c r="B59" s="59" t="s">
        <v>38</v>
      </c>
      <c r="C59" s="1990" t="s">
        <v>15</v>
      </c>
      <c r="D59" s="1991"/>
      <c r="E59" s="1991"/>
      <c r="F59" s="1991"/>
      <c r="G59" s="1991"/>
      <c r="H59" s="560">
        <f t="shared" ref="H59:M59" si="14">H52+H54+H56+H58</f>
        <v>16.100000000000001</v>
      </c>
      <c r="I59" s="560">
        <f t="shared" si="14"/>
        <v>0</v>
      </c>
      <c r="J59" s="560">
        <f t="shared" si="14"/>
        <v>0</v>
      </c>
      <c r="K59" s="560">
        <f t="shared" si="14"/>
        <v>0</v>
      </c>
      <c r="L59" s="560">
        <f t="shared" si="14"/>
        <v>18.600000000000001</v>
      </c>
      <c r="M59" s="560">
        <f t="shared" si="14"/>
        <v>15.6</v>
      </c>
      <c r="N59" s="62"/>
      <c r="O59" s="62"/>
      <c r="P59" s="62"/>
      <c r="Q59" s="63"/>
      <c r="R59" s="126"/>
      <c r="S59" s="126"/>
      <c r="T59" s="126"/>
      <c r="U59" s="126"/>
      <c r="V59" s="126"/>
      <c r="W59" s="126"/>
    </row>
    <row r="60" spans="1:23" ht="14.1" customHeight="1" thickBot="1">
      <c r="A60" s="38" t="s">
        <v>12</v>
      </c>
      <c r="B60" s="39" t="s">
        <v>42</v>
      </c>
      <c r="C60" s="2058" t="s">
        <v>296</v>
      </c>
      <c r="D60" s="2059"/>
      <c r="E60" s="2059"/>
      <c r="F60" s="2059"/>
      <c r="G60" s="2059"/>
      <c r="H60" s="2059"/>
      <c r="I60" s="2059"/>
      <c r="J60" s="2059"/>
      <c r="K60" s="2059"/>
      <c r="L60" s="2059"/>
      <c r="M60" s="2059"/>
      <c r="N60" s="2059"/>
      <c r="O60" s="2060"/>
      <c r="P60" s="2060"/>
      <c r="Q60" s="2128"/>
      <c r="R60" s="126"/>
      <c r="S60" s="126"/>
      <c r="T60" s="126"/>
      <c r="U60" s="126"/>
      <c r="V60" s="126"/>
      <c r="W60" s="126"/>
    </row>
    <row r="61" spans="1:23" ht="30.75" customHeight="1">
      <c r="A61" s="2482" t="s">
        <v>12</v>
      </c>
      <c r="B61" s="2484" t="s">
        <v>42</v>
      </c>
      <c r="C61" s="2001" t="s">
        <v>37</v>
      </c>
      <c r="D61" s="2486" t="s">
        <v>297</v>
      </c>
      <c r="E61" s="2488" t="s">
        <v>64</v>
      </c>
      <c r="F61" s="2005" t="s">
        <v>223</v>
      </c>
      <c r="G61" s="561" t="s">
        <v>248</v>
      </c>
      <c r="H61" s="546">
        <v>0</v>
      </c>
      <c r="I61" s="546">
        <v>0</v>
      </c>
      <c r="J61" s="546">
        <v>0</v>
      </c>
      <c r="K61" s="547">
        <v>0</v>
      </c>
      <c r="L61" s="548">
        <v>15</v>
      </c>
      <c r="M61" s="548">
        <v>8</v>
      </c>
      <c r="N61" s="566" t="s">
        <v>298</v>
      </c>
      <c r="O61" s="567">
        <v>0</v>
      </c>
      <c r="P61" s="567" t="s">
        <v>71</v>
      </c>
      <c r="Q61" s="568" t="s">
        <v>71</v>
      </c>
      <c r="R61" s="126"/>
      <c r="S61" s="126"/>
      <c r="T61" s="126"/>
      <c r="U61" s="126"/>
      <c r="V61" s="126"/>
      <c r="W61" s="126"/>
    </row>
    <row r="62" spans="1:23" ht="27.75" customHeight="1" thickBot="1">
      <c r="A62" s="2483"/>
      <c r="B62" s="2485"/>
      <c r="C62" s="2002"/>
      <c r="D62" s="2490"/>
      <c r="E62" s="2489"/>
      <c r="F62" s="2006"/>
      <c r="G62" s="549" t="s">
        <v>13</v>
      </c>
      <c r="H62" s="98">
        <f>SUM(H61)</f>
        <v>0</v>
      </c>
      <c r="I62" s="98">
        <f>I61</f>
        <v>0</v>
      </c>
      <c r="J62" s="98"/>
      <c r="K62" s="230">
        <f>K61</f>
        <v>0</v>
      </c>
      <c r="L62" s="104">
        <f>L61</f>
        <v>15</v>
      </c>
      <c r="M62" s="104">
        <f>M61</f>
        <v>8</v>
      </c>
      <c r="N62" s="569" t="s">
        <v>299</v>
      </c>
      <c r="O62" s="570">
        <v>0</v>
      </c>
      <c r="P62" s="571">
        <v>200</v>
      </c>
      <c r="Q62" s="572">
        <v>230</v>
      </c>
      <c r="R62" s="126"/>
      <c r="S62" s="126"/>
      <c r="T62" s="126"/>
      <c r="U62" s="126"/>
      <c r="V62" s="126"/>
      <c r="W62" s="126"/>
    </row>
    <row r="63" spans="1:23" ht="12">
      <c r="A63" s="2482" t="s">
        <v>12</v>
      </c>
      <c r="B63" s="2484" t="s">
        <v>42</v>
      </c>
      <c r="C63" s="2001" t="s">
        <v>42</v>
      </c>
      <c r="D63" s="2486" t="s">
        <v>300</v>
      </c>
      <c r="E63" s="2488" t="s">
        <v>64</v>
      </c>
      <c r="F63" s="2005" t="s">
        <v>223</v>
      </c>
      <c r="G63" s="561" t="s">
        <v>248</v>
      </c>
      <c r="H63" s="546">
        <v>0</v>
      </c>
      <c r="I63" s="546">
        <v>0</v>
      </c>
      <c r="J63" s="546">
        <v>0</v>
      </c>
      <c r="K63" s="547">
        <v>0</v>
      </c>
      <c r="L63" s="548">
        <v>0</v>
      </c>
      <c r="M63" s="548">
        <v>0</v>
      </c>
      <c r="N63" s="2476" t="s">
        <v>301</v>
      </c>
      <c r="O63" s="2478">
        <v>15</v>
      </c>
      <c r="P63" s="2478">
        <v>10</v>
      </c>
      <c r="Q63" s="2480">
        <v>10</v>
      </c>
      <c r="R63" s="126"/>
      <c r="S63" s="126"/>
      <c r="T63" s="126"/>
      <c r="U63" s="126"/>
      <c r="V63" s="126"/>
      <c r="W63" s="126"/>
    </row>
    <row r="64" spans="1:23" ht="12.75" thickBot="1">
      <c r="A64" s="2483"/>
      <c r="B64" s="2485"/>
      <c r="C64" s="2002"/>
      <c r="D64" s="2487"/>
      <c r="E64" s="2489"/>
      <c r="F64" s="2006"/>
      <c r="G64" s="549" t="s">
        <v>13</v>
      </c>
      <c r="H64" s="98">
        <f t="shared" ref="H64:M64" si="15">SUM(H63)</f>
        <v>0</v>
      </c>
      <c r="I64" s="98">
        <f t="shared" si="15"/>
        <v>0</v>
      </c>
      <c r="J64" s="98">
        <f t="shared" si="15"/>
        <v>0</v>
      </c>
      <c r="K64" s="98">
        <f t="shared" si="15"/>
        <v>0</v>
      </c>
      <c r="L64" s="98">
        <f t="shared" si="15"/>
        <v>0</v>
      </c>
      <c r="M64" s="98">
        <f t="shared" si="15"/>
        <v>0</v>
      </c>
      <c r="N64" s="2477"/>
      <c r="O64" s="2479"/>
      <c r="P64" s="2479"/>
      <c r="Q64" s="2481"/>
      <c r="R64" s="126"/>
      <c r="S64" s="126"/>
      <c r="T64" s="126"/>
      <c r="U64" s="126"/>
      <c r="V64" s="126"/>
      <c r="W64" s="126"/>
    </row>
    <row r="65" spans="1:23" ht="12.75" thickBot="1">
      <c r="A65" s="24" t="s">
        <v>12</v>
      </c>
      <c r="B65" s="59" t="s">
        <v>42</v>
      </c>
      <c r="C65" s="1990" t="s">
        <v>15</v>
      </c>
      <c r="D65" s="1991"/>
      <c r="E65" s="1991"/>
      <c r="F65" s="1991"/>
      <c r="G65" s="1991"/>
      <c r="H65" s="560">
        <f t="shared" ref="H65:M65" si="16">H62+H64</f>
        <v>0</v>
      </c>
      <c r="I65" s="560">
        <f t="shared" si="16"/>
        <v>0</v>
      </c>
      <c r="J65" s="560">
        <f t="shared" si="16"/>
        <v>0</v>
      </c>
      <c r="K65" s="560">
        <f t="shared" si="16"/>
        <v>0</v>
      </c>
      <c r="L65" s="560">
        <f t="shared" si="16"/>
        <v>15</v>
      </c>
      <c r="M65" s="560">
        <f t="shared" si="16"/>
        <v>8</v>
      </c>
      <c r="N65" s="573"/>
      <c r="O65" s="111"/>
      <c r="P65" s="111"/>
      <c r="Q65" s="574"/>
      <c r="R65" s="126"/>
      <c r="S65" s="126"/>
      <c r="T65" s="126"/>
      <c r="U65" s="126"/>
      <c r="V65" s="126"/>
      <c r="W65" s="126"/>
    </row>
    <row r="66" spans="1:23" ht="13.5" thickBot="1">
      <c r="A66" s="38" t="s">
        <v>14</v>
      </c>
      <c r="B66" s="1992" t="s">
        <v>16</v>
      </c>
      <c r="C66" s="1993"/>
      <c r="D66" s="1993"/>
      <c r="E66" s="1993"/>
      <c r="F66" s="1993"/>
      <c r="G66" s="1993"/>
      <c r="H66" s="575">
        <f t="shared" ref="H66:M66" si="17">H65+H59+H49+H35+H19</f>
        <v>154.69999999999999</v>
      </c>
      <c r="I66" s="575">
        <f t="shared" si="17"/>
        <v>0</v>
      </c>
      <c r="J66" s="575">
        <f t="shared" si="17"/>
        <v>0</v>
      </c>
      <c r="K66" s="575">
        <f t="shared" si="17"/>
        <v>0</v>
      </c>
      <c r="L66" s="575">
        <f t="shared" si="17"/>
        <v>154</v>
      </c>
      <c r="M66" s="575">
        <f t="shared" si="17"/>
        <v>154</v>
      </c>
      <c r="N66" s="576"/>
      <c r="O66" s="577"/>
      <c r="P66" s="577"/>
      <c r="Q66" s="578"/>
      <c r="R66" s="126"/>
      <c r="S66" s="126"/>
      <c r="T66" s="126"/>
      <c r="U66" s="126"/>
      <c r="V66" s="126"/>
      <c r="W66" s="126"/>
    </row>
    <row r="67" spans="1:23" ht="12.75" thickBot="1">
      <c r="A67" s="150" t="s">
        <v>12</v>
      </c>
      <c r="B67" s="1984" t="s">
        <v>17</v>
      </c>
      <c r="C67" s="1984"/>
      <c r="D67" s="1984"/>
      <c r="E67" s="1984"/>
      <c r="F67" s="1984"/>
      <c r="G67" s="1984"/>
      <c r="H67" s="1451">
        <f t="shared" ref="H67:M67" si="18">H66</f>
        <v>154.69999999999999</v>
      </c>
      <c r="I67" s="114">
        <f t="shared" si="18"/>
        <v>0</v>
      </c>
      <c r="J67" s="114">
        <f t="shared" si="18"/>
        <v>0</v>
      </c>
      <c r="K67" s="114">
        <f t="shared" si="18"/>
        <v>0</v>
      </c>
      <c r="L67" s="114">
        <f t="shared" si="18"/>
        <v>154</v>
      </c>
      <c r="M67" s="114">
        <f t="shared" si="18"/>
        <v>154</v>
      </c>
      <c r="N67" s="579"/>
      <c r="O67" s="580"/>
      <c r="P67" s="580"/>
      <c r="Q67" s="581"/>
      <c r="R67" s="126"/>
      <c r="S67" s="126"/>
      <c r="T67" s="126"/>
      <c r="U67" s="126"/>
      <c r="V67" s="126"/>
      <c r="W67" s="126"/>
    </row>
    <row r="68" spans="1:23" ht="20.25" customHeight="1" thickBot="1">
      <c r="A68" s="168"/>
      <c r="B68" s="169"/>
      <c r="C68" s="169"/>
      <c r="D68" s="169"/>
      <c r="E68" s="169"/>
      <c r="F68" s="1962" t="s">
        <v>18</v>
      </c>
      <c r="G68" s="1963"/>
      <c r="H68" s="1963"/>
      <c r="I68" s="1963"/>
      <c r="J68" s="1963"/>
      <c r="K68" s="1963"/>
      <c r="L68" s="1963"/>
      <c r="M68" s="1963"/>
      <c r="N68" s="464"/>
      <c r="O68" s="464"/>
      <c r="P68" s="464"/>
      <c r="R68" s="582"/>
      <c r="S68" s="582"/>
      <c r="T68" s="582"/>
      <c r="U68" s="126"/>
      <c r="V68" s="126"/>
      <c r="W68" s="126"/>
    </row>
    <row r="69" spans="1:23" ht="39.75" customHeight="1" thickBot="1">
      <c r="C69" s="2041" t="s">
        <v>19</v>
      </c>
      <c r="D69" s="2042"/>
      <c r="E69" s="2042"/>
      <c r="F69" s="2042"/>
      <c r="G69" s="2043"/>
      <c r="H69" s="2027" t="s">
        <v>302</v>
      </c>
      <c r="I69" s="2028"/>
      <c r="J69" s="2028"/>
      <c r="K69" s="2029"/>
      <c r="L69" s="5"/>
      <c r="M69" s="5"/>
      <c r="N69" s="125"/>
      <c r="O69" s="133"/>
      <c r="P69" s="125"/>
      <c r="Q69" s="125"/>
      <c r="R69" s="126"/>
      <c r="S69" s="126"/>
      <c r="T69" s="126"/>
      <c r="U69" s="126"/>
      <c r="V69" s="126"/>
      <c r="W69" s="126"/>
    </row>
    <row r="70" spans="1:23" ht="13.5" thickBot="1">
      <c r="C70" s="2021" t="s">
        <v>20</v>
      </c>
      <c r="D70" s="2022"/>
      <c r="E70" s="2022"/>
      <c r="F70" s="2022"/>
      <c r="G70" s="2023"/>
      <c r="H70" s="2024">
        <f>H71+H72+H73+H74+H75</f>
        <v>154.69999999999999</v>
      </c>
      <c r="I70" s="2025"/>
      <c r="J70" s="2025"/>
      <c r="K70" s="2026"/>
      <c r="L70" s="5"/>
      <c r="M70" s="5"/>
      <c r="N70" s="125"/>
      <c r="O70" s="133"/>
      <c r="P70" s="125"/>
      <c r="Q70" s="125"/>
      <c r="R70" s="126"/>
      <c r="S70" s="126"/>
      <c r="T70" s="126"/>
      <c r="U70" s="126"/>
      <c r="V70" s="126"/>
      <c r="W70" s="126"/>
    </row>
    <row r="71" spans="1:23" ht="12.75">
      <c r="C71" s="1970" t="s">
        <v>96</v>
      </c>
      <c r="D71" s="1971"/>
      <c r="E71" s="1971"/>
      <c r="F71" s="1971"/>
      <c r="G71" s="1972"/>
      <c r="H71" s="2007">
        <v>0</v>
      </c>
      <c r="I71" s="2008"/>
      <c r="J71" s="2008"/>
      <c r="K71" s="2009"/>
      <c r="L71" s="5"/>
      <c r="M71" s="5"/>
      <c r="N71" s="125"/>
      <c r="O71" s="133"/>
      <c r="P71" s="125"/>
      <c r="Q71" s="125"/>
      <c r="R71" s="126"/>
      <c r="S71" s="126"/>
      <c r="T71" s="126"/>
      <c r="U71" s="126"/>
      <c r="V71" s="126"/>
      <c r="W71" s="126"/>
    </row>
    <row r="72" spans="1:23" ht="12.75">
      <c r="C72" s="1964" t="s">
        <v>97</v>
      </c>
      <c r="D72" s="1965"/>
      <c r="E72" s="1965"/>
      <c r="F72" s="1965"/>
      <c r="G72" s="1966"/>
      <c r="H72" s="1967">
        <v>144</v>
      </c>
      <c r="I72" s="1968"/>
      <c r="J72" s="1968"/>
      <c r="K72" s="1969"/>
      <c r="L72" s="5"/>
      <c r="M72" s="5"/>
      <c r="N72" s="125"/>
      <c r="O72" s="133"/>
      <c r="P72" s="125"/>
      <c r="Q72" s="125"/>
      <c r="R72" s="126"/>
      <c r="S72" s="126"/>
      <c r="T72" s="126"/>
      <c r="U72" s="126"/>
      <c r="V72" s="126"/>
      <c r="W72" s="126"/>
    </row>
    <row r="73" spans="1:23" ht="12.75">
      <c r="C73" s="2015" t="s">
        <v>237</v>
      </c>
      <c r="D73" s="2016"/>
      <c r="E73" s="2016"/>
      <c r="F73" s="2016"/>
      <c r="G73" s="2035"/>
      <c r="H73" s="1967">
        <v>0</v>
      </c>
      <c r="I73" s="1968"/>
      <c r="J73" s="1968"/>
      <c r="K73" s="1969"/>
      <c r="L73" s="5"/>
      <c r="M73" s="5"/>
      <c r="N73" s="125"/>
      <c r="O73" s="133"/>
      <c r="P73" s="125"/>
      <c r="Q73" s="125"/>
      <c r="R73" s="126"/>
      <c r="S73" s="126"/>
      <c r="T73" s="126"/>
      <c r="U73" s="126"/>
      <c r="V73" s="126"/>
      <c r="W73" s="126"/>
    </row>
    <row r="74" spans="1:23" ht="12.75">
      <c r="C74" s="2015" t="s">
        <v>98</v>
      </c>
      <c r="D74" s="2016"/>
      <c r="E74" s="2016"/>
      <c r="F74" s="2016"/>
      <c r="G74" s="2035"/>
      <c r="H74" s="2036">
        <v>10.7</v>
      </c>
      <c r="I74" s="2037"/>
      <c r="J74" s="2037"/>
      <c r="K74" s="2038"/>
      <c r="L74" s="5"/>
      <c r="M74" s="5"/>
      <c r="N74" s="125"/>
      <c r="O74" s="133"/>
      <c r="P74" s="125"/>
      <c r="Q74" s="125"/>
      <c r="R74" s="126"/>
      <c r="S74" s="126"/>
      <c r="T74" s="126"/>
      <c r="U74" s="126"/>
      <c r="V74" s="126"/>
      <c r="W74" s="126"/>
    </row>
    <row r="75" spans="1:23" ht="13.5" thickBot="1">
      <c r="C75" s="1964" t="s">
        <v>99</v>
      </c>
      <c r="D75" s="1965"/>
      <c r="E75" s="1965"/>
      <c r="F75" s="1965"/>
      <c r="G75" s="1966"/>
      <c r="H75" s="1967">
        <v>0</v>
      </c>
      <c r="I75" s="1968"/>
      <c r="J75" s="1968"/>
      <c r="K75" s="1969"/>
      <c r="L75" s="5"/>
      <c r="M75" s="5"/>
      <c r="N75" s="125"/>
      <c r="O75" s="133"/>
      <c r="P75" s="125"/>
      <c r="Q75" s="125"/>
      <c r="R75" s="126"/>
      <c r="S75" s="126"/>
      <c r="T75" s="126"/>
      <c r="U75" s="126"/>
      <c r="V75" s="126"/>
      <c r="W75" s="126"/>
    </row>
    <row r="76" spans="1:23" ht="13.5" thickBot="1">
      <c r="C76" s="2021" t="s">
        <v>21</v>
      </c>
      <c r="D76" s="2022"/>
      <c r="E76" s="2022"/>
      <c r="F76" s="2022"/>
      <c r="G76" s="2023"/>
      <c r="H76" s="2024">
        <f>H77+H78+H79+H80</f>
        <v>0</v>
      </c>
      <c r="I76" s="2025"/>
      <c r="J76" s="2025"/>
      <c r="K76" s="2026"/>
      <c r="L76" s="5"/>
      <c r="M76" s="5"/>
      <c r="N76" s="125"/>
      <c r="O76" s="133"/>
      <c r="P76" s="125"/>
      <c r="Q76" s="125"/>
      <c r="R76" s="126"/>
      <c r="S76" s="126"/>
      <c r="T76" s="126"/>
      <c r="U76" s="126"/>
      <c r="V76" s="126"/>
      <c r="W76" s="126"/>
    </row>
    <row r="77" spans="1:23" ht="12">
      <c r="C77" s="2469" t="s">
        <v>100</v>
      </c>
      <c r="D77" s="2470"/>
      <c r="E77" s="2470"/>
      <c r="F77" s="2470"/>
      <c r="G77" s="2471"/>
      <c r="H77" s="2472">
        <v>0</v>
      </c>
      <c r="I77" s="2033"/>
      <c r="J77" s="2033"/>
      <c r="K77" s="2034"/>
      <c r="L77" s="5"/>
      <c r="M77" s="5"/>
      <c r="N77" s="125"/>
      <c r="O77" s="133"/>
      <c r="P77" s="125"/>
      <c r="Q77" s="125"/>
      <c r="R77" s="126"/>
      <c r="S77" s="126"/>
      <c r="T77" s="126"/>
      <c r="U77" s="126"/>
      <c r="V77" s="126"/>
      <c r="W77" s="126"/>
    </row>
    <row r="78" spans="1:23" ht="12.75">
      <c r="A78" s="5"/>
      <c r="B78" s="5"/>
      <c r="C78" s="2030" t="s">
        <v>101</v>
      </c>
      <c r="D78" s="2031"/>
      <c r="E78" s="2031"/>
      <c r="F78" s="2031"/>
      <c r="G78" s="2032"/>
      <c r="H78" s="1968">
        <v>0</v>
      </c>
      <c r="I78" s="1968"/>
      <c r="J78" s="1968"/>
      <c r="K78" s="1969"/>
      <c r="L78" s="5"/>
      <c r="M78" s="5"/>
      <c r="N78" s="125"/>
      <c r="O78" s="133"/>
      <c r="P78" s="125"/>
      <c r="Q78" s="125"/>
      <c r="R78" s="126"/>
      <c r="S78" s="126"/>
      <c r="T78" s="126"/>
      <c r="U78" s="126"/>
      <c r="V78" s="126"/>
      <c r="W78" s="126"/>
    </row>
    <row r="79" spans="1:23" ht="12.75">
      <c r="A79" s="5"/>
      <c r="B79" s="5"/>
      <c r="C79" s="2473" t="s">
        <v>303</v>
      </c>
      <c r="D79" s="2474"/>
      <c r="E79" s="2474"/>
      <c r="F79" s="2474"/>
      <c r="G79" s="2475"/>
      <c r="H79" s="1968">
        <v>0</v>
      </c>
      <c r="I79" s="1968"/>
      <c r="J79" s="1968"/>
      <c r="K79" s="1969"/>
      <c r="L79" s="5"/>
      <c r="M79" s="5"/>
      <c r="N79" s="125"/>
      <c r="O79" s="133"/>
      <c r="P79" s="125"/>
      <c r="Q79" s="125"/>
      <c r="R79" s="126"/>
      <c r="S79" s="126"/>
      <c r="T79" s="126"/>
      <c r="U79" s="126"/>
      <c r="V79" s="126"/>
      <c r="W79" s="126"/>
    </row>
    <row r="80" spans="1:23" ht="13.5" thickBot="1">
      <c r="A80" s="5"/>
      <c r="B80" s="5"/>
      <c r="C80" s="2015" t="s">
        <v>102</v>
      </c>
      <c r="D80" s="2016"/>
      <c r="E80" s="2016"/>
      <c r="F80" s="2016"/>
      <c r="G80" s="2017"/>
      <c r="H80" s="1968"/>
      <c r="I80" s="1968"/>
      <c r="J80" s="1968"/>
      <c r="K80" s="1969"/>
      <c r="N80" s="125"/>
      <c r="O80" s="133"/>
      <c r="P80" s="125"/>
      <c r="Q80" s="125"/>
      <c r="R80" s="126"/>
      <c r="S80" s="126"/>
      <c r="T80" s="126"/>
      <c r="U80" s="126"/>
      <c r="V80" s="126"/>
      <c r="W80" s="126"/>
    </row>
    <row r="81" spans="1:23" ht="13.5" thickBot="1">
      <c r="A81" s="5"/>
      <c r="B81" s="5"/>
      <c r="C81" s="2010" t="s">
        <v>22</v>
      </c>
      <c r="D81" s="2011"/>
      <c r="E81" s="2011"/>
      <c r="F81" s="2011"/>
      <c r="G81" s="2012"/>
      <c r="H81" s="2013">
        <f>H76+H70</f>
        <v>154.69999999999999</v>
      </c>
      <c r="I81" s="2013"/>
      <c r="J81" s="2013"/>
      <c r="K81" s="2014"/>
      <c r="N81" s="125"/>
      <c r="O81" s="133"/>
      <c r="P81" s="125"/>
      <c r="Q81" s="125"/>
      <c r="R81" s="126"/>
      <c r="S81" s="126"/>
      <c r="T81" s="126"/>
      <c r="U81" s="126"/>
      <c r="V81" s="126"/>
      <c r="W81" s="126"/>
    </row>
    <row r="84" spans="1:23" ht="15.75">
      <c r="A84" s="5"/>
      <c r="B84" s="5"/>
      <c r="E84" s="27"/>
      <c r="Q84" s="6"/>
    </row>
    <row r="86" spans="1:23" ht="12.75">
      <c r="A86" s="5"/>
      <c r="B86" s="5"/>
      <c r="D86" s="6"/>
      <c r="E86" s="6"/>
      <c r="F86" s="6"/>
      <c r="G86" s="6"/>
      <c r="H86" s="6"/>
      <c r="I86" s="6"/>
      <c r="J86" s="6"/>
      <c r="K86" s="6"/>
      <c r="L86" s="6"/>
      <c r="M86" s="6"/>
      <c r="N86" s="6"/>
      <c r="O86" s="6"/>
      <c r="P86" s="6"/>
    </row>
    <row r="88" spans="1:23" ht="15.75">
      <c r="A88" s="5"/>
      <c r="B88" s="5"/>
      <c r="E88" s="27"/>
    </row>
  </sheetData>
  <mergeCells count="278">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G9:G10"/>
    <mergeCell ref="H9:H10"/>
    <mergeCell ref="O9:O11"/>
    <mergeCell ref="P9:P11"/>
    <mergeCell ref="Q9:Q11"/>
    <mergeCell ref="C12:C13"/>
    <mergeCell ref="D12:D13"/>
    <mergeCell ref="N14:N15"/>
    <mergeCell ref="O14:O15"/>
    <mergeCell ref="P14:P15"/>
    <mergeCell ref="Q14:Q15"/>
    <mergeCell ref="I9:I10"/>
    <mergeCell ref="J9:J10"/>
    <mergeCell ref="K9:K10"/>
    <mergeCell ref="L9:L10"/>
    <mergeCell ref="M9:M10"/>
    <mergeCell ref="N9:N11"/>
    <mergeCell ref="O16:O18"/>
    <mergeCell ref="P16:P18"/>
    <mergeCell ref="Q16:Q18"/>
    <mergeCell ref="C19:G19"/>
    <mergeCell ref="C20:Q20"/>
    <mergeCell ref="A21:A23"/>
    <mergeCell ref="B21:B23"/>
    <mergeCell ref="C21:C23"/>
    <mergeCell ref="D21:D23"/>
    <mergeCell ref="E21:E23"/>
    <mergeCell ref="I16:I17"/>
    <mergeCell ref="J16:J17"/>
    <mergeCell ref="K16:K17"/>
    <mergeCell ref="L16:L17"/>
    <mergeCell ref="M16:M17"/>
    <mergeCell ref="N16:N18"/>
    <mergeCell ref="C16:C18"/>
    <mergeCell ref="D16:D18"/>
    <mergeCell ref="E16:E18"/>
    <mergeCell ref="F16:F18"/>
    <mergeCell ref="G16:G17"/>
    <mergeCell ref="H16:H17"/>
    <mergeCell ref="M21:M22"/>
    <mergeCell ref="N21:N23"/>
    <mergeCell ref="O21:O23"/>
    <mergeCell ref="P21:P23"/>
    <mergeCell ref="Q21:Q23"/>
    <mergeCell ref="A24:A25"/>
    <mergeCell ref="B24:B25"/>
    <mergeCell ref="C24:C25"/>
    <mergeCell ref="D24:D25"/>
    <mergeCell ref="E24:E25"/>
    <mergeCell ref="F21:F23"/>
    <mergeCell ref="G21:G22"/>
    <mergeCell ref="H21:H22"/>
    <mergeCell ref="I21:I22"/>
    <mergeCell ref="J21:J22"/>
    <mergeCell ref="K21:K22"/>
    <mergeCell ref="F24:F25"/>
    <mergeCell ref="N24:N25"/>
    <mergeCell ref="O24:O25"/>
    <mergeCell ref="P24:P25"/>
    <mergeCell ref="Q24:Q25"/>
    <mergeCell ref="A26:A28"/>
    <mergeCell ref="B26:B28"/>
    <mergeCell ref="C26:C28"/>
    <mergeCell ref="D26:D28"/>
    <mergeCell ref="E26:E28"/>
    <mergeCell ref="L26:L27"/>
    <mergeCell ref="M26:M27"/>
    <mergeCell ref="A29:A30"/>
    <mergeCell ref="B29:B30"/>
    <mergeCell ref="C29:C30"/>
    <mergeCell ref="D29:D30"/>
    <mergeCell ref="E29:E30"/>
    <mergeCell ref="F29:F30"/>
    <mergeCell ref="F26:F28"/>
    <mergeCell ref="G26:G27"/>
    <mergeCell ref="H26:H27"/>
    <mergeCell ref="I26:I27"/>
    <mergeCell ref="J26:J27"/>
    <mergeCell ref="K26:K27"/>
    <mergeCell ref="N29:N30"/>
    <mergeCell ref="O29:O30"/>
    <mergeCell ref="P29:P30"/>
    <mergeCell ref="Q29:Q30"/>
    <mergeCell ref="C31:C32"/>
    <mergeCell ref="D31:D32"/>
    <mergeCell ref="E31:E32"/>
    <mergeCell ref="F31:F32"/>
    <mergeCell ref="N31:N32"/>
    <mergeCell ref="O31:O32"/>
    <mergeCell ref="P31:P32"/>
    <mergeCell ref="Q31:Q32"/>
    <mergeCell ref="Q33:Q34"/>
    <mergeCell ref="C36:Q36"/>
    <mergeCell ref="A37:A38"/>
    <mergeCell ref="B37:B38"/>
    <mergeCell ref="C37:C38"/>
    <mergeCell ref="D37:D38"/>
    <mergeCell ref="E37:E38"/>
    <mergeCell ref="F37:F38"/>
    <mergeCell ref="N37:N38"/>
    <mergeCell ref="O37:O38"/>
    <mergeCell ref="P37:P38"/>
    <mergeCell ref="Q37:Q38"/>
    <mergeCell ref="A33:A34"/>
    <mergeCell ref="B33:B34"/>
    <mergeCell ref="C33:C34"/>
    <mergeCell ref="D33:D34"/>
    <mergeCell ref="E33:E34"/>
    <mergeCell ref="F33:F34"/>
    <mergeCell ref="N33:N34"/>
    <mergeCell ref="O33:O34"/>
    <mergeCell ref="P33:P34"/>
    <mergeCell ref="Q39:Q40"/>
    <mergeCell ref="A41:A42"/>
    <mergeCell ref="B41:B42"/>
    <mergeCell ref="C41:C42"/>
    <mergeCell ref="D41:D42"/>
    <mergeCell ref="E41:E42"/>
    <mergeCell ref="F41:F42"/>
    <mergeCell ref="N41:N42"/>
    <mergeCell ref="O41:O42"/>
    <mergeCell ref="P41:P42"/>
    <mergeCell ref="Q41:Q42"/>
    <mergeCell ref="A39:A40"/>
    <mergeCell ref="B39:B40"/>
    <mergeCell ref="C39:C40"/>
    <mergeCell ref="D39:D40"/>
    <mergeCell ref="E39:E40"/>
    <mergeCell ref="F39:F40"/>
    <mergeCell ref="N39:N40"/>
    <mergeCell ref="O39:O40"/>
    <mergeCell ref="P39:P40"/>
    <mergeCell ref="Q43:Q44"/>
    <mergeCell ref="A45:A46"/>
    <mergeCell ref="B45:B46"/>
    <mergeCell ref="C45:C46"/>
    <mergeCell ref="D45:D46"/>
    <mergeCell ref="E45:E46"/>
    <mergeCell ref="F45:F46"/>
    <mergeCell ref="N45:N46"/>
    <mergeCell ref="O45:O46"/>
    <mergeCell ref="P45:P46"/>
    <mergeCell ref="Q45:Q46"/>
    <mergeCell ref="A43:A44"/>
    <mergeCell ref="B43:B44"/>
    <mergeCell ref="C43:C44"/>
    <mergeCell ref="D43:D44"/>
    <mergeCell ref="E43:E44"/>
    <mergeCell ref="F43:F44"/>
    <mergeCell ref="N43:N44"/>
    <mergeCell ref="O43:O44"/>
    <mergeCell ref="P43:P44"/>
    <mergeCell ref="Q47:Q48"/>
    <mergeCell ref="C49:G49"/>
    <mergeCell ref="C50:Q50"/>
    <mergeCell ref="A51:A52"/>
    <mergeCell ref="B51:B52"/>
    <mergeCell ref="C51:C52"/>
    <mergeCell ref="D51:D52"/>
    <mergeCell ref="E51:E52"/>
    <mergeCell ref="F51:F52"/>
    <mergeCell ref="N51:N52"/>
    <mergeCell ref="O51:O52"/>
    <mergeCell ref="P51:P52"/>
    <mergeCell ref="Q51:Q52"/>
    <mergeCell ref="A47:A48"/>
    <mergeCell ref="B47:B48"/>
    <mergeCell ref="C47:C48"/>
    <mergeCell ref="D47:D48"/>
    <mergeCell ref="E47:E48"/>
    <mergeCell ref="F47:F48"/>
    <mergeCell ref="N47:N48"/>
    <mergeCell ref="O47:O48"/>
    <mergeCell ref="P47:P48"/>
    <mergeCell ref="Q53:Q54"/>
    <mergeCell ref="A55:A56"/>
    <mergeCell ref="B55:B56"/>
    <mergeCell ref="C55:C56"/>
    <mergeCell ref="D55:D56"/>
    <mergeCell ref="E55:E56"/>
    <mergeCell ref="F55:F56"/>
    <mergeCell ref="N55:N56"/>
    <mergeCell ref="O55:O56"/>
    <mergeCell ref="P55:P56"/>
    <mergeCell ref="Q55:Q56"/>
    <mergeCell ref="A53:A54"/>
    <mergeCell ref="B53:B54"/>
    <mergeCell ref="C53:C54"/>
    <mergeCell ref="D53:D54"/>
    <mergeCell ref="E53:E54"/>
    <mergeCell ref="F53:F54"/>
    <mergeCell ref="N53:N54"/>
    <mergeCell ref="O53:O54"/>
    <mergeCell ref="P53:P54"/>
    <mergeCell ref="A57:A58"/>
    <mergeCell ref="B57:B58"/>
    <mergeCell ref="C57:C58"/>
    <mergeCell ref="D57:D58"/>
    <mergeCell ref="E57:E58"/>
    <mergeCell ref="C60:Q60"/>
    <mergeCell ref="A61:A62"/>
    <mergeCell ref="B61:B62"/>
    <mergeCell ref="C61:C62"/>
    <mergeCell ref="D61:D62"/>
    <mergeCell ref="E61:E62"/>
    <mergeCell ref="F61:F62"/>
    <mergeCell ref="F57:F58"/>
    <mergeCell ref="N57:N58"/>
    <mergeCell ref="O57:O58"/>
    <mergeCell ref="P57:P58"/>
    <mergeCell ref="Q57:Q58"/>
    <mergeCell ref="C59:G59"/>
    <mergeCell ref="Q63:Q64"/>
    <mergeCell ref="C65:G65"/>
    <mergeCell ref="B66:G66"/>
    <mergeCell ref="A63:A64"/>
    <mergeCell ref="B63:B64"/>
    <mergeCell ref="C63:C64"/>
    <mergeCell ref="D63:D64"/>
    <mergeCell ref="E63:E64"/>
    <mergeCell ref="F63:F64"/>
    <mergeCell ref="B67:G67"/>
    <mergeCell ref="F68:M68"/>
    <mergeCell ref="C69:G69"/>
    <mergeCell ref="H69:K69"/>
    <mergeCell ref="C70:G70"/>
    <mergeCell ref="H70:K70"/>
    <mergeCell ref="N63:N64"/>
    <mergeCell ref="O63:O64"/>
    <mergeCell ref="P63:P64"/>
    <mergeCell ref="C74:G74"/>
    <mergeCell ref="H74:K74"/>
    <mergeCell ref="C75:G75"/>
    <mergeCell ref="H75:K75"/>
    <mergeCell ref="C76:G76"/>
    <mergeCell ref="H76:K76"/>
    <mergeCell ref="C71:G71"/>
    <mergeCell ref="H71:K71"/>
    <mergeCell ref="C72:G72"/>
    <mergeCell ref="H72:K72"/>
    <mergeCell ref="C73:G73"/>
    <mergeCell ref="H73:K73"/>
    <mergeCell ref="C80:G80"/>
    <mergeCell ref="H80:K80"/>
    <mergeCell ref="C81:G81"/>
    <mergeCell ref="H81:K81"/>
    <mergeCell ref="C77:G77"/>
    <mergeCell ref="H77:K77"/>
    <mergeCell ref="C78:G78"/>
    <mergeCell ref="H78:K78"/>
    <mergeCell ref="C79:G79"/>
    <mergeCell ref="H79:K79"/>
  </mergeCells>
  <pageMargins left="0.15748031496062992" right="0.15748031496062992"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5"/>
  <sheetViews>
    <sheetView topLeftCell="A31" zoomScaleNormal="100" workbookViewId="0">
      <selection activeCell="C46" sqref="C46:G46"/>
    </sheetView>
  </sheetViews>
  <sheetFormatPr defaultColWidth="9.140625" defaultRowHeight="11.25"/>
  <cols>
    <col min="1" max="1" width="2.7109375" style="1" customWidth="1"/>
    <col min="2" max="3" width="2.5703125" style="1" customWidth="1"/>
    <col min="4" max="4" width="30.42578125" style="1" customWidth="1"/>
    <col min="5" max="5" width="7.85546875" style="2" customWidth="1"/>
    <col min="6" max="6" width="4.42578125" style="1" customWidth="1"/>
    <col min="7" max="7" width="5.7109375" style="3" customWidth="1"/>
    <col min="8" max="8" width="5.5703125" style="1" customWidth="1"/>
    <col min="9" max="9" width="5.28515625" style="1" customWidth="1"/>
    <col min="10" max="10" width="5.42578125" style="1" customWidth="1"/>
    <col min="11" max="11" width="4.5703125" style="1" customWidth="1"/>
    <col min="12" max="12" width="5.7109375" style="1" customWidth="1"/>
    <col min="13" max="13" width="5.28515625" style="1" customWidth="1"/>
    <col min="14" max="14" width="29.28515625" style="1" customWidth="1"/>
    <col min="15" max="15" width="4.140625" style="4" customWidth="1"/>
    <col min="16" max="16" width="3.7109375" style="1" customWidth="1"/>
    <col min="17" max="17" width="4.5703125" style="1" customWidth="1"/>
    <col min="18" max="16384" width="9.140625" style="5"/>
  </cols>
  <sheetData>
    <row r="1" spans="1:23" ht="48" customHeight="1">
      <c r="L1" s="2100"/>
      <c r="M1" s="2101"/>
      <c r="N1" s="2101"/>
      <c r="O1" s="2101"/>
      <c r="P1" s="2101"/>
      <c r="Q1" s="2101"/>
    </row>
    <row r="2" spans="1:23" ht="14.25" customHeight="1">
      <c r="E2" s="429" t="s">
        <v>340</v>
      </c>
      <c r="F2" s="430"/>
      <c r="G2" s="431"/>
      <c r="H2" s="430"/>
      <c r="I2" s="430"/>
      <c r="J2" s="430"/>
      <c r="K2" s="430"/>
      <c r="L2" s="430"/>
      <c r="M2" s="430"/>
      <c r="N2" s="430"/>
      <c r="O2" s="5"/>
      <c r="P2" s="5"/>
      <c r="Q2" s="5"/>
    </row>
    <row r="3" spans="1:23" ht="16.5" customHeight="1" thickBot="1">
      <c r="A3" s="134"/>
      <c r="B3" s="135"/>
      <c r="C3" s="135"/>
      <c r="D3" s="2596" t="s">
        <v>36</v>
      </c>
      <c r="E3" s="2596"/>
      <c r="F3" s="2596"/>
      <c r="G3" s="2596"/>
      <c r="H3" s="2596"/>
      <c r="I3" s="2596"/>
      <c r="J3" s="2596"/>
      <c r="K3" s="2596"/>
      <c r="L3" s="2596"/>
      <c r="M3" s="2596"/>
      <c r="N3" s="2596"/>
      <c r="O3" s="2596"/>
      <c r="P3" s="2596"/>
      <c r="Q3" s="2596"/>
      <c r="R3" s="2596"/>
      <c r="S3" s="2596"/>
      <c r="T3" s="2596"/>
      <c r="U3" s="2596"/>
      <c r="V3" s="2596"/>
      <c r="W3" s="2596"/>
    </row>
    <row r="4" spans="1:23" ht="36.75" customHeight="1">
      <c r="A4" s="2102" t="s">
        <v>0</v>
      </c>
      <c r="B4" s="2105" t="s">
        <v>1</v>
      </c>
      <c r="C4" s="2105" t="s">
        <v>2</v>
      </c>
      <c r="D4" s="2108" t="s">
        <v>3</v>
      </c>
      <c r="E4" s="2111" t="s">
        <v>4</v>
      </c>
      <c r="F4" s="2075" t="s">
        <v>5</v>
      </c>
      <c r="G4" s="2094" t="s">
        <v>6</v>
      </c>
      <c r="H4" s="2027" t="s">
        <v>149</v>
      </c>
      <c r="I4" s="2028"/>
      <c r="J4" s="2028"/>
      <c r="K4" s="2029"/>
      <c r="L4" s="2624" t="s">
        <v>150</v>
      </c>
      <c r="M4" s="2623" t="s">
        <v>151</v>
      </c>
      <c r="N4" s="2062" t="s">
        <v>23</v>
      </c>
      <c r="O4" s="2063"/>
      <c r="P4" s="2063"/>
      <c r="Q4" s="2064"/>
    </row>
    <row r="5" spans="1:23" ht="15" customHeight="1">
      <c r="A5" s="2103"/>
      <c r="B5" s="2106"/>
      <c r="C5" s="2106"/>
      <c r="D5" s="2109"/>
      <c r="E5" s="2112"/>
      <c r="F5" s="2076"/>
      <c r="G5" s="2095"/>
      <c r="H5" s="2097" t="s">
        <v>7</v>
      </c>
      <c r="I5" s="2099" t="s">
        <v>8</v>
      </c>
      <c r="J5" s="2099"/>
      <c r="K5" s="2081" t="s">
        <v>152</v>
      </c>
      <c r="L5" s="2598"/>
      <c r="M5" s="2594"/>
      <c r="N5" s="2087" t="s">
        <v>35</v>
      </c>
      <c r="O5" s="2089" t="s">
        <v>10</v>
      </c>
      <c r="P5" s="2089"/>
      <c r="Q5" s="2090"/>
    </row>
    <row r="6" spans="1:23" ht="82.9" customHeight="1" thickBot="1">
      <c r="A6" s="2104"/>
      <c r="B6" s="2107"/>
      <c r="C6" s="2107"/>
      <c r="D6" s="2110"/>
      <c r="E6" s="2113"/>
      <c r="F6" s="2077"/>
      <c r="G6" s="2096"/>
      <c r="H6" s="2098"/>
      <c r="I6" s="251" t="s">
        <v>7</v>
      </c>
      <c r="J6" s="34" t="s">
        <v>11</v>
      </c>
      <c r="K6" s="2082"/>
      <c r="L6" s="2599"/>
      <c r="M6" s="2595"/>
      <c r="N6" s="2088"/>
      <c r="O6" s="7" t="s">
        <v>94</v>
      </c>
      <c r="P6" s="7" t="s">
        <v>105</v>
      </c>
      <c r="Q6" s="8" t="s">
        <v>146</v>
      </c>
    </row>
    <row r="7" spans="1:23" ht="11.45" customHeight="1" thickBot="1">
      <c r="A7" s="37" t="s">
        <v>12</v>
      </c>
      <c r="B7" s="2083" t="s">
        <v>339</v>
      </c>
      <c r="C7" s="2083"/>
      <c r="D7" s="2083"/>
      <c r="E7" s="2083"/>
      <c r="F7" s="2083"/>
      <c r="G7" s="2083"/>
      <c r="H7" s="2083"/>
      <c r="I7" s="2083"/>
      <c r="J7" s="2083"/>
      <c r="K7" s="2083"/>
      <c r="L7" s="2083"/>
      <c r="M7" s="2083"/>
      <c r="N7" s="2083"/>
      <c r="O7" s="2083"/>
      <c r="P7" s="2083"/>
      <c r="Q7" s="2084"/>
    </row>
    <row r="8" spans="1:23" ht="14.25" customHeight="1" thickBot="1">
      <c r="A8" s="38" t="s">
        <v>12</v>
      </c>
      <c r="B8" s="39" t="s">
        <v>12</v>
      </c>
      <c r="C8" s="2085" t="s">
        <v>338</v>
      </c>
      <c r="D8" s="2085"/>
      <c r="E8" s="2085"/>
      <c r="F8" s="2085"/>
      <c r="G8" s="2085"/>
      <c r="H8" s="2085"/>
      <c r="I8" s="2085"/>
      <c r="J8" s="2085"/>
      <c r="K8" s="2085"/>
      <c r="L8" s="2085"/>
      <c r="M8" s="2085"/>
      <c r="N8" s="2085"/>
      <c r="O8" s="2085"/>
      <c r="P8" s="2085"/>
      <c r="Q8" s="2086"/>
    </row>
    <row r="9" spans="1:23" ht="21.75" customHeight="1">
      <c r="A9" s="2044" t="s">
        <v>12</v>
      </c>
      <c r="B9" s="2046" t="s">
        <v>12</v>
      </c>
      <c r="C9" s="2048" t="s">
        <v>12</v>
      </c>
      <c r="D9" s="1975" t="s">
        <v>337</v>
      </c>
      <c r="E9" s="1977" t="s">
        <v>64</v>
      </c>
      <c r="F9" s="1973" t="s">
        <v>260</v>
      </c>
      <c r="G9" s="82" t="s">
        <v>40</v>
      </c>
      <c r="H9" s="83">
        <v>0</v>
      </c>
      <c r="I9" s="45">
        <v>0</v>
      </c>
      <c r="J9" s="84"/>
      <c r="K9" s="85">
        <v>0</v>
      </c>
      <c r="L9" s="86">
        <v>0</v>
      </c>
      <c r="M9" s="47">
        <v>0</v>
      </c>
      <c r="N9" s="2618" t="s">
        <v>336</v>
      </c>
      <c r="O9" s="440">
        <v>2</v>
      </c>
      <c r="P9" s="440" t="s">
        <v>61</v>
      </c>
      <c r="Q9" s="432">
        <v>2</v>
      </c>
    </row>
    <row r="10" spans="1:23" ht="11.45" customHeight="1">
      <c r="A10" s="2050"/>
      <c r="B10" s="2051"/>
      <c r="C10" s="2052"/>
      <c r="D10" s="1982"/>
      <c r="E10" s="1983"/>
      <c r="F10" s="1981"/>
      <c r="G10" s="103"/>
      <c r="H10" s="88"/>
      <c r="I10" s="89"/>
      <c r="J10" s="90"/>
      <c r="K10" s="91"/>
      <c r="L10" s="92"/>
      <c r="M10" s="93"/>
      <c r="N10" s="2619"/>
      <c r="O10" s="397"/>
      <c r="P10" s="397"/>
      <c r="Q10" s="398"/>
      <c r="T10" s="435"/>
    </row>
    <row r="11" spans="1:23" ht="18.75" customHeight="1" thickBot="1">
      <c r="A11" s="2045"/>
      <c r="B11" s="2047"/>
      <c r="C11" s="2049"/>
      <c r="D11" s="1976"/>
      <c r="E11" s="1974"/>
      <c r="F11" s="1974"/>
      <c r="G11" s="96" t="s">
        <v>13</v>
      </c>
      <c r="H11" s="97">
        <v>0</v>
      </c>
      <c r="I11" s="98">
        <f>SUM(I9:I10)</f>
        <v>0</v>
      </c>
      <c r="J11" s="99"/>
      <c r="K11" s="100">
        <f>SUM(K9:K10)</f>
        <v>0</v>
      </c>
      <c r="L11" s="101">
        <f>L9</f>
        <v>0</v>
      </c>
      <c r="M11" s="104">
        <f>M9</f>
        <v>0</v>
      </c>
      <c r="N11" s="2620"/>
      <c r="O11" s="442"/>
      <c r="P11" s="442"/>
      <c r="Q11" s="436"/>
      <c r="R11" s="437"/>
      <c r="T11" s="435"/>
    </row>
    <row r="12" spans="1:23" ht="15" customHeight="1">
      <c r="A12" s="2044" t="s">
        <v>12</v>
      </c>
      <c r="B12" s="2046" t="s">
        <v>12</v>
      </c>
      <c r="C12" s="2048" t="s">
        <v>14</v>
      </c>
      <c r="D12" s="1975" t="s">
        <v>335</v>
      </c>
      <c r="E12" s="1977" t="s">
        <v>64</v>
      </c>
      <c r="F12" s="1973" t="s">
        <v>260</v>
      </c>
      <c r="G12" s="82" t="s">
        <v>40</v>
      </c>
      <c r="H12" s="83">
        <v>1.5</v>
      </c>
      <c r="I12" s="45"/>
      <c r="J12" s="84"/>
      <c r="K12" s="85"/>
      <c r="L12" s="86">
        <v>2</v>
      </c>
      <c r="M12" s="47">
        <v>2</v>
      </c>
      <c r="N12" s="604" t="s">
        <v>334</v>
      </c>
      <c r="O12" s="623">
        <v>200</v>
      </c>
      <c r="P12" s="623">
        <v>220</v>
      </c>
      <c r="Q12" s="622">
        <v>220</v>
      </c>
      <c r="R12" s="128"/>
      <c r="S12" s="126"/>
      <c r="T12" s="127"/>
      <c r="U12" s="126"/>
      <c r="V12" s="126"/>
      <c r="W12" s="126"/>
    </row>
    <row r="13" spans="1:23" ht="14.25" customHeight="1">
      <c r="A13" s="2050"/>
      <c r="B13" s="2051"/>
      <c r="C13" s="2052"/>
      <c r="D13" s="1982"/>
      <c r="E13" s="1983"/>
      <c r="F13" s="1981"/>
      <c r="G13" s="103"/>
      <c r="H13" s="88"/>
      <c r="I13" s="89"/>
      <c r="J13" s="90"/>
      <c r="K13" s="91"/>
      <c r="L13" s="92"/>
      <c r="M13" s="93"/>
      <c r="N13" s="2621" t="s">
        <v>333</v>
      </c>
      <c r="O13" s="396">
        <v>180</v>
      </c>
      <c r="P13" s="396">
        <v>200</v>
      </c>
      <c r="Q13" s="434">
        <v>200</v>
      </c>
      <c r="R13" s="128"/>
      <c r="S13" s="126"/>
      <c r="T13" s="127"/>
      <c r="U13" s="126"/>
      <c r="V13" s="126"/>
      <c r="W13" s="126"/>
    </row>
    <row r="14" spans="1:23" ht="12" customHeight="1" thickBot="1">
      <c r="A14" s="2045"/>
      <c r="B14" s="2047"/>
      <c r="C14" s="2049"/>
      <c r="D14" s="1976"/>
      <c r="E14" s="1974"/>
      <c r="F14" s="1974"/>
      <c r="G14" s="96" t="s">
        <v>13</v>
      </c>
      <c r="H14" s="98">
        <f>SUM(H12:H13)</f>
        <v>1.5</v>
      </c>
      <c r="I14" s="98">
        <f>SUM(I12:I13)</f>
        <v>0</v>
      </c>
      <c r="J14" s="99"/>
      <c r="K14" s="100">
        <f>SUM(K12:K13)</f>
        <v>0</v>
      </c>
      <c r="L14" s="101">
        <f>L12</f>
        <v>2</v>
      </c>
      <c r="M14" s="104">
        <f>M12</f>
        <v>2</v>
      </c>
      <c r="N14" s="2622"/>
      <c r="O14" s="621"/>
      <c r="P14" s="621"/>
      <c r="Q14" s="438"/>
      <c r="R14" s="128"/>
      <c r="S14" s="126"/>
      <c r="T14" s="127"/>
      <c r="U14" s="126"/>
      <c r="V14" s="126"/>
      <c r="W14" s="126"/>
    </row>
    <row r="15" spans="1:23" ht="23.25" customHeight="1">
      <c r="A15" s="2044" t="s">
        <v>12</v>
      </c>
      <c r="B15" s="2046" t="s">
        <v>12</v>
      </c>
      <c r="C15" s="2048" t="s">
        <v>37</v>
      </c>
      <c r="D15" s="1975" t="s">
        <v>332</v>
      </c>
      <c r="E15" s="1977" t="s">
        <v>64</v>
      </c>
      <c r="F15" s="1973" t="s">
        <v>260</v>
      </c>
      <c r="G15" s="82" t="s">
        <v>40</v>
      </c>
      <c r="H15" s="83">
        <v>0</v>
      </c>
      <c r="I15" s="45">
        <v>0</v>
      </c>
      <c r="J15" s="84"/>
      <c r="K15" s="85">
        <v>0</v>
      </c>
      <c r="L15" s="86">
        <v>5</v>
      </c>
      <c r="M15" s="47">
        <v>5</v>
      </c>
      <c r="N15" s="604" t="s">
        <v>331</v>
      </c>
      <c r="O15" s="620">
        <v>0</v>
      </c>
      <c r="P15" s="620">
        <v>160</v>
      </c>
      <c r="Q15" s="619">
        <v>160</v>
      </c>
      <c r="R15" s="128"/>
      <c r="S15" s="126"/>
      <c r="T15" s="127"/>
      <c r="U15" s="126"/>
      <c r="V15" s="126"/>
      <c r="W15" s="126"/>
    </row>
    <row r="16" spans="1:23" ht="12.6" customHeight="1" thickBot="1">
      <c r="A16" s="2045"/>
      <c r="B16" s="2047"/>
      <c r="C16" s="2049"/>
      <c r="D16" s="1976"/>
      <c r="E16" s="1974"/>
      <c r="F16" s="1974"/>
      <c r="G16" s="96" t="s">
        <v>13</v>
      </c>
      <c r="H16" s="98">
        <f>SUM(H15:H15)</f>
        <v>0</v>
      </c>
      <c r="I16" s="98">
        <f>SUM(I15:I15)</f>
        <v>0</v>
      </c>
      <c r="J16" s="99"/>
      <c r="K16" s="100">
        <f>SUM(K15:K15)</f>
        <v>0</v>
      </c>
      <c r="L16" s="101">
        <f>L15</f>
        <v>5</v>
      </c>
      <c r="M16" s="104">
        <f>M15</f>
        <v>5</v>
      </c>
      <c r="N16" s="618"/>
      <c r="O16" s="617"/>
      <c r="P16" s="617"/>
      <c r="Q16" s="616"/>
      <c r="R16" s="128"/>
      <c r="S16" s="126"/>
      <c r="T16" s="127"/>
      <c r="U16" s="126"/>
      <c r="V16" s="126"/>
      <c r="W16" s="126"/>
    </row>
    <row r="17" spans="1:23" ht="16.5" customHeight="1">
      <c r="A17" s="2044" t="s">
        <v>12</v>
      </c>
      <c r="B17" s="2046" t="s">
        <v>12</v>
      </c>
      <c r="C17" s="2048" t="s">
        <v>38</v>
      </c>
      <c r="D17" s="1975" t="s">
        <v>330</v>
      </c>
      <c r="E17" s="1977" t="s">
        <v>64</v>
      </c>
      <c r="F17" s="1973" t="s">
        <v>260</v>
      </c>
      <c r="G17" s="82" t="s">
        <v>40</v>
      </c>
      <c r="H17" s="83">
        <v>0</v>
      </c>
      <c r="I17" s="45">
        <v>0</v>
      </c>
      <c r="J17" s="84"/>
      <c r="K17" s="85">
        <v>0</v>
      </c>
      <c r="L17" s="86">
        <v>2</v>
      </c>
      <c r="M17" s="47">
        <v>2</v>
      </c>
      <c r="N17" s="2230" t="s">
        <v>329</v>
      </c>
      <c r="O17" s="440">
        <v>0</v>
      </c>
      <c r="P17" s="440">
        <v>1</v>
      </c>
      <c r="Q17" s="441">
        <v>1</v>
      </c>
      <c r="R17" s="128"/>
      <c r="S17" s="126"/>
      <c r="T17" s="127"/>
      <c r="U17" s="126"/>
      <c r="V17" s="126"/>
      <c r="W17" s="126"/>
    </row>
    <row r="18" spans="1:23" ht="5.45" customHeight="1">
      <c r="A18" s="2050"/>
      <c r="B18" s="2051"/>
      <c r="C18" s="2052"/>
      <c r="D18" s="1982"/>
      <c r="E18" s="1983"/>
      <c r="F18" s="1981"/>
      <c r="G18" s="103"/>
      <c r="H18" s="88"/>
      <c r="I18" s="89"/>
      <c r="J18" s="90"/>
      <c r="K18" s="91"/>
      <c r="L18" s="92"/>
      <c r="M18" s="93"/>
      <c r="N18" s="2615"/>
      <c r="O18" s="397"/>
      <c r="P18" s="397"/>
      <c r="Q18" s="615"/>
      <c r="R18" s="128"/>
      <c r="S18" s="126"/>
      <c r="T18" s="127"/>
      <c r="U18" s="126"/>
      <c r="V18" s="126"/>
      <c r="W18" s="126"/>
    </row>
    <row r="19" spans="1:23" ht="19.899999999999999" customHeight="1" thickBot="1">
      <c r="A19" s="2045"/>
      <c r="B19" s="2047"/>
      <c r="C19" s="2049"/>
      <c r="D19" s="1976"/>
      <c r="E19" s="1974"/>
      <c r="F19" s="1974"/>
      <c r="G19" s="96" t="s">
        <v>13</v>
      </c>
      <c r="H19" s="97">
        <f>H17</f>
        <v>0</v>
      </c>
      <c r="I19" s="98">
        <f>SUM(I17:I18)</f>
        <v>0</v>
      </c>
      <c r="J19" s="99"/>
      <c r="K19" s="100">
        <f>SUM(K17:K18)</f>
        <v>0</v>
      </c>
      <c r="L19" s="101">
        <f>L17</f>
        <v>2</v>
      </c>
      <c r="M19" s="104">
        <f>M17</f>
        <v>2</v>
      </c>
      <c r="N19" s="2491"/>
      <c r="O19" s="442"/>
      <c r="P19" s="442"/>
      <c r="Q19" s="443"/>
      <c r="R19" s="128"/>
      <c r="S19" s="126"/>
      <c r="T19" s="127"/>
      <c r="U19" s="126"/>
      <c r="V19" s="126"/>
      <c r="W19" s="126"/>
    </row>
    <row r="20" spans="1:23" ht="13.15" customHeight="1">
      <c r="A20" s="444" t="s">
        <v>12</v>
      </c>
      <c r="B20" s="445" t="s">
        <v>12</v>
      </c>
      <c r="C20" s="614" t="s">
        <v>42</v>
      </c>
      <c r="D20" s="1975" t="s">
        <v>328</v>
      </c>
      <c r="E20" s="1977" t="s">
        <v>64</v>
      </c>
      <c r="F20" s="1973" t="s">
        <v>260</v>
      </c>
      <c r="G20" s="82" t="s">
        <v>40</v>
      </c>
      <c r="H20" s="83">
        <v>1</v>
      </c>
      <c r="I20" s="45"/>
      <c r="J20" s="84"/>
      <c r="K20" s="85"/>
      <c r="L20" s="86">
        <v>1</v>
      </c>
      <c r="M20" s="47">
        <v>1</v>
      </c>
      <c r="N20" s="2230" t="s">
        <v>327</v>
      </c>
      <c r="O20" s="440">
        <v>1</v>
      </c>
      <c r="P20" s="440" t="s">
        <v>190</v>
      </c>
      <c r="Q20" s="441">
        <v>1</v>
      </c>
      <c r="R20" s="128"/>
      <c r="S20" s="126"/>
      <c r="T20" s="127"/>
      <c r="U20" s="126"/>
      <c r="V20" s="126"/>
      <c r="W20" s="126"/>
    </row>
    <row r="21" spans="1:23" ht="13.15" customHeight="1" thickBot="1">
      <c r="A21" s="447"/>
      <c r="B21" s="448"/>
      <c r="C21" s="613"/>
      <c r="D21" s="1976"/>
      <c r="E21" s="1974"/>
      <c r="F21" s="1974"/>
      <c r="G21" s="96" t="s">
        <v>13</v>
      </c>
      <c r="H21" s="98">
        <f>SUM(H20:H20)</f>
        <v>1</v>
      </c>
      <c r="I21" s="98">
        <f>SUM(I20:I20)</f>
        <v>0</v>
      </c>
      <c r="J21" s="99"/>
      <c r="K21" s="100">
        <f>SUM(K20:K20)</f>
        <v>0</v>
      </c>
      <c r="L21" s="101">
        <f>L20</f>
        <v>1</v>
      </c>
      <c r="M21" s="104">
        <f>M20</f>
        <v>1</v>
      </c>
      <c r="N21" s="2491"/>
      <c r="O21" s="442"/>
      <c r="P21" s="442"/>
      <c r="Q21" s="443"/>
      <c r="R21" s="128"/>
      <c r="S21" s="126"/>
      <c r="T21" s="127"/>
      <c r="U21" s="126"/>
      <c r="V21" s="126"/>
      <c r="W21" s="126"/>
    </row>
    <row r="22" spans="1:23" ht="13.5" customHeight="1">
      <c r="A22" s="2044" t="s">
        <v>12</v>
      </c>
      <c r="B22" s="2046" t="s">
        <v>12</v>
      </c>
      <c r="C22" s="2048" t="s">
        <v>43</v>
      </c>
      <c r="D22" s="1975" t="s">
        <v>326</v>
      </c>
      <c r="E22" s="1977" t="s">
        <v>64</v>
      </c>
      <c r="F22" s="1973" t="s">
        <v>260</v>
      </c>
      <c r="G22" s="82" t="s">
        <v>40</v>
      </c>
      <c r="H22" s="83">
        <v>5.5</v>
      </c>
      <c r="I22" s="45"/>
      <c r="J22" s="84"/>
      <c r="K22" s="85"/>
      <c r="L22" s="86">
        <v>5.5</v>
      </c>
      <c r="M22" s="47">
        <v>5.5</v>
      </c>
      <c r="N22" s="2618" t="s">
        <v>325</v>
      </c>
      <c r="O22" s="611">
        <v>25</v>
      </c>
      <c r="P22" s="449" t="s">
        <v>229</v>
      </c>
      <c r="Q22" s="432">
        <v>25</v>
      </c>
      <c r="R22" s="128"/>
      <c r="S22" s="126"/>
      <c r="T22" s="127"/>
      <c r="U22" s="126"/>
      <c r="V22" s="126"/>
      <c r="W22" s="126"/>
    </row>
    <row r="23" spans="1:23" ht="10.15" customHeight="1">
      <c r="A23" s="2050"/>
      <c r="B23" s="2051"/>
      <c r="C23" s="2052"/>
      <c r="D23" s="1982"/>
      <c r="E23" s="1983"/>
      <c r="F23" s="1981"/>
      <c r="G23" s="103"/>
      <c r="H23" s="88"/>
      <c r="I23" s="89"/>
      <c r="J23" s="90"/>
      <c r="K23" s="91"/>
      <c r="L23" s="92"/>
      <c r="M23" s="93"/>
      <c r="N23" s="2619"/>
      <c r="O23" s="397"/>
      <c r="P23" s="397"/>
      <c r="Q23" s="398"/>
      <c r="R23" s="128"/>
      <c r="S23" s="126"/>
      <c r="T23" s="127"/>
      <c r="U23" s="126"/>
      <c r="V23" s="126"/>
      <c r="W23" s="126"/>
    </row>
    <row r="24" spans="1:23" ht="16.149999999999999" customHeight="1" thickBot="1">
      <c r="A24" s="2045"/>
      <c r="B24" s="2047"/>
      <c r="C24" s="2049"/>
      <c r="D24" s="1976"/>
      <c r="E24" s="1974"/>
      <c r="F24" s="1974"/>
      <c r="G24" s="96" t="s">
        <v>13</v>
      </c>
      <c r="H24" s="98">
        <f>SUM(H22:H23)</f>
        <v>5.5</v>
      </c>
      <c r="I24" s="98">
        <f>SUM(I22:I23)</f>
        <v>0</v>
      </c>
      <c r="J24" s="99"/>
      <c r="K24" s="100">
        <f>SUM(K22:K23)</f>
        <v>0</v>
      </c>
      <c r="L24" s="101">
        <f>L22</f>
        <v>5.5</v>
      </c>
      <c r="M24" s="104">
        <f>M22</f>
        <v>5.5</v>
      </c>
      <c r="N24" s="2620"/>
      <c r="O24" s="442"/>
      <c r="P24" s="442"/>
      <c r="Q24" s="436"/>
      <c r="R24" s="128"/>
      <c r="S24" s="126"/>
      <c r="T24" s="127"/>
      <c r="U24" s="126"/>
      <c r="V24" s="126"/>
      <c r="W24" s="126"/>
    </row>
    <row r="25" spans="1:23" ht="18.75" customHeight="1">
      <c r="A25" s="2044" t="s">
        <v>12</v>
      </c>
      <c r="B25" s="2046" t="s">
        <v>12</v>
      </c>
      <c r="C25" s="2048" t="s">
        <v>44</v>
      </c>
      <c r="D25" s="1975" t="s">
        <v>324</v>
      </c>
      <c r="E25" s="1977" t="s">
        <v>64</v>
      </c>
      <c r="F25" s="1973" t="s">
        <v>323</v>
      </c>
      <c r="G25" s="82" t="s">
        <v>40</v>
      </c>
      <c r="H25" s="83">
        <v>80.2</v>
      </c>
      <c r="I25" s="45">
        <v>0</v>
      </c>
      <c r="J25" s="84"/>
      <c r="K25" s="85">
        <v>0</v>
      </c>
      <c r="L25" s="86">
        <v>80</v>
      </c>
      <c r="M25" s="47">
        <v>80</v>
      </c>
      <c r="N25" s="2616"/>
      <c r="O25" s="440"/>
      <c r="P25" s="440"/>
      <c r="Q25" s="441"/>
      <c r="R25" s="128"/>
      <c r="S25" s="126"/>
      <c r="T25" s="127"/>
      <c r="U25" s="126"/>
      <c r="V25" s="126"/>
      <c r="W25" s="126"/>
    </row>
    <row r="26" spans="1:23" ht="51" customHeight="1" thickBot="1">
      <c r="A26" s="2045"/>
      <c r="B26" s="2047"/>
      <c r="C26" s="2049"/>
      <c r="D26" s="1976"/>
      <c r="E26" s="1974"/>
      <c r="F26" s="1974"/>
      <c r="G26" s="96" t="s">
        <v>13</v>
      </c>
      <c r="H26" s="98">
        <f>SUM(H25:H25)</f>
        <v>80.2</v>
      </c>
      <c r="I26" s="98">
        <f>SUM(I25:I25)</f>
        <v>0</v>
      </c>
      <c r="J26" s="99"/>
      <c r="K26" s="100">
        <f>SUM(K25:K25)</f>
        <v>0</v>
      </c>
      <c r="L26" s="100">
        <f>SUM(L25:L25)</f>
        <v>80</v>
      </c>
      <c r="M26" s="100">
        <f>SUM(M25:M25)</f>
        <v>80</v>
      </c>
      <c r="N26" s="2617"/>
      <c r="O26" s="442"/>
      <c r="P26" s="442"/>
      <c r="Q26" s="443"/>
      <c r="R26" s="128"/>
      <c r="S26" s="126"/>
      <c r="T26" s="127"/>
      <c r="U26" s="126"/>
      <c r="V26" s="126"/>
      <c r="W26" s="126"/>
    </row>
    <row r="27" spans="1:23" ht="18" customHeight="1">
      <c r="A27" s="2044" t="s">
        <v>12</v>
      </c>
      <c r="B27" s="2046" t="s">
        <v>12</v>
      </c>
      <c r="C27" s="2048" t="s">
        <v>45</v>
      </c>
      <c r="D27" s="1975" t="s">
        <v>322</v>
      </c>
      <c r="E27" s="1977" t="s">
        <v>64</v>
      </c>
      <c r="F27" s="1973" t="s">
        <v>260</v>
      </c>
      <c r="G27" s="82" t="s">
        <v>40</v>
      </c>
      <c r="H27" s="83">
        <v>0</v>
      </c>
      <c r="I27" s="45">
        <v>0</v>
      </c>
      <c r="J27" s="84"/>
      <c r="K27" s="85">
        <v>0</v>
      </c>
      <c r="L27" s="86">
        <v>2</v>
      </c>
      <c r="M27" s="47">
        <v>2</v>
      </c>
      <c r="N27" s="2230" t="s">
        <v>321</v>
      </c>
      <c r="O27" s="440">
        <v>0</v>
      </c>
      <c r="P27" s="440">
        <v>2</v>
      </c>
      <c r="Q27" s="441">
        <v>2</v>
      </c>
      <c r="R27" s="128"/>
      <c r="S27" s="126"/>
      <c r="T27" s="127"/>
      <c r="U27" s="126"/>
      <c r="V27" s="126"/>
      <c r="W27" s="126"/>
    </row>
    <row r="28" spans="1:23" ht="18" customHeight="1" thickBot="1">
      <c r="A28" s="2045"/>
      <c r="B28" s="2047"/>
      <c r="C28" s="2049"/>
      <c r="D28" s="1976"/>
      <c r="E28" s="1974"/>
      <c r="F28" s="1974"/>
      <c r="G28" s="96" t="s">
        <v>13</v>
      </c>
      <c r="H28" s="98">
        <f>H27*1</f>
        <v>0</v>
      </c>
      <c r="I28" s="98">
        <f>I27*1</f>
        <v>0</v>
      </c>
      <c r="J28" s="98"/>
      <c r="K28" s="98">
        <f>K27*1</f>
        <v>0</v>
      </c>
      <c r="L28" s="98">
        <f>L27*1</f>
        <v>2</v>
      </c>
      <c r="M28" s="98">
        <f>M27*1</f>
        <v>2</v>
      </c>
      <c r="N28" s="2491"/>
      <c r="O28" s="452"/>
      <c r="P28" s="452"/>
      <c r="Q28" s="612"/>
      <c r="R28" s="128"/>
      <c r="S28" s="126"/>
      <c r="T28" s="127"/>
      <c r="U28" s="126"/>
      <c r="V28" s="126"/>
      <c r="W28" s="126"/>
    </row>
    <row r="29" spans="1:23" ht="16.5" customHeight="1" thickBot="1">
      <c r="A29" s="38" t="s">
        <v>12</v>
      </c>
      <c r="B29" s="80"/>
      <c r="C29" s="2123" t="s">
        <v>15</v>
      </c>
      <c r="D29" s="2124"/>
      <c r="E29" s="2124"/>
      <c r="F29" s="2124"/>
      <c r="G29" s="2125"/>
      <c r="H29" s="171">
        <f t="shared" ref="H29:M29" si="0">H24+H21+H19+H16+H14+H11+H26+H28</f>
        <v>88.2</v>
      </c>
      <c r="I29" s="171">
        <f t="shared" si="0"/>
        <v>0</v>
      </c>
      <c r="J29" s="171">
        <f t="shared" si="0"/>
        <v>0</v>
      </c>
      <c r="K29" s="171">
        <f t="shared" si="0"/>
        <v>0</v>
      </c>
      <c r="L29" s="171">
        <f t="shared" si="0"/>
        <v>97.5</v>
      </c>
      <c r="M29" s="171">
        <f t="shared" si="0"/>
        <v>97.5</v>
      </c>
      <c r="N29" s="512"/>
      <c r="O29" s="62"/>
      <c r="P29" s="62"/>
      <c r="Q29" s="63"/>
      <c r="R29" s="126"/>
      <c r="S29" s="126"/>
      <c r="T29" s="126"/>
      <c r="U29" s="126"/>
      <c r="V29" s="126"/>
      <c r="W29" s="126"/>
    </row>
    <row r="30" spans="1:23" ht="12" customHeight="1" thickBot="1">
      <c r="A30" s="37" t="s">
        <v>14</v>
      </c>
      <c r="B30" s="2083" t="s">
        <v>320</v>
      </c>
      <c r="C30" s="2083"/>
      <c r="D30" s="2083"/>
      <c r="E30" s="2083"/>
      <c r="F30" s="2083"/>
      <c r="G30" s="2083"/>
      <c r="H30" s="2083"/>
      <c r="I30" s="2083"/>
      <c r="J30" s="2083"/>
      <c r="K30" s="2083"/>
      <c r="L30" s="2083"/>
      <c r="M30" s="2083"/>
      <c r="N30" s="2083"/>
      <c r="O30" s="2083"/>
      <c r="P30" s="2083"/>
      <c r="Q30" s="2084"/>
      <c r="R30" s="126"/>
      <c r="S30" s="126"/>
      <c r="T30" s="126"/>
      <c r="U30" s="126"/>
      <c r="V30" s="126"/>
      <c r="W30" s="126"/>
    </row>
    <row r="31" spans="1:23" ht="15.75" customHeight="1" thickBot="1">
      <c r="A31" s="38" t="s">
        <v>14</v>
      </c>
      <c r="B31" s="39" t="s">
        <v>12</v>
      </c>
      <c r="C31" s="2058" t="s">
        <v>319</v>
      </c>
      <c r="D31" s="2059"/>
      <c r="E31" s="2060"/>
      <c r="F31" s="2060"/>
      <c r="G31" s="2059"/>
      <c r="H31" s="2059"/>
      <c r="I31" s="2059"/>
      <c r="J31" s="2059"/>
      <c r="K31" s="2059"/>
      <c r="L31" s="2059"/>
      <c r="M31" s="2059"/>
      <c r="N31" s="2059"/>
      <c r="O31" s="2059"/>
      <c r="P31" s="2059"/>
      <c r="Q31" s="2061"/>
      <c r="R31" s="126"/>
      <c r="S31" s="126"/>
      <c r="T31" s="126"/>
      <c r="U31" s="126"/>
      <c r="V31" s="126"/>
      <c r="W31" s="126"/>
    </row>
    <row r="32" spans="1:23" ht="14.25" customHeight="1">
      <c r="A32" s="2044" t="s">
        <v>14</v>
      </c>
      <c r="B32" s="2046" t="s">
        <v>12</v>
      </c>
      <c r="C32" s="2048" t="s">
        <v>12</v>
      </c>
      <c r="D32" s="1975" t="s">
        <v>318</v>
      </c>
      <c r="E32" s="1977" t="s">
        <v>64</v>
      </c>
      <c r="F32" s="1973" t="s">
        <v>317</v>
      </c>
      <c r="G32" s="82"/>
      <c r="H32" s="83"/>
      <c r="I32" s="45"/>
      <c r="J32" s="84"/>
      <c r="K32" s="83"/>
      <c r="L32" s="86"/>
      <c r="M32" s="47"/>
      <c r="N32" s="2230" t="s">
        <v>316</v>
      </c>
      <c r="O32" s="611" t="s">
        <v>71</v>
      </c>
      <c r="P32" s="449" t="s">
        <v>71</v>
      </c>
      <c r="Q32" s="461" t="s">
        <v>71</v>
      </c>
      <c r="R32" s="126"/>
      <c r="S32" s="126"/>
      <c r="T32" s="127"/>
      <c r="U32" s="126"/>
      <c r="V32" s="126"/>
      <c r="W32" s="126"/>
    </row>
    <row r="33" spans="1:39" ht="17.25" customHeight="1">
      <c r="A33" s="2050"/>
      <c r="B33" s="2051"/>
      <c r="C33" s="2052"/>
      <c r="D33" s="1982"/>
      <c r="E33" s="2056"/>
      <c r="F33" s="2118"/>
      <c r="G33" s="103" t="s">
        <v>40</v>
      </c>
      <c r="H33" s="228">
        <v>0.7</v>
      </c>
      <c r="I33" s="157"/>
      <c r="J33" s="610"/>
      <c r="K33" s="93"/>
      <c r="L33" s="439">
        <v>0.7</v>
      </c>
      <c r="M33" s="93">
        <v>0.7</v>
      </c>
      <c r="N33" s="2615"/>
      <c r="O33" s="462"/>
      <c r="P33" s="361"/>
      <c r="Q33" s="398"/>
      <c r="R33" s="126"/>
      <c r="S33" s="126"/>
      <c r="T33" s="127"/>
      <c r="U33" s="126"/>
      <c r="V33" s="126"/>
      <c r="W33" s="126"/>
    </row>
    <row r="34" spans="1:39" ht="25.9" customHeight="1" thickBot="1">
      <c r="A34" s="2045"/>
      <c r="B34" s="2047"/>
      <c r="C34" s="2049"/>
      <c r="D34" s="1976"/>
      <c r="E34" s="1974"/>
      <c r="F34" s="1974"/>
      <c r="G34" s="96" t="s">
        <v>13</v>
      </c>
      <c r="H34" s="225">
        <f t="shared" ref="H34:M34" si="1">H33*1</f>
        <v>0.7</v>
      </c>
      <c r="I34" s="225">
        <f t="shared" si="1"/>
        <v>0</v>
      </c>
      <c r="J34" s="225">
        <f t="shared" si="1"/>
        <v>0</v>
      </c>
      <c r="K34" s="225">
        <f t="shared" si="1"/>
        <v>0</v>
      </c>
      <c r="L34" s="225">
        <f t="shared" si="1"/>
        <v>0.7</v>
      </c>
      <c r="M34" s="225">
        <f t="shared" si="1"/>
        <v>0.7</v>
      </c>
      <c r="N34" s="2491"/>
      <c r="O34" s="442"/>
      <c r="P34" s="442"/>
      <c r="Q34" s="436"/>
      <c r="R34" s="126"/>
      <c r="S34" s="126"/>
      <c r="T34" s="127"/>
      <c r="U34" s="126"/>
      <c r="V34" s="126"/>
      <c r="W34" s="126"/>
    </row>
    <row r="35" spans="1:39" ht="30.75" customHeight="1">
      <c r="A35" s="2044" t="s">
        <v>14</v>
      </c>
      <c r="B35" s="2046" t="s">
        <v>12</v>
      </c>
      <c r="C35" s="2048" t="s">
        <v>43</v>
      </c>
      <c r="D35" s="1975" t="s">
        <v>315</v>
      </c>
      <c r="E35" s="1977" t="s">
        <v>64</v>
      </c>
      <c r="F35" s="1973" t="s">
        <v>314</v>
      </c>
      <c r="G35" s="609" t="s">
        <v>119</v>
      </c>
      <c r="H35" s="406">
        <v>0</v>
      </c>
      <c r="I35" s="608"/>
      <c r="J35" s="607"/>
      <c r="K35" s="606"/>
      <c r="L35" s="605"/>
      <c r="M35" s="385"/>
      <c r="N35" s="604" t="s">
        <v>313</v>
      </c>
      <c r="O35" s="603"/>
      <c r="P35" s="603"/>
      <c r="Q35" s="602" t="s">
        <v>71</v>
      </c>
      <c r="R35" s="126"/>
      <c r="S35" s="126"/>
      <c r="T35" s="127"/>
      <c r="U35" s="126"/>
      <c r="V35" s="126"/>
      <c r="W35" s="126"/>
    </row>
    <row r="36" spans="1:39" ht="33" customHeight="1" thickBot="1">
      <c r="A36" s="2045"/>
      <c r="B36" s="2047"/>
      <c r="C36" s="2049"/>
      <c r="D36" s="1976"/>
      <c r="E36" s="2611"/>
      <c r="F36" s="1974"/>
      <c r="G36" s="601" t="s">
        <v>13</v>
      </c>
      <c r="H36" s="600">
        <f>SUM(H35:H35)</f>
        <v>0</v>
      </c>
      <c r="I36" s="600">
        <f>SUM(I35:I35)</f>
        <v>0</v>
      </c>
      <c r="J36" s="599"/>
      <c r="K36" s="598">
        <f>SUM(K35:K35)</f>
        <v>0</v>
      </c>
      <c r="L36" s="597">
        <f>L35</f>
        <v>0</v>
      </c>
      <c r="M36" s="596">
        <f>M35</f>
        <v>0</v>
      </c>
      <c r="N36" s="595" t="s">
        <v>312</v>
      </c>
      <c r="O36" s="147"/>
      <c r="P36" s="147"/>
      <c r="Q36" s="149" t="s">
        <v>71</v>
      </c>
      <c r="R36" s="126"/>
      <c r="S36" s="126"/>
      <c r="T36" s="127"/>
      <c r="U36" s="126"/>
      <c r="V36" s="126"/>
      <c r="W36" s="126"/>
    </row>
    <row r="37" spans="1:39" ht="14.25" customHeight="1" thickBot="1">
      <c r="A37" s="38" t="s">
        <v>14</v>
      </c>
      <c r="B37" s="594"/>
      <c r="C37" s="2123" t="s">
        <v>15</v>
      </c>
      <c r="D37" s="2124"/>
      <c r="E37" s="2124"/>
      <c r="F37" s="2124"/>
      <c r="G37" s="2125"/>
      <c r="H37" s="171">
        <f t="shared" ref="H37:M37" si="2">H34+H36</f>
        <v>0.7</v>
      </c>
      <c r="I37" s="171">
        <f t="shared" si="2"/>
        <v>0</v>
      </c>
      <c r="J37" s="171">
        <f t="shared" si="2"/>
        <v>0</v>
      </c>
      <c r="K37" s="171">
        <f t="shared" si="2"/>
        <v>0</v>
      </c>
      <c r="L37" s="171">
        <f t="shared" si="2"/>
        <v>0.7</v>
      </c>
      <c r="M37" s="171">
        <f t="shared" si="2"/>
        <v>0.7</v>
      </c>
      <c r="N37" s="512"/>
      <c r="O37" s="62"/>
      <c r="P37" s="62"/>
      <c r="Q37" s="593"/>
      <c r="R37" s="126"/>
      <c r="S37" s="126"/>
      <c r="T37" s="127"/>
      <c r="U37" s="126"/>
      <c r="V37" s="126"/>
      <c r="W37" s="126"/>
    </row>
    <row r="38" spans="1:39" ht="15.75" customHeight="1" thickBot="1">
      <c r="A38" s="37" t="s">
        <v>37</v>
      </c>
      <c r="B38" s="2083" t="s">
        <v>311</v>
      </c>
      <c r="C38" s="2083"/>
      <c r="D38" s="2083"/>
      <c r="E38" s="2083"/>
      <c r="F38" s="2083"/>
      <c r="G38" s="2083"/>
      <c r="H38" s="2083"/>
      <c r="I38" s="2083"/>
      <c r="J38" s="2083"/>
      <c r="K38" s="2083"/>
      <c r="L38" s="2083"/>
      <c r="M38" s="2083"/>
      <c r="N38" s="2083"/>
      <c r="O38" s="2083"/>
      <c r="P38" s="2083"/>
      <c r="Q38" s="2084"/>
      <c r="R38" s="126"/>
      <c r="S38" s="126"/>
      <c r="T38" s="127"/>
      <c r="U38" s="126"/>
      <c r="V38" s="126"/>
      <c r="W38" s="126"/>
    </row>
    <row r="39" spans="1:39" ht="16.5" customHeight="1" thickBot="1">
      <c r="A39" s="38" t="s">
        <v>37</v>
      </c>
      <c r="B39" s="39" t="s">
        <v>12</v>
      </c>
      <c r="C39" s="2058" t="s">
        <v>310</v>
      </c>
      <c r="D39" s="2059"/>
      <c r="E39" s="2059"/>
      <c r="F39" s="2059"/>
      <c r="G39" s="2059"/>
      <c r="H39" s="2059"/>
      <c r="I39" s="2059"/>
      <c r="J39" s="2059"/>
      <c r="K39" s="2059"/>
      <c r="L39" s="2059"/>
      <c r="M39" s="2059"/>
      <c r="N39" s="2059"/>
      <c r="O39" s="2059"/>
      <c r="P39" s="2059"/>
      <c r="Q39" s="2061"/>
      <c r="R39" s="126"/>
      <c r="S39" s="126"/>
      <c r="T39" s="127"/>
      <c r="U39" s="126"/>
      <c r="V39" s="126"/>
      <c r="W39" s="126"/>
    </row>
    <row r="40" spans="1:39" ht="24" customHeight="1">
      <c r="A40" s="2517" t="s">
        <v>37</v>
      </c>
      <c r="B40" s="2603" t="s">
        <v>12</v>
      </c>
      <c r="C40" s="2605" t="s">
        <v>12</v>
      </c>
      <c r="D40" s="2252" t="s">
        <v>309</v>
      </c>
      <c r="E40" s="2055" t="s">
        <v>64</v>
      </c>
      <c r="F40" s="2005" t="s">
        <v>308</v>
      </c>
      <c r="G40" s="82" t="s">
        <v>80</v>
      </c>
      <c r="H40" s="1453">
        <v>71.3</v>
      </c>
      <c r="I40" s="45"/>
      <c r="J40" s="84"/>
      <c r="K40" s="85"/>
      <c r="L40" s="86">
        <v>0</v>
      </c>
      <c r="M40" s="227">
        <v>0</v>
      </c>
      <c r="N40" s="2612" t="s">
        <v>307</v>
      </c>
      <c r="O40" s="592">
        <v>440</v>
      </c>
      <c r="P40" s="585">
        <v>250</v>
      </c>
      <c r="Q40" s="584">
        <v>250</v>
      </c>
      <c r="R40" s="126"/>
      <c r="S40" s="126"/>
      <c r="T40" s="127"/>
      <c r="U40" s="126"/>
      <c r="V40" s="126"/>
      <c r="W40" s="126"/>
    </row>
    <row r="41" spans="1:39" ht="22.9" customHeight="1" thickBot="1">
      <c r="A41" s="2564"/>
      <c r="B41" s="2604"/>
      <c r="C41" s="2606"/>
      <c r="D41" s="1982"/>
      <c r="E41" s="2118"/>
      <c r="F41" s="2118"/>
      <c r="G41" s="103"/>
      <c r="H41" s="88"/>
      <c r="I41" s="89"/>
      <c r="J41" s="90"/>
      <c r="K41" s="91"/>
      <c r="L41" s="92"/>
      <c r="M41" s="228"/>
      <c r="N41" s="2613"/>
      <c r="O41" s="591"/>
      <c r="P41" s="590"/>
      <c r="Q41" s="589"/>
      <c r="R41" s="126"/>
      <c r="S41" s="126"/>
      <c r="T41" s="127"/>
      <c r="U41" s="126"/>
      <c r="V41" s="126"/>
      <c r="W41" s="126"/>
    </row>
    <row r="42" spans="1:39" ht="18.600000000000001" customHeight="1" thickBot="1">
      <c r="A42" s="2564"/>
      <c r="B42" s="2604"/>
      <c r="C42" s="2606"/>
      <c r="D42" s="1982"/>
      <c r="E42" s="2118"/>
      <c r="F42" s="2118"/>
      <c r="G42" s="588" t="s">
        <v>13</v>
      </c>
      <c r="H42" s="587">
        <f t="shared" ref="H42:M42" si="3">H40</f>
        <v>71.3</v>
      </c>
      <c r="I42" s="587">
        <f t="shared" si="3"/>
        <v>0</v>
      </c>
      <c r="J42" s="587">
        <f t="shared" si="3"/>
        <v>0</v>
      </c>
      <c r="K42" s="587">
        <f t="shared" si="3"/>
        <v>0</v>
      </c>
      <c r="L42" s="587">
        <f t="shared" si="3"/>
        <v>0</v>
      </c>
      <c r="M42" s="587">
        <f t="shared" si="3"/>
        <v>0</v>
      </c>
      <c r="N42" s="2614"/>
      <c r="O42" s="586"/>
      <c r="P42" s="585"/>
      <c r="Q42" s="584"/>
      <c r="R42" s="126"/>
      <c r="S42" s="126"/>
      <c r="T42" s="127"/>
      <c r="U42" s="126"/>
      <c r="V42" s="126"/>
      <c r="W42" s="126"/>
    </row>
    <row r="43" spans="1:39" ht="24" customHeight="1">
      <c r="A43" s="2517" t="s">
        <v>37</v>
      </c>
      <c r="B43" s="2603" t="s">
        <v>12</v>
      </c>
      <c r="C43" s="2605" t="s">
        <v>14</v>
      </c>
      <c r="D43" s="2252" t="s">
        <v>831</v>
      </c>
      <c r="E43" s="2055" t="s">
        <v>64</v>
      </c>
      <c r="F43" s="2005" t="s">
        <v>137</v>
      </c>
      <c r="G43" s="82" t="s">
        <v>80</v>
      </c>
      <c r="H43" s="1453">
        <v>97.1</v>
      </c>
      <c r="I43" s="45"/>
      <c r="J43" s="84"/>
      <c r="K43" s="85"/>
      <c r="L43" s="86">
        <v>0</v>
      </c>
      <c r="M43" s="227">
        <v>0</v>
      </c>
      <c r="N43" s="2612" t="s">
        <v>307</v>
      </c>
      <c r="O43" s="592">
        <v>50</v>
      </c>
      <c r="P43" s="585">
        <v>100</v>
      </c>
      <c r="Q43" s="584">
        <v>100</v>
      </c>
      <c r="R43" s="453"/>
      <c r="S43" s="126"/>
      <c r="T43" s="127"/>
      <c r="U43" s="126"/>
      <c r="V43" s="126"/>
      <c r="W43" s="126"/>
    </row>
    <row r="44" spans="1:39" ht="16.149999999999999" customHeight="1" thickBot="1">
      <c r="A44" s="2564"/>
      <c r="B44" s="2604"/>
      <c r="C44" s="2606"/>
      <c r="D44" s="1982"/>
      <c r="E44" s="2118"/>
      <c r="F44" s="2118"/>
      <c r="G44" s="1454"/>
      <c r="H44" s="1455"/>
      <c r="I44" s="89"/>
      <c r="J44" s="90"/>
      <c r="K44" s="91"/>
      <c r="L44" s="92"/>
      <c r="M44" s="228"/>
      <c r="N44" s="2613"/>
      <c r="O44" s="591"/>
      <c r="P44" s="590"/>
      <c r="Q44" s="589"/>
      <c r="R44" s="453"/>
      <c r="S44" s="126"/>
      <c r="T44" s="127"/>
      <c r="U44" s="126"/>
      <c r="V44" s="126"/>
      <c r="W44" s="126"/>
    </row>
    <row r="45" spans="1:39" ht="19.149999999999999" customHeight="1" thickBot="1">
      <c r="A45" s="2564"/>
      <c r="B45" s="2604"/>
      <c r="C45" s="2606"/>
      <c r="D45" s="1982"/>
      <c r="E45" s="2118"/>
      <c r="F45" s="2118"/>
      <c r="G45" s="588" t="s">
        <v>13</v>
      </c>
      <c r="H45" s="1456">
        <f t="shared" ref="H45:M45" si="4">H43</f>
        <v>97.1</v>
      </c>
      <c r="I45" s="587">
        <f t="shared" si="4"/>
        <v>0</v>
      </c>
      <c r="J45" s="587">
        <f t="shared" si="4"/>
        <v>0</v>
      </c>
      <c r="K45" s="587">
        <f t="shared" si="4"/>
        <v>0</v>
      </c>
      <c r="L45" s="587">
        <f t="shared" si="4"/>
        <v>0</v>
      </c>
      <c r="M45" s="587">
        <f t="shared" si="4"/>
        <v>0</v>
      </c>
      <c r="N45" s="2614"/>
      <c r="O45" s="586"/>
      <c r="P45" s="585"/>
      <c r="Q45" s="584"/>
      <c r="R45" s="453"/>
      <c r="S45" s="126"/>
      <c r="T45" s="127"/>
      <c r="U45" s="126"/>
      <c r="V45" s="126"/>
      <c r="W45" s="126"/>
    </row>
    <row r="46" spans="1:39" ht="14.25" customHeight="1" thickBot="1">
      <c r="A46" s="110" t="s">
        <v>38</v>
      </c>
      <c r="B46" s="80" t="s">
        <v>12</v>
      </c>
      <c r="C46" s="2123" t="s">
        <v>15</v>
      </c>
      <c r="D46" s="2124"/>
      <c r="E46" s="2124"/>
      <c r="F46" s="2124"/>
      <c r="G46" s="2125"/>
      <c r="H46" s="109">
        <f>H42+H45</f>
        <v>168.39999999999998</v>
      </c>
      <c r="I46" s="109">
        <f t="shared" ref="I46:M46" si="5">I42+I45</f>
        <v>0</v>
      </c>
      <c r="J46" s="109">
        <f t="shared" si="5"/>
        <v>0</v>
      </c>
      <c r="K46" s="109">
        <f t="shared" si="5"/>
        <v>0</v>
      </c>
      <c r="L46" s="109">
        <f t="shared" si="5"/>
        <v>0</v>
      </c>
      <c r="M46" s="109">
        <f t="shared" si="5"/>
        <v>0</v>
      </c>
      <c r="N46" s="81"/>
      <c r="O46" s="111"/>
      <c r="P46" s="111"/>
      <c r="Q46" s="463"/>
      <c r="R46" s="126"/>
      <c r="S46" s="126"/>
      <c r="T46" s="126"/>
      <c r="U46" s="126"/>
      <c r="V46" s="126"/>
      <c r="W46" s="126"/>
    </row>
    <row r="47" spans="1:39" ht="14.25" customHeight="1" thickBot="1">
      <c r="A47" s="150" t="s">
        <v>12</v>
      </c>
      <c r="B47" s="2607" t="s">
        <v>17</v>
      </c>
      <c r="C47" s="1984"/>
      <c r="D47" s="1984"/>
      <c r="E47" s="1984"/>
      <c r="F47" s="1984"/>
      <c r="G47" s="1984"/>
      <c r="H47" s="583">
        <f>H46+H37+H29</f>
        <v>257.29999999999995</v>
      </c>
      <c r="I47" s="583">
        <f t="shared" ref="I47:M47" si="6">I46+I37+I29</f>
        <v>0</v>
      </c>
      <c r="J47" s="583">
        <f t="shared" si="6"/>
        <v>0</v>
      </c>
      <c r="K47" s="583">
        <f t="shared" si="6"/>
        <v>0</v>
      </c>
      <c r="L47" s="583">
        <f t="shared" si="6"/>
        <v>98.2</v>
      </c>
      <c r="M47" s="583">
        <f t="shared" si="6"/>
        <v>98.2</v>
      </c>
      <c r="N47" s="2608"/>
      <c r="O47" s="2609"/>
      <c r="P47" s="2609"/>
      <c r="Q47" s="2610"/>
      <c r="R47" s="126"/>
      <c r="S47" s="126"/>
      <c r="T47" s="126"/>
      <c r="U47" s="126"/>
      <c r="V47" s="126"/>
      <c r="W47" s="126"/>
    </row>
    <row r="48" spans="1:39" s="26" customFormat="1" ht="14.25" customHeight="1">
      <c r="A48" s="168"/>
      <c r="B48" s="169"/>
      <c r="C48" s="169"/>
      <c r="D48" s="169"/>
      <c r="E48" s="169"/>
      <c r="N48" s="464"/>
      <c r="O48" s="464"/>
      <c r="P48" s="464"/>
      <c r="Q48" s="464"/>
      <c r="R48" s="25"/>
      <c r="S48" s="25"/>
      <c r="T48" s="25"/>
      <c r="U48" s="25"/>
      <c r="V48" s="25"/>
      <c r="W48" s="25"/>
      <c r="X48" s="25"/>
      <c r="Y48" s="25"/>
      <c r="Z48" s="25"/>
      <c r="AA48" s="25"/>
      <c r="AB48" s="25"/>
      <c r="AC48" s="25"/>
      <c r="AD48" s="25"/>
      <c r="AE48" s="25"/>
      <c r="AF48" s="25"/>
      <c r="AG48" s="25"/>
      <c r="AH48" s="25"/>
      <c r="AI48" s="25"/>
      <c r="AJ48" s="25"/>
      <c r="AK48" s="25"/>
      <c r="AL48" s="25"/>
      <c r="AM48" s="25"/>
    </row>
    <row r="49" spans="1:39" s="26" customFormat="1" ht="14.25" customHeight="1">
      <c r="A49" s="168"/>
      <c r="B49" s="169"/>
      <c r="C49" s="169"/>
      <c r="D49" s="169"/>
      <c r="E49" s="169"/>
      <c r="N49" s="464"/>
      <c r="O49" s="464"/>
      <c r="P49" s="464"/>
      <c r="Q49" s="464"/>
      <c r="R49" s="25"/>
      <c r="S49" s="25"/>
      <c r="T49" s="25"/>
      <c r="U49" s="25"/>
      <c r="V49" s="25"/>
      <c r="W49" s="25"/>
      <c r="X49" s="25"/>
      <c r="Y49" s="25"/>
      <c r="Z49" s="25"/>
      <c r="AA49" s="25"/>
      <c r="AB49" s="25"/>
      <c r="AC49" s="25"/>
      <c r="AD49" s="25"/>
      <c r="AE49" s="25"/>
      <c r="AF49" s="25"/>
      <c r="AG49" s="25"/>
      <c r="AH49" s="25"/>
      <c r="AI49" s="25"/>
      <c r="AJ49" s="25"/>
      <c r="AK49" s="25"/>
      <c r="AL49" s="25"/>
      <c r="AM49" s="25"/>
    </row>
    <row r="50" spans="1:39" s="26" customFormat="1" ht="14.25" customHeight="1">
      <c r="A50" s="168"/>
      <c r="B50" s="169"/>
      <c r="C50" s="169"/>
      <c r="D50" s="169"/>
      <c r="E50" s="169"/>
      <c r="N50" s="464"/>
      <c r="O50" s="464"/>
      <c r="P50" s="464"/>
      <c r="Q50" s="464"/>
      <c r="R50" s="25"/>
      <c r="S50" s="25"/>
      <c r="T50" s="25"/>
      <c r="U50" s="25"/>
      <c r="V50" s="25"/>
      <c r="W50" s="25"/>
      <c r="X50" s="25"/>
      <c r="Y50" s="25"/>
      <c r="Z50" s="25"/>
      <c r="AA50" s="25"/>
      <c r="AB50" s="25"/>
      <c r="AC50" s="25"/>
      <c r="AD50" s="25"/>
      <c r="AE50" s="25"/>
      <c r="AF50" s="25"/>
      <c r="AG50" s="25"/>
      <c r="AH50" s="25"/>
      <c r="AI50" s="25"/>
      <c r="AJ50" s="25"/>
      <c r="AK50" s="25"/>
      <c r="AL50" s="25"/>
      <c r="AM50" s="25"/>
    </row>
    <row r="51" spans="1:39" s="26" customFormat="1" ht="14.25" customHeight="1" thickBot="1">
      <c r="A51" s="168"/>
      <c r="B51" s="169"/>
      <c r="C51" s="169"/>
      <c r="D51" s="169"/>
      <c r="E51" s="169"/>
      <c r="F51" s="1962" t="s">
        <v>18</v>
      </c>
      <c r="G51" s="1963"/>
      <c r="H51" s="1963"/>
      <c r="I51" s="1963"/>
      <c r="J51" s="1963"/>
      <c r="K51" s="1963"/>
      <c r="L51" s="1963"/>
      <c r="M51" s="1963"/>
      <c r="N51" s="464"/>
      <c r="O51" s="464"/>
      <c r="P51" s="464"/>
      <c r="Q51" s="464"/>
      <c r="R51" s="25"/>
      <c r="S51" s="25"/>
      <c r="T51" s="25"/>
      <c r="U51" s="25"/>
      <c r="V51" s="25"/>
      <c r="W51" s="25"/>
      <c r="X51" s="25"/>
      <c r="Y51" s="25"/>
      <c r="Z51" s="25"/>
      <c r="AA51" s="25"/>
      <c r="AB51" s="25"/>
      <c r="AC51" s="25"/>
      <c r="AD51" s="25"/>
      <c r="AE51" s="25"/>
      <c r="AF51" s="25"/>
      <c r="AG51" s="25"/>
      <c r="AH51" s="25"/>
      <c r="AI51" s="25"/>
      <c r="AJ51" s="25"/>
      <c r="AK51" s="25"/>
      <c r="AL51" s="25"/>
      <c r="AM51" s="25"/>
    </row>
    <row r="52" spans="1:39" ht="35.25" customHeight="1" thickBot="1">
      <c r="C52" s="2041" t="s">
        <v>19</v>
      </c>
      <c r="D52" s="2042"/>
      <c r="E52" s="2042"/>
      <c r="F52" s="2042"/>
      <c r="G52" s="2043"/>
      <c r="H52" s="2027" t="s">
        <v>306</v>
      </c>
      <c r="I52" s="2028"/>
      <c r="J52" s="2028"/>
      <c r="K52" s="2029"/>
      <c r="L52" s="5"/>
      <c r="M52" s="5"/>
    </row>
    <row r="53" spans="1:39" ht="14.1" customHeight="1" thickBot="1">
      <c r="C53" s="2021" t="s">
        <v>20</v>
      </c>
      <c r="D53" s="2022"/>
      <c r="E53" s="2022"/>
      <c r="F53" s="2022"/>
      <c r="G53" s="2023"/>
      <c r="H53" s="2024">
        <f>H54+H55+H56+H57+H58</f>
        <v>257.3</v>
      </c>
      <c r="I53" s="2025"/>
      <c r="J53" s="2025"/>
      <c r="K53" s="2026"/>
      <c r="L53" s="5"/>
      <c r="M53" s="5"/>
    </row>
    <row r="54" spans="1:39" ht="14.1" customHeight="1">
      <c r="C54" s="1970" t="s">
        <v>96</v>
      </c>
      <c r="D54" s="1971"/>
      <c r="E54" s="1971"/>
      <c r="F54" s="1971"/>
      <c r="G54" s="1972"/>
      <c r="H54" s="2007">
        <v>88.9</v>
      </c>
      <c r="I54" s="2008"/>
      <c r="J54" s="2008"/>
      <c r="K54" s="2009"/>
      <c r="L54" s="5"/>
      <c r="M54" s="5"/>
    </row>
    <row r="55" spans="1:39" ht="23.25" customHeight="1">
      <c r="C55" s="1964" t="s">
        <v>97</v>
      </c>
      <c r="D55" s="1965"/>
      <c r="E55" s="1965"/>
      <c r="F55" s="1965"/>
      <c r="G55" s="1966"/>
      <c r="H55" s="1967"/>
      <c r="I55" s="1968"/>
      <c r="J55" s="1968"/>
      <c r="K55" s="1969"/>
      <c r="L55" s="5"/>
      <c r="M55" s="5"/>
    </row>
    <row r="56" spans="1:39" ht="14.1" customHeight="1">
      <c r="C56" s="2015" t="s">
        <v>305</v>
      </c>
      <c r="D56" s="2016"/>
      <c r="E56" s="2016"/>
      <c r="F56" s="2016"/>
      <c r="G56" s="2035"/>
      <c r="H56" s="1967"/>
      <c r="I56" s="1968"/>
      <c r="J56" s="1968"/>
      <c r="K56" s="1969"/>
      <c r="L56" s="5"/>
      <c r="M56" s="5"/>
    </row>
    <row r="57" spans="1:39" ht="14.1" customHeight="1">
      <c r="C57" s="2015" t="s">
        <v>98</v>
      </c>
      <c r="D57" s="2016"/>
      <c r="E57" s="2016"/>
      <c r="F57" s="2016"/>
      <c r="G57" s="2035"/>
      <c r="H57" s="1967">
        <v>168.4</v>
      </c>
      <c r="I57" s="1968"/>
      <c r="J57" s="1968"/>
      <c r="K57" s="1969"/>
      <c r="L57" s="5"/>
      <c r="M57" s="5"/>
    </row>
    <row r="58" spans="1:39" ht="12.75" customHeight="1" thickBot="1">
      <c r="C58" s="1964" t="s">
        <v>99</v>
      </c>
      <c r="D58" s="1965"/>
      <c r="E58" s="1965"/>
      <c r="F58" s="1965"/>
      <c r="G58" s="1966"/>
      <c r="H58" s="1967">
        <v>0</v>
      </c>
      <c r="I58" s="1968"/>
      <c r="J58" s="1968"/>
      <c r="K58" s="1969"/>
      <c r="L58" s="5"/>
      <c r="M58" s="5"/>
    </row>
    <row r="59" spans="1:39" ht="14.1" customHeight="1" thickBot="1">
      <c r="C59" s="2021" t="s">
        <v>21</v>
      </c>
      <c r="D59" s="2022"/>
      <c r="E59" s="2022"/>
      <c r="F59" s="2022"/>
      <c r="G59" s="2023"/>
      <c r="H59" s="2024">
        <f>SUM(H60:K64)</f>
        <v>0</v>
      </c>
      <c r="I59" s="2025"/>
      <c r="J59" s="2025"/>
      <c r="K59" s="2026"/>
      <c r="L59" s="5"/>
      <c r="M59" s="5"/>
    </row>
    <row r="60" spans="1:39" ht="14.1" customHeight="1">
      <c r="C60" s="2469" t="s">
        <v>100</v>
      </c>
      <c r="D60" s="2470"/>
      <c r="E60" s="2470"/>
      <c r="F60" s="2470"/>
      <c r="G60" s="2471"/>
      <c r="H60" s="2472">
        <v>0</v>
      </c>
      <c r="I60" s="2033"/>
      <c r="J60" s="2033"/>
      <c r="K60" s="2034"/>
      <c r="L60" s="5"/>
      <c r="M60" s="5"/>
    </row>
    <row r="61" spans="1:39" ht="14.1" customHeight="1">
      <c r="C61" s="2600" t="s">
        <v>304</v>
      </c>
      <c r="D61" s="2601"/>
      <c r="E61" s="2601"/>
      <c r="F61" s="2601"/>
      <c r="G61" s="2602"/>
      <c r="H61" s="1968"/>
      <c r="I61" s="1968"/>
      <c r="J61" s="1968"/>
      <c r="K61" s="1969"/>
      <c r="L61" s="5"/>
      <c r="M61" s="5"/>
    </row>
    <row r="62" spans="1:39" ht="14.1" customHeight="1">
      <c r="C62" s="2030" t="s">
        <v>101</v>
      </c>
      <c r="D62" s="2031"/>
      <c r="E62" s="2031"/>
      <c r="F62" s="2031"/>
      <c r="G62" s="2032"/>
      <c r="H62" s="1968">
        <v>0</v>
      </c>
      <c r="I62" s="1968"/>
      <c r="J62" s="1968"/>
      <c r="K62" s="1969"/>
      <c r="L62" s="5"/>
      <c r="M62" s="5"/>
    </row>
    <row r="63" spans="1:39" ht="14.1" customHeight="1">
      <c r="C63" s="2473" t="s">
        <v>303</v>
      </c>
      <c r="D63" s="2474"/>
      <c r="E63" s="2474"/>
      <c r="F63" s="2474"/>
      <c r="G63" s="2475"/>
      <c r="H63" s="1968"/>
      <c r="I63" s="1968"/>
      <c r="J63" s="1968"/>
      <c r="K63" s="1969"/>
      <c r="L63" s="5"/>
      <c r="M63" s="5"/>
    </row>
    <row r="64" spans="1:39" ht="14.1" customHeight="1" thickBot="1">
      <c r="C64" s="2015" t="s">
        <v>102</v>
      </c>
      <c r="D64" s="2016"/>
      <c r="E64" s="2016"/>
      <c r="F64" s="2016"/>
      <c r="G64" s="2017"/>
      <c r="H64" s="1968"/>
      <c r="I64" s="1968"/>
      <c r="J64" s="1968"/>
      <c r="K64" s="1969"/>
    </row>
    <row r="65" spans="3:11" ht="12" customHeight="1" thickBot="1">
      <c r="C65" s="2010" t="s">
        <v>22</v>
      </c>
      <c r="D65" s="2011"/>
      <c r="E65" s="2011"/>
      <c r="F65" s="2011"/>
      <c r="G65" s="2012"/>
      <c r="H65" s="2013">
        <f>H59+H53</f>
        <v>257.3</v>
      </c>
      <c r="I65" s="2013"/>
      <c r="J65" s="2013"/>
      <c r="K65" s="2014"/>
    </row>
  </sheetData>
  <mergeCells count="137">
    <mergeCell ref="L1:Q1"/>
    <mergeCell ref="D3:W3"/>
    <mergeCell ref="A4:A6"/>
    <mergeCell ref="B4:B6"/>
    <mergeCell ref="C4:C6"/>
    <mergeCell ref="D4:D6"/>
    <mergeCell ref="E4:E6"/>
    <mergeCell ref="F4:F6"/>
    <mergeCell ref="G4:G6"/>
    <mergeCell ref="H4:K4"/>
    <mergeCell ref="M4:M6"/>
    <mergeCell ref="N4:Q4"/>
    <mergeCell ref="H5:H6"/>
    <mergeCell ref="I5:J5"/>
    <mergeCell ref="K5:K6"/>
    <mergeCell ref="N5:N6"/>
    <mergeCell ref="O5:Q5"/>
    <mergeCell ref="L4:L6"/>
    <mergeCell ref="A9:A11"/>
    <mergeCell ref="B9:B11"/>
    <mergeCell ref="C9:C11"/>
    <mergeCell ref="D9:D11"/>
    <mergeCell ref="E9:E11"/>
    <mergeCell ref="F9:F11"/>
    <mergeCell ref="B12:B14"/>
    <mergeCell ref="C12:C14"/>
    <mergeCell ref="D12:D14"/>
    <mergeCell ref="E12:E14"/>
    <mergeCell ref="F12:F14"/>
    <mergeCell ref="B7:Q7"/>
    <mergeCell ref="C8:Q8"/>
    <mergeCell ref="N9:N11"/>
    <mergeCell ref="F22:F24"/>
    <mergeCell ref="N22:N24"/>
    <mergeCell ref="N13:N14"/>
    <mergeCell ref="A15:A16"/>
    <mergeCell ref="B15:B16"/>
    <mergeCell ref="C15:C16"/>
    <mergeCell ref="D15:D16"/>
    <mergeCell ref="E15:E16"/>
    <mergeCell ref="F15:F16"/>
    <mergeCell ref="A12:A14"/>
    <mergeCell ref="A17:A19"/>
    <mergeCell ref="B17:B19"/>
    <mergeCell ref="C17:C19"/>
    <mergeCell ref="D17:D19"/>
    <mergeCell ref="E17:E19"/>
    <mergeCell ref="F17:F19"/>
    <mergeCell ref="N17:N19"/>
    <mergeCell ref="D20:D21"/>
    <mergeCell ref="E20:E21"/>
    <mergeCell ref="F20:F21"/>
    <mergeCell ref="N20:N21"/>
    <mergeCell ref="A22:A24"/>
    <mergeCell ref="B22:B24"/>
    <mergeCell ref="C22:C24"/>
    <mergeCell ref="D22:D24"/>
    <mergeCell ref="E22:E24"/>
    <mergeCell ref="N27:N28"/>
    <mergeCell ref="C29:G29"/>
    <mergeCell ref="B30:Q30"/>
    <mergeCell ref="C31:Q31"/>
    <mergeCell ref="A25:A26"/>
    <mergeCell ref="B25:B26"/>
    <mergeCell ref="C25:C26"/>
    <mergeCell ref="D25:D26"/>
    <mergeCell ref="E25:E26"/>
    <mergeCell ref="F25:F26"/>
    <mergeCell ref="N25:N26"/>
    <mergeCell ref="N32:N34"/>
    <mergeCell ref="A32:A34"/>
    <mergeCell ref="B32:B34"/>
    <mergeCell ref="C32:C34"/>
    <mergeCell ref="D32:D34"/>
    <mergeCell ref="E32:E34"/>
    <mergeCell ref="F32:F34"/>
    <mergeCell ref="N40:N42"/>
    <mergeCell ref="A27:A28"/>
    <mergeCell ref="B27:B28"/>
    <mergeCell ref="C27:C28"/>
    <mergeCell ref="D27:D28"/>
    <mergeCell ref="E27:E28"/>
    <mergeCell ref="F27:F28"/>
    <mergeCell ref="C37:G37"/>
    <mergeCell ref="N47:Q47"/>
    <mergeCell ref="B38:Q38"/>
    <mergeCell ref="C39:Q39"/>
    <mergeCell ref="A35:A36"/>
    <mergeCell ref="B35:B36"/>
    <mergeCell ref="C35:C36"/>
    <mergeCell ref="D35:D36"/>
    <mergeCell ref="E35:E36"/>
    <mergeCell ref="F35:F36"/>
    <mergeCell ref="A43:A45"/>
    <mergeCell ref="B43:B45"/>
    <mergeCell ref="C43:C45"/>
    <mergeCell ref="D43:D45"/>
    <mergeCell ref="E43:E45"/>
    <mergeCell ref="F43:F45"/>
    <mergeCell ref="N43:N45"/>
    <mergeCell ref="F51:M51"/>
    <mergeCell ref="C52:G52"/>
    <mergeCell ref="H52:K52"/>
    <mergeCell ref="A40:A42"/>
    <mergeCell ref="B40:B42"/>
    <mergeCell ref="C40:C42"/>
    <mergeCell ref="D40:D42"/>
    <mergeCell ref="E40:E42"/>
    <mergeCell ref="F40:F42"/>
    <mergeCell ref="C46:G46"/>
    <mergeCell ref="B47:G47"/>
    <mergeCell ref="C59:G59"/>
    <mergeCell ref="H59:K59"/>
    <mergeCell ref="C60:G60"/>
    <mergeCell ref="H60:K60"/>
    <mergeCell ref="C61:G61"/>
    <mergeCell ref="H61:K61"/>
    <mergeCell ref="C65:G65"/>
    <mergeCell ref="H65:K65"/>
    <mergeCell ref="C62:G62"/>
    <mergeCell ref="H62:K62"/>
    <mergeCell ref="C63:G63"/>
    <mergeCell ref="H63:K63"/>
    <mergeCell ref="C64:G64"/>
    <mergeCell ref="H64:K64"/>
    <mergeCell ref="C58:G58"/>
    <mergeCell ref="H58:K58"/>
    <mergeCell ref="C53:G53"/>
    <mergeCell ref="H53:K53"/>
    <mergeCell ref="C54:G54"/>
    <mergeCell ref="H54:K54"/>
    <mergeCell ref="C55:G55"/>
    <mergeCell ref="H55:K55"/>
    <mergeCell ref="C56:G56"/>
    <mergeCell ref="H56:K56"/>
    <mergeCell ref="C57:G57"/>
    <mergeCell ref="H57:K57"/>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9"/>
  <sheetViews>
    <sheetView zoomScaleNormal="100" workbookViewId="0">
      <selection activeCell="O38" sqref="O38"/>
    </sheetView>
  </sheetViews>
  <sheetFormatPr defaultColWidth="9.140625" defaultRowHeight="15"/>
  <cols>
    <col min="1" max="1" width="9.140625" style="624"/>
    <col min="2" max="2" width="2.7109375" style="624" customWidth="1"/>
    <col min="3" max="4" width="2.5703125" style="624" customWidth="1"/>
    <col min="5" max="5" width="30.28515625" style="624" customWidth="1"/>
    <col min="6" max="6" width="7.85546875" style="624" customWidth="1"/>
    <col min="7" max="7" width="4.42578125" style="624" customWidth="1"/>
    <col min="8" max="8" width="4.7109375" style="624" customWidth="1"/>
    <col min="9" max="9" width="6.5703125" style="624" customWidth="1"/>
    <col min="10" max="10" width="5.140625" style="624" customWidth="1"/>
    <col min="11" max="11" width="4" style="624" customWidth="1"/>
    <col min="12" max="12" width="5.5703125" style="624" customWidth="1"/>
    <col min="13" max="13" width="5.7109375" style="624" customWidth="1"/>
    <col min="14" max="14" width="5.85546875" style="624" customWidth="1"/>
    <col min="15" max="15" width="21.28515625" style="624" customWidth="1"/>
    <col min="16" max="16" width="5" style="624" customWidth="1"/>
    <col min="17" max="17" width="4.140625" style="624" customWidth="1"/>
    <col min="18" max="18" width="3.85546875" style="624" customWidth="1"/>
    <col min="19" max="16384" width="9.140625" style="624"/>
  </cols>
  <sheetData>
    <row r="2" spans="2:19" ht="50.45" customHeight="1">
      <c r="B2" s="627"/>
      <c r="C2" s="726"/>
      <c r="D2" s="726"/>
      <c r="E2" s="726"/>
      <c r="F2" s="726"/>
      <c r="G2" s="726"/>
      <c r="H2" s="727"/>
      <c r="I2" s="726"/>
      <c r="J2" s="726"/>
      <c r="K2" s="726"/>
      <c r="L2" s="726"/>
      <c r="M2" s="2667"/>
      <c r="N2" s="2668"/>
      <c r="O2" s="2668"/>
      <c r="P2" s="2668"/>
      <c r="Q2" s="2668"/>
      <c r="R2" s="2668"/>
    </row>
    <row r="3" spans="2:19" ht="15.75" thickBot="1">
      <c r="B3" s="627"/>
      <c r="C3" s="726"/>
      <c r="D3" s="726"/>
      <c r="E3" s="726"/>
      <c r="F3" s="724" t="s">
        <v>363</v>
      </c>
      <c r="G3" s="724"/>
      <c r="H3" s="725"/>
      <c r="I3" s="724"/>
      <c r="J3" s="724"/>
      <c r="K3" s="724"/>
      <c r="L3" s="724"/>
      <c r="M3" s="723"/>
      <c r="N3" s="722"/>
      <c r="O3" s="721"/>
      <c r="P3" s="721"/>
      <c r="Q3" s="721"/>
      <c r="R3" s="721"/>
    </row>
    <row r="4" spans="2:19" ht="31.9" customHeight="1">
      <c r="B4" s="2669" t="s">
        <v>0</v>
      </c>
      <c r="C4" s="2672" t="s">
        <v>1</v>
      </c>
      <c r="D4" s="2672" t="s">
        <v>2</v>
      </c>
      <c r="E4" s="2675" t="s">
        <v>3</v>
      </c>
      <c r="F4" s="2678" t="s">
        <v>4</v>
      </c>
      <c r="G4" s="2681" t="s">
        <v>5</v>
      </c>
      <c r="H4" s="2678" t="s">
        <v>6</v>
      </c>
      <c r="I4" s="2684" t="s">
        <v>362</v>
      </c>
      <c r="J4" s="2685"/>
      <c r="K4" s="2685"/>
      <c r="L4" s="2686"/>
      <c r="M4" s="2687" t="s">
        <v>361</v>
      </c>
      <c r="N4" s="2690" t="s">
        <v>360</v>
      </c>
      <c r="O4" s="2693" t="s">
        <v>23</v>
      </c>
      <c r="P4" s="2694"/>
      <c r="Q4" s="2694"/>
      <c r="R4" s="2695"/>
    </row>
    <row r="5" spans="2:19">
      <c r="B5" s="2670"/>
      <c r="C5" s="2673"/>
      <c r="D5" s="2673"/>
      <c r="E5" s="2676"/>
      <c r="F5" s="2679"/>
      <c r="G5" s="2682"/>
      <c r="H5" s="2679"/>
      <c r="I5" s="2696" t="s">
        <v>7</v>
      </c>
      <c r="J5" s="2698" t="s">
        <v>8</v>
      </c>
      <c r="K5" s="2698"/>
      <c r="L5" s="2699" t="s">
        <v>359</v>
      </c>
      <c r="M5" s="2688"/>
      <c r="N5" s="2691"/>
      <c r="O5" s="2701" t="s">
        <v>35</v>
      </c>
      <c r="P5" s="2703" t="s">
        <v>10</v>
      </c>
      <c r="Q5" s="2703"/>
      <c r="R5" s="2704"/>
    </row>
    <row r="6" spans="2:19" ht="84.75" thickBot="1">
      <c r="B6" s="2671"/>
      <c r="C6" s="2674"/>
      <c r="D6" s="2674"/>
      <c r="E6" s="2677"/>
      <c r="F6" s="2680"/>
      <c r="G6" s="2683"/>
      <c r="H6" s="2680"/>
      <c r="I6" s="2697"/>
      <c r="J6" s="720" t="s">
        <v>7</v>
      </c>
      <c r="K6" s="719" t="s">
        <v>11</v>
      </c>
      <c r="L6" s="2700"/>
      <c r="M6" s="2689"/>
      <c r="N6" s="2692"/>
      <c r="O6" s="2702"/>
      <c r="P6" s="718" t="s">
        <v>94</v>
      </c>
      <c r="Q6" s="718" t="s">
        <v>105</v>
      </c>
      <c r="R6" s="717" t="s">
        <v>146</v>
      </c>
    </row>
    <row r="7" spans="2:19" ht="15.75" thickBot="1">
      <c r="B7" s="716" t="s">
        <v>12</v>
      </c>
      <c r="C7" s="2705" t="s">
        <v>358</v>
      </c>
      <c r="D7" s="2705"/>
      <c r="E7" s="2705"/>
      <c r="F7" s="2705"/>
      <c r="G7" s="2705"/>
      <c r="H7" s="2705"/>
      <c r="I7" s="2705"/>
      <c r="J7" s="2705"/>
      <c r="K7" s="2705"/>
      <c r="L7" s="2705"/>
      <c r="M7" s="2705"/>
      <c r="N7" s="2705"/>
      <c r="O7" s="2705"/>
      <c r="P7" s="2705"/>
      <c r="Q7" s="2705"/>
      <c r="R7" s="2706"/>
    </row>
    <row r="8" spans="2:19" ht="15.75" thickBot="1">
      <c r="B8" s="641" t="s">
        <v>12</v>
      </c>
      <c r="C8" s="692" t="s">
        <v>12</v>
      </c>
      <c r="D8" s="2707" t="s">
        <v>357</v>
      </c>
      <c r="E8" s="2707"/>
      <c r="F8" s="2707"/>
      <c r="G8" s="2707"/>
      <c r="H8" s="2707"/>
      <c r="I8" s="2707"/>
      <c r="J8" s="2707"/>
      <c r="K8" s="2707"/>
      <c r="L8" s="2707"/>
      <c r="M8" s="2707"/>
      <c r="N8" s="2707"/>
      <c r="O8" s="2707"/>
      <c r="P8" s="2707"/>
      <c r="Q8" s="2707"/>
      <c r="R8" s="2708"/>
    </row>
    <row r="9" spans="2:19">
      <c r="B9" s="2657" t="s">
        <v>12</v>
      </c>
      <c r="C9" s="2660" t="s">
        <v>12</v>
      </c>
      <c r="D9" s="2709" t="s">
        <v>12</v>
      </c>
      <c r="E9" s="2664" t="s">
        <v>356</v>
      </c>
      <c r="F9" s="2640" t="s">
        <v>64</v>
      </c>
      <c r="G9" s="2643">
        <v>9</v>
      </c>
      <c r="H9" s="664" t="s">
        <v>342</v>
      </c>
      <c r="I9" s="715">
        <v>2</v>
      </c>
      <c r="J9" s="714"/>
      <c r="K9" s="714"/>
      <c r="L9" s="713"/>
      <c r="M9" s="712">
        <v>2</v>
      </c>
      <c r="N9" s="711">
        <v>2</v>
      </c>
      <c r="O9" s="2712" t="s">
        <v>354</v>
      </c>
      <c r="P9" s="710">
        <v>5</v>
      </c>
      <c r="Q9" s="710">
        <v>5</v>
      </c>
      <c r="R9" s="709">
        <v>5</v>
      </c>
    </row>
    <row r="10" spans="2:19">
      <c r="B10" s="2658"/>
      <c r="C10" s="2661"/>
      <c r="D10" s="2710"/>
      <c r="E10" s="2665"/>
      <c r="F10" s="2641"/>
      <c r="G10" s="2644"/>
      <c r="H10" s="708"/>
      <c r="I10" s="707">
        <v>0</v>
      </c>
      <c r="J10" s="706">
        <v>0</v>
      </c>
      <c r="K10" s="706"/>
      <c r="L10" s="705">
        <v>0</v>
      </c>
      <c r="M10" s="704">
        <v>0</v>
      </c>
      <c r="N10" s="703">
        <v>0</v>
      </c>
      <c r="O10" s="2713"/>
      <c r="P10" s="648"/>
      <c r="Q10" s="648"/>
      <c r="R10" s="647"/>
    </row>
    <row r="11" spans="2:19" ht="15.75" thickBot="1">
      <c r="B11" s="2659"/>
      <c r="C11" s="2662"/>
      <c r="D11" s="2711"/>
      <c r="E11" s="2666"/>
      <c r="F11" s="2642"/>
      <c r="G11" s="2645"/>
      <c r="H11" s="646" t="s">
        <v>13</v>
      </c>
      <c r="I11" s="699">
        <f t="shared" ref="I11:N11" si="0">SUM(I9:I10)</f>
        <v>2</v>
      </c>
      <c r="J11" s="699">
        <f t="shared" si="0"/>
        <v>0</v>
      </c>
      <c r="K11" s="699">
        <f t="shared" si="0"/>
        <v>0</v>
      </c>
      <c r="L11" s="699">
        <f t="shared" si="0"/>
        <v>0</v>
      </c>
      <c r="M11" s="699">
        <f t="shared" si="0"/>
        <v>2</v>
      </c>
      <c r="N11" s="699">
        <f t="shared" si="0"/>
        <v>2</v>
      </c>
      <c r="O11" s="2714"/>
      <c r="P11" s="643"/>
      <c r="Q11" s="643"/>
      <c r="R11" s="642"/>
    </row>
    <row r="12" spans="2:19" ht="14.45" customHeight="1">
      <c r="B12" s="2657" t="s">
        <v>12</v>
      </c>
      <c r="C12" s="2660" t="s">
        <v>12</v>
      </c>
      <c r="D12" s="2634" t="s">
        <v>14</v>
      </c>
      <c r="E12" s="2664" t="s">
        <v>355</v>
      </c>
      <c r="F12" s="2640" t="s">
        <v>64</v>
      </c>
      <c r="G12" s="2643">
        <v>7</v>
      </c>
      <c r="H12" s="664" t="s">
        <v>342</v>
      </c>
      <c r="I12" s="715">
        <v>8</v>
      </c>
      <c r="J12" s="714"/>
      <c r="K12" s="714"/>
      <c r="L12" s="713"/>
      <c r="M12" s="712">
        <v>8</v>
      </c>
      <c r="N12" s="711">
        <v>8</v>
      </c>
      <c r="O12" s="2655" t="s">
        <v>354</v>
      </c>
      <c r="P12" s="710">
        <v>5</v>
      </c>
      <c r="Q12" s="710">
        <v>5</v>
      </c>
      <c r="R12" s="709">
        <v>5</v>
      </c>
      <c r="S12" s="700"/>
    </row>
    <row r="13" spans="2:19">
      <c r="B13" s="2658"/>
      <c r="C13" s="2661"/>
      <c r="D13" s="2663"/>
      <c r="E13" s="2665"/>
      <c r="F13" s="2641"/>
      <c r="G13" s="2644"/>
      <c r="H13" s="708"/>
      <c r="I13" s="707">
        <v>0</v>
      </c>
      <c r="J13" s="706">
        <v>0</v>
      </c>
      <c r="K13" s="706"/>
      <c r="L13" s="705">
        <v>0</v>
      </c>
      <c r="M13" s="704">
        <v>0</v>
      </c>
      <c r="N13" s="703">
        <v>0</v>
      </c>
      <c r="O13" s="2656"/>
      <c r="P13" s="702"/>
      <c r="Q13" s="702"/>
      <c r="R13" s="701"/>
      <c r="S13" s="700"/>
    </row>
    <row r="14" spans="2:19" ht="26.45" customHeight="1" thickBot="1">
      <c r="B14" s="2659"/>
      <c r="C14" s="2662"/>
      <c r="D14" s="2636"/>
      <c r="E14" s="2666"/>
      <c r="F14" s="2642"/>
      <c r="G14" s="2645"/>
      <c r="H14" s="646" t="s">
        <v>13</v>
      </c>
      <c r="I14" s="699">
        <f t="shared" ref="I14:N14" si="1">SUM(I12:I13)</f>
        <v>8</v>
      </c>
      <c r="J14" s="699">
        <f t="shared" si="1"/>
        <v>0</v>
      </c>
      <c r="K14" s="699">
        <f t="shared" si="1"/>
        <v>0</v>
      </c>
      <c r="L14" s="699">
        <f t="shared" si="1"/>
        <v>0</v>
      </c>
      <c r="M14" s="699">
        <f t="shared" si="1"/>
        <v>8</v>
      </c>
      <c r="N14" s="699">
        <f t="shared" si="1"/>
        <v>8</v>
      </c>
      <c r="O14" s="698" t="s">
        <v>353</v>
      </c>
      <c r="P14" s="643">
        <v>2</v>
      </c>
      <c r="Q14" s="643">
        <v>3</v>
      </c>
      <c r="R14" s="642">
        <v>3</v>
      </c>
    </row>
    <row r="15" spans="2:19" ht="15.75" thickBot="1">
      <c r="B15" s="641" t="s">
        <v>12</v>
      </c>
      <c r="C15" s="697" t="s">
        <v>12</v>
      </c>
      <c r="D15" s="2646" t="s">
        <v>15</v>
      </c>
      <c r="E15" s="2647"/>
      <c r="F15" s="2647"/>
      <c r="G15" s="2647"/>
      <c r="H15" s="2648"/>
      <c r="I15" s="696">
        <f t="shared" ref="I15:N15" si="2">I11+I14</f>
        <v>10</v>
      </c>
      <c r="J15" s="696">
        <f t="shared" si="2"/>
        <v>0</v>
      </c>
      <c r="K15" s="696">
        <f t="shared" si="2"/>
        <v>0</v>
      </c>
      <c r="L15" s="696">
        <f t="shared" si="2"/>
        <v>0</v>
      </c>
      <c r="M15" s="696">
        <f t="shared" si="2"/>
        <v>10</v>
      </c>
      <c r="N15" s="696">
        <f t="shared" si="2"/>
        <v>10</v>
      </c>
      <c r="O15" s="695"/>
      <c r="P15" s="694"/>
      <c r="Q15" s="694"/>
      <c r="R15" s="693"/>
    </row>
    <row r="16" spans="2:19" ht="15.75" thickBot="1">
      <c r="B16" s="641" t="s">
        <v>12</v>
      </c>
      <c r="C16" s="692" t="s">
        <v>14</v>
      </c>
      <c r="D16" s="2649" t="s">
        <v>352</v>
      </c>
      <c r="E16" s="2650"/>
      <c r="F16" s="2651"/>
      <c r="G16" s="2651"/>
      <c r="H16" s="2650"/>
      <c r="I16" s="2650"/>
      <c r="J16" s="2650"/>
      <c r="K16" s="2650"/>
      <c r="L16" s="2650"/>
      <c r="M16" s="2650"/>
      <c r="N16" s="2650"/>
      <c r="O16" s="2650"/>
      <c r="P16" s="2650"/>
      <c r="Q16" s="2650"/>
      <c r="R16" s="2652"/>
    </row>
    <row r="17" spans="2:18" ht="28.15" customHeight="1">
      <c r="B17" s="2628" t="s">
        <v>12</v>
      </c>
      <c r="C17" s="2631" t="s">
        <v>14</v>
      </c>
      <c r="D17" s="2709" t="s">
        <v>12</v>
      </c>
      <c r="E17" s="2637" t="s">
        <v>351</v>
      </c>
      <c r="F17" s="2640" t="s">
        <v>64</v>
      </c>
      <c r="G17" s="2643">
        <v>9</v>
      </c>
      <c r="H17" s="664" t="s">
        <v>342</v>
      </c>
      <c r="I17" s="663">
        <v>90</v>
      </c>
      <c r="J17" s="662"/>
      <c r="K17" s="661"/>
      <c r="L17" s="660"/>
      <c r="M17" s="659">
        <v>90</v>
      </c>
      <c r="N17" s="672">
        <v>90</v>
      </c>
      <c r="O17" s="682" t="s">
        <v>350</v>
      </c>
      <c r="P17" s="681">
        <v>10</v>
      </c>
      <c r="Q17" s="681">
        <v>10</v>
      </c>
      <c r="R17" s="680">
        <v>10</v>
      </c>
    </row>
    <row r="18" spans="2:18" ht="16.149999999999999" customHeight="1">
      <c r="B18" s="2629"/>
      <c r="C18" s="2632"/>
      <c r="D18" s="2715"/>
      <c r="E18" s="2638"/>
      <c r="F18" s="2641"/>
      <c r="G18" s="2644"/>
      <c r="H18" s="655"/>
      <c r="I18" s="654"/>
      <c r="J18" s="653"/>
      <c r="K18" s="652"/>
      <c r="L18" s="651"/>
      <c r="M18" s="650"/>
      <c r="N18" s="670"/>
      <c r="O18" s="2653"/>
      <c r="P18" s="648"/>
      <c r="Q18" s="648"/>
      <c r="R18" s="647"/>
    </row>
    <row r="19" spans="2:18" ht="10.15" customHeight="1" thickBot="1">
      <c r="B19" s="2630"/>
      <c r="C19" s="2633"/>
      <c r="D19" s="2711"/>
      <c r="E19" s="2639"/>
      <c r="F19" s="2642"/>
      <c r="G19" s="2645"/>
      <c r="H19" s="646" t="s">
        <v>13</v>
      </c>
      <c r="I19" s="645">
        <f t="shared" ref="I19:N19" si="3">I17</f>
        <v>90</v>
      </c>
      <c r="J19" s="645">
        <f t="shared" si="3"/>
        <v>0</v>
      </c>
      <c r="K19" s="645">
        <f t="shared" si="3"/>
        <v>0</v>
      </c>
      <c r="L19" s="645">
        <f t="shared" si="3"/>
        <v>0</v>
      </c>
      <c r="M19" s="645">
        <f t="shared" si="3"/>
        <v>90</v>
      </c>
      <c r="N19" s="645">
        <f t="shared" si="3"/>
        <v>90</v>
      </c>
      <c r="O19" s="2654"/>
      <c r="P19" s="643"/>
      <c r="Q19" s="643"/>
      <c r="R19" s="642"/>
    </row>
    <row r="20" spans="2:18">
      <c r="B20" s="2628" t="s">
        <v>12</v>
      </c>
      <c r="C20" s="2631" t="s">
        <v>14</v>
      </c>
      <c r="D20" s="2709" t="s">
        <v>14</v>
      </c>
      <c r="E20" s="2637" t="s">
        <v>349</v>
      </c>
      <c r="F20" s="2640" t="s">
        <v>64</v>
      </c>
      <c r="G20" s="2643">
        <v>9</v>
      </c>
      <c r="H20" s="664" t="s">
        <v>342</v>
      </c>
      <c r="I20" s="663">
        <v>8</v>
      </c>
      <c r="J20" s="662"/>
      <c r="K20" s="661"/>
      <c r="L20" s="660"/>
      <c r="M20" s="673">
        <v>8</v>
      </c>
      <c r="N20" s="672">
        <v>8</v>
      </c>
      <c r="O20" s="691"/>
      <c r="P20" s="657"/>
      <c r="Q20" s="657"/>
      <c r="R20" s="656"/>
    </row>
    <row r="21" spans="2:18">
      <c r="B21" s="2629"/>
      <c r="C21" s="2632"/>
      <c r="D21" s="2715"/>
      <c r="E21" s="2638"/>
      <c r="F21" s="2641"/>
      <c r="G21" s="2644"/>
      <c r="H21" s="655"/>
      <c r="I21" s="654"/>
      <c r="J21" s="653"/>
      <c r="K21" s="652"/>
      <c r="L21" s="651"/>
      <c r="M21" s="671"/>
      <c r="N21" s="670"/>
      <c r="O21" s="690"/>
      <c r="P21" s="648"/>
      <c r="Q21" s="648"/>
      <c r="R21" s="647"/>
    </row>
    <row r="22" spans="2:18" ht="12" customHeight="1" thickBot="1">
      <c r="B22" s="2630"/>
      <c r="C22" s="2633"/>
      <c r="D22" s="2711"/>
      <c r="E22" s="2639"/>
      <c r="F22" s="2642"/>
      <c r="G22" s="2645"/>
      <c r="H22" s="646" t="s">
        <v>13</v>
      </c>
      <c r="I22" s="645">
        <f>I20</f>
        <v>8</v>
      </c>
      <c r="J22" s="669">
        <f>SUM(J20:J21)</f>
        <v>0</v>
      </c>
      <c r="K22" s="668"/>
      <c r="L22" s="667">
        <f>SUM(L20:L21)</f>
        <v>0</v>
      </c>
      <c r="M22" s="666">
        <f>M20</f>
        <v>8</v>
      </c>
      <c r="N22" s="665">
        <f>N20</f>
        <v>8</v>
      </c>
      <c r="O22" s="643"/>
      <c r="P22" s="643"/>
      <c r="Q22" s="643"/>
      <c r="R22" s="642"/>
    </row>
    <row r="23" spans="2:18">
      <c r="B23" s="2628" t="s">
        <v>12</v>
      </c>
      <c r="C23" s="2631" t="s">
        <v>14</v>
      </c>
      <c r="D23" s="2709" t="s">
        <v>37</v>
      </c>
      <c r="E23" s="2722" t="s">
        <v>348</v>
      </c>
      <c r="F23" s="2640" t="s">
        <v>64</v>
      </c>
      <c r="G23" s="2643">
        <v>9</v>
      </c>
      <c r="H23" s="664" t="s">
        <v>342</v>
      </c>
      <c r="I23" s="663">
        <v>20</v>
      </c>
      <c r="J23" s="662"/>
      <c r="K23" s="661"/>
      <c r="L23" s="660"/>
      <c r="M23" s="659">
        <v>20</v>
      </c>
      <c r="N23" s="658">
        <v>20</v>
      </c>
      <c r="O23" s="2625" t="s">
        <v>341</v>
      </c>
      <c r="P23" s="657"/>
      <c r="Q23" s="657"/>
      <c r="R23" s="656"/>
    </row>
    <row r="24" spans="2:18">
      <c r="B24" s="2629"/>
      <c r="C24" s="2632"/>
      <c r="D24" s="2715"/>
      <c r="E24" s="2723"/>
      <c r="F24" s="2641"/>
      <c r="G24" s="2644"/>
      <c r="H24" s="655"/>
      <c r="I24" s="654"/>
      <c r="J24" s="653"/>
      <c r="K24" s="652"/>
      <c r="L24" s="651"/>
      <c r="M24" s="650"/>
      <c r="N24" s="649"/>
      <c r="O24" s="2626"/>
      <c r="P24" s="648">
        <v>2</v>
      </c>
      <c r="Q24" s="648">
        <v>2</v>
      </c>
      <c r="R24" s="647">
        <v>2</v>
      </c>
    </row>
    <row r="25" spans="2:18" ht="23.45" customHeight="1" thickBot="1">
      <c r="B25" s="2630"/>
      <c r="C25" s="2633"/>
      <c r="D25" s="2711"/>
      <c r="E25" s="2724"/>
      <c r="F25" s="2642"/>
      <c r="G25" s="2645"/>
      <c r="H25" s="646" t="s">
        <v>13</v>
      </c>
      <c r="I25" s="645">
        <f t="shared" ref="I25:N25" si="4">I23</f>
        <v>20</v>
      </c>
      <c r="J25" s="645">
        <f t="shared" si="4"/>
        <v>0</v>
      </c>
      <c r="K25" s="645">
        <f t="shared" si="4"/>
        <v>0</v>
      </c>
      <c r="L25" s="645">
        <f t="shared" si="4"/>
        <v>0</v>
      </c>
      <c r="M25" s="645">
        <f t="shared" si="4"/>
        <v>20</v>
      </c>
      <c r="N25" s="644">
        <f t="shared" si="4"/>
        <v>20</v>
      </c>
      <c r="O25" s="2627"/>
      <c r="P25" s="643"/>
      <c r="Q25" s="643"/>
      <c r="R25" s="642"/>
    </row>
    <row r="26" spans="2:18" ht="38.25">
      <c r="B26" s="679" t="s">
        <v>12</v>
      </c>
      <c r="C26" s="678" t="s">
        <v>14</v>
      </c>
      <c r="D26" s="689" t="s">
        <v>45</v>
      </c>
      <c r="E26" s="2728" t="s">
        <v>347</v>
      </c>
      <c r="F26" s="2640" t="s">
        <v>64</v>
      </c>
      <c r="G26" s="2643">
        <v>7</v>
      </c>
      <c r="H26" s="688" t="s">
        <v>342</v>
      </c>
      <c r="I26" s="1461">
        <v>73.400000000000006</v>
      </c>
      <c r="J26" s="687">
        <v>0</v>
      </c>
      <c r="K26" s="686"/>
      <c r="L26" s="685">
        <v>0</v>
      </c>
      <c r="M26" s="684">
        <v>80</v>
      </c>
      <c r="N26" s="683">
        <v>80</v>
      </c>
      <c r="O26" s="682" t="s">
        <v>346</v>
      </c>
      <c r="P26" s="681">
        <v>4</v>
      </c>
      <c r="Q26" s="681" t="s">
        <v>345</v>
      </c>
      <c r="R26" s="680" t="s">
        <v>345</v>
      </c>
    </row>
    <row r="27" spans="2:18" ht="18.600000000000001" customHeight="1" thickBot="1">
      <c r="B27" s="679"/>
      <c r="C27" s="678"/>
      <c r="D27" s="677"/>
      <c r="E27" s="2729"/>
      <c r="F27" s="2642"/>
      <c r="G27" s="2645"/>
      <c r="H27" s="646" t="s">
        <v>13</v>
      </c>
      <c r="I27" s="676">
        <f>I26</f>
        <v>73.400000000000006</v>
      </c>
      <c r="J27" s="676">
        <f>J26</f>
        <v>0</v>
      </c>
      <c r="K27" s="676"/>
      <c r="L27" s="676">
        <f>L26</f>
        <v>0</v>
      </c>
      <c r="M27" s="676">
        <f>M26</f>
        <v>80</v>
      </c>
      <c r="N27" s="675">
        <f>N26</f>
        <v>80</v>
      </c>
      <c r="O27" s="674"/>
      <c r="P27" s="643"/>
      <c r="Q27" s="643"/>
      <c r="R27" s="642"/>
    </row>
    <row r="28" spans="2:18" ht="27.6" customHeight="1">
      <c r="B28" s="2628" t="s">
        <v>12</v>
      </c>
      <c r="C28" s="2631" t="s">
        <v>14</v>
      </c>
      <c r="D28" s="2634" t="s">
        <v>46</v>
      </c>
      <c r="E28" s="2637" t="s">
        <v>344</v>
      </c>
      <c r="F28" s="2640" t="s">
        <v>64</v>
      </c>
      <c r="G28" s="2643">
        <v>7</v>
      </c>
      <c r="H28" s="664" t="s">
        <v>342</v>
      </c>
      <c r="I28" s="663">
        <v>6</v>
      </c>
      <c r="J28" s="662"/>
      <c r="K28" s="661"/>
      <c r="L28" s="660"/>
      <c r="M28" s="673">
        <v>6</v>
      </c>
      <c r="N28" s="672">
        <v>6</v>
      </c>
      <c r="O28" s="657"/>
      <c r="P28" s="657"/>
      <c r="Q28" s="657"/>
      <c r="R28" s="656"/>
    </row>
    <row r="29" spans="2:18" ht="10.9" customHeight="1">
      <c r="B29" s="2629"/>
      <c r="C29" s="2632"/>
      <c r="D29" s="2635"/>
      <c r="E29" s="2638"/>
      <c r="F29" s="2641"/>
      <c r="G29" s="2644"/>
      <c r="H29" s="655"/>
      <c r="I29" s="654"/>
      <c r="J29" s="653"/>
      <c r="K29" s="652"/>
      <c r="L29" s="651"/>
      <c r="M29" s="671"/>
      <c r="N29" s="670"/>
      <c r="O29" s="648"/>
      <c r="P29" s="648"/>
      <c r="Q29" s="648"/>
      <c r="R29" s="647"/>
    </row>
    <row r="30" spans="2:18" ht="15.75" thickBot="1">
      <c r="B30" s="2630"/>
      <c r="C30" s="2633"/>
      <c r="D30" s="2636"/>
      <c r="E30" s="2639"/>
      <c r="F30" s="2642"/>
      <c r="G30" s="2645"/>
      <c r="H30" s="646" t="s">
        <v>13</v>
      </c>
      <c r="I30" s="645">
        <f>I28</f>
        <v>6</v>
      </c>
      <c r="J30" s="669">
        <f>SUM(J28:J29)</f>
        <v>0</v>
      </c>
      <c r="K30" s="668"/>
      <c r="L30" s="667">
        <f>SUM(L28:L29)</f>
        <v>0</v>
      </c>
      <c r="M30" s="666">
        <f>M28</f>
        <v>6</v>
      </c>
      <c r="N30" s="665">
        <f>N28</f>
        <v>6</v>
      </c>
      <c r="O30" s="643"/>
      <c r="P30" s="643"/>
      <c r="Q30" s="643"/>
      <c r="R30" s="642"/>
    </row>
    <row r="31" spans="2:18">
      <c r="B31" s="2628" t="s">
        <v>12</v>
      </c>
      <c r="C31" s="2631" t="s">
        <v>14</v>
      </c>
      <c r="D31" s="2634" t="s">
        <v>47</v>
      </c>
      <c r="E31" s="2637" t="s">
        <v>343</v>
      </c>
      <c r="F31" s="2640" t="s">
        <v>64</v>
      </c>
      <c r="G31" s="2643">
        <v>7</v>
      </c>
      <c r="H31" s="664" t="s">
        <v>342</v>
      </c>
      <c r="I31" s="1462">
        <v>6.6</v>
      </c>
      <c r="J31" s="662"/>
      <c r="K31" s="661"/>
      <c r="L31" s="1463">
        <v>6.3</v>
      </c>
      <c r="M31" s="659">
        <v>3</v>
      </c>
      <c r="N31" s="658">
        <v>3</v>
      </c>
      <c r="O31" s="2625" t="s">
        <v>341</v>
      </c>
      <c r="P31" s="657"/>
      <c r="Q31" s="657"/>
      <c r="R31" s="656"/>
    </row>
    <row r="32" spans="2:18">
      <c r="B32" s="2629"/>
      <c r="C32" s="2632"/>
      <c r="D32" s="2635"/>
      <c r="E32" s="2638"/>
      <c r="F32" s="2641"/>
      <c r="G32" s="2644"/>
      <c r="H32" s="655"/>
      <c r="I32" s="654"/>
      <c r="J32" s="653"/>
      <c r="K32" s="652"/>
      <c r="L32" s="651"/>
      <c r="M32" s="650"/>
      <c r="N32" s="649"/>
      <c r="O32" s="2626"/>
      <c r="P32" s="648">
        <v>2</v>
      </c>
      <c r="Q32" s="648">
        <v>2</v>
      </c>
      <c r="R32" s="647">
        <v>2</v>
      </c>
    </row>
    <row r="33" spans="2:18" ht="27.6" customHeight="1" thickBot="1">
      <c r="B33" s="2630"/>
      <c r="C33" s="2633"/>
      <c r="D33" s="2636"/>
      <c r="E33" s="2639"/>
      <c r="F33" s="2642"/>
      <c r="G33" s="2645"/>
      <c r="H33" s="646" t="s">
        <v>13</v>
      </c>
      <c r="I33" s="645">
        <f t="shared" ref="I33:N33" si="5">I31</f>
        <v>6.6</v>
      </c>
      <c r="J33" s="645">
        <f t="shared" si="5"/>
        <v>0</v>
      </c>
      <c r="K33" s="645">
        <f t="shared" si="5"/>
        <v>0</v>
      </c>
      <c r="L33" s="645">
        <f t="shared" si="5"/>
        <v>6.3</v>
      </c>
      <c r="M33" s="645">
        <f t="shared" si="5"/>
        <v>3</v>
      </c>
      <c r="N33" s="644">
        <f t="shared" si="5"/>
        <v>3</v>
      </c>
      <c r="O33" s="2627"/>
      <c r="P33" s="643"/>
      <c r="Q33" s="643"/>
      <c r="R33" s="642"/>
    </row>
    <row r="34" spans="2:18" ht="12" customHeight="1" thickBot="1">
      <c r="B34" s="641" t="s">
        <v>12</v>
      </c>
      <c r="C34" s="2726" t="s">
        <v>16</v>
      </c>
      <c r="D34" s="2727"/>
      <c r="E34" s="2727"/>
      <c r="F34" s="2727"/>
      <c r="G34" s="2727"/>
      <c r="H34" s="2727"/>
      <c r="I34" s="640">
        <f t="shared" ref="I34:N34" si="6">I19+I22+I25+I27+I30+I33</f>
        <v>204</v>
      </c>
      <c r="J34" s="640">
        <f t="shared" si="6"/>
        <v>0</v>
      </c>
      <c r="K34" s="640">
        <f t="shared" si="6"/>
        <v>0</v>
      </c>
      <c r="L34" s="640">
        <f t="shared" si="6"/>
        <v>6.3</v>
      </c>
      <c r="M34" s="640">
        <f t="shared" si="6"/>
        <v>207</v>
      </c>
      <c r="N34" s="640">
        <f t="shared" si="6"/>
        <v>207</v>
      </c>
      <c r="O34" s="639"/>
      <c r="P34" s="638"/>
      <c r="Q34" s="638"/>
      <c r="R34" s="637"/>
    </row>
    <row r="35" spans="2:18" ht="15.75" thickBot="1">
      <c r="B35" s="636" t="s">
        <v>12</v>
      </c>
      <c r="C35" s="2725" t="s">
        <v>17</v>
      </c>
      <c r="D35" s="2725"/>
      <c r="E35" s="2725"/>
      <c r="F35" s="2725"/>
      <c r="G35" s="2725"/>
      <c r="H35" s="2725"/>
      <c r="I35" s="635">
        <f t="shared" ref="I35:N35" si="7">I34+I15</f>
        <v>214</v>
      </c>
      <c r="J35" s="635">
        <f t="shared" si="7"/>
        <v>0</v>
      </c>
      <c r="K35" s="635">
        <f t="shared" si="7"/>
        <v>0</v>
      </c>
      <c r="L35" s="635">
        <f t="shared" si="7"/>
        <v>6.3</v>
      </c>
      <c r="M35" s="635">
        <f t="shared" si="7"/>
        <v>217</v>
      </c>
      <c r="N35" s="635">
        <f t="shared" si="7"/>
        <v>217</v>
      </c>
      <c r="O35" s="2730"/>
      <c r="P35" s="2731"/>
      <c r="Q35" s="2731"/>
      <c r="R35" s="2732"/>
    </row>
    <row r="36" spans="2:18" ht="15.75">
      <c r="B36" s="632"/>
      <c r="C36" s="631"/>
      <c r="D36" s="631"/>
      <c r="E36" s="631"/>
      <c r="F36" s="631"/>
      <c r="G36" s="634"/>
      <c r="H36" s="633"/>
      <c r="I36" s="633"/>
      <c r="J36" s="633"/>
      <c r="K36" s="633"/>
      <c r="L36" s="633"/>
      <c r="M36" s="633"/>
      <c r="N36" s="633"/>
      <c r="O36" s="629"/>
      <c r="P36" s="629"/>
      <c r="Q36" s="629"/>
      <c r="R36" s="629"/>
    </row>
    <row r="37" spans="2:18" ht="15.75" thickBot="1">
      <c r="B37" s="632"/>
      <c r="C37" s="631"/>
      <c r="D37" s="630"/>
      <c r="E37" s="630"/>
      <c r="F37" s="630"/>
      <c r="G37" s="2733" t="s">
        <v>18</v>
      </c>
      <c r="H37" s="2734"/>
      <c r="I37" s="2734"/>
      <c r="J37" s="2734"/>
      <c r="K37" s="2734"/>
      <c r="L37" s="2734"/>
      <c r="M37" s="2734"/>
      <c r="N37" s="2734"/>
      <c r="O37" s="629"/>
      <c r="P37" s="629"/>
      <c r="Q37" s="629"/>
      <c r="R37" s="629"/>
    </row>
    <row r="38" spans="2:18" ht="36" customHeight="1" thickBot="1">
      <c r="B38" s="625"/>
      <c r="C38" s="625"/>
      <c r="D38" s="2716" t="s">
        <v>19</v>
      </c>
      <c r="E38" s="2717"/>
      <c r="F38" s="2717"/>
      <c r="G38" s="2717"/>
      <c r="H38" s="2718"/>
      <c r="I38" s="2719" t="s">
        <v>306</v>
      </c>
      <c r="J38" s="2720"/>
      <c r="K38" s="2720"/>
      <c r="L38" s="2721"/>
      <c r="M38" s="628"/>
      <c r="N38" s="628"/>
      <c r="O38" s="625"/>
      <c r="P38" s="626"/>
      <c r="Q38" s="625"/>
      <c r="R38" s="625"/>
    </row>
    <row r="39" spans="2:18" ht="15.75" thickBot="1">
      <c r="B39" s="625"/>
      <c r="C39" s="625"/>
      <c r="D39" s="2741" t="s">
        <v>20</v>
      </c>
      <c r="E39" s="2742"/>
      <c r="F39" s="2742"/>
      <c r="G39" s="2742"/>
      <c r="H39" s="2743"/>
      <c r="I39" s="2744">
        <f>I40+I41+I42+I43+I44</f>
        <v>214</v>
      </c>
      <c r="J39" s="2745"/>
      <c r="K39" s="2745"/>
      <c r="L39" s="2746"/>
      <c r="M39" s="628"/>
      <c r="N39" s="628"/>
      <c r="O39" s="625"/>
      <c r="P39" s="626"/>
      <c r="Q39" s="625"/>
      <c r="R39" s="625"/>
    </row>
    <row r="40" spans="2:18">
      <c r="B40" s="625"/>
      <c r="C40" s="625"/>
      <c r="D40" s="2735" t="s">
        <v>96</v>
      </c>
      <c r="E40" s="2736"/>
      <c r="F40" s="2736"/>
      <c r="G40" s="2736"/>
      <c r="H40" s="2737"/>
      <c r="I40" s="2738">
        <v>0</v>
      </c>
      <c r="J40" s="2739"/>
      <c r="K40" s="2739"/>
      <c r="L40" s="2740"/>
      <c r="M40" s="628"/>
      <c r="N40" s="628"/>
      <c r="O40" s="625"/>
      <c r="P40" s="626"/>
      <c r="Q40" s="625"/>
      <c r="R40" s="625"/>
    </row>
    <row r="41" spans="2:18">
      <c r="B41" s="625"/>
      <c r="C41" s="625"/>
      <c r="D41" s="2747" t="s">
        <v>97</v>
      </c>
      <c r="E41" s="2748"/>
      <c r="F41" s="2748"/>
      <c r="G41" s="2748"/>
      <c r="H41" s="2749"/>
      <c r="I41" s="2750">
        <v>0</v>
      </c>
      <c r="J41" s="2751"/>
      <c r="K41" s="2751"/>
      <c r="L41" s="2752"/>
      <c r="M41" s="628"/>
      <c r="N41" s="628"/>
      <c r="O41" s="625"/>
      <c r="P41" s="626"/>
      <c r="Q41" s="625"/>
      <c r="R41" s="625"/>
    </row>
    <row r="42" spans="2:18">
      <c r="B42" s="625"/>
      <c r="C42" s="625"/>
      <c r="D42" s="2753" t="s">
        <v>305</v>
      </c>
      <c r="E42" s="2754"/>
      <c r="F42" s="2754"/>
      <c r="G42" s="2754"/>
      <c r="H42" s="2755"/>
      <c r="I42" s="2750">
        <v>214</v>
      </c>
      <c r="J42" s="2751"/>
      <c r="K42" s="2751"/>
      <c r="L42" s="2752"/>
      <c r="M42" s="628"/>
      <c r="N42" s="628"/>
      <c r="O42" s="625"/>
      <c r="P42" s="626"/>
      <c r="Q42" s="625"/>
      <c r="R42" s="625"/>
    </row>
    <row r="43" spans="2:18">
      <c r="B43" s="625"/>
      <c r="C43" s="625"/>
      <c r="D43" s="2753" t="s">
        <v>98</v>
      </c>
      <c r="E43" s="2754"/>
      <c r="F43" s="2754"/>
      <c r="G43" s="2754"/>
      <c r="H43" s="2755"/>
      <c r="I43" s="2750">
        <v>0</v>
      </c>
      <c r="J43" s="2751"/>
      <c r="K43" s="2751"/>
      <c r="L43" s="2752"/>
      <c r="M43" s="628"/>
      <c r="N43" s="628"/>
      <c r="O43" s="625"/>
      <c r="P43" s="626"/>
      <c r="Q43" s="625"/>
      <c r="R43" s="625"/>
    </row>
    <row r="44" spans="2:18" ht="15.75" thickBot="1">
      <c r="B44" s="625"/>
      <c r="C44" s="625"/>
      <c r="D44" s="2747" t="s">
        <v>99</v>
      </c>
      <c r="E44" s="2748"/>
      <c r="F44" s="2748"/>
      <c r="G44" s="2748"/>
      <c r="H44" s="2749"/>
      <c r="I44" s="2750">
        <v>0</v>
      </c>
      <c r="J44" s="2751"/>
      <c r="K44" s="2751"/>
      <c r="L44" s="2752"/>
      <c r="M44" s="628"/>
      <c r="N44" s="628"/>
      <c r="O44" s="625"/>
      <c r="P44" s="626"/>
      <c r="Q44" s="625"/>
      <c r="R44" s="625"/>
    </row>
    <row r="45" spans="2:18" ht="15.75" thickBot="1">
      <c r="B45" s="625"/>
      <c r="C45" s="625"/>
      <c r="D45" s="2741" t="s">
        <v>21</v>
      </c>
      <c r="E45" s="2742"/>
      <c r="F45" s="2742"/>
      <c r="G45" s="2742"/>
      <c r="H45" s="2743"/>
      <c r="I45" s="2744">
        <f>I46+I47+I48</f>
        <v>0</v>
      </c>
      <c r="J45" s="2745"/>
      <c r="K45" s="2745"/>
      <c r="L45" s="2746"/>
      <c r="M45" s="628"/>
      <c r="N45" s="628"/>
      <c r="O45" s="625"/>
      <c r="P45" s="626"/>
      <c r="Q45" s="625"/>
      <c r="R45" s="625"/>
    </row>
    <row r="46" spans="2:18">
      <c r="B46" s="625"/>
      <c r="C46" s="625"/>
      <c r="D46" s="2761" t="s">
        <v>100</v>
      </c>
      <c r="E46" s="2762"/>
      <c r="F46" s="2762"/>
      <c r="G46" s="2762"/>
      <c r="H46" s="2763"/>
      <c r="I46" s="2764">
        <v>0</v>
      </c>
      <c r="J46" s="2764"/>
      <c r="K46" s="2764"/>
      <c r="L46" s="2765"/>
      <c r="M46" s="628"/>
      <c r="N46" s="628"/>
      <c r="O46" s="625"/>
      <c r="P46" s="626"/>
      <c r="Q46" s="625"/>
      <c r="R46" s="625"/>
    </row>
    <row r="47" spans="2:18">
      <c r="B47" s="625"/>
      <c r="C47" s="625"/>
      <c r="D47" s="2766" t="s">
        <v>101</v>
      </c>
      <c r="E47" s="2767"/>
      <c r="F47" s="2767"/>
      <c r="G47" s="2767"/>
      <c r="H47" s="2768"/>
      <c r="I47" s="2751">
        <v>0</v>
      </c>
      <c r="J47" s="2751"/>
      <c r="K47" s="2751"/>
      <c r="L47" s="2752"/>
      <c r="M47" s="628"/>
      <c r="N47" s="628"/>
      <c r="O47" s="625"/>
      <c r="P47" s="626"/>
      <c r="Q47" s="625"/>
      <c r="R47" s="625"/>
    </row>
    <row r="48" spans="2:18" ht="15.75" thickBot="1">
      <c r="B48" s="625"/>
      <c r="C48" s="625"/>
      <c r="D48" s="2753" t="s">
        <v>102</v>
      </c>
      <c r="E48" s="2754"/>
      <c r="F48" s="2754"/>
      <c r="G48" s="2754"/>
      <c r="H48" s="2769"/>
      <c r="I48" s="2751">
        <v>0</v>
      </c>
      <c r="J48" s="2751"/>
      <c r="K48" s="2751"/>
      <c r="L48" s="2752"/>
      <c r="M48" s="628"/>
      <c r="N48" s="628"/>
      <c r="O48" s="625"/>
      <c r="P48" s="626"/>
      <c r="Q48" s="625"/>
      <c r="R48" s="625"/>
    </row>
    <row r="49" spans="2:18" ht="12" customHeight="1" thickBot="1">
      <c r="B49" s="625"/>
      <c r="C49" s="625"/>
      <c r="D49" s="2756" t="s">
        <v>22</v>
      </c>
      <c r="E49" s="2757"/>
      <c r="F49" s="2757"/>
      <c r="G49" s="2757"/>
      <c r="H49" s="2758"/>
      <c r="I49" s="2759">
        <f>I45+I39</f>
        <v>214</v>
      </c>
      <c r="J49" s="2759"/>
      <c r="K49" s="2759"/>
      <c r="L49" s="2760"/>
      <c r="M49" s="627"/>
      <c r="N49" s="627"/>
      <c r="O49" s="625"/>
      <c r="P49" s="626"/>
      <c r="Q49" s="625"/>
      <c r="R49" s="625"/>
    </row>
  </sheetData>
  <mergeCells count="99">
    <mergeCell ref="D45:H45"/>
    <mergeCell ref="I45:L45"/>
    <mergeCell ref="D49:H49"/>
    <mergeCell ref="I49:L49"/>
    <mergeCell ref="D46:H46"/>
    <mergeCell ref="I46:L46"/>
    <mergeCell ref="D47:H47"/>
    <mergeCell ref="I47:L47"/>
    <mergeCell ref="D48:H48"/>
    <mergeCell ref="I48:L48"/>
    <mergeCell ref="D42:H42"/>
    <mergeCell ref="I42:L42"/>
    <mergeCell ref="D43:H43"/>
    <mergeCell ref="I43:L43"/>
    <mergeCell ref="D44:H44"/>
    <mergeCell ref="I44:L44"/>
    <mergeCell ref="D40:H40"/>
    <mergeCell ref="I40:L40"/>
    <mergeCell ref="D39:H39"/>
    <mergeCell ref="I39:L39"/>
    <mergeCell ref="D41:H41"/>
    <mergeCell ref="I41:L41"/>
    <mergeCell ref="O35:R35"/>
    <mergeCell ref="G28:G30"/>
    <mergeCell ref="G31:G33"/>
    <mergeCell ref="O31:O33"/>
    <mergeCell ref="G37:N37"/>
    <mergeCell ref="B17:B19"/>
    <mergeCell ref="C17:C19"/>
    <mergeCell ref="D17:D19"/>
    <mergeCell ref="D38:H38"/>
    <mergeCell ref="I38:L38"/>
    <mergeCell ref="B23:B25"/>
    <mergeCell ref="C23:C25"/>
    <mergeCell ref="D23:D25"/>
    <mergeCell ref="E23:E25"/>
    <mergeCell ref="F23:F25"/>
    <mergeCell ref="C35:H35"/>
    <mergeCell ref="C34:H34"/>
    <mergeCell ref="G23:G25"/>
    <mergeCell ref="E26:E27"/>
    <mergeCell ref="F26:F27"/>
    <mergeCell ref="G26:G27"/>
    <mergeCell ref="B20:B22"/>
    <mergeCell ref="C20:C22"/>
    <mergeCell ref="D20:D22"/>
    <mergeCell ref="E20:E22"/>
    <mergeCell ref="F20:F22"/>
    <mergeCell ref="P5:R5"/>
    <mergeCell ref="C7:R7"/>
    <mergeCell ref="D8:R8"/>
    <mergeCell ref="B9:B11"/>
    <mergeCell ref="C9:C11"/>
    <mergeCell ref="D9:D11"/>
    <mergeCell ref="E9:E11"/>
    <mergeCell ref="F9:F11"/>
    <mergeCell ref="G9:G11"/>
    <mergeCell ref="O9:O11"/>
    <mergeCell ref="M2:R2"/>
    <mergeCell ref="B4:B6"/>
    <mergeCell ref="C4:C6"/>
    <mergeCell ref="D4:D6"/>
    <mergeCell ref="E4:E6"/>
    <mergeCell ref="F4:F6"/>
    <mergeCell ref="G4:G6"/>
    <mergeCell ref="H4:H6"/>
    <mergeCell ref="I4:L4"/>
    <mergeCell ref="M4:M6"/>
    <mergeCell ref="N4:N6"/>
    <mergeCell ref="O4:R4"/>
    <mergeCell ref="I5:I6"/>
    <mergeCell ref="J5:K5"/>
    <mergeCell ref="L5:L6"/>
    <mergeCell ref="O5:O6"/>
    <mergeCell ref="O12:O13"/>
    <mergeCell ref="B12:B14"/>
    <mergeCell ref="C12:C14"/>
    <mergeCell ref="D12:D14"/>
    <mergeCell ref="E12:E14"/>
    <mergeCell ref="F12:F14"/>
    <mergeCell ref="G12:G14"/>
    <mergeCell ref="G20:G22"/>
    <mergeCell ref="D15:H15"/>
    <mergeCell ref="D16:R16"/>
    <mergeCell ref="G17:G19"/>
    <mergeCell ref="O18:O19"/>
    <mergeCell ref="E17:E19"/>
    <mergeCell ref="F17:F19"/>
    <mergeCell ref="O23:O25"/>
    <mergeCell ref="B31:B33"/>
    <mergeCell ref="C31:C33"/>
    <mergeCell ref="D31:D33"/>
    <mergeCell ref="E31:E33"/>
    <mergeCell ref="F31:F33"/>
    <mergeCell ref="B28:B30"/>
    <mergeCell ref="C28:C30"/>
    <mergeCell ref="D28:D30"/>
    <mergeCell ref="E28:E30"/>
    <mergeCell ref="F28:F30"/>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0"/>
  <sheetViews>
    <sheetView topLeftCell="A25" zoomScaleNormal="100" zoomScaleSheetLayoutView="100" workbookViewId="0">
      <selection activeCell="N46" sqref="N46"/>
    </sheetView>
  </sheetViews>
  <sheetFormatPr defaultColWidth="9.140625" defaultRowHeight="11.25"/>
  <cols>
    <col min="1" max="1" width="2.7109375" style="1" customWidth="1"/>
    <col min="2" max="3" width="2.5703125" style="1" customWidth="1"/>
    <col min="4" max="4" width="23.5703125" style="1" customWidth="1"/>
    <col min="5" max="5" width="7.85546875" style="2" customWidth="1"/>
    <col min="6" max="6" width="4.42578125" style="1" customWidth="1"/>
    <col min="7" max="7" width="5.5703125" style="3" customWidth="1"/>
    <col min="8" max="8" width="6.5703125" style="1" customWidth="1"/>
    <col min="9" max="9" width="5.5703125" style="1" customWidth="1"/>
    <col min="10" max="10" width="3.140625" style="1" customWidth="1"/>
    <col min="11" max="11" width="6.7109375" style="1" customWidth="1"/>
    <col min="12" max="12" width="6.5703125" style="1" customWidth="1"/>
    <col min="13" max="13" width="7.140625" style="1" customWidth="1"/>
    <col min="14" max="14" width="28.42578125" style="1" customWidth="1"/>
    <col min="15" max="15" width="5.5703125" style="4" customWidth="1"/>
    <col min="16" max="16" width="6" style="1" customWidth="1"/>
    <col min="17" max="17" width="5.85546875" style="1" customWidth="1"/>
    <col min="18" max="16384" width="9.140625" style="5"/>
  </cols>
  <sheetData>
    <row r="1" spans="1:23" ht="75.75" customHeight="1">
      <c r="L1" s="2100"/>
      <c r="M1" s="2101"/>
      <c r="N1" s="2101"/>
      <c r="O1" s="2101"/>
      <c r="P1" s="2101"/>
      <c r="Q1" s="2101"/>
    </row>
    <row r="2" spans="1:23" ht="13.5" customHeight="1">
      <c r="E2" s="797" t="s">
        <v>392</v>
      </c>
      <c r="L2" s="468"/>
      <c r="M2" s="796"/>
      <c r="N2" s="796"/>
      <c r="O2" s="796"/>
      <c r="P2" s="796"/>
      <c r="Q2" s="796"/>
    </row>
    <row r="3" spans="1:23" ht="15.75" customHeight="1">
      <c r="A3" s="134"/>
      <c r="B3" s="795"/>
      <c r="C3" s="795"/>
      <c r="D3" s="2127" t="s">
        <v>36</v>
      </c>
      <c r="E3" s="2127"/>
      <c r="F3" s="2127"/>
      <c r="G3" s="2127"/>
      <c r="H3" s="2127"/>
      <c r="I3" s="2127"/>
      <c r="J3" s="2127"/>
      <c r="K3" s="2127"/>
      <c r="L3" s="2127"/>
      <c r="M3" s="2127"/>
      <c r="N3" s="2127"/>
      <c r="O3" s="2127"/>
      <c r="P3" s="2127"/>
      <c r="Q3" s="2127"/>
      <c r="R3" s="2127"/>
      <c r="S3" s="2127"/>
      <c r="T3" s="2127"/>
      <c r="U3" s="2127"/>
      <c r="V3" s="2127"/>
      <c r="W3" s="2127"/>
    </row>
    <row r="4" spans="1:23" ht="18.75" customHeight="1" thickBot="1">
      <c r="O4" s="757"/>
    </row>
    <row r="5" spans="1:23" ht="36.75" customHeight="1">
      <c r="A5" s="2102" t="s">
        <v>0</v>
      </c>
      <c r="B5" s="2105" t="s">
        <v>1</v>
      </c>
      <c r="C5" s="2105" t="s">
        <v>2</v>
      </c>
      <c r="D5" s="2108" t="s">
        <v>3</v>
      </c>
      <c r="E5" s="2111" t="s">
        <v>4</v>
      </c>
      <c r="F5" s="2075" t="s">
        <v>5</v>
      </c>
      <c r="G5" s="2094" t="s">
        <v>6</v>
      </c>
      <c r="H5" s="2027" t="s">
        <v>149</v>
      </c>
      <c r="I5" s="2028"/>
      <c r="J5" s="2028"/>
      <c r="K5" s="2029"/>
      <c r="L5" s="2624" t="s">
        <v>391</v>
      </c>
      <c r="M5" s="2623" t="s">
        <v>390</v>
      </c>
      <c r="N5" s="2062" t="s">
        <v>23</v>
      </c>
      <c r="O5" s="2063"/>
      <c r="P5" s="2063"/>
      <c r="Q5" s="2064"/>
    </row>
    <row r="6" spans="1:23" ht="15" customHeight="1">
      <c r="A6" s="2103"/>
      <c r="B6" s="2106"/>
      <c r="C6" s="2106"/>
      <c r="D6" s="2109"/>
      <c r="E6" s="2112"/>
      <c r="F6" s="2076"/>
      <c r="G6" s="2095"/>
      <c r="H6" s="2097" t="s">
        <v>7</v>
      </c>
      <c r="I6" s="2099" t="s">
        <v>8</v>
      </c>
      <c r="J6" s="2099"/>
      <c r="K6" s="2081" t="s">
        <v>152</v>
      </c>
      <c r="L6" s="2598"/>
      <c r="M6" s="2594"/>
      <c r="N6" s="2087" t="s">
        <v>35</v>
      </c>
      <c r="O6" s="2089" t="s">
        <v>10</v>
      </c>
      <c r="P6" s="2089"/>
      <c r="Q6" s="2090"/>
    </row>
    <row r="7" spans="1:23" ht="94.5" customHeight="1" thickBot="1">
      <c r="A7" s="2104"/>
      <c r="B7" s="2107"/>
      <c r="C7" s="2107"/>
      <c r="D7" s="2110"/>
      <c r="E7" s="2113"/>
      <c r="F7" s="2077"/>
      <c r="G7" s="2096"/>
      <c r="H7" s="2098"/>
      <c r="I7" s="251" t="s">
        <v>7</v>
      </c>
      <c r="J7" s="34" t="s">
        <v>11</v>
      </c>
      <c r="K7" s="2082"/>
      <c r="L7" s="2599"/>
      <c r="M7" s="2595"/>
      <c r="N7" s="2088"/>
      <c r="O7" s="7" t="s">
        <v>94</v>
      </c>
      <c r="P7" s="7" t="s">
        <v>105</v>
      </c>
      <c r="Q7" s="8" t="s">
        <v>146</v>
      </c>
    </row>
    <row r="8" spans="1:23" ht="13.15" customHeight="1" thickBot="1">
      <c r="A8" s="37" t="s">
        <v>12</v>
      </c>
      <c r="B8" s="2083" t="s">
        <v>389</v>
      </c>
      <c r="C8" s="2083"/>
      <c r="D8" s="2083"/>
      <c r="E8" s="2083"/>
      <c r="F8" s="2083"/>
      <c r="G8" s="2083"/>
      <c r="H8" s="2083"/>
      <c r="I8" s="2083"/>
      <c r="J8" s="2083"/>
      <c r="K8" s="2083"/>
      <c r="L8" s="2083"/>
      <c r="M8" s="2083"/>
      <c r="N8" s="2083"/>
      <c r="O8" s="2083"/>
      <c r="P8" s="2083"/>
      <c r="Q8" s="2084"/>
    </row>
    <row r="9" spans="1:23" ht="24" customHeight="1" thickBot="1">
      <c r="A9" s="38" t="s">
        <v>12</v>
      </c>
      <c r="B9" s="39" t="s">
        <v>12</v>
      </c>
      <c r="C9" s="2085" t="s">
        <v>388</v>
      </c>
      <c r="D9" s="2085"/>
      <c r="E9" s="2085"/>
      <c r="F9" s="2085"/>
      <c r="G9" s="2085"/>
      <c r="H9" s="2085"/>
      <c r="I9" s="2085"/>
      <c r="J9" s="2085"/>
      <c r="K9" s="2085"/>
      <c r="L9" s="2085"/>
      <c r="M9" s="2085"/>
      <c r="N9" s="2085"/>
      <c r="O9" s="2085"/>
      <c r="P9" s="2085"/>
      <c r="Q9" s="2086"/>
    </row>
    <row r="10" spans="1:23" ht="14.25" customHeight="1">
      <c r="A10" s="2065" t="s">
        <v>12</v>
      </c>
      <c r="B10" s="2068" t="s">
        <v>12</v>
      </c>
      <c r="C10" s="2048" t="s">
        <v>12</v>
      </c>
      <c r="D10" s="2770" t="s">
        <v>387</v>
      </c>
      <c r="E10" s="1977" t="s">
        <v>64</v>
      </c>
      <c r="F10" s="2078" t="s">
        <v>367</v>
      </c>
      <c r="G10" s="206" t="s">
        <v>40</v>
      </c>
      <c r="H10" s="740">
        <v>2</v>
      </c>
      <c r="I10" s="739">
        <v>0</v>
      </c>
      <c r="J10" s="739"/>
      <c r="K10" s="738">
        <v>0</v>
      </c>
      <c r="L10" s="737">
        <v>10</v>
      </c>
      <c r="M10" s="736">
        <v>10</v>
      </c>
      <c r="N10" s="2775" t="s">
        <v>386</v>
      </c>
      <c r="O10" s="735"/>
      <c r="P10" s="735">
        <v>15</v>
      </c>
      <c r="Q10" s="734">
        <v>15</v>
      </c>
    </row>
    <row r="11" spans="1:23" ht="27" customHeight="1" thickBot="1">
      <c r="A11" s="2067"/>
      <c r="B11" s="2070"/>
      <c r="C11" s="2049"/>
      <c r="D11" s="2771"/>
      <c r="E11" s="1974"/>
      <c r="F11" s="2080"/>
      <c r="G11" s="9" t="s">
        <v>13</v>
      </c>
      <c r="H11" s="11">
        <f>SUM(H10:H10)</f>
        <v>2</v>
      </c>
      <c r="I11" s="10">
        <f>I10</f>
        <v>0</v>
      </c>
      <c r="J11" s="10"/>
      <c r="K11" s="12">
        <f>SUM(K10:K10)</f>
        <v>0</v>
      </c>
      <c r="L11" s="12">
        <f>SUM(L10:L10)</f>
        <v>10</v>
      </c>
      <c r="M11" s="12">
        <f>SUM(M10:M10)</f>
        <v>10</v>
      </c>
      <c r="N11" s="2776"/>
      <c r="O11" s="485"/>
      <c r="P11" s="485"/>
      <c r="Q11" s="486"/>
    </row>
    <row r="12" spans="1:23" ht="12.75" customHeight="1">
      <c r="A12" s="470" t="s">
        <v>12</v>
      </c>
      <c r="B12" s="22" t="s">
        <v>12</v>
      </c>
      <c r="C12" s="2053" t="s">
        <v>14</v>
      </c>
      <c r="D12" s="2777" t="s">
        <v>385</v>
      </c>
      <c r="E12" s="1977" t="s">
        <v>64</v>
      </c>
      <c r="F12" s="2078" t="s">
        <v>367</v>
      </c>
      <c r="G12" s="14" t="s">
        <v>40</v>
      </c>
      <c r="H12" s="16">
        <v>6</v>
      </c>
      <c r="I12" s="15">
        <v>0</v>
      </c>
      <c r="J12" s="15"/>
      <c r="K12" s="17">
        <v>0</v>
      </c>
      <c r="L12" s="18">
        <v>20</v>
      </c>
      <c r="M12" s="19">
        <v>20</v>
      </c>
      <c r="N12" s="2779" t="s">
        <v>384</v>
      </c>
      <c r="O12" s="794">
        <v>1</v>
      </c>
      <c r="P12" s="793">
        <v>1</v>
      </c>
      <c r="Q12" s="792">
        <v>2</v>
      </c>
    </row>
    <row r="13" spans="1:23" ht="25.5" customHeight="1" thickBot="1">
      <c r="A13" s="480"/>
      <c r="B13" s="23"/>
      <c r="C13" s="2054"/>
      <c r="D13" s="2778"/>
      <c r="E13" s="1974"/>
      <c r="F13" s="2080"/>
      <c r="G13" s="9" t="s">
        <v>13</v>
      </c>
      <c r="H13" s="11">
        <f>H12</f>
        <v>6</v>
      </c>
      <c r="I13" s="10">
        <f>I12</f>
        <v>0</v>
      </c>
      <c r="J13" s="10"/>
      <c r="K13" s="12">
        <f>K12</f>
        <v>0</v>
      </c>
      <c r="L13" s="12">
        <f>L12</f>
        <v>20</v>
      </c>
      <c r="M13" s="12">
        <f>M12</f>
        <v>20</v>
      </c>
      <c r="N13" s="2780"/>
      <c r="O13" s="791"/>
      <c r="P13" s="790"/>
      <c r="Q13" s="789"/>
    </row>
    <row r="14" spans="1:23" ht="15.75" customHeight="1">
      <c r="A14" s="470" t="s">
        <v>12</v>
      </c>
      <c r="B14" s="22" t="s">
        <v>12</v>
      </c>
      <c r="C14" s="2053" t="s">
        <v>37</v>
      </c>
      <c r="D14" s="2777" t="s">
        <v>383</v>
      </c>
      <c r="E14" s="1977" t="s">
        <v>64</v>
      </c>
      <c r="F14" s="2078" t="s">
        <v>367</v>
      </c>
      <c r="G14" s="14" t="s">
        <v>40</v>
      </c>
      <c r="H14" s="16">
        <v>0</v>
      </c>
      <c r="I14" s="15">
        <v>0</v>
      </c>
      <c r="J14" s="15"/>
      <c r="K14" s="17">
        <v>0</v>
      </c>
      <c r="L14" s="18">
        <v>3</v>
      </c>
      <c r="M14" s="19">
        <v>3</v>
      </c>
      <c r="N14" s="2772" t="s">
        <v>382</v>
      </c>
      <c r="O14" s="788">
        <v>0.6</v>
      </c>
      <c r="P14" s="788">
        <v>0.3</v>
      </c>
      <c r="Q14" s="787">
        <v>0.1</v>
      </c>
    </row>
    <row r="15" spans="1:23" ht="18" customHeight="1">
      <c r="A15" s="474"/>
      <c r="B15" s="41"/>
      <c r="C15" s="2052"/>
      <c r="D15" s="2781"/>
      <c r="E15" s="1983"/>
      <c r="F15" s="2079"/>
      <c r="G15" s="247"/>
      <c r="H15" s="77"/>
      <c r="I15" s="78"/>
      <c r="J15" s="78"/>
      <c r="K15" s="209"/>
      <c r="L15" s="755"/>
      <c r="M15" s="79"/>
      <c r="N15" s="2773"/>
      <c r="O15" s="786"/>
      <c r="P15" s="786"/>
      <c r="Q15" s="785"/>
    </row>
    <row r="16" spans="1:23" ht="18.600000000000001" customHeight="1" thickBot="1">
      <c r="A16" s="480"/>
      <c r="B16" s="23"/>
      <c r="C16" s="2054"/>
      <c r="D16" s="2778"/>
      <c r="E16" s="1974"/>
      <c r="F16" s="2080"/>
      <c r="G16" s="9" t="s">
        <v>13</v>
      </c>
      <c r="H16" s="11">
        <f>H14</f>
        <v>0</v>
      </c>
      <c r="I16" s="10">
        <f>I14</f>
        <v>0</v>
      </c>
      <c r="J16" s="10"/>
      <c r="K16" s="12">
        <f>K14</f>
        <v>0</v>
      </c>
      <c r="L16" s="12">
        <f>L14</f>
        <v>3</v>
      </c>
      <c r="M16" s="12">
        <f>M14</f>
        <v>3</v>
      </c>
      <c r="N16" s="2774"/>
      <c r="O16" s="499"/>
      <c r="P16" s="499"/>
      <c r="Q16" s="784"/>
    </row>
    <row r="17" spans="1:18" ht="14.25" customHeight="1">
      <c r="A17" s="470" t="s">
        <v>12</v>
      </c>
      <c r="B17" s="22" t="s">
        <v>12</v>
      </c>
      <c r="C17" s="2053" t="s">
        <v>38</v>
      </c>
      <c r="D17" s="2777" t="s">
        <v>381</v>
      </c>
      <c r="E17" s="1977" t="s">
        <v>64</v>
      </c>
      <c r="F17" s="2078" t="s">
        <v>367</v>
      </c>
      <c r="G17" s="14" t="s">
        <v>40</v>
      </c>
      <c r="H17" s="16">
        <v>2</v>
      </c>
      <c r="I17" s="15">
        <v>0</v>
      </c>
      <c r="J17" s="15"/>
      <c r="K17" s="17">
        <v>0</v>
      </c>
      <c r="L17" s="18">
        <v>5</v>
      </c>
      <c r="M17" s="19">
        <v>5</v>
      </c>
      <c r="N17" s="2772" t="s">
        <v>380</v>
      </c>
      <c r="O17" s="788">
        <v>0.6</v>
      </c>
      <c r="P17" s="788">
        <v>0.3</v>
      </c>
      <c r="Q17" s="787">
        <v>0.1</v>
      </c>
      <c r="R17" s="783"/>
    </row>
    <row r="18" spans="1:18" ht="30" customHeight="1">
      <c r="A18" s="474"/>
      <c r="B18" s="41"/>
      <c r="C18" s="2052"/>
      <c r="D18" s="2781"/>
      <c r="E18" s="1983"/>
      <c r="F18" s="2079"/>
      <c r="G18" s="247"/>
      <c r="H18" s="77"/>
      <c r="I18" s="78"/>
      <c r="J18" s="78"/>
      <c r="K18" s="209"/>
      <c r="L18" s="755"/>
      <c r="M18" s="79"/>
      <c r="N18" s="2773"/>
      <c r="O18" s="786"/>
      <c r="P18" s="786"/>
      <c r="Q18" s="785"/>
      <c r="R18" s="783"/>
    </row>
    <row r="19" spans="1:18" ht="21" customHeight="1" thickBot="1">
      <c r="A19" s="480"/>
      <c r="B19" s="23"/>
      <c r="C19" s="2054"/>
      <c r="D19" s="2778"/>
      <c r="E19" s="1974"/>
      <c r="F19" s="2080"/>
      <c r="G19" s="9" t="s">
        <v>13</v>
      </c>
      <c r="H19" s="11">
        <f>H17</f>
        <v>2</v>
      </c>
      <c r="I19" s="10">
        <f>I17</f>
        <v>0</v>
      </c>
      <c r="J19" s="10"/>
      <c r="K19" s="12">
        <f>K17</f>
        <v>0</v>
      </c>
      <c r="L19" s="12">
        <f>L17</f>
        <v>5</v>
      </c>
      <c r="M19" s="12">
        <f>M17</f>
        <v>5</v>
      </c>
      <c r="N19" s="2774"/>
      <c r="O19" s="499"/>
      <c r="P19" s="499"/>
      <c r="Q19" s="784"/>
      <c r="R19" s="783"/>
    </row>
    <row r="20" spans="1:18" ht="14.25" customHeight="1" thickBot="1">
      <c r="A20" s="38"/>
      <c r="B20" s="80"/>
      <c r="C20" s="2123" t="s">
        <v>15</v>
      </c>
      <c r="D20" s="2124"/>
      <c r="E20" s="2124"/>
      <c r="F20" s="2124"/>
      <c r="G20" s="2125"/>
      <c r="H20" s="171">
        <f t="shared" ref="H20:M20" si="0">H19+H16+H13+H11</f>
        <v>10</v>
      </c>
      <c r="I20" s="171">
        <f t="shared" si="0"/>
        <v>0</v>
      </c>
      <c r="J20" s="171">
        <f t="shared" si="0"/>
        <v>0</v>
      </c>
      <c r="K20" s="171">
        <f t="shared" si="0"/>
        <v>0</v>
      </c>
      <c r="L20" s="171">
        <f t="shared" si="0"/>
        <v>38</v>
      </c>
      <c r="M20" s="171">
        <f t="shared" si="0"/>
        <v>38</v>
      </c>
      <c r="N20" s="81"/>
      <c r="O20" s="111"/>
      <c r="P20" s="111"/>
      <c r="Q20" s="112"/>
    </row>
    <row r="21" spans="1:18" ht="14.25" customHeight="1" thickBot="1">
      <c r="A21" s="38" t="s">
        <v>12</v>
      </c>
      <c r="B21" s="39" t="s">
        <v>14</v>
      </c>
      <c r="C21" s="1988" t="s">
        <v>379</v>
      </c>
      <c r="D21" s="1988"/>
      <c r="E21" s="1988"/>
      <c r="F21" s="1988"/>
      <c r="G21" s="1988"/>
      <c r="H21" s="1988"/>
      <c r="I21" s="1988"/>
      <c r="J21" s="1988"/>
      <c r="K21" s="1988"/>
      <c r="L21" s="1988"/>
      <c r="M21" s="1988"/>
      <c r="N21" s="1988"/>
      <c r="O21" s="1988"/>
      <c r="P21" s="1988"/>
      <c r="Q21" s="1989"/>
    </row>
    <row r="22" spans="1:18" ht="14.25" customHeight="1">
      <c r="A22" s="470" t="s">
        <v>12</v>
      </c>
      <c r="B22" s="22" t="s">
        <v>14</v>
      </c>
      <c r="C22" s="2001" t="s">
        <v>12</v>
      </c>
      <c r="D22" s="2777" t="s">
        <v>378</v>
      </c>
      <c r="E22" s="1977" t="s">
        <v>377</v>
      </c>
      <c r="F22" s="2078" t="s">
        <v>367</v>
      </c>
      <c r="G22" s="14" t="s">
        <v>40</v>
      </c>
      <c r="H22" s="47">
        <v>30</v>
      </c>
      <c r="I22" s="44">
        <v>0</v>
      </c>
      <c r="J22" s="45"/>
      <c r="K22" s="1476">
        <v>25.4</v>
      </c>
      <c r="L22" s="47">
        <v>40</v>
      </c>
      <c r="M22" s="108">
        <v>40</v>
      </c>
      <c r="N22" s="2230" t="s">
        <v>376</v>
      </c>
      <c r="O22" s="472" t="s">
        <v>71</v>
      </c>
      <c r="P22" s="472" t="s">
        <v>71</v>
      </c>
      <c r="Q22" s="473" t="s">
        <v>71</v>
      </c>
    </row>
    <row r="23" spans="1:18" ht="25.5" customHeight="1">
      <c r="A23" s="474"/>
      <c r="B23" s="41"/>
      <c r="C23" s="2135"/>
      <c r="D23" s="2781"/>
      <c r="E23" s="2056"/>
      <c r="F23" s="2126"/>
      <c r="G23" s="247"/>
      <c r="H23" s="517"/>
      <c r="I23" s="156"/>
      <c r="J23" s="157"/>
      <c r="K23" s="158"/>
      <c r="L23" s="517"/>
      <c r="M23" s="782"/>
      <c r="N23" s="2782"/>
      <c r="O23" s="752"/>
      <c r="P23" s="752"/>
      <c r="Q23" s="751"/>
    </row>
    <row r="24" spans="1:18" ht="64.150000000000006" customHeight="1" thickBot="1">
      <c r="A24" s="52"/>
      <c r="B24" s="23"/>
      <c r="C24" s="2002"/>
      <c r="D24" s="2778"/>
      <c r="E24" s="1974"/>
      <c r="F24" s="2080"/>
      <c r="G24" s="9" t="s">
        <v>13</v>
      </c>
      <c r="H24" s="57">
        <f>H22*1</f>
        <v>30</v>
      </c>
      <c r="I24" s="57">
        <f t="shared" ref="I24:M24" si="1">I22*1</f>
        <v>0</v>
      </c>
      <c r="J24" s="57">
        <f t="shared" si="1"/>
        <v>0</v>
      </c>
      <c r="K24" s="57">
        <f t="shared" si="1"/>
        <v>25.4</v>
      </c>
      <c r="L24" s="57">
        <f t="shared" si="1"/>
        <v>40</v>
      </c>
      <c r="M24" s="57">
        <f t="shared" si="1"/>
        <v>40</v>
      </c>
      <c r="N24" s="781" t="s">
        <v>375</v>
      </c>
      <c r="O24" s="563" t="s">
        <v>71</v>
      </c>
      <c r="P24" s="748" t="s">
        <v>71</v>
      </c>
      <c r="Q24" s="564" t="s">
        <v>71</v>
      </c>
    </row>
    <row r="25" spans="1:18" ht="14.25" customHeight="1">
      <c r="A25" s="470" t="s">
        <v>12</v>
      </c>
      <c r="B25" s="22" t="s">
        <v>14</v>
      </c>
      <c r="C25" s="2001" t="s">
        <v>38</v>
      </c>
      <c r="D25" s="2777" t="s">
        <v>374</v>
      </c>
      <c r="E25" s="1977" t="s">
        <v>64</v>
      </c>
      <c r="F25" s="2078" t="s">
        <v>367</v>
      </c>
      <c r="G25" s="206" t="s">
        <v>40</v>
      </c>
      <c r="H25" s="47">
        <v>0</v>
      </c>
      <c r="I25" s="44">
        <v>0</v>
      </c>
      <c r="J25" s="45"/>
      <c r="K25" s="46">
        <v>0</v>
      </c>
      <c r="L25" s="47">
        <v>25</v>
      </c>
      <c r="M25" s="47">
        <v>25</v>
      </c>
      <c r="N25" s="2783" t="s">
        <v>373</v>
      </c>
      <c r="O25" s="472" t="s">
        <v>71</v>
      </c>
      <c r="P25" s="472" t="s">
        <v>71</v>
      </c>
      <c r="Q25" s="473" t="s">
        <v>71</v>
      </c>
    </row>
    <row r="26" spans="1:18" ht="26.25" customHeight="1" thickBot="1">
      <c r="A26" s="52"/>
      <c r="B26" s="23"/>
      <c r="C26" s="2002"/>
      <c r="D26" s="2778"/>
      <c r="E26" s="1974"/>
      <c r="F26" s="2080"/>
      <c r="G26" s="53" t="s">
        <v>13</v>
      </c>
      <c r="H26" s="57">
        <f>H25</f>
        <v>0</v>
      </c>
      <c r="I26" s="747">
        <f>I25</f>
        <v>0</v>
      </c>
      <c r="J26" s="230"/>
      <c r="K26" s="100">
        <f>K25</f>
        <v>0</v>
      </c>
      <c r="L26" s="57">
        <f>L25</f>
        <v>25</v>
      </c>
      <c r="M26" s="57">
        <f>M25</f>
        <v>25</v>
      </c>
      <c r="N26" s="2784"/>
      <c r="O26" s="563"/>
      <c r="P26" s="748"/>
      <c r="Q26" s="564"/>
    </row>
    <row r="27" spans="1:18" ht="14.25" customHeight="1">
      <c r="A27" s="470" t="s">
        <v>12</v>
      </c>
      <c r="B27" s="22" t="s">
        <v>14</v>
      </c>
      <c r="C27" s="2001" t="s">
        <v>42</v>
      </c>
      <c r="D27" s="2777" t="s">
        <v>372</v>
      </c>
      <c r="E27" s="1977" t="s">
        <v>64</v>
      </c>
      <c r="F27" s="2078" t="s">
        <v>367</v>
      </c>
      <c r="G27" s="206" t="s">
        <v>40</v>
      </c>
      <c r="H27" s="47">
        <v>0</v>
      </c>
      <c r="I27" s="44">
        <v>0</v>
      </c>
      <c r="J27" s="45"/>
      <c r="K27" s="46">
        <v>0</v>
      </c>
      <c r="L27" s="47">
        <v>10</v>
      </c>
      <c r="M27" s="108">
        <v>10</v>
      </c>
      <c r="N27" s="2790" t="s">
        <v>371</v>
      </c>
      <c r="O27" s="472" t="s">
        <v>71</v>
      </c>
      <c r="P27" s="472" t="s">
        <v>71</v>
      </c>
      <c r="Q27" s="473" t="s">
        <v>71</v>
      </c>
    </row>
    <row r="28" spans="1:18" ht="11.25" customHeight="1">
      <c r="A28" s="474"/>
      <c r="B28" s="41"/>
      <c r="C28" s="2136"/>
      <c r="D28" s="2781"/>
      <c r="E28" s="1983"/>
      <c r="F28" s="2079"/>
      <c r="G28" s="780" t="s">
        <v>40</v>
      </c>
      <c r="H28" s="779"/>
      <c r="I28" s="48"/>
      <c r="J28" s="49"/>
      <c r="K28" s="778"/>
      <c r="L28" s="51"/>
      <c r="M28" s="776"/>
      <c r="N28" s="2791"/>
      <c r="O28" s="775"/>
      <c r="P28" s="774"/>
      <c r="Q28" s="773"/>
    </row>
    <row r="29" spans="1:18" ht="36" customHeight="1" thickBot="1">
      <c r="A29" s="52"/>
      <c r="B29" s="23"/>
      <c r="C29" s="2002"/>
      <c r="D29" s="2778"/>
      <c r="E29" s="1974"/>
      <c r="F29" s="2080"/>
      <c r="G29" s="53" t="s">
        <v>13</v>
      </c>
      <c r="H29" s="57">
        <f>H27+H28</f>
        <v>0</v>
      </c>
      <c r="I29" s="747">
        <f>I27+I28</f>
        <v>0</v>
      </c>
      <c r="J29" s="230"/>
      <c r="K29" s="100">
        <f>K27+K28</f>
        <v>0</v>
      </c>
      <c r="L29" s="57">
        <f>L27+L28</f>
        <v>10</v>
      </c>
      <c r="M29" s="57">
        <f>M27+M28</f>
        <v>10</v>
      </c>
      <c r="N29" s="2792"/>
      <c r="O29" s="563"/>
      <c r="P29" s="748"/>
      <c r="Q29" s="564"/>
    </row>
    <row r="30" spans="1:18" ht="18" customHeight="1">
      <c r="A30" s="470" t="s">
        <v>12</v>
      </c>
      <c r="B30" s="22" t="s">
        <v>14</v>
      </c>
      <c r="C30" s="2001" t="s">
        <v>43</v>
      </c>
      <c r="D30" s="2777" t="s">
        <v>370</v>
      </c>
      <c r="E30" s="1977" t="s">
        <v>64</v>
      </c>
      <c r="F30" s="2078" t="s">
        <v>367</v>
      </c>
      <c r="G30" s="206" t="s">
        <v>40</v>
      </c>
      <c r="H30" s="47">
        <v>0</v>
      </c>
      <c r="I30" s="44">
        <v>0</v>
      </c>
      <c r="J30" s="45"/>
      <c r="K30" s="46">
        <v>0</v>
      </c>
      <c r="L30" s="47">
        <v>10</v>
      </c>
      <c r="M30" s="108">
        <v>10</v>
      </c>
      <c r="N30" s="2790" t="s">
        <v>369</v>
      </c>
      <c r="O30" s="472" t="s">
        <v>71</v>
      </c>
      <c r="P30" s="472" t="s">
        <v>71</v>
      </c>
      <c r="Q30" s="473" t="s">
        <v>71</v>
      </c>
    </row>
    <row r="31" spans="1:18" ht="7.5" customHeight="1">
      <c r="A31" s="474"/>
      <c r="B31" s="41"/>
      <c r="C31" s="2136"/>
      <c r="D31" s="2781"/>
      <c r="E31" s="1983"/>
      <c r="F31" s="2079"/>
      <c r="G31" s="777"/>
      <c r="H31" s="51"/>
      <c r="I31" s="48"/>
      <c r="J31" s="49"/>
      <c r="K31" s="50"/>
      <c r="L31" s="51"/>
      <c r="M31" s="776"/>
      <c r="N31" s="2791"/>
      <c r="O31" s="775"/>
      <c r="P31" s="774"/>
      <c r="Q31" s="773"/>
    </row>
    <row r="32" spans="1:18" ht="36.6" customHeight="1" thickBot="1">
      <c r="A32" s="52"/>
      <c r="B32" s="23"/>
      <c r="C32" s="2002"/>
      <c r="D32" s="2778"/>
      <c r="E32" s="1974"/>
      <c r="F32" s="2080"/>
      <c r="G32" s="53" t="s">
        <v>13</v>
      </c>
      <c r="H32" s="57">
        <f>H30+H31</f>
        <v>0</v>
      </c>
      <c r="I32" s="747">
        <f>I30+I31</f>
        <v>0</v>
      </c>
      <c r="J32" s="230"/>
      <c r="K32" s="100">
        <f>K30+K31</f>
        <v>0</v>
      </c>
      <c r="L32" s="57">
        <f>L30+L31</f>
        <v>10</v>
      </c>
      <c r="M32" s="57">
        <f>M30+M31</f>
        <v>10</v>
      </c>
      <c r="N32" s="2792"/>
      <c r="O32" s="563"/>
      <c r="P32" s="748"/>
      <c r="Q32" s="564"/>
    </row>
    <row r="33" spans="1:39" ht="15.75" customHeight="1">
      <c r="A33" s="470" t="s">
        <v>12</v>
      </c>
      <c r="B33" s="22" t="s">
        <v>14</v>
      </c>
      <c r="C33" s="2001" t="s">
        <v>44</v>
      </c>
      <c r="D33" s="2777" t="s">
        <v>368</v>
      </c>
      <c r="E33" s="1977" t="s">
        <v>64</v>
      </c>
      <c r="F33" s="2078" t="s">
        <v>367</v>
      </c>
      <c r="G33" s="206" t="s">
        <v>40</v>
      </c>
      <c r="H33" s="1477">
        <v>62.2</v>
      </c>
      <c r="I33" s="44">
        <v>0</v>
      </c>
      <c r="J33" s="45"/>
      <c r="K33" s="46">
        <v>30</v>
      </c>
      <c r="L33" s="47">
        <v>100</v>
      </c>
      <c r="M33" s="108">
        <v>100</v>
      </c>
      <c r="N33" s="2790" t="s">
        <v>366</v>
      </c>
      <c r="O33" s="472" t="s">
        <v>71</v>
      </c>
      <c r="P33" s="772" t="s">
        <v>71</v>
      </c>
      <c r="Q33" s="772" t="s">
        <v>71</v>
      </c>
    </row>
    <row r="34" spans="1:39" ht="20.25" customHeight="1" thickBot="1">
      <c r="A34" s="52"/>
      <c r="B34" s="23"/>
      <c r="C34" s="2002"/>
      <c r="D34" s="2778"/>
      <c r="E34" s="1974"/>
      <c r="F34" s="2080"/>
      <c r="G34" s="53" t="s">
        <v>13</v>
      </c>
      <c r="H34" s="57">
        <f t="shared" ref="H34:M34" si="2">H33</f>
        <v>62.2</v>
      </c>
      <c r="I34" s="57">
        <f t="shared" si="2"/>
        <v>0</v>
      </c>
      <c r="J34" s="57">
        <f t="shared" si="2"/>
        <v>0</v>
      </c>
      <c r="K34" s="57">
        <f t="shared" si="2"/>
        <v>30</v>
      </c>
      <c r="L34" s="57">
        <f t="shared" si="2"/>
        <v>100</v>
      </c>
      <c r="M34" s="57">
        <f t="shared" si="2"/>
        <v>100</v>
      </c>
      <c r="N34" s="2792"/>
      <c r="O34" s="563"/>
      <c r="P34" s="748"/>
      <c r="Q34" s="564"/>
    </row>
    <row r="35" spans="1:39" ht="12.75" customHeight="1" thickBot="1">
      <c r="A35" s="771" t="s">
        <v>12</v>
      </c>
      <c r="B35" s="22" t="s">
        <v>14</v>
      </c>
      <c r="C35" s="245" t="s">
        <v>45</v>
      </c>
      <c r="D35" s="770"/>
      <c r="E35" s="243"/>
      <c r="F35" s="260"/>
      <c r="G35" s="206"/>
      <c r="H35" s="47"/>
      <c r="I35" s="44"/>
      <c r="J35" s="45"/>
      <c r="K35" s="46"/>
      <c r="L35" s="47"/>
      <c r="M35" s="108"/>
      <c r="N35" s="769"/>
      <c r="O35" s="472"/>
      <c r="P35" s="472"/>
      <c r="Q35" s="473"/>
    </row>
    <row r="36" spans="1:39" ht="14.25" customHeight="1" thickBot="1">
      <c r="A36" s="38"/>
      <c r="B36" s="80"/>
      <c r="C36" s="2123" t="s">
        <v>15</v>
      </c>
      <c r="D36" s="2124"/>
      <c r="E36" s="2124"/>
      <c r="F36" s="2124"/>
      <c r="G36" s="2125"/>
      <c r="H36" s="171">
        <f t="shared" ref="H36:M36" si="3">H34+H32+H29+H26+H24</f>
        <v>92.2</v>
      </c>
      <c r="I36" s="171">
        <f t="shared" si="3"/>
        <v>0</v>
      </c>
      <c r="J36" s="171">
        <f t="shared" si="3"/>
        <v>0</v>
      </c>
      <c r="K36" s="171">
        <f t="shared" si="3"/>
        <v>55.4</v>
      </c>
      <c r="L36" s="171">
        <f t="shared" si="3"/>
        <v>185</v>
      </c>
      <c r="M36" s="171">
        <f t="shared" si="3"/>
        <v>185</v>
      </c>
      <c r="N36" s="81"/>
      <c r="O36" s="111"/>
      <c r="P36" s="111"/>
      <c r="Q36" s="112"/>
    </row>
    <row r="37" spans="1:39" ht="14.25" customHeight="1" thickBot="1">
      <c r="A37" s="480"/>
      <c r="B37" s="448"/>
      <c r="C37" s="1992" t="s">
        <v>16</v>
      </c>
      <c r="D37" s="1993"/>
      <c r="E37" s="1993"/>
      <c r="F37" s="1993"/>
      <c r="G37" s="1993"/>
      <c r="H37" s="768">
        <f t="shared" ref="H37:M37" si="4">H36+H20</f>
        <v>102.2</v>
      </c>
      <c r="I37" s="768">
        <f t="shared" si="4"/>
        <v>0</v>
      </c>
      <c r="J37" s="768">
        <f t="shared" si="4"/>
        <v>0</v>
      </c>
      <c r="K37" s="768">
        <f t="shared" si="4"/>
        <v>55.4</v>
      </c>
      <c r="L37" s="768">
        <f t="shared" si="4"/>
        <v>223</v>
      </c>
      <c r="M37" s="768">
        <f t="shared" si="4"/>
        <v>223</v>
      </c>
      <c r="N37" s="767"/>
      <c r="O37" s="766"/>
      <c r="P37" s="766"/>
      <c r="Q37" s="765"/>
    </row>
    <row r="38" spans="1:39" ht="14.25" customHeight="1" thickBot="1">
      <c r="A38" s="764"/>
      <c r="B38" s="2607" t="s">
        <v>17</v>
      </c>
      <c r="C38" s="1984"/>
      <c r="D38" s="1984"/>
      <c r="E38" s="1984"/>
      <c r="F38" s="1984"/>
      <c r="G38" s="1984"/>
      <c r="H38" s="1478">
        <f>H37</f>
        <v>102.2</v>
      </c>
      <c r="I38" s="763">
        <f>I37*1</f>
        <v>0</v>
      </c>
      <c r="J38" s="763">
        <f>J37*1</f>
        <v>0</v>
      </c>
      <c r="K38" s="1478">
        <f>K37*1</f>
        <v>55.4</v>
      </c>
      <c r="L38" s="763">
        <f>L37*1</f>
        <v>223</v>
      </c>
      <c r="M38" s="763">
        <f>M37*1</f>
        <v>223</v>
      </c>
      <c r="N38" s="1994"/>
      <c r="O38" s="1995"/>
      <c r="P38" s="1995"/>
      <c r="Q38" s="1996"/>
    </row>
    <row r="39" spans="1:39" s="758" customFormat="1" ht="14.25" customHeight="1">
      <c r="A39" s="762"/>
      <c r="B39" s="761"/>
      <c r="C39" s="761"/>
      <c r="D39" s="761"/>
      <c r="E39" s="761"/>
      <c r="F39" s="761"/>
      <c r="G39" s="761"/>
      <c r="H39" s="760"/>
      <c r="I39" s="760"/>
      <c r="J39" s="760"/>
      <c r="K39" s="760"/>
      <c r="L39" s="760"/>
      <c r="M39" s="760"/>
      <c r="N39" s="759"/>
      <c r="O39" s="759"/>
      <c r="P39" s="759"/>
      <c r="Q39" s="759"/>
    </row>
    <row r="40" spans="1:39" s="758" customFormat="1" ht="14.25" customHeight="1">
      <c r="A40" s="762"/>
      <c r="B40" s="761"/>
      <c r="C40" s="761"/>
      <c r="D40" s="761"/>
      <c r="E40" s="761"/>
      <c r="F40" s="761"/>
      <c r="G40" s="761"/>
      <c r="H40" s="760"/>
      <c r="I40" s="760"/>
      <c r="J40" s="760"/>
      <c r="K40" s="760"/>
      <c r="L40" s="760"/>
      <c r="M40" s="760"/>
      <c r="N40" s="759"/>
      <c r="O40" s="759"/>
      <c r="P40" s="759"/>
      <c r="Q40" s="759"/>
    </row>
    <row r="41" spans="1:39" s="758" customFormat="1" ht="14.25" customHeight="1">
      <c r="A41" s="762"/>
      <c r="B41" s="761"/>
      <c r="C41" s="761"/>
      <c r="D41" s="761"/>
      <c r="E41" s="761"/>
      <c r="F41" s="761"/>
      <c r="G41" s="761"/>
      <c r="H41" s="760"/>
      <c r="I41" s="760"/>
      <c r="J41" s="760"/>
      <c r="K41" s="760"/>
      <c r="L41" s="760"/>
      <c r="M41" s="760"/>
      <c r="N41" s="759"/>
      <c r="O41" s="759"/>
      <c r="P41" s="759"/>
      <c r="Q41" s="759"/>
    </row>
    <row r="42" spans="1:39" s="758" customFormat="1" ht="14.25" customHeight="1">
      <c r="A42" s="762"/>
      <c r="B42" s="761"/>
      <c r="C42" s="761"/>
      <c r="D42" s="761"/>
      <c r="E42" s="761"/>
      <c r="F42" s="761"/>
      <c r="G42" s="761"/>
      <c r="H42" s="760"/>
      <c r="I42" s="760"/>
      <c r="J42" s="760"/>
      <c r="K42" s="760"/>
      <c r="L42" s="760"/>
      <c r="M42" s="760"/>
      <c r="N42" s="759"/>
      <c r="O42" s="759"/>
      <c r="P42" s="759"/>
      <c r="Q42" s="759"/>
    </row>
    <row r="43" spans="1:39" s="758" customFormat="1" ht="14.25" customHeight="1">
      <c r="A43" s="762"/>
      <c r="B43" s="761"/>
      <c r="C43" s="761"/>
      <c r="D43" s="761"/>
      <c r="E43" s="761"/>
      <c r="F43" s="761"/>
      <c r="G43" s="761"/>
      <c r="H43" s="760"/>
      <c r="I43" s="760"/>
      <c r="J43" s="760"/>
      <c r="K43" s="760"/>
      <c r="L43" s="760"/>
      <c r="M43" s="760"/>
      <c r="N43" s="759"/>
      <c r="O43" s="759"/>
      <c r="P43" s="759"/>
      <c r="Q43" s="759"/>
    </row>
    <row r="44" spans="1:39" s="758" customFormat="1" ht="14.25" customHeight="1">
      <c r="A44" s="762"/>
      <c r="B44" s="761"/>
      <c r="C44" s="761"/>
      <c r="D44" s="761"/>
      <c r="E44" s="761"/>
      <c r="F44" s="761"/>
      <c r="G44" s="761"/>
      <c r="H44" s="760"/>
      <c r="I44" s="760"/>
      <c r="J44" s="760"/>
      <c r="K44" s="760"/>
      <c r="L44" s="760"/>
      <c r="M44" s="760"/>
      <c r="N44" s="759"/>
      <c r="O44" s="759"/>
      <c r="P44" s="759"/>
      <c r="Q44" s="759"/>
    </row>
    <row r="45" spans="1:39" s="26" customFormat="1" ht="15.75" customHeight="1" thickBot="1">
      <c r="A45" s="168"/>
      <c r="B45" s="169"/>
      <c r="C45" s="169"/>
      <c r="D45" s="169"/>
      <c r="E45" s="169"/>
      <c r="F45" s="1962" t="s">
        <v>18</v>
      </c>
      <c r="G45" s="1962"/>
      <c r="H45" s="1962"/>
      <c r="I45" s="1962"/>
      <c r="J45" s="1962"/>
      <c r="K45" s="1962"/>
      <c r="L45" s="1962"/>
      <c r="M45" s="1962"/>
      <c r="N45" s="464"/>
      <c r="O45" s="464"/>
      <c r="P45" s="464"/>
      <c r="Q45" s="464"/>
      <c r="R45" s="25"/>
      <c r="S45" s="25"/>
      <c r="T45" s="25"/>
      <c r="U45" s="25"/>
      <c r="V45" s="25"/>
      <c r="W45" s="25"/>
      <c r="X45" s="25"/>
      <c r="Y45" s="25"/>
      <c r="Z45" s="25"/>
      <c r="AA45" s="25"/>
      <c r="AB45" s="25"/>
      <c r="AC45" s="25"/>
      <c r="AD45" s="25"/>
      <c r="AE45" s="25"/>
      <c r="AF45" s="25"/>
      <c r="AG45" s="25"/>
      <c r="AH45" s="25"/>
      <c r="AI45" s="25"/>
      <c r="AJ45" s="25"/>
      <c r="AK45" s="25"/>
      <c r="AL45" s="25"/>
      <c r="AM45" s="25"/>
    </row>
    <row r="46" spans="1:39" ht="36.75" customHeight="1" thickBot="1">
      <c r="C46" s="437"/>
      <c r="D46" s="2041" t="s">
        <v>19</v>
      </c>
      <c r="E46" s="2042"/>
      <c r="F46" s="2042"/>
      <c r="G46" s="2042"/>
      <c r="H46" s="2043"/>
      <c r="I46" s="2799" t="s">
        <v>365</v>
      </c>
      <c r="J46" s="2800"/>
      <c r="K46" s="2800"/>
      <c r="L46" s="2801"/>
      <c r="M46" s="5"/>
    </row>
    <row r="47" spans="1:39" ht="13.5" thickBot="1">
      <c r="D47" s="2021" t="s">
        <v>20</v>
      </c>
      <c r="E47" s="2793"/>
      <c r="F47" s="2793"/>
      <c r="G47" s="2793"/>
      <c r="H47" s="2794"/>
      <c r="I47" s="2024">
        <f>I48+I49+I50+I51+I52</f>
        <v>102.2</v>
      </c>
      <c r="J47" s="2025"/>
      <c r="K47" s="2025"/>
      <c r="L47" s="2026"/>
    </row>
    <row r="48" spans="1:39" ht="12.75">
      <c r="D48" s="1970" t="s">
        <v>96</v>
      </c>
      <c r="E48" s="2785"/>
      <c r="F48" s="2785"/>
      <c r="G48" s="2785"/>
      <c r="H48" s="2786"/>
      <c r="I48" s="2787">
        <v>102.2</v>
      </c>
      <c r="J48" s="2788"/>
      <c r="K48" s="2788"/>
      <c r="L48" s="2789"/>
    </row>
    <row r="49" spans="4:20" ht="12.75">
      <c r="D49" s="1964" t="s">
        <v>97</v>
      </c>
      <c r="E49" s="2795"/>
      <c r="F49" s="2795"/>
      <c r="G49" s="2795"/>
      <c r="H49" s="2796"/>
      <c r="I49" s="1967"/>
      <c r="J49" s="1968"/>
      <c r="K49" s="1968"/>
      <c r="L49" s="1969"/>
    </row>
    <row r="50" spans="4:20" ht="12.75">
      <c r="D50" s="2015" t="s">
        <v>305</v>
      </c>
      <c r="E50" s="2797"/>
      <c r="F50" s="2797"/>
      <c r="G50" s="2797"/>
      <c r="H50" s="2798"/>
      <c r="I50" s="1967"/>
      <c r="J50" s="1968"/>
      <c r="K50" s="1968"/>
      <c r="L50" s="1969"/>
    </row>
    <row r="51" spans="4:20" ht="12.75">
      <c r="D51" s="2015" t="s">
        <v>98</v>
      </c>
      <c r="E51" s="2797"/>
      <c r="F51" s="2797"/>
      <c r="G51" s="2797"/>
      <c r="H51" s="2798"/>
      <c r="I51" s="1967">
        <v>0</v>
      </c>
      <c r="J51" s="1968"/>
      <c r="K51" s="1968"/>
      <c r="L51" s="1969"/>
    </row>
    <row r="52" spans="4:20" ht="13.5" thickBot="1">
      <c r="D52" s="1964" t="s">
        <v>99</v>
      </c>
      <c r="E52" s="2795"/>
      <c r="F52" s="2795"/>
      <c r="G52" s="2795"/>
      <c r="H52" s="2796"/>
      <c r="I52" s="1967"/>
      <c r="J52" s="1968"/>
      <c r="K52" s="1968"/>
      <c r="L52" s="1969"/>
      <c r="M52" s="6"/>
      <c r="N52" s="6"/>
      <c r="O52" s="6"/>
      <c r="P52" s="6"/>
      <c r="Q52" s="6"/>
      <c r="R52" s="6"/>
      <c r="S52" s="6"/>
      <c r="T52" s="6"/>
    </row>
    <row r="53" spans="4:20" ht="13.5" thickBot="1">
      <c r="D53" s="2021" t="s">
        <v>21</v>
      </c>
      <c r="E53" s="2793"/>
      <c r="F53" s="2793"/>
      <c r="G53" s="2793"/>
      <c r="H53" s="2794"/>
      <c r="I53" s="2024">
        <f>I54+I55+I56+I57+I58+I59</f>
        <v>0</v>
      </c>
      <c r="J53" s="2025"/>
      <c r="K53" s="2025"/>
      <c r="L53" s="2026"/>
    </row>
    <row r="54" spans="4:20" ht="12">
      <c r="D54" s="2469" t="s">
        <v>100</v>
      </c>
      <c r="E54" s="2470"/>
      <c r="F54" s="2470"/>
      <c r="G54" s="2470"/>
      <c r="H54" s="2471"/>
      <c r="I54" s="2472">
        <v>0</v>
      </c>
      <c r="J54" s="2033"/>
      <c r="K54" s="2033"/>
      <c r="L54" s="2034"/>
    </row>
    <row r="55" spans="4:20" ht="12">
      <c r="D55" s="2805" t="s">
        <v>364</v>
      </c>
      <c r="E55" s="2806"/>
      <c r="F55" s="2806"/>
      <c r="G55" s="2806"/>
      <c r="H55" s="2807"/>
      <c r="I55" s="2007">
        <v>0</v>
      </c>
      <c r="J55" s="2008"/>
      <c r="K55" s="2008"/>
      <c r="L55" s="2009"/>
    </row>
    <row r="56" spans="4:20" ht="12">
      <c r="D56" s="2600" t="s">
        <v>304</v>
      </c>
      <c r="E56" s="2601"/>
      <c r="F56" s="2601"/>
      <c r="G56" s="2601"/>
      <c r="H56" s="2602"/>
      <c r="I56" s="1968"/>
      <c r="J56" s="1968"/>
      <c r="K56" s="1968"/>
      <c r="L56" s="1969"/>
    </row>
    <row r="57" spans="4:20" ht="12.75">
      <c r="D57" s="2030" t="s">
        <v>101</v>
      </c>
      <c r="E57" s="2031"/>
      <c r="F57" s="2031"/>
      <c r="G57" s="2031"/>
      <c r="H57" s="2032"/>
      <c r="I57" s="1968">
        <v>0</v>
      </c>
      <c r="J57" s="1968"/>
      <c r="K57" s="1968"/>
      <c r="L57" s="1969"/>
    </row>
    <row r="58" spans="4:20" ht="12.75">
      <c r="D58" s="2473" t="s">
        <v>303</v>
      </c>
      <c r="E58" s="2474"/>
      <c r="F58" s="2474"/>
      <c r="G58" s="2474"/>
      <c r="H58" s="2475"/>
      <c r="I58" s="1968"/>
      <c r="J58" s="1968"/>
      <c r="K58" s="1968"/>
      <c r="L58" s="1969"/>
    </row>
    <row r="59" spans="4:20" ht="13.5" thickBot="1">
      <c r="D59" s="2015" t="s">
        <v>102</v>
      </c>
      <c r="E59" s="2797"/>
      <c r="F59" s="2797"/>
      <c r="G59" s="2797"/>
      <c r="H59" s="2802"/>
      <c r="I59" s="1968"/>
      <c r="J59" s="1968"/>
      <c r="K59" s="1968"/>
      <c r="L59" s="1969"/>
    </row>
    <row r="60" spans="4:20" ht="13.5" thickBot="1">
      <c r="D60" s="2010" t="s">
        <v>22</v>
      </c>
      <c r="E60" s="2803"/>
      <c r="F60" s="2803"/>
      <c r="G60" s="2803"/>
      <c r="H60" s="2804"/>
      <c r="I60" s="2013">
        <f>I53+I47</f>
        <v>102.2</v>
      </c>
      <c r="J60" s="2013"/>
      <c r="K60" s="2013"/>
      <c r="L60" s="2014"/>
    </row>
  </sheetData>
  <mergeCells count="104">
    <mergeCell ref="D57:H57"/>
    <mergeCell ref="I57:L57"/>
    <mergeCell ref="D59:H59"/>
    <mergeCell ref="I59:L59"/>
    <mergeCell ref="D60:H60"/>
    <mergeCell ref="I60:L60"/>
    <mergeCell ref="D55:H55"/>
    <mergeCell ref="I55:L55"/>
    <mergeCell ref="D58:H58"/>
    <mergeCell ref="I58:L58"/>
    <mergeCell ref="D56:H56"/>
    <mergeCell ref="I56:L56"/>
    <mergeCell ref="D53:H53"/>
    <mergeCell ref="I53:L53"/>
    <mergeCell ref="C33:C34"/>
    <mergeCell ref="D33:D34"/>
    <mergeCell ref="E33:E34"/>
    <mergeCell ref="F33:F34"/>
    <mergeCell ref="F45:M45"/>
    <mergeCell ref="D46:H46"/>
    <mergeCell ref="D54:H54"/>
    <mergeCell ref="I54:L54"/>
    <mergeCell ref="D49:H49"/>
    <mergeCell ref="I49:L49"/>
    <mergeCell ref="D50:H50"/>
    <mergeCell ref="I50:L50"/>
    <mergeCell ref="D51:H51"/>
    <mergeCell ref="I51:L51"/>
    <mergeCell ref="D52:H52"/>
    <mergeCell ref="I52:L52"/>
    <mergeCell ref="D47:H47"/>
    <mergeCell ref="I47:L47"/>
    <mergeCell ref="I46:L46"/>
    <mergeCell ref="B38:G38"/>
    <mergeCell ref="C30:C32"/>
    <mergeCell ref="D30:D32"/>
    <mergeCell ref="E30:E32"/>
    <mergeCell ref="F30:F32"/>
    <mergeCell ref="D48:H48"/>
    <mergeCell ref="I48:L48"/>
    <mergeCell ref="N27:N29"/>
    <mergeCell ref="N38:Q38"/>
    <mergeCell ref="N30:N32"/>
    <mergeCell ref="N33:N34"/>
    <mergeCell ref="C36:G36"/>
    <mergeCell ref="C37:G37"/>
    <mergeCell ref="F22:F24"/>
    <mergeCell ref="N22:N23"/>
    <mergeCell ref="C17:C19"/>
    <mergeCell ref="D17:D19"/>
    <mergeCell ref="E17:E19"/>
    <mergeCell ref="N25:N26"/>
    <mergeCell ref="C27:C29"/>
    <mergeCell ref="D27:D29"/>
    <mergeCell ref="E27:E29"/>
    <mergeCell ref="F27:F29"/>
    <mergeCell ref="C20:G20"/>
    <mergeCell ref="C25:C26"/>
    <mergeCell ref="D25:D26"/>
    <mergeCell ref="E25:E26"/>
    <mergeCell ref="F25:F26"/>
    <mergeCell ref="C21:Q21"/>
    <mergeCell ref="C22:C24"/>
    <mergeCell ref="D22:D24"/>
    <mergeCell ref="E22:E24"/>
    <mergeCell ref="A10:A11"/>
    <mergeCell ref="B10:B11"/>
    <mergeCell ref="C10:C11"/>
    <mergeCell ref="D10:D11"/>
    <mergeCell ref="F17:F19"/>
    <mergeCell ref="N17:N19"/>
    <mergeCell ref="N14:N16"/>
    <mergeCell ref="E10:E11"/>
    <mergeCell ref="F10:F11"/>
    <mergeCell ref="N10:N11"/>
    <mergeCell ref="C12:C13"/>
    <mergeCell ref="D12:D13"/>
    <mergeCell ref="E12:E13"/>
    <mergeCell ref="F12:F13"/>
    <mergeCell ref="N12:N13"/>
    <mergeCell ref="C14:C16"/>
    <mergeCell ref="D14:D16"/>
    <mergeCell ref="E14:E16"/>
    <mergeCell ref="F14:F16"/>
    <mergeCell ref="B8:Q8"/>
    <mergeCell ref="C9:Q9"/>
    <mergeCell ref="L5:L7"/>
    <mergeCell ref="M5:M7"/>
    <mergeCell ref="N5:Q5"/>
    <mergeCell ref="H6:H7"/>
    <mergeCell ref="I6:J6"/>
    <mergeCell ref="K6:K7"/>
    <mergeCell ref="N6:N7"/>
    <mergeCell ref="O6:Q6"/>
    <mergeCell ref="A5:A7"/>
    <mergeCell ref="B5:B7"/>
    <mergeCell ref="C5:C7"/>
    <mergeCell ref="D5:D7"/>
    <mergeCell ref="L1:Q1"/>
    <mergeCell ref="D3:W3"/>
    <mergeCell ref="E5:E7"/>
    <mergeCell ref="F5:F7"/>
    <mergeCell ref="G5:G7"/>
    <mergeCell ref="H5:K5"/>
  </mergeCells>
  <pageMargins left="0.74803149606299213" right="0.74803149606299213" top="0.98425196850393704" bottom="0.98425196850393704" header="0.51181102362204722" footer="0.51181102362204722"/>
  <pageSetup paperSize="9" orientation="landscape" r:id="rId1"/>
  <headerFooter alignWithMargins="0"/>
  <rowBreaks count="1" manualBreakCount="1">
    <brk id="16"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5"/>
  <sheetViews>
    <sheetView zoomScaleNormal="100" workbookViewId="0">
      <selection activeCell="K102" sqref="K102:K108"/>
    </sheetView>
  </sheetViews>
  <sheetFormatPr defaultColWidth="9.140625" defaultRowHeight="12.75"/>
  <cols>
    <col min="1" max="1" width="2.85546875" style="263" customWidth="1"/>
    <col min="2" max="3" width="2.5703125" style="263" customWidth="1"/>
    <col min="4" max="4" width="26.85546875" style="263" customWidth="1"/>
    <col min="5" max="5" width="7.85546875" style="2" customWidth="1"/>
    <col min="6" max="6" width="4.42578125" style="1" customWidth="1"/>
    <col min="7" max="7" width="9" style="801" customWidth="1"/>
    <col min="8" max="8" width="6.42578125" style="263" customWidth="1"/>
    <col min="9" max="9" width="5.42578125" style="263" customWidth="1"/>
    <col min="10" max="10" width="4.42578125" style="263" customWidth="1"/>
    <col min="11" max="11" width="6.140625" style="263" customWidth="1"/>
    <col min="12" max="12" width="6.7109375" style="263" customWidth="1"/>
    <col min="13" max="13" width="7.140625" style="263" customWidth="1"/>
    <col min="14" max="14" width="39.28515625" style="263" customWidth="1"/>
    <col min="15" max="15" width="6.140625" style="800" customWidth="1"/>
    <col min="16" max="16" width="5.7109375" style="799" customWidth="1"/>
    <col min="17" max="17" width="6.140625" style="798" customWidth="1"/>
    <col min="18" max="16384" width="9.140625" style="270"/>
  </cols>
  <sheetData>
    <row r="1" spans="1:17" ht="31.9" customHeight="1">
      <c r="L1" s="2100"/>
      <c r="M1" s="2969"/>
      <c r="N1" s="2969"/>
      <c r="O1" s="2969"/>
      <c r="P1" s="2969"/>
      <c r="Q1" s="2969"/>
    </row>
    <row r="2" spans="1:17">
      <c r="A2" s="2973" t="s">
        <v>522</v>
      </c>
      <c r="B2" s="2973"/>
      <c r="C2" s="2973"/>
      <c r="D2" s="2973"/>
      <c r="E2" s="2973"/>
      <c r="F2" s="2973"/>
      <c r="G2" s="2973"/>
      <c r="H2" s="2973"/>
      <c r="I2" s="2973"/>
      <c r="J2" s="2973"/>
      <c r="K2" s="2973"/>
      <c r="L2" s="2973"/>
      <c r="M2" s="2973"/>
      <c r="N2" s="2973"/>
      <c r="O2" s="2973"/>
      <c r="P2" s="2973"/>
      <c r="Q2" s="2973"/>
    </row>
    <row r="3" spans="1:17" ht="13.5" thickBot="1">
      <c r="A3" s="2959" t="s">
        <v>36</v>
      </c>
      <c r="B3" s="2959"/>
      <c r="C3" s="2959"/>
      <c r="D3" s="2959"/>
      <c r="E3" s="2959"/>
      <c r="F3" s="2959"/>
      <c r="G3" s="2959"/>
      <c r="H3" s="2959"/>
      <c r="I3" s="2959"/>
      <c r="J3" s="2959"/>
      <c r="K3" s="2959"/>
      <c r="L3" s="2959"/>
      <c r="M3" s="2959"/>
      <c r="N3" s="2959"/>
      <c r="O3" s="2959"/>
      <c r="P3" s="2959"/>
      <c r="Q3" s="2959"/>
    </row>
    <row r="4" spans="1:17" ht="43.9" customHeight="1">
      <c r="A4" s="2960" t="s">
        <v>0</v>
      </c>
      <c r="B4" s="2963" t="s">
        <v>1</v>
      </c>
      <c r="C4" s="2963" t="s">
        <v>2</v>
      </c>
      <c r="D4" s="2966" t="s">
        <v>3</v>
      </c>
      <c r="E4" s="2990" t="s">
        <v>4</v>
      </c>
      <c r="F4" s="2274" t="s">
        <v>5</v>
      </c>
      <c r="G4" s="2274" t="s">
        <v>6</v>
      </c>
      <c r="H4" s="2935" t="s">
        <v>149</v>
      </c>
      <c r="I4" s="2936"/>
      <c r="J4" s="2936"/>
      <c r="K4" s="2937"/>
      <c r="L4" s="2274" t="s">
        <v>361</v>
      </c>
      <c r="M4" s="2274" t="s">
        <v>360</v>
      </c>
      <c r="N4" s="2993" t="s">
        <v>23</v>
      </c>
      <c r="O4" s="2994"/>
      <c r="P4" s="2994"/>
      <c r="Q4" s="2995"/>
    </row>
    <row r="5" spans="1:17">
      <c r="A5" s="2961"/>
      <c r="B5" s="2964"/>
      <c r="C5" s="2964"/>
      <c r="D5" s="2967"/>
      <c r="E5" s="2991"/>
      <c r="F5" s="2275"/>
      <c r="G5" s="2275"/>
      <c r="H5" s="2955" t="s">
        <v>7</v>
      </c>
      <c r="I5" s="2983" t="s">
        <v>8</v>
      </c>
      <c r="J5" s="2984"/>
      <c r="K5" s="2985" t="s">
        <v>152</v>
      </c>
      <c r="L5" s="2275"/>
      <c r="M5" s="2275"/>
      <c r="N5" s="2283" t="s">
        <v>35</v>
      </c>
      <c r="O5" s="2987" t="s">
        <v>10</v>
      </c>
      <c r="P5" s="2988"/>
      <c r="Q5" s="2989"/>
    </row>
    <row r="6" spans="1:17" ht="104.45" customHeight="1" thickBot="1">
      <c r="A6" s="2962"/>
      <c r="B6" s="2965"/>
      <c r="C6" s="2965"/>
      <c r="D6" s="2968"/>
      <c r="E6" s="2992"/>
      <c r="F6" s="2276"/>
      <c r="G6" s="2276"/>
      <c r="H6" s="2956"/>
      <c r="I6" s="1704" t="s">
        <v>7</v>
      </c>
      <c r="J6" s="1704" t="s">
        <v>11</v>
      </c>
      <c r="K6" s="2986"/>
      <c r="L6" s="2276"/>
      <c r="M6" s="2276"/>
      <c r="N6" s="2284"/>
      <c r="O6" s="272" t="s">
        <v>94</v>
      </c>
      <c r="P6" s="272" t="s">
        <v>105</v>
      </c>
      <c r="Q6" s="1583" t="s">
        <v>146</v>
      </c>
    </row>
    <row r="7" spans="1:17" ht="19.149999999999999" customHeight="1" thickBot="1">
      <c r="A7" s="1584" t="s">
        <v>12</v>
      </c>
      <c r="B7" s="2921" t="s">
        <v>521</v>
      </c>
      <c r="C7" s="2258"/>
      <c r="D7" s="2258"/>
      <c r="E7" s="2258"/>
      <c r="F7" s="2258"/>
      <c r="G7" s="2258"/>
      <c r="H7" s="2258"/>
      <c r="I7" s="2258"/>
      <c r="J7" s="2258"/>
      <c r="K7" s="2258"/>
      <c r="L7" s="2258"/>
      <c r="M7" s="2258"/>
      <c r="N7" s="2258"/>
      <c r="O7" s="2258"/>
      <c r="P7" s="2258"/>
      <c r="Q7" s="2259"/>
    </row>
    <row r="8" spans="1:17" ht="19.149999999999999" customHeight="1" thickBot="1">
      <c r="A8" s="1585" t="s">
        <v>12</v>
      </c>
      <c r="B8" s="1586" t="s">
        <v>12</v>
      </c>
      <c r="C8" s="2979" t="s">
        <v>520</v>
      </c>
      <c r="D8" s="2980"/>
      <c r="E8" s="2980"/>
      <c r="F8" s="2980"/>
      <c r="G8" s="2980"/>
      <c r="H8" s="2980"/>
      <c r="I8" s="2980"/>
      <c r="J8" s="2980"/>
      <c r="K8" s="2980"/>
      <c r="L8" s="2980"/>
      <c r="M8" s="2980"/>
      <c r="N8" s="2981"/>
      <c r="O8" s="2981"/>
      <c r="P8" s="2981"/>
      <c r="Q8" s="2982"/>
    </row>
    <row r="9" spans="1:17">
      <c r="A9" s="2877" t="s">
        <v>12</v>
      </c>
      <c r="B9" s="2880" t="s">
        <v>12</v>
      </c>
      <c r="C9" s="2883" t="s">
        <v>50</v>
      </c>
      <c r="D9" s="2953" t="s">
        <v>519</v>
      </c>
      <c r="E9" s="2886" t="s">
        <v>64</v>
      </c>
      <c r="F9" s="2814" t="s">
        <v>223</v>
      </c>
      <c r="G9" s="1581" t="s">
        <v>40</v>
      </c>
      <c r="H9" s="1705">
        <v>847</v>
      </c>
      <c r="I9" s="905"/>
      <c r="J9" s="905"/>
      <c r="K9" s="1587">
        <v>0</v>
      </c>
      <c r="L9" s="1588">
        <v>800</v>
      </c>
      <c r="M9" s="1589">
        <v>800</v>
      </c>
      <c r="N9" s="2949" t="s">
        <v>518</v>
      </c>
      <c r="O9" s="2957"/>
      <c r="P9" s="2957"/>
      <c r="Q9" s="2947"/>
    </row>
    <row r="10" spans="1:17">
      <c r="A10" s="2878"/>
      <c r="B10" s="2881"/>
      <c r="C10" s="2884"/>
      <c r="D10" s="2954"/>
      <c r="E10" s="2887"/>
      <c r="F10" s="2263"/>
      <c r="G10" s="1566" t="s">
        <v>474</v>
      </c>
      <c r="H10" s="853">
        <v>163</v>
      </c>
      <c r="I10" s="891"/>
      <c r="J10" s="891"/>
      <c r="K10" s="1590">
        <v>0</v>
      </c>
      <c r="L10" s="1591">
        <v>200</v>
      </c>
      <c r="M10" s="1592">
        <v>200</v>
      </c>
      <c r="N10" s="2950"/>
      <c r="O10" s="2958"/>
      <c r="P10" s="2958"/>
      <c r="Q10" s="2948"/>
    </row>
    <row r="11" spans="1:17">
      <c r="A11" s="2878"/>
      <c r="B11" s="2881"/>
      <c r="C11" s="2884"/>
      <c r="D11" s="2898" t="s">
        <v>517</v>
      </c>
      <c r="E11" s="2887"/>
      <c r="F11" s="2263"/>
      <c r="G11" s="854"/>
      <c r="H11" s="853"/>
      <c r="I11" s="891"/>
      <c r="J11" s="891"/>
      <c r="K11" s="1590"/>
      <c r="L11" s="1591"/>
      <c r="M11" s="1592"/>
      <c r="N11" s="1593" t="s">
        <v>516</v>
      </c>
      <c r="O11" s="914">
        <v>7500</v>
      </c>
      <c r="P11" s="914">
        <v>7500</v>
      </c>
      <c r="Q11" s="881">
        <v>7500</v>
      </c>
    </row>
    <row r="12" spans="1:17">
      <c r="A12" s="2878"/>
      <c r="B12" s="2881"/>
      <c r="C12" s="2884"/>
      <c r="D12" s="2899"/>
      <c r="E12" s="2887"/>
      <c r="F12" s="2263"/>
      <c r="G12" s="854"/>
      <c r="H12" s="853"/>
      <c r="I12" s="891"/>
      <c r="J12" s="891"/>
      <c r="K12" s="1590"/>
      <c r="L12" s="1591"/>
      <c r="M12" s="1592"/>
      <c r="N12" s="1594" t="s">
        <v>515</v>
      </c>
      <c r="O12" s="1595">
        <v>2.85</v>
      </c>
      <c r="P12" s="1595">
        <v>2.9</v>
      </c>
      <c r="Q12" s="1596">
        <v>2.9</v>
      </c>
    </row>
    <row r="13" spans="1:17">
      <c r="A13" s="2878"/>
      <c r="B13" s="2881"/>
      <c r="C13" s="2884"/>
      <c r="D13" s="2899"/>
      <c r="E13" s="2887"/>
      <c r="F13" s="2263"/>
      <c r="G13" s="854"/>
      <c r="H13" s="853"/>
      <c r="I13" s="891"/>
      <c r="J13" s="891"/>
      <c r="K13" s="1590"/>
      <c r="L13" s="1591"/>
      <c r="M13" s="1592"/>
      <c r="N13" s="1594" t="s">
        <v>514</v>
      </c>
      <c r="O13" s="1595">
        <v>1000</v>
      </c>
      <c r="P13" s="1595">
        <v>1000</v>
      </c>
      <c r="Q13" s="1596">
        <v>1000</v>
      </c>
    </row>
    <row r="14" spans="1:17">
      <c r="A14" s="2878"/>
      <c r="B14" s="2881"/>
      <c r="C14" s="2884"/>
      <c r="D14" s="2899"/>
      <c r="E14" s="2887"/>
      <c r="F14" s="2263"/>
      <c r="G14" s="854"/>
      <c r="H14" s="853"/>
      <c r="I14" s="891"/>
      <c r="J14" s="891"/>
      <c r="K14" s="1590"/>
      <c r="L14" s="1591"/>
      <c r="M14" s="1592"/>
      <c r="N14" s="1594" t="s">
        <v>513</v>
      </c>
      <c r="O14" s="1595">
        <v>15</v>
      </c>
      <c r="P14" s="1595">
        <v>15</v>
      </c>
      <c r="Q14" s="1596">
        <v>15</v>
      </c>
    </row>
    <row r="15" spans="1:17">
      <c r="A15" s="2878"/>
      <c r="B15" s="2881"/>
      <c r="C15" s="2884"/>
      <c r="D15" s="2898" t="s">
        <v>512</v>
      </c>
      <c r="E15" s="2887"/>
      <c r="F15" s="2263"/>
      <c r="G15" s="854"/>
      <c r="H15" s="853"/>
      <c r="I15" s="891"/>
      <c r="J15" s="891"/>
      <c r="K15" s="1590"/>
      <c r="L15" s="1591"/>
      <c r="M15" s="1592"/>
      <c r="N15" s="1597" t="s">
        <v>511</v>
      </c>
      <c r="O15" s="1571">
        <v>43</v>
      </c>
      <c r="P15" s="1571">
        <v>44</v>
      </c>
      <c r="Q15" s="1569">
        <v>44</v>
      </c>
    </row>
    <row r="16" spans="1:17">
      <c r="A16" s="2878"/>
      <c r="B16" s="2881"/>
      <c r="C16" s="2884"/>
      <c r="D16" s="2899"/>
      <c r="E16" s="2887"/>
      <c r="F16" s="2263"/>
      <c r="G16" s="854"/>
      <c r="H16" s="853"/>
      <c r="I16" s="891"/>
      <c r="J16" s="891"/>
      <c r="K16" s="1590"/>
      <c r="L16" s="1591"/>
      <c r="M16" s="1592"/>
      <c r="N16" s="1598" t="s">
        <v>510</v>
      </c>
      <c r="O16" s="756">
        <v>2</v>
      </c>
      <c r="P16" s="756">
        <v>2</v>
      </c>
      <c r="Q16" s="1576">
        <v>2</v>
      </c>
    </row>
    <row r="17" spans="1:17">
      <c r="A17" s="2878"/>
      <c r="B17" s="2881"/>
      <c r="C17" s="2884"/>
      <c r="D17" s="2899"/>
      <c r="E17" s="2887"/>
      <c r="F17" s="2263"/>
      <c r="G17" s="854"/>
      <c r="H17" s="853"/>
      <c r="I17" s="891"/>
      <c r="J17" s="891"/>
      <c r="K17" s="1590"/>
      <c r="L17" s="1591"/>
      <c r="M17" s="1592"/>
      <c r="N17" s="1598" t="s">
        <v>509</v>
      </c>
      <c r="O17" s="756">
        <v>4708</v>
      </c>
      <c r="P17" s="756">
        <v>4740</v>
      </c>
      <c r="Q17" s="1576">
        <v>4760</v>
      </c>
    </row>
    <row r="18" spans="1:17" ht="16.5" thickBot="1">
      <c r="A18" s="2878"/>
      <c r="B18" s="2881"/>
      <c r="C18" s="2884"/>
      <c r="D18" s="2900"/>
      <c r="E18" s="2887"/>
      <c r="F18" s="2263"/>
      <c r="G18" s="1599"/>
      <c r="H18" s="1600"/>
      <c r="I18" s="1601"/>
      <c r="J18" s="1601"/>
      <c r="K18" s="1602"/>
      <c r="L18" s="1603"/>
      <c r="M18" s="1604"/>
      <c r="N18" s="1605" t="s">
        <v>508</v>
      </c>
      <c r="O18" s="1572">
        <v>11000</v>
      </c>
      <c r="P18" s="926">
        <v>11000</v>
      </c>
      <c r="Q18" s="1573">
        <v>11000</v>
      </c>
    </row>
    <row r="19" spans="1:17" ht="13.5" thickBot="1">
      <c r="A19" s="2879"/>
      <c r="B19" s="2882"/>
      <c r="C19" s="2885"/>
      <c r="D19" s="925"/>
      <c r="E19" s="2888"/>
      <c r="F19" s="2815"/>
      <c r="G19" s="1606" t="s">
        <v>13</v>
      </c>
      <c r="H19" s="1607">
        <f t="shared" ref="H19:M19" si="0">SUM(H9:H18)</f>
        <v>1010</v>
      </c>
      <c r="I19" s="1607">
        <f t="shared" si="0"/>
        <v>0</v>
      </c>
      <c r="J19" s="1607">
        <f t="shared" si="0"/>
        <v>0</v>
      </c>
      <c r="K19" s="1607">
        <f t="shared" si="0"/>
        <v>0</v>
      </c>
      <c r="L19" s="1607">
        <f t="shared" si="0"/>
        <v>1000</v>
      </c>
      <c r="M19" s="1608">
        <f t="shared" si="0"/>
        <v>1000</v>
      </c>
      <c r="N19" s="1609"/>
      <c r="O19" s="733"/>
      <c r="P19" s="733"/>
      <c r="Q19" s="924"/>
    </row>
    <row r="20" spans="1:17">
      <c r="A20" s="1610" t="s">
        <v>12</v>
      </c>
      <c r="B20" s="1611" t="s">
        <v>12</v>
      </c>
      <c r="C20" s="2883" t="s">
        <v>221</v>
      </c>
      <c r="D20" s="2941" t="s">
        <v>507</v>
      </c>
      <c r="E20" s="2886" t="s">
        <v>64</v>
      </c>
      <c r="F20" s="2938" t="s">
        <v>223</v>
      </c>
      <c r="G20" s="923" t="s">
        <v>40</v>
      </c>
      <c r="H20" s="919">
        <v>46.9</v>
      </c>
      <c r="I20" s="918"/>
      <c r="J20" s="918"/>
      <c r="K20" s="917">
        <v>0</v>
      </c>
      <c r="L20" s="922">
        <v>29</v>
      </c>
      <c r="M20" s="915">
        <v>29</v>
      </c>
      <c r="N20" s="2928"/>
      <c r="O20" s="2944"/>
      <c r="P20" s="2944"/>
      <c r="Q20" s="2911"/>
    </row>
    <row r="21" spans="1:17">
      <c r="A21" s="1612"/>
      <c r="B21" s="1613"/>
      <c r="C21" s="2884"/>
      <c r="D21" s="2943"/>
      <c r="E21" s="2887"/>
      <c r="F21" s="2939"/>
      <c r="G21" s="923"/>
      <c r="H21" s="919"/>
      <c r="I21" s="918"/>
      <c r="J21" s="918"/>
      <c r="K21" s="917"/>
      <c r="L21" s="922"/>
      <c r="M21" s="915"/>
      <c r="N21" s="2976"/>
      <c r="O21" s="2945"/>
      <c r="P21" s="2945"/>
      <c r="Q21" s="2946"/>
    </row>
    <row r="22" spans="1:17" ht="25.5">
      <c r="A22" s="1612"/>
      <c r="B22" s="1613"/>
      <c r="C22" s="2884"/>
      <c r="D22" s="921" t="s">
        <v>506</v>
      </c>
      <c r="E22" s="2887"/>
      <c r="F22" s="2939"/>
      <c r="G22" s="923"/>
      <c r="H22" s="919"/>
      <c r="I22" s="918"/>
      <c r="J22" s="918"/>
      <c r="K22" s="917"/>
      <c r="L22" s="922"/>
      <c r="M22" s="915"/>
      <c r="N22" s="820" t="s">
        <v>504</v>
      </c>
      <c r="O22" s="914">
        <v>16</v>
      </c>
      <c r="P22" s="914">
        <v>16</v>
      </c>
      <c r="Q22" s="804">
        <v>16</v>
      </c>
    </row>
    <row r="23" spans="1:17" ht="38.450000000000003" customHeight="1" thickBot="1">
      <c r="A23" s="1612"/>
      <c r="B23" s="1613"/>
      <c r="C23" s="2884"/>
      <c r="D23" s="921" t="s">
        <v>505</v>
      </c>
      <c r="E23" s="2887"/>
      <c r="F23" s="2939"/>
      <c r="G23" s="920"/>
      <c r="H23" s="919"/>
      <c r="I23" s="918"/>
      <c r="J23" s="918"/>
      <c r="K23" s="917"/>
      <c r="L23" s="916"/>
      <c r="M23" s="915"/>
      <c r="N23" s="820" t="s">
        <v>504</v>
      </c>
      <c r="O23" s="914">
        <v>16</v>
      </c>
      <c r="P23" s="914">
        <v>16</v>
      </c>
      <c r="Q23" s="804">
        <v>16</v>
      </c>
    </row>
    <row r="24" spans="1:17" ht="13.5" thickBot="1">
      <c r="A24" s="1614"/>
      <c r="B24" s="1615"/>
      <c r="C24" s="2885"/>
      <c r="D24" s="807"/>
      <c r="E24" s="2888"/>
      <c r="F24" s="2815"/>
      <c r="G24" s="1616" t="s">
        <v>13</v>
      </c>
      <c r="H24" s="1617">
        <f t="shared" ref="H24:M24" si="1">H20+H21</f>
        <v>46.9</v>
      </c>
      <c r="I24" s="1607">
        <f t="shared" si="1"/>
        <v>0</v>
      </c>
      <c r="J24" s="1617">
        <f t="shared" si="1"/>
        <v>0</v>
      </c>
      <c r="K24" s="1618">
        <f t="shared" si="1"/>
        <v>0</v>
      </c>
      <c r="L24" s="1619">
        <f t="shared" si="1"/>
        <v>29</v>
      </c>
      <c r="M24" s="1608">
        <f t="shared" si="1"/>
        <v>29</v>
      </c>
      <c r="N24" s="830"/>
      <c r="O24" s="913"/>
      <c r="P24" s="913"/>
      <c r="Q24" s="912"/>
    </row>
    <row r="25" spans="1:17" ht="13.5" thickBot="1">
      <c r="A25" s="1585" t="s">
        <v>12</v>
      </c>
      <c r="B25" s="1620" t="s">
        <v>12</v>
      </c>
      <c r="C25" s="2932" t="s">
        <v>15</v>
      </c>
      <c r="D25" s="2828"/>
      <c r="E25" s="2828"/>
      <c r="F25" s="2828"/>
      <c r="G25" s="2940"/>
      <c r="H25" s="1621">
        <f t="shared" ref="H25:M25" si="2">H19+H24</f>
        <v>1056.9000000000001</v>
      </c>
      <c r="I25" s="1622">
        <f t="shared" si="2"/>
        <v>0</v>
      </c>
      <c r="J25" s="1622">
        <f t="shared" si="2"/>
        <v>0</v>
      </c>
      <c r="K25" s="1622">
        <f t="shared" si="2"/>
        <v>0</v>
      </c>
      <c r="L25" s="1622">
        <f t="shared" si="2"/>
        <v>1029</v>
      </c>
      <c r="M25" s="1623">
        <f t="shared" si="2"/>
        <v>1029</v>
      </c>
      <c r="N25" s="1624"/>
      <c r="O25" s="1625"/>
      <c r="P25" s="1625"/>
      <c r="Q25" s="1626"/>
    </row>
    <row r="26" spans="1:17" ht="16.149999999999999" customHeight="1" thickBot="1">
      <c r="A26" s="1585" t="s">
        <v>12</v>
      </c>
      <c r="B26" s="1620" t="s">
        <v>14</v>
      </c>
      <c r="C26" s="2915" t="s">
        <v>503</v>
      </c>
      <c r="D26" s="2916"/>
      <c r="E26" s="2916"/>
      <c r="F26" s="2916"/>
      <c r="G26" s="2916"/>
      <c r="H26" s="2916"/>
      <c r="I26" s="2916"/>
      <c r="J26" s="2916"/>
      <c r="K26" s="2916"/>
      <c r="L26" s="2916"/>
      <c r="M26" s="2916"/>
      <c r="N26" s="2916"/>
      <c r="O26" s="2916"/>
      <c r="P26" s="2916"/>
      <c r="Q26" s="2917"/>
    </row>
    <row r="27" spans="1:17" ht="13.5" thickBot="1">
      <c r="A27" s="2877" t="s">
        <v>12</v>
      </c>
      <c r="B27" s="2880" t="s">
        <v>14</v>
      </c>
      <c r="C27" s="2820" t="s">
        <v>14</v>
      </c>
      <c r="D27" s="2833" t="s">
        <v>502</v>
      </c>
      <c r="E27" s="2814" t="s">
        <v>64</v>
      </c>
      <c r="F27" s="2814" t="s">
        <v>223</v>
      </c>
      <c r="G27" s="911" t="s">
        <v>40</v>
      </c>
      <c r="H27" s="910">
        <v>150</v>
      </c>
      <c r="I27" s="909"/>
      <c r="J27" s="908"/>
      <c r="K27" s="907">
        <v>0</v>
      </c>
      <c r="L27" s="1627">
        <v>150</v>
      </c>
      <c r="M27" s="906">
        <v>150</v>
      </c>
      <c r="N27" s="2889" t="s">
        <v>501</v>
      </c>
      <c r="O27" s="2974">
        <v>30</v>
      </c>
      <c r="P27" s="2835">
        <v>30</v>
      </c>
      <c r="Q27" s="2837">
        <v>30</v>
      </c>
    </row>
    <row r="28" spans="1:17" ht="13.5" thickBot="1">
      <c r="A28" s="2879"/>
      <c r="B28" s="2882"/>
      <c r="C28" s="2817"/>
      <c r="D28" s="2234"/>
      <c r="E28" s="2815"/>
      <c r="F28" s="2815"/>
      <c r="G28" s="1628" t="s">
        <v>13</v>
      </c>
      <c r="H28" s="1629">
        <f t="shared" ref="H28:M28" si="3">H27</f>
        <v>150</v>
      </c>
      <c r="I28" s="1630">
        <f t="shared" si="3"/>
        <v>0</v>
      </c>
      <c r="J28" s="1630">
        <f t="shared" si="3"/>
        <v>0</v>
      </c>
      <c r="K28" s="1631">
        <f t="shared" si="3"/>
        <v>0</v>
      </c>
      <c r="L28" s="1632">
        <f t="shared" si="3"/>
        <v>150</v>
      </c>
      <c r="M28" s="1633">
        <f t="shared" si="3"/>
        <v>150</v>
      </c>
      <c r="N28" s="2890"/>
      <c r="O28" s="2975"/>
      <c r="P28" s="2836"/>
      <c r="Q28" s="2838"/>
    </row>
    <row r="29" spans="1:17" ht="22.15" customHeight="1">
      <c r="A29" s="2877" t="s">
        <v>12</v>
      </c>
      <c r="B29" s="2880" t="s">
        <v>14</v>
      </c>
      <c r="C29" s="2883" t="s">
        <v>45</v>
      </c>
      <c r="D29" s="2930" t="s">
        <v>500</v>
      </c>
      <c r="E29" s="2886" t="s">
        <v>64</v>
      </c>
      <c r="F29" s="2814" t="s">
        <v>223</v>
      </c>
      <c r="G29" s="1581" t="s">
        <v>40</v>
      </c>
      <c r="H29" s="883">
        <v>3245.4</v>
      </c>
      <c r="I29" s="905"/>
      <c r="J29" s="904"/>
      <c r="K29" s="903">
        <v>2249.1</v>
      </c>
      <c r="L29" s="902">
        <v>2500</v>
      </c>
      <c r="M29" s="882">
        <v>2500</v>
      </c>
      <c r="N29" s="2924"/>
      <c r="O29" s="2922"/>
      <c r="P29" s="2977"/>
      <c r="Q29" s="2947"/>
    </row>
    <row r="30" spans="1:17" ht="32.450000000000003" customHeight="1">
      <c r="A30" s="2878"/>
      <c r="B30" s="2881"/>
      <c r="C30" s="2884"/>
      <c r="D30" s="2931"/>
      <c r="E30" s="2887"/>
      <c r="F30" s="2263"/>
      <c r="G30" s="1566" t="s">
        <v>474</v>
      </c>
      <c r="H30" s="853">
        <v>833.7</v>
      </c>
      <c r="I30" s="891"/>
      <c r="J30" s="890"/>
      <c r="K30" s="889"/>
      <c r="L30" s="888">
        <v>1500</v>
      </c>
      <c r="M30" s="852">
        <v>1500</v>
      </c>
      <c r="N30" s="2925"/>
      <c r="O30" s="2923"/>
      <c r="P30" s="2978"/>
      <c r="Q30" s="2948"/>
    </row>
    <row r="31" spans="1:17" ht="25.5">
      <c r="A31" s="2878"/>
      <c r="B31" s="2881"/>
      <c r="C31" s="2884"/>
      <c r="D31" s="2898" t="s">
        <v>499</v>
      </c>
      <c r="E31" s="2887"/>
      <c r="F31" s="2263"/>
      <c r="G31" s="1566"/>
      <c r="H31" s="853"/>
      <c r="I31" s="891"/>
      <c r="J31" s="890"/>
      <c r="K31" s="889"/>
      <c r="L31" s="888"/>
      <c r="M31" s="852"/>
      <c r="N31" s="901" t="s">
        <v>498</v>
      </c>
      <c r="O31" s="900">
        <v>186.6</v>
      </c>
      <c r="P31" s="900">
        <v>186.6</v>
      </c>
      <c r="Q31" s="899">
        <v>186.6</v>
      </c>
    </row>
    <row r="32" spans="1:17" ht="18.600000000000001" customHeight="1">
      <c r="A32" s="2878"/>
      <c r="B32" s="2881"/>
      <c r="C32" s="2884"/>
      <c r="D32" s="2899"/>
      <c r="E32" s="2887"/>
      <c r="F32" s="2263"/>
      <c r="G32" s="1566"/>
      <c r="H32" s="853"/>
      <c r="I32" s="891"/>
      <c r="J32" s="890"/>
      <c r="K32" s="889"/>
      <c r="L32" s="888"/>
      <c r="M32" s="852"/>
      <c r="N32" s="896" t="s">
        <v>497</v>
      </c>
      <c r="O32" s="898">
        <v>70.599999999999994</v>
      </c>
      <c r="P32" s="898">
        <v>70.599999999999994</v>
      </c>
      <c r="Q32" s="897">
        <v>70.599999999999994</v>
      </c>
    </row>
    <row r="33" spans="1:17" ht="16.149999999999999" customHeight="1">
      <c r="A33" s="2878"/>
      <c r="B33" s="2881"/>
      <c r="C33" s="2884"/>
      <c r="D33" s="2899"/>
      <c r="E33" s="2887"/>
      <c r="F33" s="2263"/>
      <c r="G33" s="1566"/>
      <c r="H33" s="853"/>
      <c r="I33" s="891"/>
      <c r="J33" s="890"/>
      <c r="K33" s="889"/>
      <c r="L33" s="888"/>
      <c r="M33" s="852"/>
      <c r="N33" s="896" t="s">
        <v>496</v>
      </c>
      <c r="O33" s="898">
        <v>83.8</v>
      </c>
      <c r="P33" s="898">
        <v>83.8</v>
      </c>
      <c r="Q33" s="897">
        <v>83.8</v>
      </c>
    </row>
    <row r="34" spans="1:17" ht="15.6" customHeight="1">
      <c r="A34" s="2878"/>
      <c r="B34" s="2881"/>
      <c r="C34" s="2884"/>
      <c r="D34" s="2899"/>
      <c r="E34" s="2887"/>
      <c r="F34" s="2263"/>
      <c r="G34" s="1566"/>
      <c r="H34" s="853"/>
      <c r="I34" s="891"/>
      <c r="J34" s="890"/>
      <c r="K34" s="889"/>
      <c r="L34" s="888"/>
      <c r="M34" s="852"/>
      <c r="N34" s="896" t="s">
        <v>495</v>
      </c>
      <c r="O34" s="875">
        <v>14</v>
      </c>
      <c r="P34" s="874">
        <v>14</v>
      </c>
      <c r="Q34" s="880">
        <v>14</v>
      </c>
    </row>
    <row r="35" spans="1:17" ht="15.6" customHeight="1">
      <c r="A35" s="2878"/>
      <c r="B35" s="2881"/>
      <c r="C35" s="2884"/>
      <c r="D35" s="2899"/>
      <c r="E35" s="2887"/>
      <c r="F35" s="2263"/>
      <c r="G35" s="1566"/>
      <c r="H35" s="853"/>
      <c r="I35" s="891"/>
      <c r="J35" s="890"/>
      <c r="K35" s="889"/>
      <c r="L35" s="888"/>
      <c r="M35" s="852"/>
      <c r="N35" s="896" t="s">
        <v>494</v>
      </c>
      <c r="O35" s="875">
        <v>258</v>
      </c>
      <c r="P35" s="874">
        <v>258</v>
      </c>
      <c r="Q35" s="880">
        <v>258</v>
      </c>
    </row>
    <row r="36" spans="1:17" ht="22.9" customHeight="1">
      <c r="A36" s="2878"/>
      <c r="B36" s="2881"/>
      <c r="C36" s="2884"/>
      <c r="D36" s="2899"/>
      <c r="E36" s="2887"/>
      <c r="F36" s="2263"/>
      <c r="G36" s="1566"/>
      <c r="H36" s="853"/>
      <c r="I36" s="891"/>
      <c r="J36" s="890"/>
      <c r="K36" s="889"/>
      <c r="L36" s="888"/>
      <c r="M36" s="852"/>
      <c r="N36" s="867" t="s">
        <v>493</v>
      </c>
      <c r="O36" s="875">
        <v>2500</v>
      </c>
      <c r="P36" s="874">
        <v>2800</v>
      </c>
      <c r="Q36" s="880">
        <v>3000</v>
      </c>
    </row>
    <row r="37" spans="1:17" ht="25.5">
      <c r="A37" s="2878"/>
      <c r="B37" s="2881"/>
      <c r="C37" s="2884"/>
      <c r="D37" s="2899"/>
      <c r="E37" s="2887"/>
      <c r="F37" s="2263"/>
      <c r="G37" s="1566"/>
      <c r="H37" s="853"/>
      <c r="I37" s="891"/>
      <c r="J37" s="890"/>
      <c r="K37" s="889"/>
      <c r="L37" s="888"/>
      <c r="M37" s="852"/>
      <c r="N37" s="896" t="s">
        <v>492</v>
      </c>
      <c r="O37" s="875">
        <v>19</v>
      </c>
      <c r="P37" s="874">
        <v>12</v>
      </c>
      <c r="Q37" s="880">
        <v>11</v>
      </c>
    </row>
    <row r="38" spans="1:17" ht="51">
      <c r="A38" s="2878"/>
      <c r="B38" s="2881"/>
      <c r="C38" s="2884"/>
      <c r="D38" s="2899"/>
      <c r="E38" s="2887"/>
      <c r="F38" s="2263"/>
      <c r="G38" s="1566"/>
      <c r="H38" s="853"/>
      <c r="I38" s="891"/>
      <c r="J38" s="890"/>
      <c r="K38" s="889"/>
      <c r="L38" s="888"/>
      <c r="M38" s="852"/>
      <c r="N38" s="1598" t="s">
        <v>491</v>
      </c>
      <c r="O38" s="875" t="s">
        <v>71</v>
      </c>
      <c r="P38" s="895"/>
      <c r="Q38" s="880"/>
    </row>
    <row r="39" spans="1:17" ht="18" customHeight="1">
      <c r="A39" s="2878"/>
      <c r="B39" s="2881"/>
      <c r="C39" s="2884"/>
      <c r="D39" s="2898" t="s">
        <v>490</v>
      </c>
      <c r="E39" s="2887"/>
      <c r="F39" s="2263"/>
      <c r="G39" s="854"/>
      <c r="H39" s="853"/>
      <c r="I39" s="891"/>
      <c r="J39" s="890"/>
      <c r="K39" s="889"/>
      <c r="L39" s="888"/>
      <c r="M39" s="852"/>
      <c r="N39" s="1574" t="s">
        <v>489</v>
      </c>
      <c r="O39" s="877">
        <v>200</v>
      </c>
      <c r="P39" s="876">
        <v>200</v>
      </c>
      <c r="Q39" s="804">
        <v>200</v>
      </c>
    </row>
    <row r="40" spans="1:17" ht="30" customHeight="1">
      <c r="A40" s="2878"/>
      <c r="B40" s="2881"/>
      <c r="C40" s="2884"/>
      <c r="D40" s="2899"/>
      <c r="E40" s="2887"/>
      <c r="F40" s="2263"/>
      <c r="G40" s="854"/>
      <c r="H40" s="853"/>
      <c r="I40" s="891"/>
      <c r="J40" s="890"/>
      <c r="K40" s="889"/>
      <c r="L40" s="888"/>
      <c r="M40" s="852"/>
      <c r="N40" s="1568" t="s">
        <v>488</v>
      </c>
      <c r="O40" s="875">
        <v>70</v>
      </c>
      <c r="P40" s="874">
        <v>70</v>
      </c>
      <c r="Q40" s="873">
        <v>70</v>
      </c>
    </row>
    <row r="41" spans="1:17" ht="28.15" customHeight="1">
      <c r="A41" s="2878"/>
      <c r="B41" s="2881"/>
      <c r="C41" s="2884"/>
      <c r="D41" s="2900"/>
      <c r="E41" s="2887"/>
      <c r="F41" s="2263"/>
      <c r="G41" s="854"/>
      <c r="H41" s="853"/>
      <c r="I41" s="891"/>
      <c r="J41" s="890"/>
      <c r="K41" s="889"/>
      <c r="L41" s="888"/>
      <c r="M41" s="852"/>
      <c r="N41" s="1568" t="s">
        <v>487</v>
      </c>
      <c r="O41" s="875">
        <v>340</v>
      </c>
      <c r="P41" s="874">
        <v>540</v>
      </c>
      <c r="Q41" s="873">
        <v>540</v>
      </c>
    </row>
    <row r="42" spans="1:17" ht="32.450000000000003" customHeight="1">
      <c r="A42" s="2878"/>
      <c r="B42" s="2881"/>
      <c r="C42" s="2884"/>
      <c r="D42" s="2898" t="s">
        <v>486</v>
      </c>
      <c r="E42" s="2887"/>
      <c r="F42" s="2263"/>
      <c r="G42" s="854"/>
      <c r="H42" s="853"/>
      <c r="I42" s="891"/>
      <c r="J42" s="890"/>
      <c r="K42" s="889"/>
      <c r="L42" s="888"/>
      <c r="M42" s="852"/>
      <c r="N42" s="1574" t="s">
        <v>485</v>
      </c>
      <c r="O42" s="877">
        <v>10000</v>
      </c>
      <c r="P42" s="876">
        <v>5000</v>
      </c>
      <c r="Q42" s="804">
        <v>3000</v>
      </c>
    </row>
    <row r="43" spans="1:17" ht="28.5">
      <c r="A43" s="2878"/>
      <c r="B43" s="2881"/>
      <c r="C43" s="2884"/>
      <c r="D43" s="2899"/>
      <c r="E43" s="2887"/>
      <c r="F43" s="2263"/>
      <c r="G43" s="854"/>
      <c r="H43" s="853"/>
      <c r="I43" s="891"/>
      <c r="J43" s="890"/>
      <c r="K43" s="889"/>
      <c r="L43" s="888"/>
      <c r="M43" s="852"/>
      <c r="N43" s="1568" t="s">
        <v>484</v>
      </c>
      <c r="O43" s="875">
        <v>200</v>
      </c>
      <c r="P43" s="874">
        <v>400</v>
      </c>
      <c r="Q43" s="873">
        <v>600</v>
      </c>
    </row>
    <row r="44" spans="1:17" ht="31.9" customHeight="1">
      <c r="A44" s="2878"/>
      <c r="B44" s="2881"/>
      <c r="C44" s="2884"/>
      <c r="D44" s="2900"/>
      <c r="E44" s="2887"/>
      <c r="F44" s="2263"/>
      <c r="G44" s="854"/>
      <c r="H44" s="853"/>
      <c r="I44" s="891"/>
      <c r="J44" s="890"/>
      <c r="K44" s="889"/>
      <c r="L44" s="888"/>
      <c r="M44" s="852"/>
      <c r="N44" s="894" t="s">
        <v>483</v>
      </c>
      <c r="O44" s="851">
        <v>5000</v>
      </c>
      <c r="P44" s="832">
        <v>5000</v>
      </c>
      <c r="Q44" s="810">
        <v>5000</v>
      </c>
    </row>
    <row r="45" spans="1:17" ht="46.15" customHeight="1">
      <c r="A45" s="2878"/>
      <c r="B45" s="2881"/>
      <c r="C45" s="2884"/>
      <c r="D45" s="292" t="s">
        <v>482</v>
      </c>
      <c r="E45" s="2887"/>
      <c r="F45" s="2263"/>
      <c r="G45" s="854"/>
      <c r="H45" s="853"/>
      <c r="I45" s="891"/>
      <c r="J45" s="890"/>
      <c r="K45" s="889"/>
      <c r="L45" s="888"/>
      <c r="M45" s="852"/>
      <c r="N45" s="893" t="s">
        <v>481</v>
      </c>
      <c r="O45" s="851">
        <v>25</v>
      </c>
      <c r="P45" s="832">
        <v>25</v>
      </c>
      <c r="Q45" s="810">
        <v>25</v>
      </c>
    </row>
    <row r="46" spans="1:17" ht="32.450000000000003" customHeight="1">
      <c r="A46" s="2878"/>
      <c r="B46" s="2881"/>
      <c r="C46" s="2884"/>
      <c r="D46" s="292" t="s">
        <v>480</v>
      </c>
      <c r="E46" s="2887"/>
      <c r="F46" s="2263"/>
      <c r="G46" s="854"/>
      <c r="H46" s="853"/>
      <c r="I46" s="891"/>
      <c r="J46" s="890"/>
      <c r="K46" s="889"/>
      <c r="L46" s="888"/>
      <c r="M46" s="852"/>
      <c r="N46" s="887" t="s">
        <v>479</v>
      </c>
      <c r="O46" s="892">
        <v>32</v>
      </c>
      <c r="P46" s="871">
        <v>35</v>
      </c>
      <c r="Q46" s="808">
        <v>35</v>
      </c>
    </row>
    <row r="47" spans="1:17" ht="13.5" thickBot="1">
      <c r="A47" s="2878"/>
      <c r="B47" s="2881"/>
      <c r="C47" s="2884"/>
      <c r="D47" s="292" t="s">
        <v>478</v>
      </c>
      <c r="E47" s="2887"/>
      <c r="F47" s="2263"/>
      <c r="G47" s="854"/>
      <c r="H47" s="853"/>
      <c r="I47" s="891"/>
      <c r="J47" s="890"/>
      <c r="K47" s="889"/>
      <c r="L47" s="888"/>
      <c r="M47" s="852"/>
      <c r="N47" s="887" t="s">
        <v>477</v>
      </c>
      <c r="O47" s="886">
        <v>2</v>
      </c>
      <c r="P47" s="819">
        <v>2</v>
      </c>
      <c r="Q47" s="885">
        <v>2</v>
      </c>
    </row>
    <row r="48" spans="1:17" ht="18.600000000000001" customHeight="1" thickBot="1">
      <c r="A48" s="2879"/>
      <c r="B48" s="2882"/>
      <c r="C48" s="2885"/>
      <c r="D48" s="1599"/>
      <c r="E48" s="2888"/>
      <c r="F48" s="2815"/>
      <c r="G48" s="1606" t="s">
        <v>13</v>
      </c>
      <c r="H48" s="1607">
        <f t="shared" ref="H48:M48" si="4">SUM(H29:H47)</f>
        <v>4079.1000000000004</v>
      </c>
      <c r="I48" s="1607">
        <f t="shared" si="4"/>
        <v>0</v>
      </c>
      <c r="J48" s="1607">
        <f t="shared" si="4"/>
        <v>0</v>
      </c>
      <c r="K48" s="1634">
        <f t="shared" si="4"/>
        <v>2249.1</v>
      </c>
      <c r="L48" s="1607">
        <f t="shared" si="4"/>
        <v>4000</v>
      </c>
      <c r="M48" s="1635">
        <f t="shared" si="4"/>
        <v>4000</v>
      </c>
      <c r="N48" s="1636"/>
      <c r="O48" s="884"/>
      <c r="P48" s="884"/>
      <c r="Q48" s="828"/>
    </row>
    <row r="49" spans="1:17" ht="22.15" customHeight="1" thickBot="1">
      <c r="A49" s="1637" t="s">
        <v>12</v>
      </c>
      <c r="B49" s="1620" t="s">
        <v>14</v>
      </c>
      <c r="C49" s="2932" t="s">
        <v>15</v>
      </c>
      <c r="D49" s="2828"/>
      <c r="E49" s="2828"/>
      <c r="F49" s="2828"/>
      <c r="G49" s="2829"/>
      <c r="H49" s="1638">
        <f t="shared" ref="H49:M49" si="5">H28+H48</f>
        <v>4229.1000000000004</v>
      </c>
      <c r="I49" s="1638">
        <f t="shared" si="5"/>
        <v>0</v>
      </c>
      <c r="J49" s="1638">
        <f t="shared" si="5"/>
        <v>0</v>
      </c>
      <c r="K49" s="1639">
        <f t="shared" si="5"/>
        <v>2249.1</v>
      </c>
      <c r="L49" s="1638">
        <f t="shared" si="5"/>
        <v>4150</v>
      </c>
      <c r="M49" s="1638">
        <f t="shared" si="5"/>
        <v>4150</v>
      </c>
      <c r="N49" s="1624"/>
      <c r="O49" s="1625"/>
      <c r="P49" s="1625"/>
      <c r="Q49" s="1626"/>
    </row>
    <row r="50" spans="1:17" ht="21" customHeight="1" thickBot="1">
      <c r="A50" s="1585" t="s">
        <v>12</v>
      </c>
      <c r="B50" s="1620" t="s">
        <v>37</v>
      </c>
      <c r="C50" s="2915" t="s">
        <v>476</v>
      </c>
      <c r="D50" s="2916"/>
      <c r="E50" s="2916"/>
      <c r="F50" s="2916"/>
      <c r="G50" s="2916"/>
      <c r="H50" s="2916"/>
      <c r="I50" s="2916"/>
      <c r="J50" s="2916"/>
      <c r="K50" s="2916"/>
      <c r="L50" s="2916"/>
      <c r="M50" s="2916"/>
      <c r="N50" s="2916"/>
      <c r="O50" s="2916"/>
      <c r="P50" s="2916"/>
      <c r="Q50" s="2917"/>
    </row>
    <row r="51" spans="1:17">
      <c r="A51" s="2877" t="s">
        <v>12</v>
      </c>
      <c r="B51" s="2880" t="s">
        <v>37</v>
      </c>
      <c r="C51" s="2883" t="s">
        <v>221</v>
      </c>
      <c r="D51" s="2941" t="s">
        <v>475</v>
      </c>
      <c r="E51" s="2886" t="s">
        <v>64</v>
      </c>
      <c r="F51" s="2814" t="s">
        <v>223</v>
      </c>
      <c r="G51" s="1581" t="s">
        <v>40</v>
      </c>
      <c r="H51" s="1705">
        <v>1589.1</v>
      </c>
      <c r="I51" s="2870"/>
      <c r="J51" s="2871"/>
      <c r="K51" s="2872">
        <v>41</v>
      </c>
      <c r="L51" s="1640">
        <v>2000</v>
      </c>
      <c r="M51" s="882">
        <v>2000</v>
      </c>
      <c r="N51" s="2928"/>
      <c r="O51" s="2913"/>
      <c r="P51" s="2951"/>
      <c r="Q51" s="2911"/>
    </row>
    <row r="52" spans="1:17">
      <c r="A52" s="2878"/>
      <c r="B52" s="2881"/>
      <c r="C52" s="2884"/>
      <c r="D52" s="2942"/>
      <c r="E52" s="2887"/>
      <c r="F52" s="2263"/>
      <c r="G52" s="1566" t="s">
        <v>474</v>
      </c>
      <c r="H52" s="853">
        <v>120</v>
      </c>
      <c r="I52" s="2404"/>
      <c r="J52" s="2376"/>
      <c r="K52" s="2873"/>
      <c r="L52" s="1641">
        <v>120</v>
      </c>
      <c r="M52" s="852">
        <v>120</v>
      </c>
      <c r="N52" s="2929"/>
      <c r="O52" s="2914"/>
      <c r="P52" s="2952"/>
      <c r="Q52" s="2912"/>
    </row>
    <row r="53" spans="1:17" ht="25.9" customHeight="1">
      <c r="A53" s="2878"/>
      <c r="B53" s="2881"/>
      <c r="C53" s="2884"/>
      <c r="D53" s="2898" t="s">
        <v>473</v>
      </c>
      <c r="E53" s="2887"/>
      <c r="F53" s="2263"/>
      <c r="G53" s="1566"/>
      <c r="H53" s="853"/>
      <c r="I53" s="2404"/>
      <c r="J53" s="2376"/>
      <c r="K53" s="2873"/>
      <c r="L53" s="1641"/>
      <c r="M53" s="852"/>
      <c r="N53" s="865" t="s">
        <v>472</v>
      </c>
      <c r="O53" s="877">
        <v>180</v>
      </c>
      <c r="P53" s="876">
        <v>180</v>
      </c>
      <c r="Q53" s="881">
        <v>180</v>
      </c>
    </row>
    <row r="54" spans="1:17" ht="41.25">
      <c r="A54" s="2878"/>
      <c r="B54" s="2881"/>
      <c r="C54" s="2884"/>
      <c r="D54" s="2899"/>
      <c r="E54" s="2887"/>
      <c r="F54" s="2263"/>
      <c r="G54" s="1566"/>
      <c r="H54" s="853"/>
      <c r="I54" s="2404"/>
      <c r="J54" s="2376"/>
      <c r="K54" s="2873"/>
      <c r="L54" s="1641"/>
      <c r="M54" s="852"/>
      <c r="N54" s="867" t="s">
        <v>471</v>
      </c>
      <c r="O54" s="875">
        <v>300</v>
      </c>
      <c r="P54" s="874">
        <v>300</v>
      </c>
      <c r="Q54" s="880">
        <v>300</v>
      </c>
    </row>
    <row r="55" spans="1:17" ht="15.75">
      <c r="A55" s="2878"/>
      <c r="B55" s="2881"/>
      <c r="C55" s="2884"/>
      <c r="D55" s="2899"/>
      <c r="E55" s="2887"/>
      <c r="F55" s="2263"/>
      <c r="G55" s="1566"/>
      <c r="H55" s="853"/>
      <c r="I55" s="2404"/>
      <c r="J55" s="2376"/>
      <c r="K55" s="2873"/>
      <c r="L55" s="1641"/>
      <c r="M55" s="852"/>
      <c r="N55" s="867" t="s">
        <v>470</v>
      </c>
      <c r="O55" s="875">
        <v>320</v>
      </c>
      <c r="P55" s="874">
        <v>320</v>
      </c>
      <c r="Q55" s="880">
        <v>320</v>
      </c>
    </row>
    <row r="56" spans="1:17" ht="36" customHeight="1">
      <c r="A56" s="2878"/>
      <c r="B56" s="2881"/>
      <c r="C56" s="2884"/>
      <c r="D56" s="2899"/>
      <c r="E56" s="2887"/>
      <c r="F56" s="2263"/>
      <c r="G56" s="1566"/>
      <c r="H56" s="853"/>
      <c r="I56" s="2404"/>
      <c r="J56" s="2376"/>
      <c r="K56" s="2873"/>
      <c r="L56" s="1641"/>
      <c r="M56" s="852"/>
      <c r="N56" s="867" t="s">
        <v>469</v>
      </c>
      <c r="O56" s="875">
        <v>1150</v>
      </c>
      <c r="P56" s="874">
        <v>1150</v>
      </c>
      <c r="Q56" s="880">
        <v>1150</v>
      </c>
    </row>
    <row r="57" spans="1:17" ht="25.5">
      <c r="A57" s="2878"/>
      <c r="B57" s="2881"/>
      <c r="C57" s="2884"/>
      <c r="D57" s="2899"/>
      <c r="E57" s="2887"/>
      <c r="F57" s="2263"/>
      <c r="G57" s="1566"/>
      <c r="H57" s="853"/>
      <c r="I57" s="2404"/>
      <c r="J57" s="2376"/>
      <c r="K57" s="2873"/>
      <c r="L57" s="1641"/>
      <c r="M57" s="852"/>
      <c r="N57" s="867" t="s">
        <v>468</v>
      </c>
      <c r="O57" s="875">
        <v>120</v>
      </c>
      <c r="P57" s="874">
        <v>120</v>
      </c>
      <c r="Q57" s="880">
        <v>120</v>
      </c>
    </row>
    <row r="58" spans="1:17" ht="15.75">
      <c r="A58" s="2878"/>
      <c r="B58" s="2881"/>
      <c r="C58" s="2884"/>
      <c r="D58" s="2899"/>
      <c r="E58" s="2887"/>
      <c r="F58" s="2263"/>
      <c r="G58" s="1566"/>
      <c r="H58" s="853"/>
      <c r="I58" s="2404"/>
      <c r="J58" s="2376"/>
      <c r="K58" s="2873"/>
      <c r="L58" s="1641"/>
      <c r="M58" s="852"/>
      <c r="N58" s="867" t="s">
        <v>467</v>
      </c>
      <c r="O58" s="875">
        <v>102</v>
      </c>
      <c r="P58" s="874">
        <v>102</v>
      </c>
      <c r="Q58" s="880">
        <v>102</v>
      </c>
    </row>
    <row r="59" spans="1:17" ht="25.5">
      <c r="A59" s="2878"/>
      <c r="B59" s="2881"/>
      <c r="C59" s="2884"/>
      <c r="D59" s="2899"/>
      <c r="E59" s="2887"/>
      <c r="F59" s="2263"/>
      <c r="G59" s="1566"/>
      <c r="H59" s="853"/>
      <c r="I59" s="2404"/>
      <c r="J59" s="2376"/>
      <c r="K59" s="2873"/>
      <c r="L59" s="1641"/>
      <c r="M59" s="852"/>
      <c r="N59" s="867" t="s">
        <v>466</v>
      </c>
      <c r="O59" s="875">
        <v>130</v>
      </c>
      <c r="P59" s="874">
        <v>130</v>
      </c>
      <c r="Q59" s="880">
        <v>130</v>
      </c>
    </row>
    <row r="60" spans="1:17">
      <c r="A60" s="2878"/>
      <c r="B60" s="2881"/>
      <c r="C60" s="2884"/>
      <c r="D60" s="2899"/>
      <c r="E60" s="2887"/>
      <c r="F60" s="2263"/>
      <c r="G60" s="1566"/>
      <c r="H60" s="853"/>
      <c r="I60" s="2404"/>
      <c r="J60" s="2376"/>
      <c r="K60" s="2873"/>
      <c r="L60" s="1641"/>
      <c r="M60" s="852"/>
      <c r="N60" s="867" t="s">
        <v>465</v>
      </c>
      <c r="O60" s="875">
        <v>27</v>
      </c>
      <c r="P60" s="874">
        <v>27</v>
      </c>
      <c r="Q60" s="880">
        <v>27</v>
      </c>
    </row>
    <row r="61" spans="1:17">
      <c r="A61" s="2878"/>
      <c r="B61" s="2881"/>
      <c r="C61" s="2884"/>
      <c r="D61" s="2899"/>
      <c r="E61" s="2887"/>
      <c r="F61" s="2263"/>
      <c r="G61" s="1566"/>
      <c r="H61" s="853"/>
      <c r="I61" s="2404"/>
      <c r="J61" s="2376"/>
      <c r="K61" s="2873"/>
      <c r="L61" s="1641"/>
      <c r="M61" s="852"/>
      <c r="N61" s="867" t="s">
        <v>464</v>
      </c>
      <c r="O61" s="875">
        <v>430</v>
      </c>
      <c r="P61" s="874">
        <v>430</v>
      </c>
      <c r="Q61" s="880">
        <v>430</v>
      </c>
    </row>
    <row r="62" spans="1:17">
      <c r="A62" s="2878"/>
      <c r="B62" s="2881"/>
      <c r="C62" s="2884"/>
      <c r="D62" s="2900"/>
      <c r="E62" s="2887"/>
      <c r="F62" s="2263"/>
      <c r="G62" s="1566"/>
      <c r="H62" s="853"/>
      <c r="I62" s="2404"/>
      <c r="J62" s="2376"/>
      <c r="K62" s="2873"/>
      <c r="L62" s="1641"/>
      <c r="M62" s="852"/>
      <c r="N62" s="879" t="s">
        <v>463</v>
      </c>
      <c r="O62" s="851">
        <v>10</v>
      </c>
      <c r="P62" s="832">
        <v>10</v>
      </c>
      <c r="Q62" s="878">
        <v>10</v>
      </c>
    </row>
    <row r="63" spans="1:17" ht="46.15" customHeight="1">
      <c r="A63" s="2878"/>
      <c r="B63" s="2881"/>
      <c r="C63" s="2884"/>
      <c r="D63" s="292" t="s">
        <v>462</v>
      </c>
      <c r="E63" s="2887"/>
      <c r="F63" s="2263"/>
      <c r="G63" s="854"/>
      <c r="H63" s="853"/>
      <c r="I63" s="2404"/>
      <c r="J63" s="2376"/>
      <c r="K63" s="2873"/>
      <c r="L63" s="1641"/>
      <c r="M63" s="852"/>
      <c r="N63" s="867" t="s">
        <v>461</v>
      </c>
      <c r="O63" s="877">
        <v>500</v>
      </c>
      <c r="P63" s="876">
        <v>500</v>
      </c>
      <c r="Q63" s="804">
        <v>500</v>
      </c>
    </row>
    <row r="64" spans="1:17" ht="15.75">
      <c r="A64" s="2878"/>
      <c r="B64" s="2881"/>
      <c r="C64" s="2884"/>
      <c r="D64" s="2898" t="s">
        <v>460</v>
      </c>
      <c r="E64" s="2887"/>
      <c r="F64" s="2263"/>
      <c r="G64" s="854"/>
      <c r="H64" s="853"/>
      <c r="I64" s="2404"/>
      <c r="J64" s="2376"/>
      <c r="K64" s="2873"/>
      <c r="L64" s="1641"/>
      <c r="M64" s="852"/>
      <c r="N64" s="865" t="s">
        <v>459</v>
      </c>
      <c r="O64" s="877">
        <v>3085</v>
      </c>
      <c r="P64" s="876">
        <v>3105</v>
      </c>
      <c r="Q64" s="804">
        <v>3110</v>
      </c>
    </row>
    <row r="65" spans="1:17" ht="25.5">
      <c r="A65" s="2878"/>
      <c r="B65" s="2881"/>
      <c r="C65" s="2884"/>
      <c r="D65" s="2899"/>
      <c r="E65" s="2887"/>
      <c r="F65" s="2263"/>
      <c r="G65" s="854"/>
      <c r="H65" s="853"/>
      <c r="I65" s="2404"/>
      <c r="J65" s="2376"/>
      <c r="K65" s="2873"/>
      <c r="L65" s="1641"/>
      <c r="M65" s="852"/>
      <c r="N65" s="867" t="s">
        <v>458</v>
      </c>
      <c r="O65" s="875">
        <v>571</v>
      </c>
      <c r="P65" s="874">
        <v>580</v>
      </c>
      <c r="Q65" s="873">
        <v>580</v>
      </c>
    </row>
    <row r="66" spans="1:17">
      <c r="A66" s="2878"/>
      <c r="B66" s="2881"/>
      <c r="C66" s="2884"/>
      <c r="D66" s="2899"/>
      <c r="E66" s="2887"/>
      <c r="F66" s="2263"/>
      <c r="G66" s="854"/>
      <c r="H66" s="853"/>
      <c r="I66" s="2404"/>
      <c r="J66" s="2376"/>
      <c r="K66" s="2873"/>
      <c r="L66" s="1641"/>
      <c r="M66" s="852"/>
      <c r="N66" s="1642" t="s">
        <v>457</v>
      </c>
      <c r="O66" s="875">
        <v>1300</v>
      </c>
      <c r="P66" s="874">
        <v>1300</v>
      </c>
      <c r="Q66" s="873">
        <v>1300</v>
      </c>
    </row>
    <row r="67" spans="1:17">
      <c r="A67" s="2878"/>
      <c r="B67" s="2881"/>
      <c r="C67" s="2884"/>
      <c r="D67" s="2899"/>
      <c r="E67" s="2887"/>
      <c r="F67" s="2263"/>
      <c r="G67" s="854"/>
      <c r="H67" s="853"/>
      <c r="I67" s="2404"/>
      <c r="J67" s="2376"/>
      <c r="K67" s="2873"/>
      <c r="L67" s="1641"/>
      <c r="M67" s="852"/>
      <c r="N67" s="1642" t="s">
        <v>456</v>
      </c>
      <c r="O67" s="875">
        <v>470</v>
      </c>
      <c r="P67" s="874">
        <v>470</v>
      </c>
      <c r="Q67" s="873">
        <v>470</v>
      </c>
    </row>
    <row r="68" spans="1:17">
      <c r="A68" s="2878"/>
      <c r="B68" s="2881"/>
      <c r="C68" s="2884"/>
      <c r="D68" s="2899"/>
      <c r="E68" s="2887"/>
      <c r="F68" s="2263"/>
      <c r="G68" s="854"/>
      <c r="H68" s="853"/>
      <c r="I68" s="2404"/>
      <c r="J68" s="2376"/>
      <c r="K68" s="2873"/>
      <c r="L68" s="1641"/>
      <c r="M68" s="852"/>
      <c r="N68" s="1642" t="s">
        <v>455</v>
      </c>
      <c r="O68" s="875">
        <v>200</v>
      </c>
      <c r="P68" s="874">
        <v>200</v>
      </c>
      <c r="Q68" s="873">
        <v>200</v>
      </c>
    </row>
    <row r="69" spans="1:17">
      <c r="A69" s="2878"/>
      <c r="B69" s="2881"/>
      <c r="C69" s="2884"/>
      <c r="D69" s="2900"/>
      <c r="E69" s="2887"/>
      <c r="F69" s="2263"/>
      <c r="G69" s="854"/>
      <c r="H69" s="853"/>
      <c r="I69" s="2404"/>
      <c r="J69" s="2376"/>
      <c r="K69" s="2873"/>
      <c r="L69" s="1641"/>
      <c r="M69" s="852"/>
      <c r="N69" s="1642" t="s">
        <v>454</v>
      </c>
      <c r="O69" s="875">
        <v>450</v>
      </c>
      <c r="P69" s="874">
        <v>450</v>
      </c>
      <c r="Q69" s="873">
        <v>450</v>
      </c>
    </row>
    <row r="70" spans="1:17" ht="28.5">
      <c r="A70" s="2878"/>
      <c r="B70" s="2881"/>
      <c r="C70" s="2884"/>
      <c r="D70" s="292" t="s">
        <v>453</v>
      </c>
      <c r="E70" s="2887"/>
      <c r="F70" s="2263"/>
      <c r="G70" s="854"/>
      <c r="H70" s="853"/>
      <c r="I70" s="2404"/>
      <c r="J70" s="2376"/>
      <c r="K70" s="2873"/>
      <c r="L70" s="1641"/>
      <c r="M70" s="852"/>
      <c r="N70" s="872" t="s">
        <v>452</v>
      </c>
      <c r="O70" s="871">
        <v>468.5</v>
      </c>
      <c r="P70" s="871">
        <v>468.5</v>
      </c>
      <c r="Q70" s="870">
        <v>468.5</v>
      </c>
    </row>
    <row r="71" spans="1:17">
      <c r="A71" s="2878"/>
      <c r="B71" s="2881"/>
      <c r="C71" s="2884"/>
      <c r="D71" s="2898" t="s">
        <v>451</v>
      </c>
      <c r="E71" s="2887"/>
      <c r="F71" s="2263"/>
      <c r="G71" s="854"/>
      <c r="H71" s="853"/>
      <c r="I71" s="2404"/>
      <c r="J71" s="2376"/>
      <c r="K71" s="2873"/>
      <c r="L71" s="1641"/>
      <c r="M71" s="852"/>
      <c r="N71" s="865" t="s">
        <v>450</v>
      </c>
      <c r="O71" s="861">
        <v>3</v>
      </c>
      <c r="P71" s="864">
        <v>3</v>
      </c>
      <c r="Q71" s="869">
        <v>3</v>
      </c>
    </row>
    <row r="72" spans="1:17">
      <c r="A72" s="2878"/>
      <c r="B72" s="2881"/>
      <c r="C72" s="2884"/>
      <c r="D72" s="2899"/>
      <c r="E72" s="2887"/>
      <c r="F72" s="2263"/>
      <c r="G72" s="854"/>
      <c r="H72" s="853"/>
      <c r="I72" s="2404"/>
      <c r="J72" s="2376"/>
      <c r="K72" s="2873"/>
      <c r="L72" s="1641"/>
      <c r="M72" s="852"/>
      <c r="N72" s="867" t="s">
        <v>449</v>
      </c>
      <c r="O72" s="859">
        <v>2</v>
      </c>
      <c r="P72" s="866">
        <v>2</v>
      </c>
      <c r="Q72" s="862">
        <v>3</v>
      </c>
    </row>
    <row r="73" spans="1:17">
      <c r="A73" s="2878"/>
      <c r="B73" s="2881"/>
      <c r="C73" s="2884"/>
      <c r="D73" s="2899"/>
      <c r="E73" s="2887"/>
      <c r="F73" s="2263"/>
      <c r="G73" s="854"/>
      <c r="H73" s="853"/>
      <c r="I73" s="2404"/>
      <c r="J73" s="2376"/>
      <c r="K73" s="2873"/>
      <c r="L73" s="1641"/>
      <c r="M73" s="852"/>
      <c r="N73" s="867" t="s">
        <v>448</v>
      </c>
      <c r="O73" s="859">
        <v>3</v>
      </c>
      <c r="P73" s="866">
        <v>3</v>
      </c>
      <c r="Q73" s="868">
        <v>3</v>
      </c>
    </row>
    <row r="74" spans="1:17">
      <c r="A74" s="2878"/>
      <c r="B74" s="2881"/>
      <c r="C74" s="2884"/>
      <c r="D74" s="2899"/>
      <c r="E74" s="2887"/>
      <c r="F74" s="2263"/>
      <c r="G74" s="854"/>
      <c r="H74" s="853"/>
      <c r="I74" s="2404"/>
      <c r="J74" s="2376"/>
      <c r="K74" s="2873"/>
      <c r="L74" s="1641"/>
      <c r="M74" s="852"/>
      <c r="N74" s="867" t="s">
        <v>447</v>
      </c>
      <c r="O74" s="859">
        <v>45</v>
      </c>
      <c r="P74" s="866">
        <v>45</v>
      </c>
      <c r="Q74" s="862">
        <v>45</v>
      </c>
    </row>
    <row r="75" spans="1:17">
      <c r="A75" s="2878"/>
      <c r="B75" s="2881"/>
      <c r="C75" s="2884"/>
      <c r="D75" s="2899"/>
      <c r="E75" s="2887"/>
      <c r="F75" s="2263"/>
      <c r="G75" s="854"/>
      <c r="H75" s="853"/>
      <c r="I75" s="2404"/>
      <c r="J75" s="2376"/>
      <c r="K75" s="2873"/>
      <c r="L75" s="1641"/>
      <c r="M75" s="852"/>
      <c r="N75" s="867" t="s">
        <v>446</v>
      </c>
      <c r="O75" s="859">
        <v>50</v>
      </c>
      <c r="P75" s="866">
        <v>50</v>
      </c>
      <c r="Q75" s="868">
        <v>50</v>
      </c>
    </row>
    <row r="76" spans="1:17">
      <c r="A76" s="2878"/>
      <c r="B76" s="2881"/>
      <c r="C76" s="2884"/>
      <c r="D76" s="2899"/>
      <c r="E76" s="2887"/>
      <c r="F76" s="2263"/>
      <c r="G76" s="854"/>
      <c r="H76" s="853"/>
      <c r="I76" s="2404"/>
      <c r="J76" s="2376"/>
      <c r="K76" s="2873"/>
      <c r="L76" s="1641"/>
      <c r="M76" s="852"/>
      <c r="N76" s="867" t="s">
        <v>445</v>
      </c>
      <c r="O76" s="859">
        <v>3</v>
      </c>
      <c r="P76" s="866">
        <v>3</v>
      </c>
      <c r="Q76" s="862">
        <v>3</v>
      </c>
    </row>
    <row r="77" spans="1:17">
      <c r="A77" s="2878"/>
      <c r="B77" s="2881"/>
      <c r="C77" s="2884"/>
      <c r="D77" s="2898" t="s">
        <v>444</v>
      </c>
      <c r="E77" s="2887"/>
      <c r="F77" s="2263"/>
      <c r="G77" s="854"/>
      <c r="H77" s="853"/>
      <c r="I77" s="2404"/>
      <c r="J77" s="2376"/>
      <c r="K77" s="2873"/>
      <c r="L77" s="1641"/>
      <c r="M77" s="852"/>
      <c r="N77" s="865" t="s">
        <v>443</v>
      </c>
      <c r="O77" s="861">
        <v>2</v>
      </c>
      <c r="P77" s="864">
        <v>4</v>
      </c>
      <c r="Q77" s="863">
        <v>4</v>
      </c>
    </row>
    <row r="78" spans="1:17">
      <c r="A78" s="2878"/>
      <c r="B78" s="2881"/>
      <c r="C78" s="2884"/>
      <c r="D78" s="2900"/>
      <c r="E78" s="2887"/>
      <c r="F78" s="2263"/>
      <c r="G78" s="854"/>
      <c r="H78" s="853"/>
      <c r="I78" s="2404"/>
      <c r="J78" s="2376"/>
      <c r="K78" s="2873"/>
      <c r="L78" s="1641"/>
      <c r="M78" s="852"/>
      <c r="N78" s="867" t="s">
        <v>442</v>
      </c>
      <c r="O78" s="859">
        <v>6</v>
      </c>
      <c r="P78" s="859">
        <v>8</v>
      </c>
      <c r="Q78" s="862">
        <v>12</v>
      </c>
    </row>
    <row r="79" spans="1:17">
      <c r="A79" s="2878"/>
      <c r="B79" s="2881"/>
      <c r="C79" s="2884"/>
      <c r="D79" s="2898" t="s">
        <v>441</v>
      </c>
      <c r="E79" s="2887"/>
      <c r="F79" s="2263"/>
      <c r="G79" s="854"/>
      <c r="H79" s="853"/>
      <c r="I79" s="2404"/>
      <c r="J79" s="2376"/>
      <c r="K79" s="2873"/>
      <c r="L79" s="1641"/>
      <c r="M79" s="852"/>
      <c r="N79" s="1643" t="s">
        <v>440</v>
      </c>
      <c r="O79" s="861">
        <v>60</v>
      </c>
      <c r="P79" s="861">
        <v>60</v>
      </c>
      <c r="Q79" s="860">
        <v>60</v>
      </c>
    </row>
    <row r="80" spans="1:17" ht="25.5">
      <c r="A80" s="2878"/>
      <c r="B80" s="2881"/>
      <c r="C80" s="2884"/>
      <c r="D80" s="2899"/>
      <c r="E80" s="2887"/>
      <c r="F80" s="2263"/>
      <c r="G80" s="854"/>
      <c r="H80" s="853"/>
      <c r="I80" s="2404"/>
      <c r="J80" s="2376"/>
      <c r="K80" s="2873"/>
      <c r="L80" s="1641"/>
      <c r="M80" s="852"/>
      <c r="N80" s="1644" t="s">
        <v>439</v>
      </c>
      <c r="O80" s="859">
        <v>25</v>
      </c>
      <c r="P80" s="859">
        <v>25</v>
      </c>
      <c r="Q80" s="858">
        <v>25</v>
      </c>
    </row>
    <row r="81" spans="1:17" ht="15.75">
      <c r="A81" s="2878"/>
      <c r="B81" s="2881"/>
      <c r="C81" s="2884"/>
      <c r="D81" s="2899"/>
      <c r="E81" s="2887"/>
      <c r="F81" s="2263"/>
      <c r="G81" s="854"/>
      <c r="H81" s="853"/>
      <c r="I81" s="2404"/>
      <c r="J81" s="2376"/>
      <c r="K81" s="2873"/>
      <c r="L81" s="1641"/>
      <c r="M81" s="852"/>
      <c r="N81" s="1644" t="s">
        <v>438</v>
      </c>
      <c r="O81" s="859">
        <v>280</v>
      </c>
      <c r="P81" s="859">
        <v>280</v>
      </c>
      <c r="Q81" s="858">
        <v>280</v>
      </c>
    </row>
    <row r="82" spans="1:17" ht="25.5">
      <c r="A82" s="2878"/>
      <c r="B82" s="2881"/>
      <c r="C82" s="2884"/>
      <c r="D82" s="2899"/>
      <c r="E82" s="2887"/>
      <c r="F82" s="2263"/>
      <c r="G82" s="854"/>
      <c r="H82" s="853"/>
      <c r="I82" s="2404"/>
      <c r="J82" s="2376"/>
      <c r="K82" s="2873"/>
      <c r="L82" s="1641"/>
      <c r="M82" s="852"/>
      <c r="N82" s="1644" t="s">
        <v>437</v>
      </c>
      <c r="O82" s="859">
        <v>15</v>
      </c>
      <c r="P82" s="859">
        <v>15</v>
      </c>
      <c r="Q82" s="858">
        <v>15</v>
      </c>
    </row>
    <row r="83" spans="1:17">
      <c r="A83" s="2878"/>
      <c r="B83" s="2881"/>
      <c r="C83" s="2884"/>
      <c r="D83" s="2900"/>
      <c r="E83" s="2887"/>
      <c r="F83" s="2263"/>
      <c r="G83" s="854"/>
      <c r="H83" s="853"/>
      <c r="I83" s="2404"/>
      <c r="J83" s="2376"/>
      <c r="K83" s="2873"/>
      <c r="L83" s="1641"/>
      <c r="M83" s="852"/>
      <c r="N83" s="857" t="s">
        <v>436</v>
      </c>
      <c r="O83" s="856">
        <v>4</v>
      </c>
      <c r="P83" s="855">
        <v>4</v>
      </c>
      <c r="Q83" s="1573">
        <v>4</v>
      </c>
    </row>
    <row r="84" spans="1:17" ht="26.25" thickBot="1">
      <c r="A84" s="2878"/>
      <c r="B84" s="2881"/>
      <c r="C84" s="2884"/>
      <c r="D84" s="292" t="s">
        <v>435</v>
      </c>
      <c r="E84" s="2887"/>
      <c r="F84" s="2263"/>
      <c r="G84" s="854"/>
      <c r="H84" s="853"/>
      <c r="I84" s="2404"/>
      <c r="J84" s="2376"/>
      <c r="K84" s="2873"/>
      <c r="L84" s="1641"/>
      <c r="M84" s="852"/>
      <c r="N84" s="1645" t="s">
        <v>434</v>
      </c>
      <c r="O84" s="851" t="s">
        <v>71</v>
      </c>
      <c r="P84" s="850" t="s">
        <v>71</v>
      </c>
      <c r="Q84" s="810" t="s">
        <v>71</v>
      </c>
    </row>
    <row r="85" spans="1:17" ht="13.5" thickBot="1">
      <c r="A85" s="2879"/>
      <c r="B85" s="2882"/>
      <c r="C85" s="2885"/>
      <c r="D85" s="849"/>
      <c r="E85" s="2888"/>
      <c r="F85" s="2815"/>
      <c r="G85" s="1628" t="s">
        <v>13</v>
      </c>
      <c r="H85" s="1629">
        <f t="shared" ref="H85:M85" si="6">SUM(H51:H84)</f>
        <v>1709.1</v>
      </c>
      <c r="I85" s="1630">
        <f t="shared" si="6"/>
        <v>0</v>
      </c>
      <c r="J85" s="1630">
        <f t="shared" si="6"/>
        <v>0</v>
      </c>
      <c r="K85" s="1631">
        <f t="shared" si="6"/>
        <v>41</v>
      </c>
      <c r="L85" s="1632">
        <f t="shared" si="6"/>
        <v>2120</v>
      </c>
      <c r="M85" s="1633">
        <f t="shared" si="6"/>
        <v>2120</v>
      </c>
      <c r="N85" s="848"/>
      <c r="O85" s="847"/>
      <c r="P85" s="847"/>
      <c r="Q85" s="828"/>
    </row>
    <row r="86" spans="1:17" ht="13.5" thickBot="1">
      <c r="A86" s="2877" t="s">
        <v>12</v>
      </c>
      <c r="B86" s="2880" t="s">
        <v>37</v>
      </c>
      <c r="C86" s="2820" t="s">
        <v>37</v>
      </c>
      <c r="D86" s="2901" t="s">
        <v>433</v>
      </c>
      <c r="E86" s="2814" t="s">
        <v>64</v>
      </c>
      <c r="F86" s="2814" t="s">
        <v>223</v>
      </c>
      <c r="G86" s="841" t="s">
        <v>40</v>
      </c>
      <c r="H86" s="1565">
        <v>6</v>
      </c>
      <c r="I86" s="1567"/>
      <c r="J86" s="840"/>
      <c r="K86" s="822">
        <v>0</v>
      </c>
      <c r="L86" s="1562">
        <v>6</v>
      </c>
      <c r="M86" s="1562">
        <v>6</v>
      </c>
      <c r="N86" s="2889" t="s">
        <v>432</v>
      </c>
      <c r="O86" s="2835">
        <v>2</v>
      </c>
      <c r="P86" s="2835">
        <v>2</v>
      </c>
      <c r="Q86" s="2837">
        <v>2</v>
      </c>
    </row>
    <row r="87" spans="1:17" ht="13.5" thickBot="1">
      <c r="A87" s="2879"/>
      <c r="B87" s="2882"/>
      <c r="C87" s="2817"/>
      <c r="D87" s="2834"/>
      <c r="E87" s="2815"/>
      <c r="F87" s="2815"/>
      <c r="G87" s="1628" t="s">
        <v>13</v>
      </c>
      <c r="H87" s="1629">
        <f t="shared" ref="H87:M87" si="7">H86</f>
        <v>6</v>
      </c>
      <c r="I87" s="1630">
        <f t="shared" si="7"/>
        <v>0</v>
      </c>
      <c r="J87" s="1630">
        <f t="shared" si="7"/>
        <v>0</v>
      </c>
      <c r="K87" s="1631">
        <f t="shared" si="7"/>
        <v>0</v>
      </c>
      <c r="L87" s="1632">
        <f t="shared" si="7"/>
        <v>6</v>
      </c>
      <c r="M87" s="1632">
        <f t="shared" si="7"/>
        <v>6</v>
      </c>
      <c r="N87" s="2890"/>
      <c r="O87" s="2891"/>
      <c r="P87" s="2891"/>
      <c r="Q87" s="2838"/>
    </row>
    <row r="88" spans="1:17" ht="53.45" customHeight="1">
      <c r="A88" s="2877" t="s">
        <v>12</v>
      </c>
      <c r="B88" s="2880" t="s">
        <v>37</v>
      </c>
      <c r="C88" s="2820" t="s">
        <v>38</v>
      </c>
      <c r="D88" s="2902" t="s">
        <v>431</v>
      </c>
      <c r="E88" s="2814" t="s">
        <v>64</v>
      </c>
      <c r="F88" s="2235" t="s">
        <v>430</v>
      </c>
      <c r="G88" s="839" t="s">
        <v>40</v>
      </c>
      <c r="H88" s="838">
        <v>400</v>
      </c>
      <c r="I88" s="837"/>
      <c r="J88" s="836"/>
      <c r="K88" s="835">
        <v>400</v>
      </c>
      <c r="L88" s="834">
        <v>0</v>
      </c>
      <c r="M88" s="834">
        <v>1270</v>
      </c>
      <c r="N88" s="1646" t="s">
        <v>429</v>
      </c>
      <c r="O88" s="846" t="s">
        <v>71</v>
      </c>
      <c r="P88" s="846"/>
      <c r="Q88" s="811"/>
    </row>
    <row r="89" spans="1:17" ht="13.5" thickBot="1">
      <c r="A89" s="2878"/>
      <c r="B89" s="2881"/>
      <c r="C89" s="2816"/>
      <c r="D89" s="2903"/>
      <c r="E89" s="2263"/>
      <c r="F89" s="2236"/>
      <c r="G89" s="1563"/>
      <c r="H89" s="845"/>
      <c r="I89" s="844"/>
      <c r="J89" s="843"/>
      <c r="K89" s="842"/>
      <c r="L89" s="1564"/>
      <c r="M89" s="1564"/>
      <c r="N89" s="1646" t="s">
        <v>428</v>
      </c>
      <c r="O89" s="1575"/>
      <c r="P89" s="1575"/>
      <c r="Q89" s="1576" t="s">
        <v>71</v>
      </c>
    </row>
    <row r="90" spans="1:17" ht="13.5" thickBot="1">
      <c r="A90" s="2879"/>
      <c r="B90" s="2882"/>
      <c r="C90" s="2817"/>
      <c r="D90" s="2904"/>
      <c r="E90" s="2815"/>
      <c r="F90" s="2237"/>
      <c r="G90" s="1628" t="s">
        <v>13</v>
      </c>
      <c r="H90" s="1629">
        <f t="shared" ref="H90:M90" si="8">H88</f>
        <v>400</v>
      </c>
      <c r="I90" s="1630">
        <f t="shared" si="8"/>
        <v>0</v>
      </c>
      <c r="J90" s="1630">
        <f t="shared" si="8"/>
        <v>0</v>
      </c>
      <c r="K90" s="1631">
        <f t="shared" si="8"/>
        <v>400</v>
      </c>
      <c r="L90" s="1632">
        <f t="shared" si="8"/>
        <v>0</v>
      </c>
      <c r="M90" s="1632">
        <f t="shared" si="8"/>
        <v>1270</v>
      </c>
      <c r="N90" s="821"/>
      <c r="O90" s="1570"/>
      <c r="P90" s="1570"/>
      <c r="Q90" s="1569"/>
    </row>
    <row r="91" spans="1:17" ht="13.5" thickBot="1">
      <c r="A91" s="2877" t="s">
        <v>12</v>
      </c>
      <c r="B91" s="2880" t="s">
        <v>37</v>
      </c>
      <c r="C91" s="2820" t="s">
        <v>43</v>
      </c>
      <c r="D91" s="2833" t="s">
        <v>427</v>
      </c>
      <c r="E91" s="2814" t="s">
        <v>64</v>
      </c>
      <c r="F91" s="2235" t="s">
        <v>221</v>
      </c>
      <c r="G91" s="841" t="s">
        <v>40</v>
      </c>
      <c r="H91" s="1565">
        <v>37</v>
      </c>
      <c r="I91" s="1567"/>
      <c r="J91" s="840"/>
      <c r="K91" s="822">
        <v>0</v>
      </c>
      <c r="L91" s="1562">
        <v>100</v>
      </c>
      <c r="M91" s="1582">
        <v>100</v>
      </c>
      <c r="N91" s="2889" t="s">
        <v>426</v>
      </c>
      <c r="O91" s="2835">
        <v>1</v>
      </c>
      <c r="P91" s="2835">
        <v>1</v>
      </c>
      <c r="Q91" s="2837">
        <v>1</v>
      </c>
    </row>
    <row r="92" spans="1:17" ht="13.5" thickBot="1">
      <c r="A92" s="2879"/>
      <c r="B92" s="2882"/>
      <c r="C92" s="2817"/>
      <c r="D92" s="2834"/>
      <c r="E92" s="2815"/>
      <c r="F92" s="2237"/>
      <c r="G92" s="1628" t="s">
        <v>13</v>
      </c>
      <c r="H92" s="1647">
        <f t="shared" ref="H92:M92" si="9">H91</f>
        <v>37</v>
      </c>
      <c r="I92" s="1648">
        <f t="shared" si="9"/>
        <v>0</v>
      </c>
      <c r="J92" s="1648">
        <f t="shared" si="9"/>
        <v>0</v>
      </c>
      <c r="K92" s="1649">
        <f t="shared" si="9"/>
        <v>0</v>
      </c>
      <c r="L92" s="1650">
        <f t="shared" si="9"/>
        <v>100</v>
      </c>
      <c r="M92" s="1651">
        <f t="shared" si="9"/>
        <v>100</v>
      </c>
      <c r="N92" s="2890"/>
      <c r="O92" s="2836"/>
      <c r="P92" s="2836"/>
      <c r="Q92" s="2838"/>
    </row>
    <row r="93" spans="1:17" ht="13.5" thickBot="1">
      <c r="A93" s="1637" t="s">
        <v>12</v>
      </c>
      <c r="B93" s="1586" t="s">
        <v>37</v>
      </c>
      <c r="C93" s="2827" t="s">
        <v>15</v>
      </c>
      <c r="D93" s="2828"/>
      <c r="E93" s="2828"/>
      <c r="F93" s="2828"/>
      <c r="G93" s="2829"/>
      <c r="H93" s="1652">
        <f t="shared" ref="H93:M93" si="10">SUM(H85+H87+H90+H92)</f>
        <v>2152.1</v>
      </c>
      <c r="I93" s="1653">
        <f t="shared" si="10"/>
        <v>0</v>
      </c>
      <c r="J93" s="1653">
        <f t="shared" si="10"/>
        <v>0</v>
      </c>
      <c r="K93" s="1653">
        <f t="shared" si="10"/>
        <v>441</v>
      </c>
      <c r="L93" s="1653">
        <f t="shared" si="10"/>
        <v>2226</v>
      </c>
      <c r="M93" s="1654">
        <f t="shared" si="10"/>
        <v>3496</v>
      </c>
      <c r="N93" s="1655"/>
      <c r="O93" s="1656"/>
      <c r="P93" s="1656"/>
      <c r="Q93" s="1657"/>
    </row>
    <row r="94" spans="1:17" ht="13.5" thickBot="1">
      <c r="A94" s="1585" t="s">
        <v>12</v>
      </c>
      <c r="B94" s="1620" t="s">
        <v>38</v>
      </c>
      <c r="C94" s="2830" t="s">
        <v>425</v>
      </c>
      <c r="D94" s="2831"/>
      <c r="E94" s="2831"/>
      <c r="F94" s="2831"/>
      <c r="G94" s="2831"/>
      <c r="H94" s="2831"/>
      <c r="I94" s="2831"/>
      <c r="J94" s="2831"/>
      <c r="K94" s="2831"/>
      <c r="L94" s="2831"/>
      <c r="M94" s="2831"/>
      <c r="N94" s="2831"/>
      <c r="O94" s="2831"/>
      <c r="P94" s="2831"/>
      <c r="Q94" s="2832"/>
    </row>
    <row r="95" spans="1:17" ht="13.5" thickBot="1">
      <c r="A95" s="2877" t="s">
        <v>12</v>
      </c>
      <c r="B95" s="2880" t="s">
        <v>38</v>
      </c>
      <c r="C95" s="2816" t="s">
        <v>231</v>
      </c>
      <c r="D95" s="2818" t="s">
        <v>424</v>
      </c>
      <c r="E95" s="2263" t="s">
        <v>64</v>
      </c>
      <c r="F95" s="2263" t="s">
        <v>223</v>
      </c>
      <c r="G95" s="839" t="s">
        <v>40</v>
      </c>
      <c r="H95" s="838">
        <v>145</v>
      </c>
      <c r="I95" s="837"/>
      <c r="J95" s="836"/>
      <c r="K95" s="835"/>
      <c r="L95" s="834">
        <v>200</v>
      </c>
      <c r="M95" s="834">
        <v>200</v>
      </c>
      <c r="N95" s="833" t="s">
        <v>423</v>
      </c>
      <c r="O95" s="832">
        <v>30</v>
      </c>
      <c r="P95" s="832">
        <v>30</v>
      </c>
      <c r="Q95" s="831">
        <v>30</v>
      </c>
    </row>
    <row r="96" spans="1:17" ht="57" customHeight="1" thickBot="1">
      <c r="A96" s="2879"/>
      <c r="B96" s="2882"/>
      <c r="C96" s="2817"/>
      <c r="D96" s="2819"/>
      <c r="E96" s="2815"/>
      <c r="F96" s="2815"/>
      <c r="G96" s="1628" t="s">
        <v>13</v>
      </c>
      <c r="H96" s="1629">
        <f t="shared" ref="H96:M96" si="11">SUM(H95:H95)</f>
        <v>145</v>
      </c>
      <c r="I96" s="1630">
        <f t="shared" si="11"/>
        <v>0</v>
      </c>
      <c r="J96" s="1630">
        <f t="shared" si="11"/>
        <v>0</v>
      </c>
      <c r="K96" s="1631">
        <f t="shared" si="11"/>
        <v>0</v>
      </c>
      <c r="L96" s="1632">
        <f t="shared" si="11"/>
        <v>200</v>
      </c>
      <c r="M96" s="1632">
        <f t="shared" si="11"/>
        <v>200</v>
      </c>
      <c r="N96" s="830"/>
      <c r="O96" s="829"/>
      <c r="P96" s="829"/>
      <c r="Q96" s="828"/>
    </row>
    <row r="97" spans="1:17">
      <c r="A97" s="2905" t="s">
        <v>12</v>
      </c>
      <c r="B97" s="2908" t="s">
        <v>38</v>
      </c>
      <c r="C97" s="2821" t="s">
        <v>232</v>
      </c>
      <c r="D97" s="2824" t="s">
        <v>422</v>
      </c>
      <c r="E97" s="2227" t="s">
        <v>64</v>
      </c>
      <c r="F97" s="2227" t="s">
        <v>223</v>
      </c>
      <c r="G97" s="609" t="s">
        <v>40</v>
      </c>
      <c r="H97" s="827">
        <v>15</v>
      </c>
      <c r="I97" s="608"/>
      <c r="J97" s="826"/>
      <c r="K97" s="825"/>
      <c r="L97" s="385">
        <v>15</v>
      </c>
      <c r="M97" s="385">
        <v>15</v>
      </c>
      <c r="N97" s="821" t="s">
        <v>421</v>
      </c>
      <c r="O97" s="819">
        <v>5</v>
      </c>
      <c r="P97" s="819">
        <v>5</v>
      </c>
      <c r="Q97" s="818">
        <v>5</v>
      </c>
    </row>
    <row r="98" spans="1:17">
      <c r="A98" s="2906"/>
      <c r="B98" s="2909"/>
      <c r="C98" s="2822"/>
      <c r="D98" s="2825"/>
      <c r="E98" s="2263"/>
      <c r="F98" s="2263"/>
      <c r="G98" s="824"/>
      <c r="H98" s="823"/>
      <c r="I98" s="1567"/>
      <c r="J98" s="823"/>
      <c r="K98" s="822"/>
      <c r="L98" s="1562"/>
      <c r="M98" s="1562"/>
      <c r="N98" s="821" t="s">
        <v>420</v>
      </c>
      <c r="O98" s="819">
        <v>5</v>
      </c>
      <c r="P98" s="819">
        <v>5</v>
      </c>
      <c r="Q98" s="818">
        <v>5</v>
      </c>
    </row>
    <row r="99" spans="1:17" ht="13.5" thickBot="1">
      <c r="A99" s="2907"/>
      <c r="B99" s="2910"/>
      <c r="C99" s="2823"/>
      <c r="D99" s="2826"/>
      <c r="E99" s="2226"/>
      <c r="F99" s="2226"/>
      <c r="G99" s="1658" t="s">
        <v>13</v>
      </c>
      <c r="H99" s="1659">
        <f t="shared" ref="H99:M99" si="12">SUM(H97:H97)</f>
        <v>15</v>
      </c>
      <c r="I99" s="1659">
        <f t="shared" si="12"/>
        <v>0</v>
      </c>
      <c r="J99" s="1659">
        <f t="shared" si="12"/>
        <v>0</v>
      </c>
      <c r="K99" s="1659">
        <f t="shared" si="12"/>
        <v>0</v>
      </c>
      <c r="L99" s="1660">
        <f t="shared" si="12"/>
        <v>15</v>
      </c>
      <c r="M99" s="1660">
        <f t="shared" si="12"/>
        <v>15</v>
      </c>
      <c r="N99" s="820" t="s">
        <v>419</v>
      </c>
      <c r="O99" s="819">
        <v>5</v>
      </c>
      <c r="P99" s="819">
        <v>5</v>
      </c>
      <c r="Q99" s="818">
        <v>5</v>
      </c>
    </row>
    <row r="100" spans="1:17">
      <c r="A100" s="2892" t="s">
        <v>12</v>
      </c>
      <c r="B100" s="2894" t="s">
        <v>38</v>
      </c>
      <c r="C100" s="2896" t="s">
        <v>418</v>
      </c>
      <c r="D100" s="2824" t="s">
        <v>417</v>
      </c>
      <c r="E100" s="2227" t="s">
        <v>64</v>
      </c>
      <c r="F100" s="2227" t="s">
        <v>131</v>
      </c>
      <c r="G100" s="817" t="s">
        <v>40</v>
      </c>
      <c r="H100" s="816">
        <v>4.9000000000000004</v>
      </c>
      <c r="I100" s="815"/>
      <c r="J100" s="814"/>
      <c r="K100" s="813"/>
      <c r="L100" s="282">
        <v>5</v>
      </c>
      <c r="M100" s="282">
        <v>5</v>
      </c>
      <c r="N100" s="2926" t="s">
        <v>416</v>
      </c>
      <c r="O100" s="2835">
        <v>14</v>
      </c>
      <c r="P100" s="2835">
        <v>11</v>
      </c>
      <c r="Q100" s="2933">
        <v>9</v>
      </c>
    </row>
    <row r="101" spans="1:17" ht="13.5" thickBot="1">
      <c r="A101" s="2893"/>
      <c r="B101" s="2895"/>
      <c r="C101" s="2897"/>
      <c r="D101" s="2826"/>
      <c r="E101" s="2226"/>
      <c r="F101" s="2226"/>
      <c r="G101" s="1661" t="s">
        <v>13</v>
      </c>
      <c r="H101" s="1662">
        <f t="shared" ref="H101:M101" si="13">SUM(H100:H100)</f>
        <v>4.9000000000000004</v>
      </c>
      <c r="I101" s="1662">
        <f t="shared" si="13"/>
        <v>0</v>
      </c>
      <c r="J101" s="1662">
        <f t="shared" si="13"/>
        <v>0</v>
      </c>
      <c r="K101" s="1662">
        <f t="shared" si="13"/>
        <v>0</v>
      </c>
      <c r="L101" s="1663">
        <f t="shared" si="13"/>
        <v>5</v>
      </c>
      <c r="M101" s="1663">
        <f t="shared" si="13"/>
        <v>5</v>
      </c>
      <c r="N101" s="2927"/>
      <c r="O101" s="2836"/>
      <c r="P101" s="2836"/>
      <c r="Q101" s="2934"/>
    </row>
    <row r="102" spans="1:17" ht="66" customHeight="1">
      <c r="A102" s="2877" t="s">
        <v>12</v>
      </c>
      <c r="B102" s="2880" t="s">
        <v>38</v>
      </c>
      <c r="C102" s="2883" t="s">
        <v>415</v>
      </c>
      <c r="D102" s="1664" t="s">
        <v>414</v>
      </c>
      <c r="E102" s="2886" t="s">
        <v>64</v>
      </c>
      <c r="F102" s="2814" t="s">
        <v>413</v>
      </c>
      <c r="G102" s="2918" t="s">
        <v>40</v>
      </c>
      <c r="H102" s="2868">
        <v>565.79999999999995</v>
      </c>
      <c r="I102" s="2870"/>
      <c r="J102" s="2871"/>
      <c r="K102" s="2872">
        <v>500</v>
      </c>
      <c r="L102" s="2393">
        <v>300</v>
      </c>
      <c r="M102" s="2919">
        <v>300</v>
      </c>
      <c r="N102" s="1665" t="s">
        <v>412</v>
      </c>
      <c r="O102" s="812">
        <v>7</v>
      </c>
      <c r="P102" s="812">
        <v>6</v>
      </c>
      <c r="Q102" s="811">
        <v>6</v>
      </c>
    </row>
    <row r="103" spans="1:17" ht="57" customHeight="1">
      <c r="A103" s="2878"/>
      <c r="B103" s="2881"/>
      <c r="C103" s="2884"/>
      <c r="D103" s="1666" t="s">
        <v>411</v>
      </c>
      <c r="E103" s="2887"/>
      <c r="F103" s="2263"/>
      <c r="G103" s="2375"/>
      <c r="H103" s="2869"/>
      <c r="I103" s="2404"/>
      <c r="J103" s="2376"/>
      <c r="K103" s="2873"/>
      <c r="L103" s="2353"/>
      <c r="M103" s="2920"/>
      <c r="N103" s="1667" t="s">
        <v>410</v>
      </c>
      <c r="O103" s="809" t="s">
        <v>71</v>
      </c>
      <c r="P103" s="809"/>
      <c r="Q103" s="810"/>
    </row>
    <row r="104" spans="1:17" ht="52.9" customHeight="1">
      <c r="A104" s="2878"/>
      <c r="B104" s="2881"/>
      <c r="C104" s="2884"/>
      <c r="D104" s="1666" t="s">
        <v>409</v>
      </c>
      <c r="E104" s="2887"/>
      <c r="F104" s="2263"/>
      <c r="G104" s="2375"/>
      <c r="H104" s="2869"/>
      <c r="I104" s="2404"/>
      <c r="J104" s="2376"/>
      <c r="K104" s="2873"/>
      <c r="L104" s="2353"/>
      <c r="M104" s="2920"/>
      <c r="N104" s="1667" t="s">
        <v>408</v>
      </c>
      <c r="O104" s="809" t="s">
        <v>71</v>
      </c>
      <c r="P104" s="809"/>
      <c r="Q104" s="808"/>
    </row>
    <row r="105" spans="1:17" ht="60" customHeight="1">
      <c r="A105" s="2878"/>
      <c r="B105" s="2881"/>
      <c r="C105" s="2884"/>
      <c r="D105" s="1666" t="s">
        <v>407</v>
      </c>
      <c r="E105" s="2887"/>
      <c r="F105" s="2263"/>
      <c r="G105" s="2375"/>
      <c r="H105" s="2869"/>
      <c r="I105" s="2404"/>
      <c r="J105" s="2376"/>
      <c r="K105" s="2873"/>
      <c r="L105" s="2353"/>
      <c r="M105" s="2920"/>
      <c r="N105" s="1667" t="s">
        <v>406</v>
      </c>
      <c r="O105" s="809" t="s">
        <v>71</v>
      </c>
      <c r="P105" s="809"/>
      <c r="Q105" s="808"/>
    </row>
    <row r="106" spans="1:17" ht="50.45" customHeight="1">
      <c r="A106" s="2878"/>
      <c r="B106" s="2881"/>
      <c r="C106" s="2884"/>
      <c r="D106" s="1666" t="s">
        <v>405</v>
      </c>
      <c r="E106" s="2887"/>
      <c r="F106" s="2263"/>
      <c r="G106" s="2375"/>
      <c r="H106" s="2869"/>
      <c r="I106" s="2404"/>
      <c r="J106" s="2376"/>
      <c r="K106" s="2873"/>
      <c r="L106" s="2353"/>
      <c r="M106" s="2920"/>
      <c r="N106" s="1667" t="s">
        <v>404</v>
      </c>
      <c r="O106" s="809" t="s">
        <v>71</v>
      </c>
      <c r="P106" s="809"/>
      <c r="Q106" s="808"/>
    </row>
    <row r="107" spans="1:17" ht="63.75">
      <c r="A107" s="2878"/>
      <c r="B107" s="2881"/>
      <c r="C107" s="2884"/>
      <c r="D107" s="1666" t="s">
        <v>403</v>
      </c>
      <c r="E107" s="2887"/>
      <c r="F107" s="2263"/>
      <c r="G107" s="2375"/>
      <c r="H107" s="2869"/>
      <c r="I107" s="2404"/>
      <c r="J107" s="2376"/>
      <c r="K107" s="2873"/>
      <c r="L107" s="2353"/>
      <c r="M107" s="2920"/>
      <c r="N107" s="1667" t="s">
        <v>402</v>
      </c>
      <c r="O107" s="809" t="s">
        <v>71</v>
      </c>
      <c r="P107" s="809"/>
      <c r="Q107" s="808"/>
    </row>
    <row r="108" spans="1:17" ht="26.25" thickBot="1">
      <c r="A108" s="2878"/>
      <c r="B108" s="2881"/>
      <c r="C108" s="2884"/>
      <c r="D108" s="1668" t="s">
        <v>401</v>
      </c>
      <c r="E108" s="2887"/>
      <c r="F108" s="2263"/>
      <c r="G108" s="2375"/>
      <c r="H108" s="2869"/>
      <c r="I108" s="2404"/>
      <c r="J108" s="2376"/>
      <c r="K108" s="2873"/>
      <c r="L108" s="2353"/>
      <c r="M108" s="2920"/>
      <c r="N108" s="1669" t="s">
        <v>400</v>
      </c>
      <c r="O108" s="809" t="s">
        <v>61</v>
      </c>
      <c r="P108" s="809"/>
      <c r="Q108" s="808"/>
    </row>
    <row r="109" spans="1:17" ht="13.5" thickBot="1">
      <c r="A109" s="2879"/>
      <c r="B109" s="2882"/>
      <c r="C109" s="2885"/>
      <c r="D109" s="807"/>
      <c r="E109" s="2888"/>
      <c r="F109" s="2815"/>
      <c r="G109" s="1628" t="s">
        <v>13</v>
      </c>
      <c r="H109" s="1629">
        <f>SUM(H102:H108)</f>
        <v>565.79999999999995</v>
      </c>
      <c r="I109" s="1630">
        <f>SUM(I102:I102)</f>
        <v>0</v>
      </c>
      <c r="J109" s="1630">
        <f>SUM(J102:J102)</f>
        <v>0</v>
      </c>
      <c r="K109" s="1631">
        <f>SUM(K102:K108)</f>
        <v>500</v>
      </c>
      <c r="L109" s="1632">
        <f>SUM(L102:L102)</f>
        <v>300</v>
      </c>
      <c r="M109" s="1633">
        <f>SUM(M102:M102)</f>
        <v>300</v>
      </c>
      <c r="N109" s="806"/>
      <c r="O109" s="805"/>
      <c r="P109" s="805"/>
      <c r="Q109" s="804"/>
    </row>
    <row r="110" spans="1:17" ht="13.5" thickBot="1">
      <c r="A110" s="1670" t="s">
        <v>12</v>
      </c>
      <c r="B110" s="1671" t="s">
        <v>38</v>
      </c>
      <c r="C110" s="1672" t="s">
        <v>399</v>
      </c>
      <c r="D110" s="1560" t="s">
        <v>398</v>
      </c>
      <c r="E110" s="1579"/>
      <c r="F110" s="1577" t="s">
        <v>397</v>
      </c>
      <c r="G110" s="1673" t="s">
        <v>40</v>
      </c>
      <c r="H110" s="1674">
        <v>0</v>
      </c>
      <c r="I110" s="1675"/>
      <c r="J110" s="1676"/>
      <c r="K110" s="1675"/>
      <c r="L110" s="1677">
        <v>100</v>
      </c>
      <c r="M110" s="1678">
        <v>100</v>
      </c>
      <c r="N110" s="2889" t="s">
        <v>396</v>
      </c>
      <c r="O110" s="2835">
        <v>0</v>
      </c>
      <c r="P110" s="2835">
        <v>1</v>
      </c>
      <c r="Q110" s="2837">
        <v>1</v>
      </c>
    </row>
    <row r="111" spans="1:17" ht="13.5" thickBot="1">
      <c r="A111" s="1679"/>
      <c r="B111" s="1680"/>
      <c r="C111" s="1681"/>
      <c r="D111" s="1561"/>
      <c r="E111" s="1580"/>
      <c r="F111" s="1578"/>
      <c r="G111" s="1682" t="s">
        <v>13</v>
      </c>
      <c r="H111" s="1683">
        <f t="shared" ref="H111:M111" si="14">SUM(H110)</f>
        <v>0</v>
      </c>
      <c r="I111" s="1630">
        <f t="shared" si="14"/>
        <v>0</v>
      </c>
      <c r="J111" s="1630">
        <f t="shared" si="14"/>
        <v>0</v>
      </c>
      <c r="K111" s="1684">
        <f t="shared" si="14"/>
        <v>0</v>
      </c>
      <c r="L111" s="1685">
        <f t="shared" si="14"/>
        <v>100</v>
      </c>
      <c r="M111" s="1633">
        <f t="shared" si="14"/>
        <v>100</v>
      </c>
      <c r="N111" s="2890"/>
      <c r="O111" s="2891"/>
      <c r="P111" s="2891"/>
      <c r="Q111" s="2838"/>
    </row>
    <row r="112" spans="1:17" ht="13.5" thickBot="1">
      <c r="A112" s="1686" t="s">
        <v>12</v>
      </c>
      <c r="B112" s="1680" t="s">
        <v>38</v>
      </c>
      <c r="C112" s="2827" t="s">
        <v>15</v>
      </c>
      <c r="D112" s="2828"/>
      <c r="E112" s="2828"/>
      <c r="F112" s="2828"/>
      <c r="G112" s="2828"/>
      <c r="H112" s="1687">
        <f t="shared" ref="H112:M112" si="15">SUM(H96+H99+H101+H109+H111)</f>
        <v>730.69999999999993</v>
      </c>
      <c r="I112" s="1688">
        <f t="shared" si="15"/>
        <v>0</v>
      </c>
      <c r="J112" s="1688">
        <f t="shared" si="15"/>
        <v>0</v>
      </c>
      <c r="K112" s="1689">
        <f t="shared" si="15"/>
        <v>500</v>
      </c>
      <c r="L112" s="1687">
        <f t="shared" si="15"/>
        <v>620</v>
      </c>
      <c r="M112" s="1687">
        <f t="shared" si="15"/>
        <v>620</v>
      </c>
      <c r="N112" s="1625"/>
      <c r="O112" s="1625"/>
      <c r="P112" s="1625"/>
      <c r="Q112" s="1626"/>
    </row>
    <row r="113" spans="1:17" ht="13.5" thickBot="1">
      <c r="A113" s="1585" t="s">
        <v>12</v>
      </c>
      <c r="B113" s="2864" t="s">
        <v>395</v>
      </c>
      <c r="C113" s="2865"/>
      <c r="D113" s="2865"/>
      <c r="E113" s="2865"/>
      <c r="F113" s="2865"/>
      <c r="G113" s="2865"/>
      <c r="H113" s="1690">
        <f t="shared" ref="H113:M113" si="16">H112+H93+H49+H25</f>
        <v>8168.7999999999993</v>
      </c>
      <c r="I113" s="1691">
        <f t="shared" si="16"/>
        <v>0</v>
      </c>
      <c r="J113" s="1691">
        <f t="shared" si="16"/>
        <v>0</v>
      </c>
      <c r="K113" s="1692">
        <f t="shared" si="16"/>
        <v>3190.1</v>
      </c>
      <c r="L113" s="1690">
        <f t="shared" si="16"/>
        <v>8025</v>
      </c>
      <c r="M113" s="1690">
        <f t="shared" si="16"/>
        <v>9295</v>
      </c>
      <c r="N113" s="1693"/>
      <c r="O113" s="1694"/>
      <c r="P113" s="1694"/>
      <c r="Q113" s="1695"/>
    </row>
    <row r="114" spans="1:17" ht="13.5" thickBot="1">
      <c r="A114" s="1696"/>
      <c r="B114" s="2866" t="s">
        <v>17</v>
      </c>
      <c r="C114" s="2867"/>
      <c r="D114" s="2867"/>
      <c r="E114" s="2867"/>
      <c r="F114" s="2867"/>
      <c r="G114" s="2867"/>
      <c r="H114" s="1697">
        <f t="shared" ref="H114:M114" si="17">H113</f>
        <v>8168.7999999999993</v>
      </c>
      <c r="I114" s="1698">
        <f t="shared" si="17"/>
        <v>0</v>
      </c>
      <c r="J114" s="1698">
        <f t="shared" si="17"/>
        <v>0</v>
      </c>
      <c r="K114" s="1699">
        <f t="shared" si="17"/>
        <v>3190.1</v>
      </c>
      <c r="L114" s="1697">
        <f t="shared" si="17"/>
        <v>8025</v>
      </c>
      <c r="M114" s="1697">
        <f t="shared" si="17"/>
        <v>9295</v>
      </c>
      <c r="N114" s="2970"/>
      <c r="O114" s="2970"/>
      <c r="P114" s="2970"/>
      <c r="Q114" s="2971"/>
    </row>
    <row r="115" spans="1:17">
      <c r="A115" s="168"/>
      <c r="B115" s="169"/>
      <c r="C115" s="169"/>
      <c r="D115" s="169"/>
      <c r="E115" s="803"/>
      <c r="F115" s="2972"/>
      <c r="G115" s="2972"/>
      <c r="H115" s="2972"/>
      <c r="I115" s="2972"/>
      <c r="J115" s="2972"/>
      <c r="K115" s="2972"/>
      <c r="L115" s="2972"/>
      <c r="M115" s="2972"/>
      <c r="N115" s="464"/>
      <c r="O115" s="340"/>
      <c r="P115" s="340"/>
      <c r="Q115" s="802"/>
    </row>
    <row r="116" spans="1:17" ht="13.5" thickBot="1">
      <c r="A116" s="168"/>
      <c r="B116" s="169"/>
      <c r="C116" s="169"/>
      <c r="D116" s="169"/>
      <c r="E116" s="803"/>
      <c r="F116" s="803"/>
      <c r="G116" s="2876" t="s">
        <v>18</v>
      </c>
      <c r="H116" s="2876"/>
      <c r="I116" s="2876"/>
      <c r="J116" s="2876"/>
      <c r="K116" s="2876"/>
      <c r="L116" s="2876"/>
      <c r="M116" s="2876"/>
      <c r="N116" s="2876"/>
      <c r="O116" s="340"/>
      <c r="P116" s="340"/>
      <c r="Q116" s="802"/>
    </row>
    <row r="117" spans="1:17" ht="39" customHeight="1" thickBot="1">
      <c r="A117" s="302"/>
      <c r="B117" s="302"/>
      <c r="C117" s="302"/>
      <c r="D117" s="2208" t="s">
        <v>19</v>
      </c>
      <c r="E117" s="2874"/>
      <c r="F117" s="2874"/>
      <c r="G117" s="2874"/>
      <c r="H117" s="2875"/>
      <c r="I117" s="2208" t="s">
        <v>236</v>
      </c>
      <c r="J117" s="2874"/>
      <c r="K117" s="2874"/>
      <c r="L117" s="2875"/>
      <c r="M117" s="302"/>
      <c r="N117" s="302"/>
      <c r="O117" s="1700"/>
      <c r="P117" s="1700"/>
      <c r="Q117" s="1701"/>
    </row>
    <row r="118" spans="1:17" ht="13.5" thickBot="1">
      <c r="A118" s="302"/>
      <c r="B118" s="302"/>
      <c r="C118" s="302"/>
      <c r="D118" s="2852" t="s">
        <v>20</v>
      </c>
      <c r="E118" s="2853"/>
      <c r="F118" s="2853"/>
      <c r="G118" s="2853"/>
      <c r="H118" s="2854"/>
      <c r="I118" s="2855">
        <f>I119+I120+I121+I122+I123</f>
        <v>7052.1</v>
      </c>
      <c r="J118" s="2856"/>
      <c r="K118" s="2856"/>
      <c r="L118" s="2857"/>
      <c r="M118" s="302"/>
      <c r="N118" s="302"/>
      <c r="O118" s="1700"/>
      <c r="P118" s="1700"/>
      <c r="Q118" s="1701"/>
    </row>
    <row r="119" spans="1:17">
      <c r="A119" s="302"/>
      <c r="B119" s="302"/>
      <c r="C119" s="302"/>
      <c r="D119" s="2858" t="s">
        <v>214</v>
      </c>
      <c r="E119" s="2859"/>
      <c r="F119" s="2859"/>
      <c r="G119" s="2859"/>
      <c r="H119" s="2860"/>
      <c r="I119" s="2861">
        <v>7052.1</v>
      </c>
      <c r="J119" s="2862"/>
      <c r="K119" s="2862"/>
      <c r="L119" s="2863"/>
      <c r="M119" s="302"/>
      <c r="N119" s="302"/>
      <c r="O119" s="1700"/>
      <c r="P119" s="1700"/>
      <c r="Q119" s="1701"/>
    </row>
    <row r="120" spans="1:17">
      <c r="A120" s="302"/>
      <c r="B120" s="302"/>
      <c r="C120" s="302"/>
      <c r="D120" s="2811" t="s">
        <v>215</v>
      </c>
      <c r="E120" s="2812"/>
      <c r="F120" s="2812"/>
      <c r="G120" s="2812"/>
      <c r="H120" s="2813"/>
      <c r="I120" s="2808"/>
      <c r="J120" s="2809"/>
      <c r="K120" s="2809"/>
      <c r="L120" s="2810"/>
      <c r="M120" s="302"/>
      <c r="N120" s="302"/>
      <c r="O120" s="1700"/>
      <c r="P120" s="1700"/>
      <c r="Q120" s="1701"/>
    </row>
    <row r="121" spans="1:17">
      <c r="A121" s="302"/>
      <c r="B121" s="302"/>
      <c r="C121" s="302"/>
      <c r="D121" s="2811" t="s">
        <v>394</v>
      </c>
      <c r="E121" s="2812"/>
      <c r="F121" s="2812"/>
      <c r="G121" s="2812"/>
      <c r="H121" s="2813"/>
      <c r="I121" s="2808"/>
      <c r="J121" s="2809"/>
      <c r="K121" s="2809"/>
      <c r="L121" s="2810"/>
      <c r="M121" s="302"/>
      <c r="N121" s="302"/>
      <c r="O121" s="1700"/>
      <c r="P121" s="1700"/>
      <c r="Q121" s="1701"/>
    </row>
    <row r="122" spans="1:17">
      <c r="A122" s="302"/>
      <c r="B122" s="302"/>
      <c r="C122" s="302"/>
      <c r="D122" s="2811" t="s">
        <v>216</v>
      </c>
      <c r="E122" s="2812"/>
      <c r="F122" s="2812"/>
      <c r="G122" s="2812"/>
      <c r="H122" s="2813"/>
      <c r="I122" s="2808">
        <v>0</v>
      </c>
      <c r="J122" s="2809"/>
      <c r="K122" s="2809"/>
      <c r="L122" s="2810"/>
      <c r="M122" s="302"/>
      <c r="N122" s="302"/>
      <c r="O122" s="1700"/>
      <c r="P122" s="1700"/>
      <c r="Q122" s="1701"/>
    </row>
    <row r="123" spans="1:17" ht="13.5" thickBot="1">
      <c r="A123" s="302"/>
      <c r="B123" s="302"/>
      <c r="C123" s="302"/>
      <c r="D123" s="2846" t="s">
        <v>217</v>
      </c>
      <c r="E123" s="2847"/>
      <c r="F123" s="2847"/>
      <c r="G123" s="2847"/>
      <c r="H123" s="2848"/>
      <c r="I123" s="2849">
        <v>0</v>
      </c>
      <c r="J123" s="2850"/>
      <c r="K123" s="2850"/>
      <c r="L123" s="2851"/>
      <c r="M123" s="302"/>
      <c r="N123" s="302"/>
      <c r="O123" s="1700"/>
      <c r="P123" s="1700"/>
      <c r="Q123" s="1701"/>
    </row>
    <row r="124" spans="1:17" ht="13.5" thickBot="1">
      <c r="A124" s="302"/>
      <c r="B124" s="302"/>
      <c r="C124" s="302"/>
      <c r="D124" s="2852" t="s">
        <v>21</v>
      </c>
      <c r="E124" s="2853"/>
      <c r="F124" s="2853"/>
      <c r="G124" s="2853"/>
      <c r="H124" s="2854"/>
      <c r="I124" s="2855">
        <f>SUM(I125:L128)</f>
        <v>1116.7</v>
      </c>
      <c r="J124" s="2856"/>
      <c r="K124" s="2856"/>
      <c r="L124" s="2857"/>
      <c r="M124" s="302"/>
      <c r="N124" s="302"/>
      <c r="O124" s="1700"/>
      <c r="P124" s="1700"/>
      <c r="Q124" s="1701"/>
    </row>
    <row r="125" spans="1:17">
      <c r="A125" s="302"/>
      <c r="B125" s="302"/>
      <c r="C125" s="302"/>
      <c r="D125" s="2858" t="s">
        <v>218</v>
      </c>
      <c r="E125" s="2859"/>
      <c r="F125" s="2859"/>
      <c r="G125" s="2859"/>
      <c r="H125" s="2860"/>
      <c r="I125" s="2861">
        <v>0</v>
      </c>
      <c r="J125" s="2862"/>
      <c r="K125" s="2862"/>
      <c r="L125" s="2863"/>
      <c r="M125" s="302"/>
      <c r="N125" s="302"/>
      <c r="O125" s="1700"/>
      <c r="P125" s="1700"/>
      <c r="Q125" s="1701"/>
    </row>
    <row r="126" spans="1:17">
      <c r="A126" s="302"/>
      <c r="B126" s="302"/>
      <c r="C126" s="302"/>
      <c r="D126" s="2843" t="s">
        <v>219</v>
      </c>
      <c r="E126" s="2844"/>
      <c r="F126" s="2844"/>
      <c r="G126" s="2844"/>
      <c r="H126" s="2845"/>
      <c r="I126" s="2808">
        <v>0</v>
      </c>
      <c r="J126" s="2809"/>
      <c r="K126" s="2809"/>
      <c r="L126" s="2810"/>
      <c r="M126" s="302"/>
      <c r="N126" s="302"/>
      <c r="O126" s="1700"/>
      <c r="P126" s="1700"/>
      <c r="Q126" s="1701"/>
    </row>
    <row r="127" spans="1:17">
      <c r="A127" s="302"/>
      <c r="B127" s="302"/>
      <c r="C127" s="302"/>
      <c r="D127" s="2843" t="s">
        <v>393</v>
      </c>
      <c r="E127" s="2844"/>
      <c r="F127" s="2844"/>
      <c r="G127" s="2844"/>
      <c r="H127" s="2845"/>
      <c r="I127" s="2808">
        <v>1116.7</v>
      </c>
      <c r="J127" s="2809"/>
      <c r="K127" s="2809"/>
      <c r="L127" s="2810"/>
      <c r="M127" s="302"/>
      <c r="N127" s="302"/>
      <c r="O127" s="1700"/>
      <c r="P127" s="1700"/>
      <c r="Q127" s="1701"/>
    </row>
    <row r="128" spans="1:17" ht="13.5" thickBot="1">
      <c r="A128" s="302"/>
      <c r="B128" s="302"/>
      <c r="C128" s="302"/>
      <c r="D128" s="2846" t="s">
        <v>220</v>
      </c>
      <c r="E128" s="2847"/>
      <c r="F128" s="2847"/>
      <c r="G128" s="2847"/>
      <c r="H128" s="2848"/>
      <c r="I128" s="2849"/>
      <c r="J128" s="2850"/>
      <c r="K128" s="2850"/>
      <c r="L128" s="2851"/>
      <c r="M128" s="302"/>
      <c r="N128" s="302"/>
      <c r="O128" s="1700"/>
      <c r="P128" s="1700"/>
      <c r="Q128" s="1701"/>
    </row>
    <row r="129" spans="1:17" ht="13.5" thickBot="1">
      <c r="A129" s="302"/>
      <c r="B129" s="302"/>
      <c r="C129" s="302"/>
      <c r="D129" s="2839" t="s">
        <v>22</v>
      </c>
      <c r="E129" s="2840"/>
      <c r="F129" s="2840"/>
      <c r="G129" s="2840"/>
      <c r="H129" s="2841"/>
      <c r="I129" s="2842">
        <f>I124+I118</f>
        <v>8168.8</v>
      </c>
      <c r="J129" s="2157"/>
      <c r="K129" s="2157"/>
      <c r="L129" s="2158"/>
      <c r="M129" s="302"/>
      <c r="N129" s="302"/>
      <c r="O129" s="1700"/>
      <c r="P129" s="1700"/>
      <c r="Q129" s="1701"/>
    </row>
    <row r="130" spans="1:17">
      <c r="A130" s="302"/>
      <c r="B130" s="302"/>
      <c r="C130" s="302"/>
      <c r="D130" s="302"/>
      <c r="E130" s="1702"/>
      <c r="F130" s="437"/>
      <c r="G130" s="464"/>
      <c r="H130" s="302"/>
      <c r="I130" s="302"/>
      <c r="J130" s="302"/>
      <c r="K130" s="302"/>
      <c r="L130" s="302"/>
      <c r="M130" s="302"/>
      <c r="N130" s="302"/>
      <c r="O130" s="1703"/>
      <c r="P130" s="1700"/>
      <c r="Q130" s="1701"/>
    </row>
    <row r="131" spans="1:17">
      <c r="A131" s="302"/>
      <c r="B131" s="302"/>
      <c r="C131" s="302"/>
      <c r="D131" s="302"/>
      <c r="E131" s="1702"/>
      <c r="F131" s="437"/>
      <c r="G131" s="464"/>
      <c r="H131" s="302"/>
      <c r="I131" s="302"/>
      <c r="J131" s="302"/>
      <c r="K131" s="302"/>
      <c r="L131" s="302"/>
      <c r="M131" s="302"/>
      <c r="N131" s="302"/>
      <c r="O131" s="1703"/>
      <c r="P131" s="1700"/>
      <c r="Q131" s="1701"/>
    </row>
    <row r="132" spans="1:17">
      <c r="A132" s="302"/>
      <c r="B132" s="302"/>
      <c r="C132" s="302"/>
      <c r="D132" s="302"/>
      <c r="E132" s="1702"/>
      <c r="F132" s="437"/>
      <c r="G132" s="464"/>
      <c r="H132" s="302"/>
      <c r="I132" s="302"/>
      <c r="J132" s="302"/>
      <c r="K132" s="302"/>
      <c r="L132" s="302"/>
      <c r="M132" s="302"/>
      <c r="N132" s="302"/>
      <c r="O132" s="1703"/>
      <c r="P132" s="1700"/>
      <c r="Q132" s="1701"/>
    </row>
    <row r="133" spans="1:17">
      <c r="A133" s="302"/>
      <c r="B133" s="302"/>
      <c r="C133" s="302"/>
      <c r="D133" s="302"/>
      <c r="E133" s="1702"/>
      <c r="F133" s="437"/>
      <c r="G133" s="464"/>
      <c r="H133" s="302"/>
      <c r="I133" s="302"/>
      <c r="J133" s="302"/>
      <c r="K133" s="302"/>
      <c r="L133" s="302"/>
      <c r="M133" s="302"/>
      <c r="N133" s="302"/>
      <c r="O133" s="1703"/>
      <c r="P133" s="1700"/>
      <c r="Q133" s="1701"/>
    </row>
    <row r="134" spans="1:17">
      <c r="A134" s="302"/>
      <c r="B134" s="302"/>
      <c r="C134" s="302"/>
      <c r="D134" s="302"/>
      <c r="E134" s="1702"/>
      <c r="F134" s="437"/>
      <c r="G134" s="464"/>
      <c r="H134" s="302"/>
      <c r="I134" s="302"/>
      <c r="J134" s="302"/>
      <c r="K134" s="302"/>
      <c r="L134" s="302"/>
      <c r="M134" s="302"/>
      <c r="N134" s="302"/>
      <c r="O134" s="1703"/>
      <c r="P134" s="1700"/>
      <c r="Q134" s="1701"/>
    </row>
    <row r="135" spans="1:17">
      <c r="A135" s="302"/>
      <c r="B135" s="302"/>
      <c r="C135" s="302"/>
      <c r="D135" s="302"/>
      <c r="E135" s="1702"/>
      <c r="F135" s="437"/>
      <c r="G135" s="464"/>
      <c r="H135" s="302"/>
      <c r="I135" s="302"/>
      <c r="J135" s="302"/>
      <c r="K135" s="302"/>
      <c r="L135" s="302"/>
      <c r="M135" s="302"/>
      <c r="N135" s="302"/>
      <c r="O135" s="1703"/>
      <c r="P135" s="1700"/>
      <c r="Q135" s="1701"/>
    </row>
  </sheetData>
  <mergeCells count="184">
    <mergeCell ref="L1:Q1"/>
    <mergeCell ref="O9:O10"/>
    <mergeCell ref="D15:D18"/>
    <mergeCell ref="N114:Q114"/>
    <mergeCell ref="F115:M115"/>
    <mergeCell ref="Q29:Q30"/>
    <mergeCell ref="A2:Q2"/>
    <mergeCell ref="D39:D41"/>
    <mergeCell ref="D42:D44"/>
    <mergeCell ref="N27:N28"/>
    <mergeCell ref="O27:O28"/>
    <mergeCell ref="P27:P28"/>
    <mergeCell ref="Q27:Q28"/>
    <mergeCell ref="N20:N21"/>
    <mergeCell ref="P29:P30"/>
    <mergeCell ref="C8:Q8"/>
    <mergeCell ref="I5:J5"/>
    <mergeCell ref="K5:K6"/>
    <mergeCell ref="N5:N6"/>
    <mergeCell ref="O5:Q5"/>
    <mergeCell ref="E4:E6"/>
    <mergeCell ref="L4:L6"/>
    <mergeCell ref="M4:M6"/>
    <mergeCell ref="N4:Q4"/>
    <mergeCell ref="P9:P10"/>
    <mergeCell ref="C20:C24"/>
    <mergeCell ref="A3:Q3"/>
    <mergeCell ref="A4:A6"/>
    <mergeCell ref="B4:B6"/>
    <mergeCell ref="C4:C6"/>
    <mergeCell ref="D4:D6"/>
    <mergeCell ref="B27:B28"/>
    <mergeCell ref="E27:E28"/>
    <mergeCell ref="A9:A19"/>
    <mergeCell ref="A27:A28"/>
    <mergeCell ref="P100:P101"/>
    <mergeCell ref="Q100:Q101"/>
    <mergeCell ref="G4:G6"/>
    <mergeCell ref="H4:K4"/>
    <mergeCell ref="E20:E24"/>
    <mergeCell ref="F20:F24"/>
    <mergeCell ref="C25:G25"/>
    <mergeCell ref="D53:D62"/>
    <mergeCell ref="D51:D52"/>
    <mergeCell ref="C26:Q26"/>
    <mergeCell ref="D20:D21"/>
    <mergeCell ref="O20:O21"/>
    <mergeCell ref="P20:P21"/>
    <mergeCell ref="Q20:Q21"/>
    <mergeCell ref="F27:F28"/>
    <mergeCell ref="D11:D14"/>
    <mergeCell ref="Q9:Q10"/>
    <mergeCell ref="N9:N10"/>
    <mergeCell ref="N91:N92"/>
    <mergeCell ref="P51:P52"/>
    <mergeCell ref="C27:C28"/>
    <mergeCell ref="D9:D10"/>
    <mergeCell ref="D27:D28"/>
    <mergeCell ref="H5:H6"/>
    <mergeCell ref="F51:F85"/>
    <mergeCell ref="N51:N52"/>
    <mergeCell ref="B9:B19"/>
    <mergeCell ref="C9:C19"/>
    <mergeCell ref="E9:E19"/>
    <mergeCell ref="F9:F19"/>
    <mergeCell ref="D64:D69"/>
    <mergeCell ref="D71:D76"/>
    <mergeCell ref="D77:D78"/>
    <mergeCell ref="D29:D30"/>
    <mergeCell ref="C49:G49"/>
    <mergeCell ref="D31:D38"/>
    <mergeCell ref="I51:I84"/>
    <mergeCell ref="J51:J84"/>
    <mergeCell ref="B29:B48"/>
    <mergeCell ref="Q51:Q52"/>
    <mergeCell ref="O51:O52"/>
    <mergeCell ref="F4:F6"/>
    <mergeCell ref="C50:Q50"/>
    <mergeCell ref="C29:C48"/>
    <mergeCell ref="E29:E48"/>
    <mergeCell ref="F29:F48"/>
    <mergeCell ref="P110:P111"/>
    <mergeCell ref="Q110:Q111"/>
    <mergeCell ref="G102:G108"/>
    <mergeCell ref="M102:M108"/>
    <mergeCell ref="B7:Q7"/>
    <mergeCell ref="F100:F101"/>
    <mergeCell ref="N86:N87"/>
    <mergeCell ref="O86:O87"/>
    <mergeCell ref="P86:P87"/>
    <mergeCell ref="Q86:Q87"/>
    <mergeCell ref="O29:O30"/>
    <mergeCell ref="O91:O92"/>
    <mergeCell ref="F88:F90"/>
    <mergeCell ref="E86:E87"/>
    <mergeCell ref="N29:N30"/>
    <mergeCell ref="K51:K84"/>
    <mergeCell ref="N100:N101"/>
    <mergeCell ref="D88:D90"/>
    <mergeCell ref="E88:E90"/>
    <mergeCell ref="B95:B96"/>
    <mergeCell ref="B88:B90"/>
    <mergeCell ref="A88:A90"/>
    <mergeCell ref="A91:A92"/>
    <mergeCell ref="A95:A96"/>
    <mergeCell ref="A97:A99"/>
    <mergeCell ref="B97:B99"/>
    <mergeCell ref="B91:B92"/>
    <mergeCell ref="A51:A85"/>
    <mergeCell ref="A86:A87"/>
    <mergeCell ref="B51:B85"/>
    <mergeCell ref="C51:C85"/>
    <mergeCell ref="E51:E85"/>
    <mergeCell ref="B86:B87"/>
    <mergeCell ref="D79:D83"/>
    <mergeCell ref="C86:C87"/>
    <mergeCell ref="A29:A48"/>
    <mergeCell ref="D86:D87"/>
    <mergeCell ref="A102:A109"/>
    <mergeCell ref="B102:B109"/>
    <mergeCell ref="C102:C109"/>
    <mergeCell ref="E102:E109"/>
    <mergeCell ref="F102:F109"/>
    <mergeCell ref="N110:N111"/>
    <mergeCell ref="O110:O111"/>
    <mergeCell ref="A100:A101"/>
    <mergeCell ref="B100:B101"/>
    <mergeCell ref="C100:C101"/>
    <mergeCell ref="D100:D101"/>
    <mergeCell ref="E100:E101"/>
    <mergeCell ref="O100:O101"/>
    <mergeCell ref="D119:H119"/>
    <mergeCell ref="I119:L119"/>
    <mergeCell ref="C112:G112"/>
    <mergeCell ref="B113:G113"/>
    <mergeCell ref="B114:G114"/>
    <mergeCell ref="H102:H108"/>
    <mergeCell ref="I102:I108"/>
    <mergeCell ref="J102:J108"/>
    <mergeCell ref="K102:K108"/>
    <mergeCell ref="L102:L108"/>
    <mergeCell ref="D117:H117"/>
    <mergeCell ref="I117:L117"/>
    <mergeCell ref="D118:H118"/>
    <mergeCell ref="I118:L118"/>
    <mergeCell ref="G116:N116"/>
    <mergeCell ref="D129:H129"/>
    <mergeCell ref="I129:L129"/>
    <mergeCell ref="D126:H126"/>
    <mergeCell ref="I126:L126"/>
    <mergeCell ref="D127:H127"/>
    <mergeCell ref="I127:L127"/>
    <mergeCell ref="D128:H128"/>
    <mergeCell ref="I128:L128"/>
    <mergeCell ref="D123:H123"/>
    <mergeCell ref="I123:L123"/>
    <mergeCell ref="D124:H124"/>
    <mergeCell ref="I124:L124"/>
    <mergeCell ref="D125:H125"/>
    <mergeCell ref="I125:L125"/>
    <mergeCell ref="I120:L120"/>
    <mergeCell ref="D121:H121"/>
    <mergeCell ref="I121:L121"/>
    <mergeCell ref="D122:H122"/>
    <mergeCell ref="D120:H120"/>
    <mergeCell ref="I122:L122"/>
    <mergeCell ref="F86:F87"/>
    <mergeCell ref="C95:C96"/>
    <mergeCell ref="D95:D96"/>
    <mergeCell ref="E95:E96"/>
    <mergeCell ref="C88:C90"/>
    <mergeCell ref="C97:C99"/>
    <mergeCell ref="D97:D99"/>
    <mergeCell ref="E97:E99"/>
    <mergeCell ref="F97:F99"/>
    <mergeCell ref="F95:F96"/>
    <mergeCell ref="C93:G93"/>
    <mergeCell ref="C94:Q94"/>
    <mergeCell ref="D91:D92"/>
    <mergeCell ref="E91:E92"/>
    <mergeCell ref="F91:F92"/>
    <mergeCell ref="C91:C92"/>
    <mergeCell ref="P91:P92"/>
    <mergeCell ref="Q91:Q92"/>
  </mergeCells>
  <pageMargins left="0.7" right="0.7" top="0.75" bottom="0.75" header="0.3" footer="0.3"/>
  <pageSetup paperSize="9" scale="8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23"/>
  <sheetViews>
    <sheetView topLeftCell="A76" zoomScaleNormal="100" workbookViewId="0">
      <selection activeCell="N108" sqref="N108"/>
    </sheetView>
  </sheetViews>
  <sheetFormatPr defaultColWidth="9.140625" defaultRowHeight="11.25"/>
  <cols>
    <col min="1" max="1" width="2.7109375" style="1" customWidth="1"/>
    <col min="2" max="3" width="2.5703125" style="1" customWidth="1"/>
    <col min="4" max="4" width="22.5703125" style="1" customWidth="1"/>
    <col min="5" max="5" width="7.85546875" style="2" customWidth="1"/>
    <col min="6" max="6" width="4.42578125" style="1" customWidth="1"/>
    <col min="7" max="7" width="5.28515625" style="3" customWidth="1"/>
    <col min="8" max="8" width="6.42578125" style="1" customWidth="1"/>
    <col min="9" max="9" width="5.5703125" style="1" customWidth="1"/>
    <col min="10" max="10" width="6.140625" style="1" customWidth="1"/>
    <col min="11" max="11" width="5.42578125" style="1" customWidth="1"/>
    <col min="12" max="13" width="5.7109375" style="1" customWidth="1"/>
    <col min="14" max="14" width="30.5703125" style="1" customWidth="1"/>
    <col min="15" max="15" width="6.140625" style="4" customWidth="1"/>
    <col min="16" max="16" width="5.85546875" style="1" customWidth="1"/>
    <col min="17" max="17" width="5.7109375" style="1" customWidth="1"/>
    <col min="18" max="18" width="20.5703125" style="5" customWidth="1"/>
    <col min="19" max="16384" width="9.140625" style="5"/>
  </cols>
  <sheetData>
    <row r="1" spans="1:23" ht="48" customHeight="1">
      <c r="L1" s="3057"/>
      <c r="M1" s="3058"/>
      <c r="N1" s="3058"/>
      <c r="O1" s="3058"/>
      <c r="P1" s="3058"/>
      <c r="Q1" s="3058"/>
    </row>
    <row r="2" spans="1:23" ht="12.75" customHeight="1">
      <c r="D2" s="264"/>
      <c r="E2" s="116" t="s">
        <v>649</v>
      </c>
      <c r="F2" s="117"/>
      <c r="G2" s="118"/>
      <c r="H2" s="117"/>
      <c r="I2" s="117"/>
      <c r="J2" s="117"/>
      <c r="K2" s="264"/>
      <c r="L2" s="267"/>
      <c r="M2" s="268"/>
      <c r="N2" s="268"/>
      <c r="O2" s="268"/>
      <c r="P2" s="268"/>
      <c r="Q2" s="268"/>
      <c r="R2" s="269"/>
      <c r="S2" s="269"/>
      <c r="T2" s="269"/>
      <c r="U2" s="269"/>
      <c r="V2" s="269"/>
      <c r="W2" s="269"/>
    </row>
    <row r="3" spans="1:23" ht="15.75" customHeight="1" thickBot="1">
      <c r="A3" s="134"/>
      <c r="B3" s="135"/>
      <c r="C3" s="135"/>
      <c r="D3" s="3059" t="s">
        <v>36</v>
      </c>
      <c r="E3" s="3059"/>
      <c r="F3" s="3059"/>
      <c r="G3" s="3059"/>
      <c r="H3" s="3059"/>
      <c r="I3" s="3059"/>
      <c r="J3" s="3059"/>
      <c r="K3" s="3059"/>
      <c r="L3" s="3059"/>
      <c r="M3" s="3059"/>
      <c r="N3" s="3059"/>
      <c r="O3" s="3059"/>
      <c r="P3" s="3059"/>
      <c r="Q3" s="3059"/>
      <c r="R3" s="1091"/>
      <c r="S3" s="1091"/>
      <c r="T3" s="1091"/>
      <c r="U3" s="1091"/>
      <c r="V3" s="1091"/>
      <c r="W3" s="1091"/>
    </row>
    <row r="4" spans="1:23" ht="36.75" customHeight="1">
      <c r="A4" s="2102" t="s">
        <v>0</v>
      </c>
      <c r="B4" s="2105" t="s">
        <v>1</v>
      </c>
      <c r="C4" s="2105" t="s">
        <v>2</v>
      </c>
      <c r="D4" s="2108" t="s">
        <v>3</v>
      </c>
      <c r="E4" s="2111" t="s">
        <v>4</v>
      </c>
      <c r="F4" s="2075" t="s">
        <v>5</v>
      </c>
      <c r="G4" s="2094" t="s">
        <v>6</v>
      </c>
      <c r="H4" s="2027" t="s">
        <v>213</v>
      </c>
      <c r="I4" s="2028"/>
      <c r="J4" s="2028"/>
      <c r="K4" s="2029"/>
      <c r="L4" s="2624" t="s">
        <v>361</v>
      </c>
      <c r="M4" s="2623" t="s">
        <v>360</v>
      </c>
      <c r="N4" s="2062" t="s">
        <v>23</v>
      </c>
      <c r="O4" s="2063"/>
      <c r="P4" s="2063"/>
      <c r="Q4" s="2064"/>
    </row>
    <row r="5" spans="1:23" ht="15" customHeight="1">
      <c r="A5" s="2103"/>
      <c r="B5" s="2106"/>
      <c r="C5" s="2106"/>
      <c r="D5" s="2109"/>
      <c r="E5" s="2112"/>
      <c r="F5" s="2076"/>
      <c r="G5" s="2095"/>
      <c r="H5" s="2097" t="s">
        <v>7</v>
      </c>
      <c r="I5" s="2099" t="s">
        <v>8</v>
      </c>
      <c r="J5" s="2099"/>
      <c r="K5" s="2081" t="s">
        <v>359</v>
      </c>
      <c r="L5" s="2598"/>
      <c r="M5" s="2594"/>
      <c r="N5" s="2087" t="s">
        <v>35</v>
      </c>
      <c r="O5" s="2089" t="s">
        <v>10</v>
      </c>
      <c r="P5" s="2089"/>
      <c r="Q5" s="2090"/>
    </row>
    <row r="6" spans="1:23" ht="78.599999999999994" customHeight="1" thickBot="1">
      <c r="A6" s="2104"/>
      <c r="B6" s="2107"/>
      <c r="C6" s="2107"/>
      <c r="D6" s="2110"/>
      <c r="E6" s="2113"/>
      <c r="F6" s="2077"/>
      <c r="G6" s="2096"/>
      <c r="H6" s="2098"/>
      <c r="I6" s="251" t="s">
        <v>7</v>
      </c>
      <c r="J6" s="34" t="s">
        <v>11</v>
      </c>
      <c r="K6" s="2082"/>
      <c r="L6" s="2599"/>
      <c r="M6" s="2595"/>
      <c r="N6" s="2088"/>
      <c r="O6" s="7" t="s">
        <v>94</v>
      </c>
      <c r="P6" s="7" t="s">
        <v>105</v>
      </c>
      <c r="Q6" s="8" t="s">
        <v>146</v>
      </c>
    </row>
    <row r="7" spans="1:23" ht="12.75" customHeight="1" thickBot="1">
      <c r="A7" s="37" t="s">
        <v>12</v>
      </c>
      <c r="B7" s="2083" t="s">
        <v>648</v>
      </c>
      <c r="C7" s="2083"/>
      <c r="D7" s="2083"/>
      <c r="E7" s="2083"/>
      <c r="F7" s="2083"/>
      <c r="G7" s="2083"/>
      <c r="H7" s="2083"/>
      <c r="I7" s="2083"/>
      <c r="J7" s="2083"/>
      <c r="K7" s="2083"/>
      <c r="L7" s="2083"/>
      <c r="M7" s="2083"/>
      <c r="N7" s="2083"/>
      <c r="O7" s="2083"/>
      <c r="P7" s="2083"/>
      <c r="Q7" s="2084"/>
    </row>
    <row r="8" spans="1:23" ht="12.75" customHeight="1" thickBot="1">
      <c r="A8" s="38" t="s">
        <v>12</v>
      </c>
      <c r="B8" s="39" t="s">
        <v>12</v>
      </c>
      <c r="C8" s="2058" t="s">
        <v>647</v>
      </c>
      <c r="D8" s="2059"/>
      <c r="E8" s="2060"/>
      <c r="F8" s="2060"/>
      <c r="G8" s="2059"/>
      <c r="H8" s="2059"/>
      <c r="I8" s="2059"/>
      <c r="J8" s="2059"/>
      <c r="K8" s="2059"/>
      <c r="L8" s="2059"/>
      <c r="M8" s="2059"/>
      <c r="N8" s="2059"/>
      <c r="O8" s="2059"/>
      <c r="P8" s="2059"/>
      <c r="Q8" s="2061"/>
    </row>
    <row r="9" spans="1:23" ht="12.75" customHeight="1">
      <c r="A9" s="2517" t="s">
        <v>12</v>
      </c>
      <c r="B9" s="2519" t="s">
        <v>12</v>
      </c>
      <c r="C9" s="2053" t="s">
        <v>12</v>
      </c>
      <c r="D9" s="2003" t="s">
        <v>646</v>
      </c>
      <c r="E9" s="3003" t="s">
        <v>645</v>
      </c>
      <c r="F9" s="2078" t="s">
        <v>526</v>
      </c>
      <c r="G9" s="206" t="s">
        <v>40</v>
      </c>
      <c r="H9" s="1460">
        <v>219.9</v>
      </c>
      <c r="I9" s="739"/>
      <c r="J9" s="739">
        <v>155.6</v>
      </c>
      <c r="K9" s="940">
        <v>0</v>
      </c>
      <c r="L9" s="736">
        <v>220</v>
      </c>
      <c r="M9" s="736">
        <v>220</v>
      </c>
      <c r="N9" s="993" t="s">
        <v>634</v>
      </c>
      <c r="O9" s="140" t="s">
        <v>644</v>
      </c>
      <c r="P9" s="140" t="s">
        <v>643</v>
      </c>
      <c r="Q9" s="947" t="s">
        <v>643</v>
      </c>
      <c r="R9" s="927"/>
      <c r="S9" s="927"/>
      <c r="T9" s="927"/>
      <c r="U9" s="927"/>
      <c r="V9" s="927"/>
      <c r="W9" s="927"/>
    </row>
    <row r="10" spans="1:23" ht="14.25" customHeight="1">
      <c r="A10" s="2564"/>
      <c r="B10" s="2051"/>
      <c r="C10" s="2052"/>
      <c r="D10" s="2120"/>
      <c r="E10" s="2142"/>
      <c r="F10" s="2079"/>
      <c r="G10" s="136" t="s">
        <v>103</v>
      </c>
      <c r="H10" s="1459">
        <v>5.0999999999999996</v>
      </c>
      <c r="I10" s="1450"/>
      <c r="J10" s="1450">
        <v>3.9</v>
      </c>
      <c r="K10" s="938">
        <v>0</v>
      </c>
      <c r="L10" s="138"/>
      <c r="M10" s="138"/>
      <c r="N10" s="1090" t="s">
        <v>633</v>
      </c>
      <c r="O10" s="945" t="s">
        <v>210</v>
      </c>
      <c r="P10" s="945" t="s">
        <v>210</v>
      </c>
      <c r="Q10" s="944" t="s">
        <v>61</v>
      </c>
      <c r="R10" s="927"/>
      <c r="S10" s="927"/>
      <c r="T10" s="927"/>
      <c r="U10" s="927"/>
      <c r="V10" s="927"/>
      <c r="W10" s="927"/>
    </row>
    <row r="11" spans="1:23" ht="15" customHeight="1">
      <c r="A11" s="2564"/>
      <c r="B11" s="2051"/>
      <c r="C11" s="2052"/>
      <c r="D11" s="2120"/>
      <c r="E11" s="2142"/>
      <c r="F11" s="2079"/>
      <c r="G11" s="136" t="s">
        <v>342</v>
      </c>
      <c r="H11" s="939">
        <v>17.600000000000001</v>
      </c>
      <c r="I11" s="122"/>
      <c r="J11" s="122">
        <v>2.7</v>
      </c>
      <c r="K11" s="938"/>
      <c r="L11" s="138">
        <v>18</v>
      </c>
      <c r="M11" s="138">
        <v>18</v>
      </c>
      <c r="N11" s="946" t="s">
        <v>630</v>
      </c>
      <c r="O11" s="945" t="s">
        <v>615</v>
      </c>
      <c r="P11" s="945" t="s">
        <v>642</v>
      </c>
      <c r="Q11" s="944" t="s">
        <v>641</v>
      </c>
      <c r="R11" s="927"/>
      <c r="S11" s="927"/>
      <c r="T11" s="927"/>
      <c r="U11" s="927"/>
      <c r="V11" s="927"/>
      <c r="W11" s="927"/>
    </row>
    <row r="12" spans="1:23" ht="15.75" customHeight="1" thickBot="1">
      <c r="A12" s="2518"/>
      <c r="B12" s="2520"/>
      <c r="C12" s="2054"/>
      <c r="D12" s="2004"/>
      <c r="E12" s="3004"/>
      <c r="F12" s="2080"/>
      <c r="G12" s="9" t="s">
        <v>13</v>
      </c>
      <c r="H12" s="937">
        <f t="shared" ref="H12:M12" si="0">H9+H10+H11</f>
        <v>242.6</v>
      </c>
      <c r="I12" s="937">
        <f t="shared" si="0"/>
        <v>0</v>
      </c>
      <c r="J12" s="937">
        <f t="shared" si="0"/>
        <v>162.19999999999999</v>
      </c>
      <c r="K12" s="936">
        <f t="shared" si="0"/>
        <v>0</v>
      </c>
      <c r="L12" s="13">
        <f t="shared" si="0"/>
        <v>238</v>
      </c>
      <c r="M12" s="13">
        <f t="shared" si="0"/>
        <v>238</v>
      </c>
      <c r="N12" s="942"/>
      <c r="O12" s="523"/>
      <c r="P12" s="523"/>
      <c r="Q12" s="525"/>
      <c r="R12" s="927"/>
      <c r="S12" s="927"/>
      <c r="T12" s="927"/>
      <c r="U12" s="927"/>
      <c r="V12" s="927"/>
      <c r="W12" s="927"/>
    </row>
    <row r="13" spans="1:23" ht="12.75" customHeight="1">
      <c r="A13" s="2517" t="s">
        <v>12</v>
      </c>
      <c r="B13" s="2519" t="s">
        <v>12</v>
      </c>
      <c r="C13" s="2053" t="s">
        <v>14</v>
      </c>
      <c r="D13" s="2003" t="s">
        <v>640</v>
      </c>
      <c r="E13" s="3003" t="s">
        <v>639</v>
      </c>
      <c r="F13" s="2078" t="s">
        <v>526</v>
      </c>
      <c r="G13" s="206" t="s">
        <v>40</v>
      </c>
      <c r="H13" s="941">
        <v>292.60000000000002</v>
      </c>
      <c r="I13" s="739"/>
      <c r="J13" s="739">
        <v>204.8</v>
      </c>
      <c r="K13" s="940">
        <v>1.6</v>
      </c>
      <c r="L13" s="736">
        <v>294</v>
      </c>
      <c r="M13" s="736">
        <v>294</v>
      </c>
      <c r="N13" s="993" t="s">
        <v>634</v>
      </c>
      <c r="O13" s="750">
        <v>143</v>
      </c>
      <c r="P13" s="750">
        <v>145</v>
      </c>
      <c r="Q13" s="749">
        <v>148</v>
      </c>
      <c r="R13" s="927"/>
      <c r="S13" s="927"/>
      <c r="T13" s="927"/>
      <c r="U13" s="927"/>
      <c r="V13" s="927"/>
      <c r="W13" s="927"/>
    </row>
    <row r="14" spans="1:23" ht="13.5" customHeight="1">
      <c r="A14" s="2564"/>
      <c r="B14" s="2051"/>
      <c r="C14" s="2052"/>
      <c r="D14" s="2120"/>
      <c r="E14" s="2142"/>
      <c r="F14" s="2079"/>
      <c r="G14" s="136" t="s">
        <v>103</v>
      </c>
      <c r="H14" s="1459">
        <v>5.5</v>
      </c>
      <c r="I14" s="1450"/>
      <c r="J14" s="1450">
        <v>4.2</v>
      </c>
      <c r="K14" s="938"/>
      <c r="L14" s="138"/>
      <c r="M14" s="138"/>
      <c r="N14" s="1090" t="s">
        <v>633</v>
      </c>
      <c r="O14" s="754">
        <v>3</v>
      </c>
      <c r="P14" s="754">
        <v>3</v>
      </c>
      <c r="Q14" s="753">
        <v>4</v>
      </c>
      <c r="R14" s="927"/>
      <c r="S14" s="927"/>
      <c r="T14" s="927"/>
      <c r="U14" s="927"/>
      <c r="V14" s="927"/>
      <c r="W14" s="927"/>
    </row>
    <row r="15" spans="1:23" ht="13.5" customHeight="1">
      <c r="A15" s="2564"/>
      <c r="B15" s="2051"/>
      <c r="C15" s="2052"/>
      <c r="D15" s="2120"/>
      <c r="E15" s="2142"/>
      <c r="F15" s="2079"/>
      <c r="G15" s="136" t="s">
        <v>342</v>
      </c>
      <c r="H15" s="939">
        <v>30</v>
      </c>
      <c r="I15" s="122"/>
      <c r="J15" s="122"/>
      <c r="K15" s="938"/>
      <c r="L15" s="138">
        <v>30</v>
      </c>
      <c r="M15" s="138">
        <v>30</v>
      </c>
      <c r="N15" s="946" t="s">
        <v>603</v>
      </c>
      <c r="O15" s="945" t="s">
        <v>638</v>
      </c>
      <c r="P15" s="945" t="s">
        <v>637</v>
      </c>
      <c r="Q15" s="944" t="s">
        <v>627</v>
      </c>
      <c r="R15" s="927"/>
      <c r="S15" s="927"/>
      <c r="T15" s="927"/>
      <c r="U15" s="927"/>
      <c r="V15" s="927"/>
      <c r="W15" s="927"/>
    </row>
    <row r="16" spans="1:23" ht="15" customHeight="1" thickBot="1">
      <c r="A16" s="2518"/>
      <c r="B16" s="2520"/>
      <c r="C16" s="2054"/>
      <c r="D16" s="2004"/>
      <c r="E16" s="3004"/>
      <c r="F16" s="2080"/>
      <c r="G16" s="9" t="s">
        <v>13</v>
      </c>
      <c r="H16" s="937">
        <f t="shared" ref="H16:M16" si="1">H13+H14+H15</f>
        <v>328.1</v>
      </c>
      <c r="I16" s="937">
        <f t="shared" si="1"/>
        <v>0</v>
      </c>
      <c r="J16" s="937">
        <f t="shared" si="1"/>
        <v>209</v>
      </c>
      <c r="K16" s="936">
        <f t="shared" si="1"/>
        <v>1.6</v>
      </c>
      <c r="L16" s="13">
        <f t="shared" si="1"/>
        <v>324</v>
      </c>
      <c r="M16" s="13">
        <f t="shared" si="1"/>
        <v>324</v>
      </c>
      <c r="N16" s="942"/>
      <c r="O16" s="523"/>
      <c r="P16" s="523"/>
      <c r="Q16" s="525"/>
      <c r="R16" s="927"/>
      <c r="S16" s="927"/>
      <c r="T16" s="927"/>
      <c r="U16" s="927"/>
      <c r="V16" s="927"/>
      <c r="W16" s="927"/>
    </row>
    <row r="17" spans="1:23" ht="13.5" customHeight="1">
      <c r="A17" s="2517" t="s">
        <v>12</v>
      </c>
      <c r="B17" s="2519" t="s">
        <v>12</v>
      </c>
      <c r="C17" s="2053" t="s">
        <v>37</v>
      </c>
      <c r="D17" s="2003" t="s">
        <v>636</v>
      </c>
      <c r="E17" s="3003" t="s">
        <v>635</v>
      </c>
      <c r="F17" s="2078" t="s">
        <v>526</v>
      </c>
      <c r="G17" s="206" t="s">
        <v>40</v>
      </c>
      <c r="H17" s="1460">
        <v>822.3</v>
      </c>
      <c r="I17" s="1465"/>
      <c r="J17" s="1465">
        <v>590.70000000000005</v>
      </c>
      <c r="K17" s="940">
        <v>0</v>
      </c>
      <c r="L17" s="736">
        <v>610</v>
      </c>
      <c r="M17" s="969">
        <v>610</v>
      </c>
      <c r="N17" s="1089" t="s">
        <v>634</v>
      </c>
      <c r="O17" s="140" t="s">
        <v>221</v>
      </c>
      <c r="P17" s="140" t="s">
        <v>222</v>
      </c>
      <c r="Q17" s="947" t="s">
        <v>224</v>
      </c>
      <c r="R17" s="927"/>
      <c r="S17" s="927"/>
      <c r="T17" s="927"/>
      <c r="U17" s="927"/>
      <c r="V17" s="927"/>
      <c r="W17" s="927"/>
    </row>
    <row r="18" spans="1:23" ht="12.75" customHeight="1">
      <c r="A18" s="2564"/>
      <c r="B18" s="2051"/>
      <c r="C18" s="2052"/>
      <c r="D18" s="2120"/>
      <c r="E18" s="2142"/>
      <c r="F18" s="2079"/>
      <c r="G18" s="136" t="s">
        <v>103</v>
      </c>
      <c r="H18" s="1459">
        <v>13.9</v>
      </c>
      <c r="I18" s="1450"/>
      <c r="J18" s="1450">
        <v>10.6</v>
      </c>
      <c r="K18" s="938"/>
      <c r="L18" s="138"/>
      <c r="M18" s="1013"/>
      <c r="N18" s="1088" t="s">
        <v>633</v>
      </c>
      <c r="O18" s="945" t="s">
        <v>61</v>
      </c>
      <c r="P18" s="945" t="s">
        <v>61</v>
      </c>
      <c r="Q18" s="944" t="s">
        <v>61</v>
      </c>
      <c r="R18" s="927"/>
      <c r="S18" s="927"/>
      <c r="T18" s="927"/>
      <c r="U18" s="927"/>
      <c r="V18" s="927"/>
      <c r="W18" s="927"/>
    </row>
    <row r="19" spans="1:23" ht="12.75" customHeight="1">
      <c r="A19" s="2564"/>
      <c r="B19" s="2051"/>
      <c r="C19" s="2052"/>
      <c r="D19" s="2120"/>
      <c r="E19" s="2142"/>
      <c r="F19" s="2079"/>
      <c r="G19" s="136" t="s">
        <v>342</v>
      </c>
      <c r="H19" s="1459">
        <v>50.1</v>
      </c>
      <c r="I19" s="1450"/>
      <c r="J19" s="1450"/>
      <c r="K19" s="938">
        <v>0.7</v>
      </c>
      <c r="L19" s="138">
        <v>41</v>
      </c>
      <c r="M19" s="1013">
        <v>41</v>
      </c>
      <c r="N19" s="1087" t="s">
        <v>624</v>
      </c>
      <c r="O19" s="1080" t="s">
        <v>418</v>
      </c>
      <c r="P19" s="1080" t="s">
        <v>233</v>
      </c>
      <c r="Q19" s="1079" t="s">
        <v>632</v>
      </c>
      <c r="R19" s="927"/>
      <c r="S19" s="927"/>
      <c r="T19" s="927"/>
      <c r="U19" s="927"/>
      <c r="V19" s="927"/>
      <c r="W19" s="927"/>
    </row>
    <row r="20" spans="1:23" ht="26.25" customHeight="1">
      <c r="A20" s="2564"/>
      <c r="B20" s="2051"/>
      <c r="C20" s="2052"/>
      <c r="D20" s="2120"/>
      <c r="E20" s="2142"/>
      <c r="F20" s="2079"/>
      <c r="G20" s="136"/>
      <c r="H20" s="939"/>
      <c r="I20" s="122"/>
      <c r="J20" s="122"/>
      <c r="K20" s="938"/>
      <c r="L20" s="138"/>
      <c r="M20" s="1013"/>
      <c r="N20" s="1065" t="s">
        <v>631</v>
      </c>
      <c r="O20" s="1080" t="s">
        <v>345</v>
      </c>
      <c r="P20" s="1080" t="s">
        <v>259</v>
      </c>
      <c r="Q20" s="1079" t="s">
        <v>223</v>
      </c>
      <c r="R20" s="927"/>
      <c r="S20" s="927"/>
      <c r="T20" s="927"/>
      <c r="U20" s="927"/>
      <c r="V20" s="927"/>
      <c r="W20" s="927"/>
    </row>
    <row r="21" spans="1:23" ht="13.5" customHeight="1" thickBot="1">
      <c r="A21" s="2518"/>
      <c r="B21" s="2520"/>
      <c r="C21" s="2054"/>
      <c r="D21" s="2004"/>
      <c r="E21" s="3004"/>
      <c r="F21" s="2080"/>
      <c r="G21" s="9" t="s">
        <v>13</v>
      </c>
      <c r="H21" s="937">
        <f t="shared" ref="H21:M21" si="2">H17+H18+H19</f>
        <v>886.3</v>
      </c>
      <c r="I21" s="937">
        <f t="shared" si="2"/>
        <v>0</v>
      </c>
      <c r="J21" s="937">
        <f t="shared" si="2"/>
        <v>601.30000000000007</v>
      </c>
      <c r="K21" s="936">
        <f t="shared" si="2"/>
        <v>0.7</v>
      </c>
      <c r="L21" s="13">
        <f t="shared" si="2"/>
        <v>651</v>
      </c>
      <c r="M21" s="937">
        <f t="shared" si="2"/>
        <v>651</v>
      </c>
      <c r="N21" s="1086" t="s">
        <v>630</v>
      </c>
      <c r="O21" s="945" t="s">
        <v>629</v>
      </c>
      <c r="P21" s="945" t="s">
        <v>628</v>
      </c>
      <c r="Q21" s="944" t="s">
        <v>627</v>
      </c>
      <c r="R21" s="927"/>
      <c r="S21" s="927"/>
      <c r="T21" s="927"/>
      <c r="U21" s="927"/>
      <c r="V21" s="927"/>
      <c r="W21" s="927"/>
    </row>
    <row r="22" spans="1:23" ht="12.75" customHeight="1">
      <c r="A22" s="2517" t="s">
        <v>12</v>
      </c>
      <c r="B22" s="2519" t="s">
        <v>12</v>
      </c>
      <c r="C22" s="2053" t="s">
        <v>38</v>
      </c>
      <c r="D22" s="2003" t="s">
        <v>626</v>
      </c>
      <c r="E22" s="3003" t="s">
        <v>625</v>
      </c>
      <c r="F22" s="2078" t="s">
        <v>526</v>
      </c>
      <c r="G22" s="206" t="s">
        <v>40</v>
      </c>
      <c r="H22" s="1460">
        <v>105.9</v>
      </c>
      <c r="I22" s="1465"/>
      <c r="J22" s="1465">
        <v>76.3</v>
      </c>
      <c r="K22" s="940">
        <v>0</v>
      </c>
      <c r="L22" s="736">
        <v>330</v>
      </c>
      <c r="M22" s="969">
        <v>330</v>
      </c>
      <c r="N22" s="993" t="s">
        <v>624</v>
      </c>
      <c r="O22" s="140" t="s">
        <v>623</v>
      </c>
      <c r="P22" s="140" t="s">
        <v>622</v>
      </c>
      <c r="Q22" s="947" t="s">
        <v>622</v>
      </c>
      <c r="R22" s="927"/>
      <c r="S22" s="927"/>
      <c r="T22" s="927"/>
      <c r="U22" s="927"/>
      <c r="V22" s="927"/>
      <c r="W22" s="927"/>
    </row>
    <row r="23" spans="1:23" ht="12.75" customHeight="1">
      <c r="A23" s="2564"/>
      <c r="B23" s="2051"/>
      <c r="C23" s="2052"/>
      <c r="D23" s="2120"/>
      <c r="E23" s="3023"/>
      <c r="F23" s="2126"/>
      <c r="G23" s="1468" t="s">
        <v>342</v>
      </c>
      <c r="H23" s="1469">
        <v>0.2</v>
      </c>
      <c r="I23" s="1470"/>
      <c r="J23" s="1003"/>
      <c r="K23" s="1002"/>
      <c r="L23" s="961">
        <v>10</v>
      </c>
      <c r="M23" s="1085">
        <v>10</v>
      </c>
      <c r="N23" s="1084"/>
      <c r="O23" s="518"/>
      <c r="P23" s="518"/>
      <c r="Q23" s="520"/>
      <c r="R23" s="927"/>
      <c r="S23" s="927"/>
      <c r="T23" s="927"/>
      <c r="U23" s="927"/>
      <c r="V23" s="927"/>
      <c r="W23" s="927"/>
    </row>
    <row r="24" spans="1:23" ht="15.75" customHeight="1">
      <c r="A24" s="2564"/>
      <c r="B24" s="2051"/>
      <c r="C24" s="2052"/>
      <c r="D24" s="2120"/>
      <c r="E24" s="2142"/>
      <c r="F24" s="2079"/>
      <c r="G24" s="136" t="s">
        <v>103</v>
      </c>
      <c r="H24" s="939">
        <v>0</v>
      </c>
      <c r="I24" s="122"/>
      <c r="J24" s="122">
        <v>0</v>
      </c>
      <c r="K24" s="938"/>
      <c r="L24" s="138"/>
      <c r="M24" s="1013"/>
      <c r="N24" s="2996" t="s">
        <v>621</v>
      </c>
      <c r="O24" s="2998" t="s">
        <v>210</v>
      </c>
      <c r="P24" s="2998" t="s">
        <v>210</v>
      </c>
      <c r="Q24" s="2999" t="s">
        <v>210</v>
      </c>
      <c r="R24" s="927"/>
      <c r="S24" s="927"/>
      <c r="T24" s="927"/>
      <c r="U24" s="927"/>
      <c r="V24" s="927"/>
      <c r="W24" s="927"/>
    </row>
    <row r="25" spans="1:23" ht="12.75" customHeight="1" thickBot="1">
      <c r="A25" s="2518"/>
      <c r="B25" s="2520"/>
      <c r="C25" s="2054"/>
      <c r="D25" s="2004"/>
      <c r="E25" s="3004"/>
      <c r="F25" s="2080"/>
      <c r="G25" s="9" t="s">
        <v>13</v>
      </c>
      <c r="H25" s="937">
        <f t="shared" ref="H25:M25" si="3">H22+H24+H23</f>
        <v>106.10000000000001</v>
      </c>
      <c r="I25" s="937">
        <f t="shared" si="3"/>
        <v>0</v>
      </c>
      <c r="J25" s="937">
        <f t="shared" si="3"/>
        <v>76.3</v>
      </c>
      <c r="K25" s="936">
        <f t="shared" si="3"/>
        <v>0</v>
      </c>
      <c r="L25" s="13">
        <f t="shared" si="3"/>
        <v>340</v>
      </c>
      <c r="M25" s="937">
        <f t="shared" si="3"/>
        <v>340</v>
      </c>
      <c r="N25" s="2997"/>
      <c r="O25" s="2528"/>
      <c r="P25" s="2528"/>
      <c r="Q25" s="2514"/>
      <c r="R25" s="927"/>
      <c r="S25" s="927"/>
      <c r="T25" s="927"/>
      <c r="U25" s="927"/>
      <c r="V25" s="927"/>
      <c r="W25" s="927"/>
    </row>
    <row r="26" spans="1:23" ht="12.75" customHeight="1">
      <c r="A26" s="2517" t="s">
        <v>12</v>
      </c>
      <c r="B26" s="2519" t="s">
        <v>12</v>
      </c>
      <c r="C26" s="2053" t="s">
        <v>42</v>
      </c>
      <c r="D26" s="2003" t="s">
        <v>620</v>
      </c>
      <c r="E26" s="3003" t="s">
        <v>619</v>
      </c>
      <c r="F26" s="2078" t="s">
        <v>526</v>
      </c>
      <c r="G26" s="206" t="s">
        <v>40</v>
      </c>
      <c r="H26" s="941">
        <v>191.7</v>
      </c>
      <c r="I26" s="739"/>
      <c r="J26" s="739">
        <v>103.6</v>
      </c>
      <c r="K26" s="940">
        <v>2.2999999999999998</v>
      </c>
      <c r="L26" s="736">
        <v>195</v>
      </c>
      <c r="M26" s="736">
        <v>195</v>
      </c>
      <c r="N26" s="1081" t="s">
        <v>618</v>
      </c>
      <c r="O26" s="140" t="s">
        <v>617</v>
      </c>
      <c r="P26" s="140" t="s">
        <v>230</v>
      </c>
      <c r="Q26" s="947" t="s">
        <v>399</v>
      </c>
      <c r="R26" s="927"/>
      <c r="S26" s="927"/>
      <c r="T26" s="927"/>
      <c r="U26" s="927"/>
      <c r="V26" s="927"/>
      <c r="W26" s="927"/>
    </row>
    <row r="27" spans="1:23" ht="12.75" customHeight="1" thickBot="1">
      <c r="A27" s="2564"/>
      <c r="B27" s="2051"/>
      <c r="C27" s="2052"/>
      <c r="D27" s="2120"/>
      <c r="E27" s="2142"/>
      <c r="F27" s="2079"/>
      <c r="G27" s="136" t="s">
        <v>103</v>
      </c>
      <c r="H27" s="1459">
        <v>2.9</v>
      </c>
      <c r="I27" s="1450"/>
      <c r="J27" s="1450">
        <v>2.2000000000000002</v>
      </c>
      <c r="K27" s="938"/>
      <c r="L27" s="138"/>
      <c r="M27" s="138"/>
      <c r="N27" s="1081" t="s">
        <v>616</v>
      </c>
      <c r="O27" s="1083" t="s">
        <v>615</v>
      </c>
      <c r="P27" s="1083" t="s">
        <v>614</v>
      </c>
      <c r="Q27" s="1082" t="s">
        <v>613</v>
      </c>
      <c r="R27" s="927"/>
      <c r="S27" s="927"/>
      <c r="T27" s="927"/>
      <c r="U27" s="927"/>
      <c r="V27" s="927"/>
      <c r="W27" s="927"/>
    </row>
    <row r="28" spans="1:23" ht="22.9" customHeight="1">
      <c r="A28" s="2564"/>
      <c r="B28" s="2051"/>
      <c r="C28" s="2052"/>
      <c r="D28" s="2120"/>
      <c r="E28" s="2142"/>
      <c r="F28" s="2079"/>
      <c r="G28" s="136" t="s">
        <v>342</v>
      </c>
      <c r="H28" s="939">
        <v>4.5</v>
      </c>
      <c r="I28" s="122"/>
      <c r="J28" s="122"/>
      <c r="K28" s="938"/>
      <c r="L28" s="138">
        <v>5</v>
      </c>
      <c r="M28" s="138">
        <v>5</v>
      </c>
      <c r="N28" s="1081" t="s">
        <v>612</v>
      </c>
      <c r="O28" s="140" t="s">
        <v>229</v>
      </c>
      <c r="P28" s="140" t="s">
        <v>225</v>
      </c>
      <c r="Q28" s="947" t="s">
        <v>234</v>
      </c>
      <c r="R28" s="927"/>
      <c r="S28" s="927"/>
      <c r="T28" s="927"/>
      <c r="U28" s="927"/>
      <c r="V28" s="927"/>
      <c r="W28" s="927"/>
    </row>
    <row r="29" spans="1:23" ht="13.5" customHeight="1" thickBot="1">
      <c r="A29" s="2518"/>
      <c r="B29" s="2520"/>
      <c r="C29" s="2054"/>
      <c r="D29" s="2004"/>
      <c r="E29" s="3004"/>
      <c r="F29" s="2080"/>
      <c r="G29" s="9" t="s">
        <v>13</v>
      </c>
      <c r="H29" s="937">
        <f t="shared" ref="H29:M29" si="4">H26+H27+H28</f>
        <v>199.1</v>
      </c>
      <c r="I29" s="937">
        <f t="shared" si="4"/>
        <v>0</v>
      </c>
      <c r="J29" s="937">
        <f t="shared" si="4"/>
        <v>105.8</v>
      </c>
      <c r="K29" s="936">
        <f t="shared" si="4"/>
        <v>2.2999999999999998</v>
      </c>
      <c r="L29" s="13">
        <f t="shared" si="4"/>
        <v>200</v>
      </c>
      <c r="M29" s="13">
        <f t="shared" si="4"/>
        <v>200</v>
      </c>
      <c r="N29" s="1081" t="s">
        <v>611</v>
      </c>
      <c r="O29" s="1080" t="s">
        <v>610</v>
      </c>
      <c r="P29" s="1080" t="s">
        <v>609</v>
      </c>
      <c r="Q29" s="1079" t="s">
        <v>608</v>
      </c>
      <c r="R29" s="927"/>
      <c r="S29" s="927"/>
      <c r="T29" s="927"/>
      <c r="U29" s="927"/>
      <c r="V29" s="927"/>
      <c r="W29" s="927"/>
    </row>
    <row r="30" spans="1:23" ht="13.5" customHeight="1">
      <c r="A30" s="2517" t="s">
        <v>12</v>
      </c>
      <c r="B30" s="2519" t="s">
        <v>12</v>
      </c>
      <c r="C30" s="2053" t="s">
        <v>43</v>
      </c>
      <c r="D30" s="2003" t="s">
        <v>607</v>
      </c>
      <c r="E30" s="3003" t="s">
        <v>606</v>
      </c>
      <c r="F30" s="2078" t="s">
        <v>526</v>
      </c>
      <c r="G30" s="206" t="s">
        <v>40</v>
      </c>
      <c r="H30" s="941">
        <v>147.4</v>
      </c>
      <c r="I30" s="739"/>
      <c r="J30" s="739">
        <v>101.8</v>
      </c>
      <c r="K30" s="940"/>
      <c r="L30" s="736">
        <v>150</v>
      </c>
      <c r="M30" s="736">
        <v>150</v>
      </c>
      <c r="N30" s="1078" t="s">
        <v>605</v>
      </c>
      <c r="O30" s="1077" t="s">
        <v>264</v>
      </c>
      <c r="P30" s="1077" t="s">
        <v>264</v>
      </c>
      <c r="Q30" s="1076" t="s">
        <v>264</v>
      </c>
      <c r="R30" s="927"/>
      <c r="S30" s="927"/>
      <c r="T30" s="927"/>
      <c r="U30" s="927"/>
      <c r="V30" s="927"/>
      <c r="W30" s="927"/>
    </row>
    <row r="31" spans="1:23" ht="11.25" customHeight="1">
      <c r="A31" s="2564"/>
      <c r="B31" s="2051"/>
      <c r="C31" s="2052"/>
      <c r="D31" s="2120"/>
      <c r="E31" s="3023"/>
      <c r="F31" s="2126"/>
      <c r="G31" s="780" t="s">
        <v>103</v>
      </c>
      <c r="H31" s="1466">
        <v>3.1</v>
      </c>
      <c r="I31" s="1467"/>
      <c r="J31" s="1467">
        <v>2.4</v>
      </c>
      <c r="K31" s="1002"/>
      <c r="L31" s="961"/>
      <c r="M31" s="961"/>
      <c r="N31" s="946" t="s">
        <v>604</v>
      </c>
      <c r="O31" s="1073" t="s">
        <v>253</v>
      </c>
      <c r="P31" s="1073" t="s">
        <v>234</v>
      </c>
      <c r="Q31" s="1075" t="s">
        <v>235</v>
      </c>
      <c r="R31" s="927"/>
      <c r="S31" s="927"/>
      <c r="T31" s="927"/>
      <c r="U31" s="927"/>
      <c r="V31" s="927"/>
      <c r="W31" s="927"/>
    </row>
    <row r="32" spans="1:23" ht="12.75" customHeight="1">
      <c r="A32" s="2564"/>
      <c r="B32" s="2051"/>
      <c r="C32" s="2052"/>
      <c r="D32" s="2120"/>
      <c r="E32" s="2142"/>
      <c r="F32" s="2079"/>
      <c r="G32" s="136" t="s">
        <v>342</v>
      </c>
      <c r="H32" s="939">
        <v>99</v>
      </c>
      <c r="I32" s="122"/>
      <c r="J32" s="122">
        <v>0</v>
      </c>
      <c r="K32" s="938">
        <v>4</v>
      </c>
      <c r="L32" s="1074">
        <v>100</v>
      </c>
      <c r="M32" s="1074">
        <v>100</v>
      </c>
      <c r="N32" s="946" t="s">
        <v>603</v>
      </c>
      <c r="O32" s="1073" t="s">
        <v>602</v>
      </c>
      <c r="P32" s="1073" t="s">
        <v>601</v>
      </c>
      <c r="Q32" s="1073" t="s">
        <v>600</v>
      </c>
      <c r="R32" s="927"/>
      <c r="S32" s="927"/>
      <c r="T32" s="927"/>
      <c r="U32" s="927"/>
      <c r="V32" s="927"/>
      <c r="W32" s="927"/>
    </row>
    <row r="33" spans="1:23" ht="15" customHeight="1" thickBot="1">
      <c r="A33" s="2518"/>
      <c r="B33" s="2520"/>
      <c r="C33" s="2054"/>
      <c r="D33" s="2004"/>
      <c r="E33" s="3004"/>
      <c r="F33" s="2080"/>
      <c r="G33" s="9" t="s">
        <v>13</v>
      </c>
      <c r="H33" s="937">
        <f t="shared" ref="H33:M33" si="5">H30+H32+H31</f>
        <v>249.5</v>
      </c>
      <c r="I33" s="937">
        <f t="shared" si="5"/>
        <v>0</v>
      </c>
      <c r="J33" s="937">
        <f t="shared" si="5"/>
        <v>104.2</v>
      </c>
      <c r="K33" s="936">
        <f t="shared" si="5"/>
        <v>4</v>
      </c>
      <c r="L33" s="13">
        <f t="shared" si="5"/>
        <v>250</v>
      </c>
      <c r="M33" s="13">
        <f t="shared" si="5"/>
        <v>250</v>
      </c>
      <c r="N33" s="1072"/>
      <c r="O33" s="1071"/>
      <c r="P33" s="1070"/>
      <c r="Q33" s="1069"/>
      <c r="R33" s="927"/>
      <c r="S33" s="927"/>
      <c r="T33" s="927"/>
      <c r="U33" s="927"/>
      <c r="V33" s="927"/>
      <c r="W33" s="927"/>
    </row>
    <row r="34" spans="1:23" ht="24" customHeight="1">
      <c r="A34" s="2517" t="s">
        <v>12</v>
      </c>
      <c r="B34" s="2519" t="s">
        <v>12</v>
      </c>
      <c r="C34" s="2053" t="s">
        <v>44</v>
      </c>
      <c r="D34" s="2003" t="s">
        <v>599</v>
      </c>
      <c r="E34" s="3003" t="s">
        <v>64</v>
      </c>
      <c r="F34" s="2078" t="s">
        <v>526</v>
      </c>
      <c r="G34" s="206" t="s">
        <v>40</v>
      </c>
      <c r="H34" s="941">
        <v>9.9</v>
      </c>
      <c r="I34" s="739"/>
      <c r="J34" s="739"/>
      <c r="K34" s="940"/>
      <c r="L34" s="736">
        <v>12</v>
      </c>
      <c r="M34" s="737">
        <v>15</v>
      </c>
      <c r="N34" s="1016" t="s">
        <v>598</v>
      </c>
      <c r="O34" s="745">
        <v>7</v>
      </c>
      <c r="P34" s="745">
        <v>8</v>
      </c>
      <c r="Q34" s="743">
        <v>9</v>
      </c>
      <c r="R34" s="927"/>
      <c r="S34" s="927"/>
      <c r="T34" s="927"/>
      <c r="U34" s="927"/>
      <c r="V34" s="927"/>
      <c r="W34" s="927"/>
    </row>
    <row r="35" spans="1:23" ht="14.25" customHeight="1" thickBot="1">
      <c r="A35" s="2518"/>
      <c r="B35" s="2520"/>
      <c r="C35" s="2054"/>
      <c r="D35" s="2004"/>
      <c r="E35" s="3004"/>
      <c r="F35" s="2080"/>
      <c r="G35" s="9" t="s">
        <v>13</v>
      </c>
      <c r="H35" s="937">
        <f t="shared" ref="H35:M35" si="6">H34*1</f>
        <v>9.9</v>
      </c>
      <c r="I35" s="937">
        <f t="shared" si="6"/>
        <v>0</v>
      </c>
      <c r="J35" s="937">
        <f t="shared" si="6"/>
        <v>0</v>
      </c>
      <c r="K35" s="936">
        <f t="shared" si="6"/>
        <v>0</v>
      </c>
      <c r="L35" s="13">
        <f t="shared" si="6"/>
        <v>12</v>
      </c>
      <c r="M35" s="936">
        <f t="shared" si="6"/>
        <v>15</v>
      </c>
      <c r="N35" s="1068"/>
      <c r="O35" s="523"/>
      <c r="P35" s="523"/>
      <c r="Q35" s="525"/>
      <c r="R35" s="927"/>
      <c r="S35" s="927"/>
      <c r="T35" s="927"/>
      <c r="U35" s="927"/>
      <c r="V35" s="927"/>
      <c r="W35" s="927"/>
    </row>
    <row r="36" spans="1:23" ht="12.75" customHeight="1">
      <c r="A36" s="2517" t="s">
        <v>12</v>
      </c>
      <c r="B36" s="2519" t="s">
        <v>12</v>
      </c>
      <c r="C36" s="2053" t="s">
        <v>45</v>
      </c>
      <c r="D36" s="2003" t="s">
        <v>597</v>
      </c>
      <c r="E36" s="3003" t="s">
        <v>64</v>
      </c>
      <c r="F36" s="2078" t="s">
        <v>526</v>
      </c>
      <c r="G36" s="206" t="s">
        <v>40</v>
      </c>
      <c r="H36" s="941"/>
      <c r="I36" s="739"/>
      <c r="J36" s="739"/>
      <c r="K36" s="940"/>
      <c r="L36" s="736"/>
      <c r="M36" s="737"/>
      <c r="N36" s="1067" t="s">
        <v>528</v>
      </c>
      <c r="O36" s="1066">
        <v>6</v>
      </c>
      <c r="P36" s="1066">
        <v>8</v>
      </c>
      <c r="Q36" s="947" t="s">
        <v>260</v>
      </c>
      <c r="R36" s="927"/>
      <c r="S36" s="927"/>
      <c r="T36" s="927"/>
      <c r="U36" s="927"/>
      <c r="V36" s="927"/>
      <c r="W36" s="927"/>
    </row>
    <row r="37" spans="1:23" ht="12.75" customHeight="1">
      <c r="A37" s="2564"/>
      <c r="B37" s="2051"/>
      <c r="C37" s="2052"/>
      <c r="D37" s="2120"/>
      <c r="E37" s="2142"/>
      <c r="F37" s="2079"/>
      <c r="G37" s="136"/>
      <c r="H37" s="939"/>
      <c r="I37" s="122"/>
      <c r="J37" s="122"/>
      <c r="K37" s="938"/>
      <c r="L37" s="138"/>
      <c r="M37" s="137"/>
      <c r="N37" s="1065"/>
      <c r="O37" s="945"/>
      <c r="P37" s="945"/>
      <c r="Q37" s="944"/>
      <c r="R37" s="927"/>
      <c r="S37" s="927"/>
      <c r="T37" s="927"/>
      <c r="U37" s="927"/>
      <c r="V37" s="927"/>
      <c r="W37" s="927"/>
    </row>
    <row r="38" spans="1:23" ht="12.75" customHeight="1">
      <c r="A38" s="2564"/>
      <c r="B38" s="2051"/>
      <c r="C38" s="2052"/>
      <c r="D38" s="2120"/>
      <c r="E38" s="2142"/>
      <c r="F38" s="2079"/>
      <c r="G38" s="136"/>
      <c r="H38" s="939"/>
      <c r="I38" s="122"/>
      <c r="J38" s="122"/>
      <c r="K38" s="938"/>
      <c r="L38" s="138"/>
      <c r="M38" s="137"/>
      <c r="N38" s="1064"/>
      <c r="O38" s="945"/>
      <c r="P38" s="945"/>
      <c r="Q38" s="944"/>
      <c r="R38" s="927"/>
      <c r="S38" s="927"/>
      <c r="T38" s="927"/>
      <c r="U38" s="927"/>
      <c r="V38" s="927"/>
      <c r="W38" s="927"/>
    </row>
    <row r="39" spans="1:23" ht="12.75" customHeight="1" thickBot="1">
      <c r="A39" s="2518"/>
      <c r="B39" s="2520"/>
      <c r="C39" s="2054"/>
      <c r="D39" s="2004"/>
      <c r="E39" s="3004"/>
      <c r="F39" s="2080"/>
      <c r="G39" s="9" t="s">
        <v>13</v>
      </c>
      <c r="H39" s="937">
        <f t="shared" ref="H39:M39" si="7">H36*1</f>
        <v>0</v>
      </c>
      <c r="I39" s="937">
        <f t="shared" si="7"/>
        <v>0</v>
      </c>
      <c r="J39" s="937">
        <f t="shared" si="7"/>
        <v>0</v>
      </c>
      <c r="K39" s="936">
        <f t="shared" si="7"/>
        <v>0</v>
      </c>
      <c r="L39" s="13">
        <f t="shared" si="7"/>
        <v>0</v>
      </c>
      <c r="M39" s="936">
        <f t="shared" si="7"/>
        <v>0</v>
      </c>
      <c r="N39" s="571"/>
      <c r="O39" s="523"/>
      <c r="P39" s="523"/>
      <c r="Q39" s="525"/>
      <c r="R39" s="927"/>
      <c r="S39" s="927"/>
      <c r="T39" s="927"/>
      <c r="U39" s="927"/>
      <c r="V39" s="927"/>
      <c r="W39" s="927"/>
    </row>
    <row r="40" spans="1:23" s="1050" customFormat="1" ht="15.75" customHeight="1">
      <c r="A40" s="2517" t="s">
        <v>12</v>
      </c>
      <c r="B40" s="2519" t="s">
        <v>12</v>
      </c>
      <c r="C40" s="3041" t="s">
        <v>46</v>
      </c>
      <c r="D40" s="3018" t="s">
        <v>596</v>
      </c>
      <c r="E40" s="3044" t="s">
        <v>64</v>
      </c>
      <c r="F40" s="3054" t="s">
        <v>526</v>
      </c>
      <c r="G40" s="1041" t="s">
        <v>40</v>
      </c>
      <c r="H40" s="1040"/>
      <c r="I40" s="1039"/>
      <c r="J40" s="1039"/>
      <c r="K40" s="1038"/>
      <c r="L40" s="1063"/>
      <c r="M40" s="1062"/>
      <c r="N40" s="978" t="s">
        <v>595</v>
      </c>
      <c r="O40" s="977"/>
      <c r="P40" s="977" t="s">
        <v>190</v>
      </c>
      <c r="Q40" s="976"/>
      <c r="R40" s="927"/>
      <c r="S40" s="1051"/>
      <c r="T40" s="1051"/>
      <c r="U40" s="1051"/>
      <c r="V40" s="1051"/>
      <c r="W40" s="1051"/>
    </row>
    <row r="41" spans="1:23" s="1050" customFormat="1" ht="15.75" customHeight="1">
      <c r="A41" s="2564"/>
      <c r="B41" s="2051"/>
      <c r="C41" s="3042"/>
      <c r="D41" s="3019"/>
      <c r="E41" s="3052"/>
      <c r="F41" s="3055"/>
      <c r="G41" s="1061" t="s">
        <v>13</v>
      </c>
      <c r="H41" s="1060">
        <f t="shared" ref="H41:M41" si="8">H40*1</f>
        <v>0</v>
      </c>
      <c r="I41" s="1060">
        <f t="shared" si="8"/>
        <v>0</v>
      </c>
      <c r="J41" s="1060">
        <f t="shared" si="8"/>
        <v>0</v>
      </c>
      <c r="K41" s="1060">
        <f t="shared" si="8"/>
        <v>0</v>
      </c>
      <c r="L41" s="1060">
        <f t="shared" si="8"/>
        <v>0</v>
      </c>
      <c r="M41" s="1059">
        <f t="shared" si="8"/>
        <v>0</v>
      </c>
      <c r="N41" s="1058" t="s">
        <v>594</v>
      </c>
      <c r="O41" s="1025"/>
      <c r="P41" s="1025"/>
      <c r="Q41" s="1024"/>
      <c r="R41" s="927"/>
      <c r="S41" s="1051"/>
      <c r="T41" s="1051"/>
      <c r="U41" s="1051"/>
      <c r="V41" s="1051"/>
      <c r="W41" s="1051"/>
    </row>
    <row r="42" spans="1:23" s="1050" customFormat="1" ht="18.75" customHeight="1" thickBot="1">
      <c r="A42" s="2518"/>
      <c r="B42" s="2520"/>
      <c r="C42" s="3043"/>
      <c r="D42" s="3020"/>
      <c r="E42" s="3053"/>
      <c r="F42" s="3056"/>
      <c r="G42" s="1057"/>
      <c r="H42" s="1056"/>
      <c r="I42" s="1056"/>
      <c r="J42" s="1056"/>
      <c r="K42" s="1055"/>
      <c r="L42" s="1055"/>
      <c r="M42" s="1054"/>
      <c r="N42" s="1053" t="s">
        <v>593</v>
      </c>
      <c r="O42" s="519"/>
      <c r="P42" s="519"/>
      <c r="Q42" s="1052"/>
      <c r="R42" s="927"/>
      <c r="S42" s="1051"/>
      <c r="T42" s="1051"/>
      <c r="U42" s="1051"/>
      <c r="V42" s="1051"/>
      <c r="W42" s="1051"/>
    </row>
    <row r="43" spans="1:23" ht="12.75" customHeight="1">
      <c r="A43" s="2517" t="s">
        <v>12</v>
      </c>
      <c r="B43" s="2519" t="s">
        <v>12</v>
      </c>
      <c r="C43" s="3041" t="s">
        <v>47</v>
      </c>
      <c r="D43" s="3018" t="s">
        <v>592</v>
      </c>
      <c r="E43" s="3044" t="s">
        <v>64</v>
      </c>
      <c r="F43" s="3047" t="s">
        <v>526</v>
      </c>
      <c r="G43" s="1041" t="s">
        <v>40</v>
      </c>
      <c r="H43" s="1040"/>
      <c r="I43" s="1039"/>
      <c r="J43" s="1039"/>
      <c r="K43" s="1049"/>
      <c r="L43" s="1048"/>
      <c r="M43" s="1047"/>
      <c r="N43" s="3032" t="s">
        <v>591</v>
      </c>
      <c r="O43" s="977" t="s">
        <v>259</v>
      </c>
      <c r="P43" s="977" t="s">
        <v>259</v>
      </c>
      <c r="Q43" s="976" t="s">
        <v>259</v>
      </c>
      <c r="R43" s="927"/>
      <c r="S43" s="927"/>
      <c r="T43" s="927"/>
      <c r="U43" s="927"/>
      <c r="V43" s="927"/>
      <c r="W43" s="927"/>
    </row>
    <row r="44" spans="1:23" ht="37.5" customHeight="1" thickBot="1">
      <c r="A44" s="2518"/>
      <c r="B44" s="2520"/>
      <c r="C44" s="3043"/>
      <c r="D44" s="3020"/>
      <c r="E44" s="3046"/>
      <c r="F44" s="3049"/>
      <c r="G44" s="1023" t="s">
        <v>13</v>
      </c>
      <c r="H44" s="1020">
        <f t="shared" ref="H44:M44" si="9">H43*1</f>
        <v>0</v>
      </c>
      <c r="I44" s="1020">
        <f t="shared" si="9"/>
        <v>0</v>
      </c>
      <c r="J44" s="1020">
        <f t="shared" si="9"/>
        <v>0</v>
      </c>
      <c r="K44" s="1020">
        <f t="shared" si="9"/>
        <v>0</v>
      </c>
      <c r="L44" s="1020">
        <f t="shared" si="9"/>
        <v>0</v>
      </c>
      <c r="M44" s="1022">
        <f t="shared" si="9"/>
        <v>0</v>
      </c>
      <c r="N44" s="3033"/>
      <c r="O44" s="524"/>
      <c r="P44" s="524"/>
      <c r="Q44" s="980"/>
      <c r="R44" s="927"/>
      <c r="S44" s="927"/>
      <c r="T44" s="927"/>
      <c r="U44" s="927"/>
      <c r="V44" s="927"/>
      <c r="W44" s="927"/>
    </row>
    <row r="45" spans="1:23" ht="12.75" customHeight="1" thickBot="1">
      <c r="A45" s="38" t="s">
        <v>12</v>
      </c>
      <c r="B45" s="80" t="s">
        <v>12</v>
      </c>
      <c r="C45" s="3034" t="s">
        <v>15</v>
      </c>
      <c r="D45" s="3035"/>
      <c r="E45" s="3035"/>
      <c r="F45" s="3035"/>
      <c r="G45" s="3036"/>
      <c r="H45" s="1046">
        <f t="shared" ref="H45:M45" si="10">H12+H16+H21+H25+H29+H33+H35+H39+H41+H44</f>
        <v>2021.6</v>
      </c>
      <c r="I45" s="1046">
        <f t="shared" si="10"/>
        <v>0</v>
      </c>
      <c r="J45" s="1046">
        <f t="shared" si="10"/>
        <v>1258.8</v>
      </c>
      <c r="K45" s="1046">
        <f t="shared" si="10"/>
        <v>8.6</v>
      </c>
      <c r="L45" s="1046">
        <f t="shared" si="10"/>
        <v>2015</v>
      </c>
      <c r="M45" s="1045">
        <f t="shared" si="10"/>
        <v>2018</v>
      </c>
      <c r="N45" s="1044"/>
      <c r="O45" s="1043"/>
      <c r="P45" s="1043"/>
      <c r="Q45" s="1042"/>
      <c r="S45" s="927"/>
      <c r="T45" s="927"/>
      <c r="U45" s="927"/>
      <c r="V45" s="927"/>
      <c r="W45" s="927"/>
    </row>
    <row r="46" spans="1:23" ht="12.75" customHeight="1" thickBot="1">
      <c r="A46" s="38" t="s">
        <v>12</v>
      </c>
      <c r="B46" s="39" t="s">
        <v>14</v>
      </c>
      <c r="C46" s="3037" t="s">
        <v>590</v>
      </c>
      <c r="D46" s="3038"/>
      <c r="E46" s="3039"/>
      <c r="F46" s="3039"/>
      <c r="G46" s="3038"/>
      <c r="H46" s="3038"/>
      <c r="I46" s="3038"/>
      <c r="J46" s="3038"/>
      <c r="K46" s="3038"/>
      <c r="L46" s="3038"/>
      <c r="M46" s="3038"/>
      <c r="N46" s="3038"/>
      <c r="O46" s="3038"/>
      <c r="P46" s="3038"/>
      <c r="Q46" s="3040"/>
      <c r="S46" s="927"/>
      <c r="T46" s="927"/>
      <c r="U46" s="927"/>
      <c r="V46" s="927"/>
      <c r="W46" s="927"/>
    </row>
    <row r="47" spans="1:23" ht="22.9" customHeight="1">
      <c r="A47" s="2517" t="s">
        <v>12</v>
      </c>
      <c r="B47" s="2519" t="s">
        <v>14</v>
      </c>
      <c r="C47" s="3041" t="s">
        <v>12</v>
      </c>
      <c r="D47" s="3018" t="s">
        <v>589</v>
      </c>
      <c r="E47" s="3044" t="s">
        <v>580</v>
      </c>
      <c r="F47" s="3047" t="s">
        <v>526</v>
      </c>
      <c r="G47" s="1041" t="s">
        <v>40</v>
      </c>
      <c r="H47" s="1040">
        <v>632.5</v>
      </c>
      <c r="I47" s="1039"/>
      <c r="J47" s="1039">
        <v>409.9</v>
      </c>
      <c r="K47" s="1038">
        <v>9.9</v>
      </c>
      <c r="L47" s="1037">
        <v>635</v>
      </c>
      <c r="M47" s="1036">
        <v>635</v>
      </c>
      <c r="N47" s="1035" t="s">
        <v>588</v>
      </c>
      <c r="O47" s="515" t="s">
        <v>587</v>
      </c>
      <c r="P47" s="515" t="s">
        <v>586</v>
      </c>
      <c r="Q47" s="1034">
        <v>12590</v>
      </c>
      <c r="S47" s="927"/>
      <c r="T47" s="927"/>
      <c r="U47" s="927"/>
      <c r="V47" s="927"/>
      <c r="W47" s="927"/>
    </row>
    <row r="48" spans="1:23" ht="17.25" customHeight="1">
      <c r="A48" s="2564"/>
      <c r="B48" s="2051"/>
      <c r="C48" s="3042"/>
      <c r="D48" s="3019"/>
      <c r="E48" s="3045"/>
      <c r="F48" s="3048"/>
      <c r="G48" s="1032" t="s">
        <v>103</v>
      </c>
      <c r="H48" s="1457">
        <v>8.1999999999999993</v>
      </c>
      <c r="I48" s="1030"/>
      <c r="J48" s="1458">
        <v>6.2</v>
      </c>
      <c r="K48" s="1029"/>
      <c r="L48" s="1028"/>
      <c r="M48" s="1027"/>
      <c r="N48" s="1033" t="s">
        <v>585</v>
      </c>
      <c r="O48" s="974" t="s">
        <v>69</v>
      </c>
      <c r="P48" s="974" t="s">
        <v>69</v>
      </c>
      <c r="Q48" s="973" t="s">
        <v>69</v>
      </c>
      <c r="R48" s="927"/>
      <c r="S48" s="927"/>
      <c r="T48" s="927"/>
      <c r="U48" s="927"/>
      <c r="V48" s="927"/>
      <c r="W48" s="927"/>
    </row>
    <row r="49" spans="1:23" ht="15.75" customHeight="1">
      <c r="A49" s="2564"/>
      <c r="B49" s="2051"/>
      <c r="C49" s="3042"/>
      <c r="D49" s="3019"/>
      <c r="E49" s="3045"/>
      <c r="F49" s="3048"/>
      <c r="G49" s="1032" t="s">
        <v>342</v>
      </c>
      <c r="H49" s="1031">
        <v>2.6</v>
      </c>
      <c r="I49" s="1030"/>
      <c r="J49" s="1030"/>
      <c r="K49" s="1029"/>
      <c r="L49" s="1028">
        <v>3</v>
      </c>
      <c r="M49" s="1027">
        <v>3</v>
      </c>
      <c r="N49" s="1026" t="s">
        <v>584</v>
      </c>
      <c r="O49" s="1025" t="s">
        <v>583</v>
      </c>
      <c r="P49" s="1025" t="s">
        <v>583</v>
      </c>
      <c r="Q49" s="1024" t="s">
        <v>583</v>
      </c>
      <c r="R49" s="927"/>
      <c r="S49" s="927"/>
      <c r="T49" s="927"/>
      <c r="U49" s="927"/>
      <c r="V49" s="927"/>
      <c r="W49" s="927"/>
    </row>
    <row r="50" spans="1:23" ht="17.25" customHeight="1" thickBot="1">
      <c r="A50" s="2518"/>
      <c r="B50" s="2520"/>
      <c r="C50" s="3043"/>
      <c r="D50" s="3020"/>
      <c r="E50" s="3046"/>
      <c r="F50" s="3049"/>
      <c r="G50" s="1023" t="s">
        <v>13</v>
      </c>
      <c r="H50" s="1020">
        <f t="shared" ref="H50:M50" si="11">H47+H48+H49</f>
        <v>643.30000000000007</v>
      </c>
      <c r="I50" s="1020">
        <f t="shared" si="11"/>
        <v>0</v>
      </c>
      <c r="J50" s="1020">
        <f t="shared" si="11"/>
        <v>416.09999999999997</v>
      </c>
      <c r="K50" s="1022">
        <f t="shared" si="11"/>
        <v>9.9</v>
      </c>
      <c r="L50" s="1021">
        <f t="shared" si="11"/>
        <v>638</v>
      </c>
      <c r="M50" s="1020">
        <f t="shared" si="11"/>
        <v>638</v>
      </c>
      <c r="N50" s="1019" t="s">
        <v>582</v>
      </c>
      <c r="O50" s="1018">
        <v>36500</v>
      </c>
      <c r="P50" s="1018">
        <v>36000</v>
      </c>
      <c r="Q50" s="1017">
        <v>36000</v>
      </c>
      <c r="R50" s="927"/>
      <c r="S50" s="927"/>
      <c r="T50" s="927"/>
      <c r="U50" s="927"/>
      <c r="V50" s="927"/>
      <c r="W50" s="927"/>
    </row>
    <row r="51" spans="1:23" ht="12.6" customHeight="1">
      <c r="A51" s="2517" t="s">
        <v>12</v>
      </c>
      <c r="B51" s="2519" t="s">
        <v>14</v>
      </c>
      <c r="C51" s="2053" t="s">
        <v>14</v>
      </c>
      <c r="D51" s="2003" t="s">
        <v>581</v>
      </c>
      <c r="E51" s="3003" t="s">
        <v>580</v>
      </c>
      <c r="F51" s="2078" t="s">
        <v>526</v>
      </c>
      <c r="G51" s="206" t="s">
        <v>40</v>
      </c>
      <c r="H51" s="941"/>
      <c r="I51" s="739"/>
      <c r="J51" s="739"/>
      <c r="K51" s="940"/>
      <c r="L51" s="736"/>
      <c r="M51" s="969"/>
      <c r="N51" s="1016" t="s">
        <v>579</v>
      </c>
      <c r="O51" s="1015" t="s">
        <v>576</v>
      </c>
      <c r="P51" s="1015" t="s">
        <v>577</v>
      </c>
      <c r="Q51" s="1014" t="s">
        <v>576</v>
      </c>
      <c r="R51" s="927"/>
      <c r="S51" s="927"/>
      <c r="T51" s="927"/>
      <c r="U51" s="927"/>
      <c r="V51" s="927"/>
      <c r="W51" s="927"/>
    </row>
    <row r="52" spans="1:23" ht="12.75" customHeight="1">
      <c r="A52" s="2564"/>
      <c r="B52" s="2051"/>
      <c r="C52" s="2052"/>
      <c r="D52" s="2120"/>
      <c r="E52" s="2142"/>
      <c r="F52" s="2079"/>
      <c r="G52" s="136"/>
      <c r="H52" s="939"/>
      <c r="I52" s="122"/>
      <c r="J52" s="122"/>
      <c r="K52" s="938"/>
      <c r="L52" s="138"/>
      <c r="M52" s="1013"/>
      <c r="N52" s="3050" t="s">
        <v>578</v>
      </c>
      <c r="O52" s="3030" t="s">
        <v>576</v>
      </c>
      <c r="P52" s="3030" t="s">
        <v>577</v>
      </c>
      <c r="Q52" s="3028" t="s">
        <v>576</v>
      </c>
      <c r="R52" s="927"/>
      <c r="S52" s="927"/>
      <c r="T52" s="927"/>
      <c r="U52" s="927"/>
      <c r="V52" s="927"/>
      <c r="W52" s="927"/>
    </row>
    <row r="53" spans="1:23" ht="11.25" customHeight="1" thickBot="1">
      <c r="A53" s="2518"/>
      <c r="B53" s="2520"/>
      <c r="C53" s="2054"/>
      <c r="D53" s="2004"/>
      <c r="E53" s="3004"/>
      <c r="F53" s="2080"/>
      <c r="G53" s="9" t="s">
        <v>13</v>
      </c>
      <c r="H53" s="937">
        <f t="shared" ref="H53:M53" si="12">H51*1</f>
        <v>0</v>
      </c>
      <c r="I53" s="937">
        <f t="shared" si="12"/>
        <v>0</v>
      </c>
      <c r="J53" s="937">
        <f t="shared" si="12"/>
        <v>0</v>
      </c>
      <c r="K53" s="936">
        <f t="shared" si="12"/>
        <v>0</v>
      </c>
      <c r="L53" s="13">
        <f t="shared" si="12"/>
        <v>0</v>
      </c>
      <c r="M53" s="937">
        <f t="shared" si="12"/>
        <v>0</v>
      </c>
      <c r="N53" s="3051"/>
      <c r="O53" s="3031"/>
      <c r="P53" s="3031"/>
      <c r="Q53" s="3029"/>
      <c r="R53" s="927"/>
      <c r="S53" s="927"/>
      <c r="T53" s="927"/>
      <c r="U53" s="927"/>
      <c r="V53" s="927"/>
      <c r="W53" s="927"/>
    </row>
    <row r="54" spans="1:23" ht="26.25" customHeight="1">
      <c r="A54" s="2517" t="s">
        <v>12</v>
      </c>
      <c r="B54" s="2519" t="s">
        <v>14</v>
      </c>
      <c r="C54" s="2053" t="s">
        <v>37</v>
      </c>
      <c r="D54" s="2003" t="s">
        <v>575</v>
      </c>
      <c r="E54" s="3003" t="s">
        <v>64</v>
      </c>
      <c r="F54" s="2078" t="s">
        <v>526</v>
      </c>
      <c r="G54" s="206" t="s">
        <v>40</v>
      </c>
      <c r="H54" s="941"/>
      <c r="I54" s="739"/>
      <c r="J54" s="739"/>
      <c r="K54" s="940"/>
      <c r="L54" s="736"/>
      <c r="M54" s="736"/>
      <c r="N54" s="1012" t="s">
        <v>574</v>
      </c>
      <c r="O54" s="140"/>
      <c r="P54" s="140"/>
      <c r="Q54" s="947"/>
      <c r="R54" s="927"/>
      <c r="S54" s="927"/>
      <c r="T54" s="927"/>
      <c r="U54" s="927"/>
      <c r="V54" s="927"/>
      <c r="W54" s="927"/>
    </row>
    <row r="55" spans="1:23" ht="12" customHeight="1" thickBot="1">
      <c r="A55" s="2518"/>
      <c r="B55" s="2520"/>
      <c r="C55" s="2054"/>
      <c r="D55" s="2004"/>
      <c r="E55" s="3004"/>
      <c r="F55" s="2080"/>
      <c r="G55" s="9" t="s">
        <v>13</v>
      </c>
      <c r="H55" s="937">
        <f t="shared" ref="H55:M55" si="13">H54*1</f>
        <v>0</v>
      </c>
      <c r="I55" s="937">
        <f t="shared" si="13"/>
        <v>0</v>
      </c>
      <c r="J55" s="937">
        <f t="shared" si="13"/>
        <v>0</v>
      </c>
      <c r="K55" s="936">
        <f t="shared" si="13"/>
        <v>0</v>
      </c>
      <c r="L55" s="13">
        <f t="shared" si="13"/>
        <v>0</v>
      </c>
      <c r="M55" s="13">
        <f t="shared" si="13"/>
        <v>0</v>
      </c>
      <c r="N55" s="1011" t="s">
        <v>573</v>
      </c>
      <c r="O55" s="1010" t="s">
        <v>190</v>
      </c>
      <c r="P55" s="1010" t="s">
        <v>190</v>
      </c>
      <c r="Q55" s="1009" t="s">
        <v>190</v>
      </c>
      <c r="R55" s="927"/>
      <c r="S55" s="927"/>
      <c r="T55" s="927"/>
      <c r="U55" s="927"/>
      <c r="V55" s="927"/>
      <c r="W55" s="927"/>
    </row>
    <row r="56" spans="1:23" ht="25.5" customHeight="1">
      <c r="A56" s="2517" t="s">
        <v>12</v>
      </c>
      <c r="B56" s="2519" t="s">
        <v>14</v>
      </c>
      <c r="C56" s="2053" t="s">
        <v>42</v>
      </c>
      <c r="D56" s="2003" t="s">
        <v>572</v>
      </c>
      <c r="E56" s="3003" t="s">
        <v>64</v>
      </c>
      <c r="F56" s="2078" t="s">
        <v>526</v>
      </c>
      <c r="G56" s="206" t="s">
        <v>40</v>
      </c>
      <c r="H56" s="941"/>
      <c r="I56" s="739"/>
      <c r="J56" s="739"/>
      <c r="K56" s="940"/>
      <c r="L56" s="736"/>
      <c r="M56" s="736"/>
      <c r="N56" s="1008" t="s">
        <v>571</v>
      </c>
      <c r="O56" s="140" t="s">
        <v>190</v>
      </c>
      <c r="P56" s="140" t="s">
        <v>259</v>
      </c>
      <c r="Q56" s="947"/>
      <c r="R56" s="927"/>
      <c r="S56" s="927"/>
      <c r="T56" s="927"/>
      <c r="U56" s="927"/>
      <c r="V56" s="927"/>
      <c r="W56" s="927"/>
    </row>
    <row r="57" spans="1:23" ht="44.25" customHeight="1">
      <c r="A57" s="2564"/>
      <c r="B57" s="2051"/>
      <c r="C57" s="2052"/>
      <c r="D57" s="2120"/>
      <c r="E57" s="2142"/>
      <c r="F57" s="2079"/>
      <c r="G57" s="136"/>
      <c r="H57" s="939"/>
      <c r="I57" s="122"/>
      <c r="J57" s="122"/>
      <c r="K57" s="938"/>
      <c r="L57" s="138"/>
      <c r="M57" s="138"/>
      <c r="N57" s="1007"/>
      <c r="O57" s="945"/>
      <c r="P57" s="945"/>
      <c r="Q57" s="944"/>
      <c r="R57" s="927"/>
      <c r="S57" s="927"/>
      <c r="T57" s="927"/>
      <c r="U57" s="927"/>
      <c r="V57" s="927"/>
      <c r="W57" s="927"/>
    </row>
    <row r="58" spans="1:23" ht="12.75" customHeight="1" thickBot="1">
      <c r="A58" s="2518"/>
      <c r="B58" s="2520"/>
      <c r="C58" s="2054"/>
      <c r="D58" s="2004"/>
      <c r="E58" s="3004"/>
      <c r="F58" s="2080"/>
      <c r="G58" s="9" t="s">
        <v>13</v>
      </c>
      <c r="H58" s="937">
        <f t="shared" ref="H58:M58" si="14">H56*1</f>
        <v>0</v>
      </c>
      <c r="I58" s="937">
        <f t="shared" si="14"/>
        <v>0</v>
      </c>
      <c r="J58" s="937">
        <f t="shared" si="14"/>
        <v>0</v>
      </c>
      <c r="K58" s="937">
        <f t="shared" si="14"/>
        <v>0</v>
      </c>
      <c r="L58" s="937">
        <f t="shared" si="14"/>
        <v>0</v>
      </c>
      <c r="M58" s="937">
        <f t="shared" si="14"/>
        <v>0</v>
      </c>
      <c r="N58" s="942"/>
      <c r="O58" s="523"/>
      <c r="P58" s="523"/>
      <c r="Q58" s="525"/>
      <c r="R58" s="927"/>
      <c r="S58" s="927"/>
      <c r="T58" s="927"/>
      <c r="U58" s="927"/>
      <c r="V58" s="927"/>
      <c r="W58" s="927"/>
    </row>
    <row r="59" spans="1:23" ht="42" customHeight="1">
      <c r="A59" s="2517" t="s">
        <v>12</v>
      </c>
      <c r="B59" s="2519" t="s">
        <v>14</v>
      </c>
      <c r="C59" s="2053" t="s">
        <v>43</v>
      </c>
      <c r="D59" s="2003" t="s">
        <v>570</v>
      </c>
      <c r="E59" s="3003" t="s">
        <v>64</v>
      </c>
      <c r="F59" s="2078" t="s">
        <v>526</v>
      </c>
      <c r="G59" s="206" t="s">
        <v>40</v>
      </c>
      <c r="H59" s="941"/>
      <c r="I59" s="739"/>
      <c r="J59" s="739"/>
      <c r="K59" s="940"/>
      <c r="L59" s="736"/>
      <c r="M59" s="736"/>
      <c r="N59" s="1006" t="s">
        <v>569</v>
      </c>
      <c r="O59" s="140"/>
      <c r="P59" s="140"/>
      <c r="Q59" s="947"/>
      <c r="R59" s="927"/>
      <c r="S59" s="927"/>
      <c r="T59" s="927"/>
      <c r="U59" s="927"/>
      <c r="V59" s="927"/>
      <c r="W59" s="927"/>
    </row>
    <row r="60" spans="1:23" ht="13.5" customHeight="1" thickBot="1">
      <c r="A60" s="2518"/>
      <c r="B60" s="2520"/>
      <c r="C60" s="2054"/>
      <c r="D60" s="2004"/>
      <c r="E60" s="3004"/>
      <c r="F60" s="2080"/>
      <c r="G60" s="9" t="s">
        <v>13</v>
      </c>
      <c r="H60" s="937">
        <f t="shared" ref="H60:M60" si="15">H59*1</f>
        <v>0</v>
      </c>
      <c r="I60" s="937">
        <f t="shared" si="15"/>
        <v>0</v>
      </c>
      <c r="J60" s="937">
        <f t="shared" si="15"/>
        <v>0</v>
      </c>
      <c r="K60" s="937">
        <f t="shared" si="15"/>
        <v>0</v>
      </c>
      <c r="L60" s="937">
        <f t="shared" si="15"/>
        <v>0</v>
      </c>
      <c r="M60" s="937">
        <f t="shared" si="15"/>
        <v>0</v>
      </c>
      <c r="N60" s="942"/>
      <c r="O60" s="523"/>
      <c r="P60" s="523"/>
      <c r="Q60" s="525"/>
      <c r="R60" s="927"/>
      <c r="S60" s="927"/>
      <c r="T60" s="927"/>
      <c r="U60" s="927"/>
      <c r="V60" s="927"/>
      <c r="W60" s="927"/>
    </row>
    <row r="61" spans="1:23" ht="20.25" customHeight="1">
      <c r="A61" s="2517" t="s">
        <v>12</v>
      </c>
      <c r="B61" s="2519" t="s">
        <v>14</v>
      </c>
      <c r="C61" s="2053" t="s">
        <v>44</v>
      </c>
      <c r="D61" s="2003" t="s">
        <v>568</v>
      </c>
      <c r="E61" s="3003" t="s">
        <v>64</v>
      </c>
      <c r="F61" s="2078" t="s">
        <v>526</v>
      </c>
      <c r="G61" s="206" t="s">
        <v>40</v>
      </c>
      <c r="H61" s="941">
        <v>3.5</v>
      </c>
      <c r="I61" s="739"/>
      <c r="J61" s="739"/>
      <c r="K61" s="940"/>
      <c r="L61" s="736">
        <v>5</v>
      </c>
      <c r="M61" s="736">
        <v>5</v>
      </c>
      <c r="N61" s="3026" t="s">
        <v>567</v>
      </c>
      <c r="O61" s="140" t="s">
        <v>345</v>
      </c>
      <c r="P61" s="140" t="s">
        <v>259</v>
      </c>
      <c r="Q61" s="947" t="s">
        <v>259</v>
      </c>
      <c r="R61" s="927"/>
      <c r="S61" s="927"/>
      <c r="T61" s="927"/>
      <c r="U61" s="927"/>
      <c r="V61" s="927"/>
      <c r="W61" s="927"/>
    </row>
    <row r="62" spans="1:23" ht="14.25" customHeight="1">
      <c r="A62" s="2564"/>
      <c r="B62" s="2051"/>
      <c r="C62" s="2052"/>
      <c r="D62" s="2120"/>
      <c r="E62" s="2142"/>
      <c r="F62" s="2079"/>
      <c r="G62" s="136"/>
      <c r="H62" s="939"/>
      <c r="I62" s="122"/>
      <c r="J62" s="122"/>
      <c r="K62" s="938"/>
      <c r="L62" s="138"/>
      <c r="M62" s="138"/>
      <c r="N62" s="3027"/>
      <c r="O62" s="945"/>
      <c r="P62" s="945"/>
      <c r="Q62" s="944"/>
      <c r="R62" s="927"/>
      <c r="S62" s="927"/>
      <c r="T62" s="927"/>
      <c r="U62" s="927"/>
      <c r="V62" s="927"/>
      <c r="W62" s="927"/>
    </row>
    <row r="63" spans="1:23" ht="18" customHeight="1" thickBot="1">
      <c r="A63" s="2518"/>
      <c r="B63" s="2520"/>
      <c r="C63" s="2054"/>
      <c r="D63" s="2004"/>
      <c r="E63" s="3004"/>
      <c r="F63" s="2080"/>
      <c r="G63" s="9" t="s">
        <v>13</v>
      </c>
      <c r="H63" s="937">
        <f t="shared" ref="H63:M63" si="16">H61*1</f>
        <v>3.5</v>
      </c>
      <c r="I63" s="937">
        <f t="shared" si="16"/>
        <v>0</v>
      </c>
      <c r="J63" s="937">
        <f t="shared" si="16"/>
        <v>0</v>
      </c>
      <c r="K63" s="937">
        <f t="shared" si="16"/>
        <v>0</v>
      </c>
      <c r="L63" s="937">
        <f t="shared" si="16"/>
        <v>5</v>
      </c>
      <c r="M63" s="937">
        <f t="shared" si="16"/>
        <v>5</v>
      </c>
      <c r="N63" s="1005"/>
      <c r="O63" s="523"/>
      <c r="P63" s="523"/>
      <c r="Q63" s="525"/>
      <c r="R63" s="927"/>
      <c r="S63" s="927"/>
      <c r="T63" s="927"/>
      <c r="U63" s="927"/>
      <c r="V63" s="927"/>
      <c r="W63" s="927"/>
    </row>
    <row r="64" spans="1:23" ht="12.75" customHeight="1">
      <c r="A64" s="2517" t="s">
        <v>12</v>
      </c>
      <c r="B64" s="2519" t="s">
        <v>14</v>
      </c>
      <c r="C64" s="2053" t="s">
        <v>45</v>
      </c>
      <c r="D64" s="2003" t="s">
        <v>566</v>
      </c>
      <c r="E64" s="3003" t="s">
        <v>64</v>
      </c>
      <c r="F64" s="2078" t="s">
        <v>526</v>
      </c>
      <c r="G64" s="206" t="s">
        <v>40</v>
      </c>
      <c r="H64" s="941">
        <v>3</v>
      </c>
      <c r="I64" s="739"/>
      <c r="J64" s="739"/>
      <c r="K64" s="940"/>
      <c r="L64" s="736">
        <v>3</v>
      </c>
      <c r="M64" s="736">
        <v>3</v>
      </c>
      <c r="N64" s="3026" t="s">
        <v>565</v>
      </c>
      <c r="O64" s="140" t="s">
        <v>210</v>
      </c>
      <c r="P64" s="140" t="s">
        <v>210</v>
      </c>
      <c r="Q64" s="947" t="s">
        <v>210</v>
      </c>
      <c r="R64" s="927"/>
      <c r="S64" s="927"/>
      <c r="T64" s="927"/>
      <c r="U64" s="927"/>
      <c r="V64" s="927"/>
      <c r="W64" s="927"/>
    </row>
    <row r="65" spans="1:23" ht="12.75" customHeight="1">
      <c r="A65" s="2564"/>
      <c r="B65" s="2051"/>
      <c r="C65" s="2052"/>
      <c r="D65" s="2120"/>
      <c r="E65" s="2142"/>
      <c r="F65" s="2079"/>
      <c r="G65" s="136"/>
      <c r="H65" s="939"/>
      <c r="I65" s="122"/>
      <c r="J65" s="122"/>
      <c r="K65" s="938"/>
      <c r="L65" s="138"/>
      <c r="M65" s="138"/>
      <c r="N65" s="3027"/>
      <c r="O65" s="945"/>
      <c r="P65" s="945"/>
      <c r="Q65" s="944"/>
      <c r="R65" s="927"/>
      <c r="S65" s="927"/>
      <c r="T65" s="927"/>
      <c r="U65" s="927"/>
      <c r="V65" s="927"/>
      <c r="W65" s="927"/>
    </row>
    <row r="66" spans="1:23" ht="12.75" customHeight="1" thickBot="1">
      <c r="A66" s="2518"/>
      <c r="B66" s="2520"/>
      <c r="C66" s="2054"/>
      <c r="D66" s="2004"/>
      <c r="E66" s="3004"/>
      <c r="F66" s="2080"/>
      <c r="G66" s="9" t="s">
        <v>13</v>
      </c>
      <c r="H66" s="937">
        <f t="shared" ref="H66:M66" si="17">H64*1</f>
        <v>3</v>
      </c>
      <c r="I66" s="937">
        <f t="shared" si="17"/>
        <v>0</v>
      </c>
      <c r="J66" s="937">
        <f t="shared" si="17"/>
        <v>0</v>
      </c>
      <c r="K66" s="937">
        <f t="shared" si="17"/>
        <v>0</v>
      </c>
      <c r="L66" s="937">
        <f t="shared" si="17"/>
        <v>3</v>
      </c>
      <c r="M66" s="937">
        <f t="shared" si="17"/>
        <v>3</v>
      </c>
      <c r="N66" s="1005"/>
      <c r="O66" s="523"/>
      <c r="P66" s="523"/>
      <c r="Q66" s="525"/>
      <c r="R66" s="927"/>
      <c r="S66" s="927"/>
      <c r="T66" s="927"/>
      <c r="U66" s="927"/>
      <c r="V66" s="927"/>
      <c r="W66" s="927"/>
    </row>
    <row r="67" spans="1:23" ht="12.75" customHeight="1" thickBot="1">
      <c r="A67" s="38" t="s">
        <v>12</v>
      </c>
      <c r="B67" s="80" t="s">
        <v>14</v>
      </c>
      <c r="C67" s="2123" t="s">
        <v>15</v>
      </c>
      <c r="D67" s="2124"/>
      <c r="E67" s="2124"/>
      <c r="F67" s="2124"/>
      <c r="G67" s="2125"/>
      <c r="H67" s="171">
        <f t="shared" ref="H67:M67" si="18">H50+H53+H55+H58+H66+H60+H63</f>
        <v>649.80000000000007</v>
      </c>
      <c r="I67" s="171">
        <f t="shared" si="18"/>
        <v>0</v>
      </c>
      <c r="J67" s="171">
        <f t="shared" si="18"/>
        <v>416.09999999999997</v>
      </c>
      <c r="K67" s="171">
        <f t="shared" si="18"/>
        <v>9.9</v>
      </c>
      <c r="L67" s="171">
        <f t="shared" si="18"/>
        <v>646</v>
      </c>
      <c r="M67" s="171">
        <f t="shared" si="18"/>
        <v>646</v>
      </c>
      <c r="N67" s="81"/>
      <c r="O67" s="111"/>
      <c r="P67" s="111"/>
      <c r="Q67" s="112"/>
      <c r="R67" s="927"/>
      <c r="S67" s="927"/>
      <c r="T67" s="927"/>
      <c r="U67" s="927"/>
      <c r="V67" s="927"/>
      <c r="W67" s="927"/>
    </row>
    <row r="68" spans="1:23" ht="21.6" customHeight="1" thickBot="1">
      <c r="A68" s="38" t="s">
        <v>12</v>
      </c>
      <c r="B68" s="39" t="s">
        <v>37</v>
      </c>
      <c r="C68" s="2058" t="s">
        <v>564</v>
      </c>
      <c r="D68" s="2059"/>
      <c r="E68" s="2060"/>
      <c r="F68" s="2060"/>
      <c r="G68" s="2059"/>
      <c r="H68" s="2059"/>
      <c r="I68" s="2059"/>
      <c r="J68" s="2059"/>
      <c r="K68" s="2059"/>
      <c r="L68" s="2059"/>
      <c r="M68" s="2059"/>
      <c r="N68" s="2059"/>
      <c r="O68" s="2059"/>
      <c r="P68" s="2059"/>
      <c r="Q68" s="2061"/>
      <c r="R68" s="927"/>
      <c r="S68" s="927"/>
      <c r="T68" s="927"/>
      <c r="U68" s="927"/>
      <c r="V68" s="927"/>
      <c r="W68" s="927"/>
    </row>
    <row r="69" spans="1:23" ht="24" customHeight="1">
      <c r="A69" s="2517" t="s">
        <v>12</v>
      </c>
      <c r="B69" s="2519" t="s">
        <v>37</v>
      </c>
      <c r="C69" s="2053" t="s">
        <v>12</v>
      </c>
      <c r="D69" s="2003" t="s">
        <v>563</v>
      </c>
      <c r="E69" s="3003" t="s">
        <v>562</v>
      </c>
      <c r="F69" s="2078" t="s">
        <v>526</v>
      </c>
      <c r="G69" s="206" t="s">
        <v>40</v>
      </c>
      <c r="H69" s="941">
        <v>363.9</v>
      </c>
      <c r="I69" s="739"/>
      <c r="J69" s="739">
        <v>228</v>
      </c>
      <c r="K69" s="940">
        <v>4</v>
      </c>
      <c r="L69" s="736">
        <v>370</v>
      </c>
      <c r="M69" s="736">
        <v>370</v>
      </c>
      <c r="N69" s="1004" t="s">
        <v>561</v>
      </c>
      <c r="O69" s="992" t="s">
        <v>560</v>
      </c>
      <c r="P69" s="992" t="s">
        <v>557</v>
      </c>
      <c r="Q69" s="155">
        <v>10700</v>
      </c>
      <c r="R69" s="927"/>
      <c r="S69" s="927"/>
      <c r="T69" s="927"/>
      <c r="U69" s="927"/>
      <c r="V69" s="927"/>
      <c r="W69" s="927"/>
    </row>
    <row r="70" spans="1:23" ht="24" customHeight="1">
      <c r="A70" s="2564"/>
      <c r="B70" s="2051"/>
      <c r="C70" s="2052"/>
      <c r="D70" s="2120"/>
      <c r="E70" s="3023"/>
      <c r="F70" s="2126"/>
      <c r="G70" s="780" t="s">
        <v>342</v>
      </c>
      <c r="H70" s="963">
        <v>3.5</v>
      </c>
      <c r="I70" s="1003"/>
      <c r="J70" s="1003"/>
      <c r="K70" s="1002"/>
      <c r="L70" s="961">
        <v>4</v>
      </c>
      <c r="M70" s="961">
        <v>4</v>
      </c>
      <c r="N70" s="1001"/>
      <c r="O70" s="1000"/>
      <c r="P70" s="1000"/>
      <c r="Q70" s="162"/>
      <c r="R70" s="927"/>
      <c r="S70" s="927"/>
      <c r="T70" s="927"/>
      <c r="U70" s="927"/>
      <c r="V70" s="927"/>
      <c r="W70" s="927"/>
    </row>
    <row r="71" spans="1:23" ht="13.5" customHeight="1" thickBot="1">
      <c r="A71" s="2564"/>
      <c r="B71" s="2051"/>
      <c r="C71" s="2052"/>
      <c r="D71" s="2120"/>
      <c r="E71" s="2142"/>
      <c r="F71" s="2079"/>
      <c r="G71" s="136" t="s">
        <v>103</v>
      </c>
      <c r="H71" s="1459">
        <v>5.4</v>
      </c>
      <c r="I71" s="1450"/>
      <c r="J71" s="1450">
        <v>4.0999999999999996</v>
      </c>
      <c r="K71" s="938"/>
      <c r="L71" s="138"/>
      <c r="M71" s="138"/>
      <c r="N71" s="999" t="s">
        <v>559</v>
      </c>
      <c r="O71" s="998">
        <v>2</v>
      </c>
      <c r="P71" s="998"/>
      <c r="Q71" s="997">
        <v>10</v>
      </c>
      <c r="R71" s="927"/>
      <c r="S71" s="927"/>
      <c r="T71" s="927"/>
      <c r="U71" s="927"/>
      <c r="V71" s="927"/>
      <c r="W71" s="927"/>
    </row>
    <row r="72" spans="1:23" ht="27.75" customHeight="1" thickBot="1">
      <c r="A72" s="2518"/>
      <c r="B72" s="2520"/>
      <c r="C72" s="2054"/>
      <c r="D72" s="2004"/>
      <c r="E72" s="3004"/>
      <c r="F72" s="2080"/>
      <c r="G72" s="9" t="s">
        <v>13</v>
      </c>
      <c r="H72" s="937">
        <f t="shared" ref="H72:M72" si="19">H69+H71+H70</f>
        <v>372.79999999999995</v>
      </c>
      <c r="I72" s="937">
        <f t="shared" si="19"/>
        <v>0</v>
      </c>
      <c r="J72" s="937">
        <f t="shared" si="19"/>
        <v>232.1</v>
      </c>
      <c r="K72" s="936">
        <f t="shared" si="19"/>
        <v>4</v>
      </c>
      <c r="L72" s="13">
        <f t="shared" si="19"/>
        <v>374</v>
      </c>
      <c r="M72" s="13">
        <f t="shared" si="19"/>
        <v>374</v>
      </c>
      <c r="N72" s="996" t="s">
        <v>558</v>
      </c>
      <c r="O72" s="988" t="s">
        <v>557</v>
      </c>
      <c r="P72" s="988" t="s">
        <v>556</v>
      </c>
      <c r="Q72" s="987" t="s">
        <v>69</v>
      </c>
      <c r="R72" s="927"/>
      <c r="S72" s="927"/>
      <c r="T72" s="927"/>
      <c r="U72" s="927"/>
      <c r="V72" s="927"/>
      <c r="W72" s="927"/>
    </row>
    <row r="73" spans="1:23" ht="27.75" customHeight="1">
      <c r="A73" s="2517" t="s">
        <v>12</v>
      </c>
      <c r="B73" s="2519" t="s">
        <v>37</v>
      </c>
      <c r="C73" s="2053" t="s">
        <v>14</v>
      </c>
      <c r="D73" s="2003" t="s">
        <v>555</v>
      </c>
      <c r="E73" s="3003" t="s">
        <v>64</v>
      </c>
      <c r="F73" s="2078" t="s">
        <v>526</v>
      </c>
      <c r="G73" s="206" t="s">
        <v>40</v>
      </c>
      <c r="H73" s="941"/>
      <c r="I73" s="739"/>
      <c r="J73" s="739"/>
      <c r="K73" s="940"/>
      <c r="L73" s="736"/>
      <c r="M73" s="736"/>
      <c r="N73" s="995" t="s">
        <v>554</v>
      </c>
      <c r="O73" s="992"/>
      <c r="P73" s="992" t="s">
        <v>259</v>
      </c>
      <c r="Q73" s="991"/>
      <c r="S73" s="927"/>
      <c r="T73" s="927"/>
      <c r="U73" s="927"/>
      <c r="V73" s="927"/>
      <c r="W73" s="927"/>
    </row>
    <row r="74" spans="1:23" ht="15.75" customHeight="1" thickBot="1">
      <c r="A74" s="2518"/>
      <c r="B74" s="2520"/>
      <c r="C74" s="2054"/>
      <c r="D74" s="2004"/>
      <c r="E74" s="3004"/>
      <c r="F74" s="2080"/>
      <c r="G74" s="9" t="s">
        <v>13</v>
      </c>
      <c r="H74" s="937">
        <f t="shared" ref="H74:M74" si="20">H73*1</f>
        <v>0</v>
      </c>
      <c r="I74" s="937">
        <f t="shared" si="20"/>
        <v>0</v>
      </c>
      <c r="J74" s="937">
        <f t="shared" si="20"/>
        <v>0</v>
      </c>
      <c r="K74" s="936">
        <f t="shared" si="20"/>
        <v>0</v>
      </c>
      <c r="L74" s="13">
        <f t="shared" si="20"/>
        <v>0</v>
      </c>
      <c r="M74" s="13">
        <f t="shared" si="20"/>
        <v>0</v>
      </c>
      <c r="N74" s="994"/>
      <c r="O74" s="988"/>
      <c r="P74" s="988"/>
      <c r="Q74" s="987"/>
      <c r="R74" s="927"/>
      <c r="S74" s="927"/>
      <c r="T74" s="927"/>
      <c r="U74" s="927"/>
      <c r="V74" s="927"/>
      <c r="W74" s="927"/>
    </row>
    <row r="75" spans="1:23" ht="15" customHeight="1">
      <c r="A75" s="2517" t="s">
        <v>12</v>
      </c>
      <c r="B75" s="2519" t="s">
        <v>37</v>
      </c>
      <c r="C75" s="2053" t="s">
        <v>37</v>
      </c>
      <c r="D75" s="2003" t="s">
        <v>553</v>
      </c>
      <c r="E75" s="3003" t="s">
        <v>64</v>
      </c>
      <c r="F75" s="2078" t="s">
        <v>526</v>
      </c>
      <c r="G75" s="206" t="s">
        <v>40</v>
      </c>
      <c r="H75" s="941"/>
      <c r="I75" s="739"/>
      <c r="J75" s="739"/>
      <c r="K75" s="940"/>
      <c r="L75" s="736"/>
      <c r="M75" s="736"/>
      <c r="N75" s="993" t="s">
        <v>552</v>
      </c>
      <c r="O75" s="992" t="s">
        <v>210</v>
      </c>
      <c r="P75" s="992" t="s">
        <v>210</v>
      </c>
      <c r="Q75" s="991" t="s">
        <v>210</v>
      </c>
      <c r="R75" s="927"/>
      <c r="S75" s="927"/>
      <c r="T75" s="927"/>
      <c r="U75" s="927"/>
      <c r="V75" s="927"/>
      <c r="W75" s="927"/>
    </row>
    <row r="76" spans="1:23" ht="18" customHeight="1" thickBot="1">
      <c r="A76" s="2518"/>
      <c r="B76" s="2520"/>
      <c r="C76" s="2054"/>
      <c r="D76" s="2004"/>
      <c r="E76" s="3004"/>
      <c r="F76" s="2080"/>
      <c r="G76" s="9" t="s">
        <v>13</v>
      </c>
      <c r="H76" s="937">
        <f t="shared" ref="H76:M76" si="21">H75*1</f>
        <v>0</v>
      </c>
      <c r="I76" s="937">
        <f t="shared" si="21"/>
        <v>0</v>
      </c>
      <c r="J76" s="937">
        <f t="shared" si="21"/>
        <v>0</v>
      </c>
      <c r="K76" s="936">
        <f t="shared" si="21"/>
        <v>0</v>
      </c>
      <c r="L76" s="13">
        <f t="shared" si="21"/>
        <v>0</v>
      </c>
      <c r="M76" s="13">
        <f t="shared" si="21"/>
        <v>0</v>
      </c>
      <c r="N76" s="942"/>
      <c r="O76" s="988"/>
      <c r="P76" s="988"/>
      <c r="Q76" s="987"/>
      <c r="R76" s="927"/>
      <c r="S76" s="927"/>
      <c r="T76" s="927"/>
      <c r="U76" s="927"/>
      <c r="V76" s="927"/>
      <c r="W76" s="927"/>
    </row>
    <row r="77" spans="1:23" ht="12.75" customHeight="1">
      <c r="A77" s="2517" t="s">
        <v>12</v>
      </c>
      <c r="B77" s="2519" t="s">
        <v>37</v>
      </c>
      <c r="C77" s="2053" t="s">
        <v>38</v>
      </c>
      <c r="D77" s="2003" t="s">
        <v>551</v>
      </c>
      <c r="E77" s="3003" t="s">
        <v>64</v>
      </c>
      <c r="F77" s="2078" t="s">
        <v>526</v>
      </c>
      <c r="G77" s="206" t="s">
        <v>40</v>
      </c>
      <c r="H77" s="941"/>
      <c r="I77" s="739"/>
      <c r="J77" s="739"/>
      <c r="K77" s="940"/>
      <c r="L77" s="736"/>
      <c r="M77" s="736"/>
      <c r="N77" s="3024" t="s">
        <v>550</v>
      </c>
      <c r="O77" s="992" t="s">
        <v>549</v>
      </c>
      <c r="P77" s="992" t="s">
        <v>548</v>
      </c>
      <c r="Q77" s="991" t="s">
        <v>547</v>
      </c>
      <c r="S77" s="927"/>
      <c r="T77" s="927"/>
      <c r="U77" s="927"/>
      <c r="V77" s="927"/>
      <c r="W77" s="927"/>
    </row>
    <row r="78" spans="1:23" ht="12.75" customHeight="1">
      <c r="A78" s="2564"/>
      <c r="B78" s="2051"/>
      <c r="C78" s="2052"/>
      <c r="D78" s="2120"/>
      <c r="E78" s="2142"/>
      <c r="F78" s="2079"/>
      <c r="G78" s="136"/>
      <c r="H78" s="939"/>
      <c r="I78" s="122"/>
      <c r="J78" s="122"/>
      <c r="K78" s="938"/>
      <c r="L78" s="138"/>
      <c r="M78" s="138"/>
      <c r="N78" s="3025"/>
      <c r="O78" s="990"/>
      <c r="P78" s="990"/>
      <c r="Q78" s="989"/>
      <c r="R78" s="927"/>
      <c r="S78" s="927"/>
      <c r="T78" s="927"/>
      <c r="U78" s="927"/>
      <c r="V78" s="927"/>
      <c r="W78" s="927"/>
    </row>
    <row r="79" spans="1:23" ht="12.75" customHeight="1" thickBot="1">
      <c r="A79" s="2518"/>
      <c r="B79" s="2520"/>
      <c r="C79" s="2054"/>
      <c r="D79" s="2004"/>
      <c r="E79" s="3004"/>
      <c r="F79" s="2080"/>
      <c r="G79" s="9" t="s">
        <v>13</v>
      </c>
      <c r="H79" s="937">
        <f t="shared" ref="H79:M79" si="22">H77*1</f>
        <v>0</v>
      </c>
      <c r="I79" s="937">
        <f t="shared" si="22"/>
        <v>0</v>
      </c>
      <c r="J79" s="937">
        <f t="shared" si="22"/>
        <v>0</v>
      </c>
      <c r="K79" s="936">
        <f t="shared" si="22"/>
        <v>0</v>
      </c>
      <c r="L79" s="13">
        <f t="shared" si="22"/>
        <v>0</v>
      </c>
      <c r="M79" s="13">
        <f t="shared" si="22"/>
        <v>0</v>
      </c>
      <c r="N79" s="942"/>
      <c r="O79" s="988"/>
      <c r="P79" s="988"/>
      <c r="Q79" s="987"/>
      <c r="R79" s="927"/>
      <c r="S79" s="927"/>
      <c r="T79" s="927"/>
      <c r="U79" s="927"/>
      <c r="V79" s="927"/>
      <c r="W79" s="927"/>
    </row>
    <row r="80" spans="1:23" ht="12.75" customHeight="1" thickBot="1">
      <c r="A80" s="110" t="s">
        <v>12</v>
      </c>
      <c r="B80" s="80" t="s">
        <v>37</v>
      </c>
      <c r="C80" s="2123" t="s">
        <v>15</v>
      </c>
      <c r="D80" s="2124"/>
      <c r="E80" s="2134"/>
      <c r="F80" s="2134"/>
      <c r="G80" s="2125"/>
      <c r="H80" s="109">
        <f t="shared" ref="H80:M80" si="23">H72+H74+H76+H79</f>
        <v>372.79999999999995</v>
      </c>
      <c r="I80" s="109">
        <f t="shared" si="23"/>
        <v>0</v>
      </c>
      <c r="J80" s="109">
        <f t="shared" si="23"/>
        <v>232.1</v>
      </c>
      <c r="K80" s="109">
        <f t="shared" si="23"/>
        <v>4</v>
      </c>
      <c r="L80" s="109">
        <f t="shared" si="23"/>
        <v>374</v>
      </c>
      <c r="M80" s="109">
        <f t="shared" si="23"/>
        <v>374</v>
      </c>
      <c r="N80" s="81"/>
      <c r="O80" s="111"/>
      <c r="P80" s="111"/>
      <c r="Q80" s="112"/>
      <c r="R80" s="927"/>
      <c r="S80" s="927"/>
      <c r="T80" s="927"/>
      <c r="U80" s="927"/>
      <c r="V80" s="927"/>
      <c r="W80" s="927"/>
    </row>
    <row r="81" spans="1:23" ht="12.75" customHeight="1" thickBot="1">
      <c r="A81" s="972" t="s">
        <v>12</v>
      </c>
      <c r="B81" s="39" t="s">
        <v>38</v>
      </c>
      <c r="C81" s="2058" t="s">
        <v>546</v>
      </c>
      <c r="D81" s="2059"/>
      <c r="E81" s="2059"/>
      <c r="F81" s="2059"/>
      <c r="G81" s="2059"/>
      <c r="H81" s="2059"/>
      <c r="I81" s="2059"/>
      <c r="J81" s="2059"/>
      <c r="K81" s="2059"/>
      <c r="L81" s="2059"/>
      <c r="M81" s="2059"/>
      <c r="N81" s="2059"/>
      <c r="O81" s="2059"/>
      <c r="P81" s="2059"/>
      <c r="Q81" s="2061"/>
      <c r="R81" s="927"/>
      <c r="S81" s="927"/>
      <c r="T81" s="927"/>
      <c r="U81" s="927"/>
      <c r="V81" s="927"/>
      <c r="W81" s="927"/>
    </row>
    <row r="82" spans="1:23" ht="26.25" customHeight="1">
      <c r="A82" s="2517" t="s">
        <v>12</v>
      </c>
      <c r="B82" s="2519" t="s">
        <v>38</v>
      </c>
      <c r="C82" s="2053" t="s">
        <v>37</v>
      </c>
      <c r="D82" s="2003" t="s">
        <v>545</v>
      </c>
      <c r="E82" s="3003" t="s">
        <v>64</v>
      </c>
      <c r="F82" s="2078" t="s">
        <v>544</v>
      </c>
      <c r="G82" s="206" t="s">
        <v>40</v>
      </c>
      <c r="H82" s="941">
        <v>0</v>
      </c>
      <c r="I82" s="739"/>
      <c r="J82" s="739"/>
      <c r="K82" s="940"/>
      <c r="L82" s="736"/>
      <c r="M82" s="736"/>
      <c r="N82" s="986" t="s">
        <v>543</v>
      </c>
      <c r="O82" s="977" t="s">
        <v>61</v>
      </c>
      <c r="P82" s="977" t="s">
        <v>61</v>
      </c>
      <c r="Q82" s="976" t="s">
        <v>61</v>
      </c>
      <c r="R82" s="927"/>
      <c r="S82" s="927"/>
      <c r="T82" s="927"/>
      <c r="U82" s="927"/>
      <c r="V82" s="927"/>
      <c r="W82" s="927"/>
    </row>
    <row r="83" spans="1:23" ht="14.25" customHeight="1">
      <c r="A83" s="2564"/>
      <c r="B83" s="2051"/>
      <c r="C83" s="2052"/>
      <c r="D83" s="2120"/>
      <c r="E83" s="2142"/>
      <c r="F83" s="2079"/>
      <c r="G83" s="136"/>
      <c r="H83" s="939"/>
      <c r="I83" s="122"/>
      <c r="J83" s="122"/>
      <c r="K83" s="938"/>
      <c r="L83" s="138"/>
      <c r="M83" s="138"/>
      <c r="N83" s="985"/>
      <c r="O83" s="984"/>
      <c r="P83" s="983"/>
      <c r="Q83" s="982"/>
      <c r="R83" s="927"/>
      <c r="S83" s="927"/>
      <c r="T83" s="927"/>
      <c r="U83" s="927"/>
      <c r="V83" s="927"/>
      <c r="W83" s="927"/>
    </row>
    <row r="84" spans="1:23" ht="14.25" customHeight="1" thickBot="1">
      <c r="A84" s="2518"/>
      <c r="B84" s="2520"/>
      <c r="C84" s="2054"/>
      <c r="D84" s="2004"/>
      <c r="E84" s="3004"/>
      <c r="F84" s="2080"/>
      <c r="G84" s="9" t="s">
        <v>13</v>
      </c>
      <c r="H84" s="937">
        <f t="shared" ref="H84:M84" si="24">H82*1</f>
        <v>0</v>
      </c>
      <c r="I84" s="937">
        <f t="shared" si="24"/>
        <v>0</v>
      </c>
      <c r="J84" s="937">
        <f t="shared" si="24"/>
        <v>0</v>
      </c>
      <c r="K84" s="936">
        <f t="shared" si="24"/>
        <v>0</v>
      </c>
      <c r="L84" s="13">
        <f t="shared" si="24"/>
        <v>0</v>
      </c>
      <c r="M84" s="13">
        <f t="shared" si="24"/>
        <v>0</v>
      </c>
      <c r="N84" s="981"/>
      <c r="O84" s="524"/>
      <c r="P84" s="524"/>
      <c r="Q84" s="980"/>
      <c r="R84" s="979"/>
      <c r="S84" s="927"/>
      <c r="T84" s="927"/>
      <c r="U84" s="927"/>
      <c r="V84" s="927"/>
      <c r="W84" s="927"/>
    </row>
    <row r="85" spans="1:23" ht="14.25" customHeight="1">
      <c r="A85" s="2517" t="s">
        <v>12</v>
      </c>
      <c r="B85" s="2519" t="s">
        <v>38</v>
      </c>
      <c r="C85" s="2053" t="s">
        <v>42</v>
      </c>
      <c r="D85" s="3018" t="s">
        <v>542</v>
      </c>
      <c r="E85" s="3003" t="s">
        <v>64</v>
      </c>
      <c r="F85" s="3021" t="s">
        <v>526</v>
      </c>
      <c r="G85" s="206" t="s">
        <v>40</v>
      </c>
      <c r="H85" s="941">
        <v>60.6</v>
      </c>
      <c r="I85" s="739"/>
      <c r="J85" s="739"/>
      <c r="K85" s="940"/>
      <c r="L85" s="736">
        <v>65</v>
      </c>
      <c r="M85" s="736">
        <v>70</v>
      </c>
      <c r="N85" s="978" t="s">
        <v>541</v>
      </c>
      <c r="O85" s="977" t="s">
        <v>226</v>
      </c>
      <c r="P85" s="977" t="s">
        <v>229</v>
      </c>
      <c r="Q85" s="976" t="s">
        <v>253</v>
      </c>
      <c r="V85" s="927"/>
      <c r="W85" s="927"/>
    </row>
    <row r="86" spans="1:23" ht="12.75" customHeight="1">
      <c r="A86" s="2564"/>
      <c r="B86" s="2051"/>
      <c r="C86" s="2052"/>
      <c r="D86" s="3019"/>
      <c r="E86" s="2142"/>
      <c r="F86" s="2079"/>
      <c r="G86" s="136"/>
      <c r="H86" s="939"/>
      <c r="I86" s="122"/>
      <c r="J86" s="122"/>
      <c r="K86" s="938"/>
      <c r="L86" s="138"/>
      <c r="M86" s="138"/>
      <c r="N86" s="975" t="s">
        <v>540</v>
      </c>
      <c r="O86" s="974" t="s">
        <v>210</v>
      </c>
      <c r="P86" s="974" t="s">
        <v>210</v>
      </c>
      <c r="Q86" s="973" t="s">
        <v>210</v>
      </c>
      <c r="R86" s="927"/>
      <c r="S86" s="927"/>
      <c r="T86" s="927"/>
      <c r="U86" s="927"/>
      <c r="V86" s="927"/>
      <c r="W86" s="927"/>
    </row>
    <row r="87" spans="1:23" ht="24.75" customHeight="1" thickBot="1">
      <c r="A87" s="2518"/>
      <c r="B87" s="2520"/>
      <c r="C87" s="2054"/>
      <c r="D87" s="3020"/>
      <c r="E87" s="3004"/>
      <c r="F87" s="2080"/>
      <c r="G87" s="9" t="s">
        <v>13</v>
      </c>
      <c r="H87" s="937">
        <f t="shared" ref="H87:M87" si="25">H85*1</f>
        <v>60.6</v>
      </c>
      <c r="I87" s="937">
        <f t="shared" si="25"/>
        <v>0</v>
      </c>
      <c r="J87" s="937">
        <f t="shared" si="25"/>
        <v>0</v>
      </c>
      <c r="K87" s="936">
        <f t="shared" si="25"/>
        <v>0</v>
      </c>
      <c r="L87" s="13">
        <f t="shared" si="25"/>
        <v>65</v>
      </c>
      <c r="M87" s="13">
        <f t="shared" si="25"/>
        <v>70</v>
      </c>
      <c r="N87" s="571"/>
      <c r="O87" s="523"/>
      <c r="P87" s="523"/>
      <c r="Q87" s="525"/>
      <c r="S87" s="927"/>
      <c r="T87" s="927"/>
      <c r="U87" s="927"/>
      <c r="V87" s="927"/>
      <c r="W87" s="927"/>
    </row>
    <row r="88" spans="1:23" ht="14.25" customHeight="1" thickBot="1">
      <c r="A88" s="972" t="s">
        <v>12</v>
      </c>
      <c r="B88" s="80" t="s">
        <v>38</v>
      </c>
      <c r="C88" s="2123" t="s">
        <v>15</v>
      </c>
      <c r="D88" s="2124"/>
      <c r="E88" s="2124"/>
      <c r="F88" s="2124"/>
      <c r="G88" s="2125"/>
      <c r="H88" s="171">
        <f t="shared" ref="H88:M88" si="26">H84+H87</f>
        <v>60.6</v>
      </c>
      <c r="I88" s="171">
        <f t="shared" si="26"/>
        <v>0</v>
      </c>
      <c r="J88" s="171">
        <f t="shared" si="26"/>
        <v>0</v>
      </c>
      <c r="K88" s="971">
        <f t="shared" si="26"/>
        <v>0</v>
      </c>
      <c r="L88" s="970">
        <f t="shared" si="26"/>
        <v>65</v>
      </c>
      <c r="M88" s="970">
        <f t="shared" si="26"/>
        <v>70</v>
      </c>
      <c r="N88" s="81"/>
      <c r="O88" s="111"/>
      <c r="P88" s="111"/>
      <c r="Q88" s="112"/>
      <c r="S88" s="927"/>
      <c r="T88" s="927"/>
      <c r="U88" s="927"/>
      <c r="V88" s="927"/>
      <c r="W88" s="927"/>
    </row>
    <row r="89" spans="1:23" ht="13.5" customHeight="1" thickBot="1">
      <c r="A89" s="38" t="s">
        <v>12</v>
      </c>
      <c r="B89" s="39" t="s">
        <v>42</v>
      </c>
      <c r="C89" s="2085" t="s">
        <v>539</v>
      </c>
      <c r="D89" s="2085"/>
      <c r="E89" s="2085"/>
      <c r="F89" s="2085"/>
      <c r="G89" s="2085"/>
      <c r="H89" s="2085"/>
      <c r="I89" s="2085"/>
      <c r="J89" s="2085"/>
      <c r="K89" s="2085"/>
      <c r="L89" s="2085"/>
      <c r="M89" s="2085"/>
      <c r="N89" s="2085"/>
      <c r="O89" s="2085"/>
      <c r="P89" s="2085"/>
      <c r="Q89" s="2086"/>
      <c r="R89" s="927"/>
      <c r="S89" s="927"/>
      <c r="T89" s="927"/>
      <c r="U89" s="927"/>
      <c r="V89" s="927"/>
      <c r="W89" s="927"/>
    </row>
    <row r="90" spans="1:23" ht="27.75" customHeight="1">
      <c r="A90" s="3015" t="s">
        <v>12</v>
      </c>
      <c r="B90" s="2068" t="s">
        <v>42</v>
      </c>
      <c r="C90" s="2048" t="s">
        <v>12</v>
      </c>
      <c r="D90" s="2072" t="s">
        <v>538</v>
      </c>
      <c r="E90" s="3003" t="s">
        <v>537</v>
      </c>
      <c r="F90" s="2078" t="s">
        <v>526</v>
      </c>
      <c r="G90" s="206" t="s">
        <v>40</v>
      </c>
      <c r="H90" s="1460">
        <v>600</v>
      </c>
      <c r="I90" s="739"/>
      <c r="J90" s="739">
        <v>324.8</v>
      </c>
      <c r="K90" s="940">
        <v>0</v>
      </c>
      <c r="L90" s="736">
        <v>600</v>
      </c>
      <c r="M90" s="969">
        <v>600</v>
      </c>
      <c r="N90" s="968" t="s">
        <v>536</v>
      </c>
      <c r="O90" s="140" t="s">
        <v>535</v>
      </c>
      <c r="P90" s="140" t="s">
        <v>534</v>
      </c>
      <c r="Q90" s="947" t="s">
        <v>533</v>
      </c>
      <c r="R90" s="927"/>
      <c r="S90" s="927"/>
      <c r="T90" s="927"/>
      <c r="U90" s="927"/>
      <c r="V90" s="927"/>
      <c r="W90" s="927"/>
    </row>
    <row r="91" spans="1:23" ht="13.5" customHeight="1">
      <c r="A91" s="3022"/>
      <c r="B91" s="2604"/>
      <c r="C91" s="2052"/>
      <c r="D91" s="2073"/>
      <c r="E91" s="3023"/>
      <c r="F91" s="2126"/>
      <c r="G91" s="967" t="s">
        <v>532</v>
      </c>
      <c r="H91" s="1464">
        <v>6.9</v>
      </c>
      <c r="I91" s="1464"/>
      <c r="J91" s="1464">
        <v>5.3</v>
      </c>
      <c r="K91" s="966"/>
      <c r="L91" s="965"/>
      <c r="M91" s="964"/>
      <c r="N91" s="959"/>
      <c r="O91" s="958"/>
      <c r="P91" s="958"/>
      <c r="Q91" s="957"/>
      <c r="R91" s="927"/>
      <c r="S91" s="927"/>
      <c r="T91" s="927"/>
      <c r="U91" s="927"/>
      <c r="V91" s="927"/>
      <c r="W91" s="927"/>
    </row>
    <row r="92" spans="1:23" ht="11.25" customHeight="1">
      <c r="A92" s="3022"/>
      <c r="B92" s="2604"/>
      <c r="C92" s="2052"/>
      <c r="D92" s="2073"/>
      <c r="E92" s="3023"/>
      <c r="F92" s="2126"/>
      <c r="G92" s="780" t="s">
        <v>342</v>
      </c>
      <c r="H92" s="963">
        <v>124.3</v>
      </c>
      <c r="I92" s="963"/>
      <c r="J92" s="963">
        <v>0</v>
      </c>
      <c r="K92" s="962">
        <v>7.2</v>
      </c>
      <c r="L92" s="961">
        <v>128</v>
      </c>
      <c r="M92" s="960">
        <v>128</v>
      </c>
      <c r="N92" s="959"/>
      <c r="O92" s="958"/>
      <c r="P92" s="958"/>
      <c r="Q92" s="957"/>
      <c r="R92" s="927"/>
      <c r="S92" s="927"/>
      <c r="T92" s="927"/>
      <c r="U92" s="927"/>
      <c r="V92" s="927"/>
      <c r="W92" s="927"/>
    </row>
    <row r="93" spans="1:23" ht="13.5" customHeight="1" thickBot="1">
      <c r="A93" s="3017"/>
      <c r="B93" s="2070"/>
      <c r="C93" s="2049"/>
      <c r="D93" s="2074"/>
      <c r="E93" s="3004"/>
      <c r="F93" s="2080"/>
      <c r="G93" s="9" t="s">
        <v>13</v>
      </c>
      <c r="H93" s="937">
        <f t="shared" ref="H93:M93" si="27">H90+H92+H91</f>
        <v>731.19999999999993</v>
      </c>
      <c r="I93" s="937">
        <f t="shared" si="27"/>
        <v>0</v>
      </c>
      <c r="J93" s="937">
        <f t="shared" si="27"/>
        <v>330.1</v>
      </c>
      <c r="K93" s="937">
        <f t="shared" si="27"/>
        <v>7.2</v>
      </c>
      <c r="L93" s="937">
        <f t="shared" si="27"/>
        <v>728</v>
      </c>
      <c r="M93" s="937">
        <f t="shared" si="27"/>
        <v>728</v>
      </c>
      <c r="N93" s="956"/>
      <c r="O93" s="955"/>
      <c r="P93" s="955"/>
      <c r="Q93" s="954"/>
      <c r="S93" s="927"/>
      <c r="T93" s="927"/>
      <c r="U93" s="927"/>
      <c r="V93" s="927"/>
      <c r="W93" s="927"/>
    </row>
    <row r="94" spans="1:23" ht="24.75" customHeight="1" thickBot="1">
      <c r="A94" s="3015" t="s">
        <v>12</v>
      </c>
      <c r="B94" s="2068" t="s">
        <v>42</v>
      </c>
      <c r="C94" s="2048" t="s">
        <v>14</v>
      </c>
      <c r="D94" s="3008" t="s">
        <v>531</v>
      </c>
      <c r="E94" s="3003" t="s">
        <v>64</v>
      </c>
      <c r="F94" s="2078" t="s">
        <v>526</v>
      </c>
      <c r="G94" s="206" t="s">
        <v>40</v>
      </c>
      <c r="H94" s="941"/>
      <c r="I94" s="739"/>
      <c r="J94" s="739"/>
      <c r="K94" s="940"/>
      <c r="L94" s="736"/>
      <c r="M94" s="736"/>
      <c r="N94" s="953"/>
      <c r="O94" s="952"/>
      <c r="P94" s="952"/>
      <c r="Q94" s="952"/>
      <c r="R94" s="927"/>
      <c r="S94" s="927"/>
      <c r="T94" s="927"/>
      <c r="U94" s="927"/>
      <c r="V94" s="927"/>
      <c r="W94" s="927"/>
    </row>
    <row r="95" spans="1:23" ht="15.75" customHeight="1" thickBot="1">
      <c r="A95" s="3016"/>
      <c r="B95" s="2069"/>
      <c r="C95" s="2071"/>
      <c r="D95" s="3009"/>
      <c r="E95" s="2142"/>
      <c r="F95" s="2079"/>
      <c r="G95" s="136"/>
      <c r="H95" s="939"/>
      <c r="I95" s="122"/>
      <c r="J95" s="122"/>
      <c r="K95" s="938"/>
      <c r="L95" s="138"/>
      <c r="M95" s="138"/>
      <c r="N95" s="951" t="s">
        <v>530</v>
      </c>
      <c r="O95" s="945" t="s">
        <v>61</v>
      </c>
      <c r="P95" s="945" t="s">
        <v>61</v>
      </c>
      <c r="Q95" s="944" t="s">
        <v>61</v>
      </c>
      <c r="R95" s="927"/>
      <c r="S95" s="927"/>
      <c r="T95" s="927"/>
      <c r="U95" s="927"/>
      <c r="V95" s="927"/>
      <c r="W95" s="927"/>
    </row>
    <row r="96" spans="1:23" ht="12.75" customHeight="1">
      <c r="A96" s="3016"/>
      <c r="B96" s="2069"/>
      <c r="C96" s="2071"/>
      <c r="D96" s="3009"/>
      <c r="E96" s="2142"/>
      <c r="F96" s="2079"/>
      <c r="G96" s="136"/>
      <c r="H96" s="939"/>
      <c r="I96" s="122"/>
      <c r="J96" s="122"/>
      <c r="K96" s="938"/>
      <c r="L96" s="138"/>
      <c r="M96" s="138"/>
      <c r="N96" s="3011"/>
      <c r="O96" s="3013"/>
      <c r="P96" s="3013"/>
      <c r="Q96" s="3013"/>
      <c r="R96" s="950"/>
      <c r="S96" s="927"/>
      <c r="T96" s="927"/>
      <c r="U96" s="927"/>
      <c r="V96" s="927"/>
      <c r="W96" s="927"/>
    </row>
    <row r="97" spans="1:39" ht="13.5" customHeight="1" thickBot="1">
      <c r="A97" s="3017"/>
      <c r="B97" s="2070"/>
      <c r="C97" s="2049"/>
      <c r="D97" s="3010"/>
      <c r="E97" s="3004"/>
      <c r="F97" s="2080"/>
      <c r="G97" s="9" t="s">
        <v>13</v>
      </c>
      <c r="H97" s="937">
        <f>H94*1</f>
        <v>0</v>
      </c>
      <c r="I97" s="10"/>
      <c r="J97" s="10"/>
      <c r="K97" s="199"/>
      <c r="L97" s="13"/>
      <c r="M97" s="13"/>
      <c r="N97" s="3012"/>
      <c r="O97" s="3014"/>
      <c r="P97" s="3014"/>
      <c r="Q97" s="3014"/>
      <c r="R97" s="949"/>
      <c r="S97" s="927"/>
      <c r="T97" s="927"/>
      <c r="U97" s="927"/>
      <c r="V97" s="927"/>
      <c r="W97" s="927"/>
    </row>
    <row r="98" spans="1:39" ht="15" customHeight="1">
      <c r="A98" s="3015" t="s">
        <v>12</v>
      </c>
      <c r="B98" s="2068" t="s">
        <v>42</v>
      </c>
      <c r="C98" s="2048" t="s">
        <v>37</v>
      </c>
      <c r="D98" s="2072" t="s">
        <v>529</v>
      </c>
      <c r="E98" s="3003" t="s">
        <v>64</v>
      </c>
      <c r="F98" s="2078" t="s">
        <v>526</v>
      </c>
      <c r="G98" s="206" t="s">
        <v>40</v>
      </c>
      <c r="H98" s="941">
        <v>0</v>
      </c>
      <c r="I98" s="739"/>
      <c r="J98" s="739"/>
      <c r="K98" s="940"/>
      <c r="L98" s="736">
        <v>0</v>
      </c>
      <c r="M98" s="736">
        <v>0</v>
      </c>
      <c r="N98" s="948" t="s">
        <v>528</v>
      </c>
      <c r="O98" s="140" t="s">
        <v>61</v>
      </c>
      <c r="P98" s="140" t="s">
        <v>210</v>
      </c>
      <c r="Q98" s="947" t="s">
        <v>345</v>
      </c>
      <c r="R98" s="927"/>
      <c r="S98" s="927"/>
      <c r="T98" s="927"/>
      <c r="U98" s="927"/>
      <c r="V98" s="927"/>
      <c r="W98" s="927"/>
    </row>
    <row r="99" spans="1:39" ht="46.5" customHeight="1">
      <c r="A99" s="3016"/>
      <c r="B99" s="2069"/>
      <c r="C99" s="2071"/>
      <c r="D99" s="2073"/>
      <c r="E99" s="2142"/>
      <c r="F99" s="2079"/>
      <c r="G99" s="136"/>
      <c r="H99" s="939"/>
      <c r="I99" s="122"/>
      <c r="J99" s="122"/>
      <c r="K99" s="938"/>
      <c r="L99" s="138"/>
      <c r="M99" s="138"/>
      <c r="N99" s="946"/>
      <c r="O99" s="945"/>
      <c r="P99" s="945"/>
      <c r="Q99" s="944"/>
      <c r="R99" s="927"/>
      <c r="S99" s="927"/>
      <c r="T99" s="927"/>
      <c r="U99" s="927"/>
      <c r="V99" s="927"/>
      <c r="W99" s="927"/>
    </row>
    <row r="100" spans="1:39" ht="16.5" customHeight="1" thickBot="1">
      <c r="A100" s="3017"/>
      <c r="B100" s="2070"/>
      <c r="C100" s="2049"/>
      <c r="D100" s="2074"/>
      <c r="E100" s="3004"/>
      <c r="F100" s="2080"/>
      <c r="G100" s="9" t="s">
        <v>13</v>
      </c>
      <c r="H100" s="937">
        <f t="shared" ref="H100:M100" si="28">H98*1</f>
        <v>0</v>
      </c>
      <c r="I100" s="937">
        <f t="shared" si="28"/>
        <v>0</v>
      </c>
      <c r="J100" s="937">
        <f t="shared" si="28"/>
        <v>0</v>
      </c>
      <c r="K100" s="936">
        <f t="shared" si="28"/>
        <v>0</v>
      </c>
      <c r="L100" s="11">
        <f t="shared" si="28"/>
        <v>0</v>
      </c>
      <c r="M100" s="943">
        <f t="shared" si="28"/>
        <v>0</v>
      </c>
      <c r="N100" s="942"/>
      <c r="O100" s="523"/>
      <c r="P100" s="523"/>
      <c r="Q100" s="525"/>
      <c r="R100" s="927"/>
      <c r="S100" s="927"/>
      <c r="T100" s="927"/>
      <c r="U100" s="927"/>
      <c r="V100" s="927"/>
      <c r="W100" s="927"/>
    </row>
    <row r="101" spans="1:39" ht="14.25" customHeight="1">
      <c r="A101" s="2065" t="s">
        <v>12</v>
      </c>
      <c r="B101" s="2068" t="s">
        <v>42</v>
      </c>
      <c r="C101" s="2048" t="s">
        <v>43</v>
      </c>
      <c r="D101" s="2072" t="s">
        <v>527</v>
      </c>
      <c r="E101" s="3003" t="s">
        <v>64</v>
      </c>
      <c r="F101" s="255" t="s">
        <v>526</v>
      </c>
      <c r="G101" s="206" t="s">
        <v>40</v>
      </c>
      <c r="H101" s="941">
        <v>8</v>
      </c>
      <c r="I101" s="739"/>
      <c r="J101" s="739"/>
      <c r="K101" s="940"/>
      <c r="L101" s="742">
        <v>10</v>
      </c>
      <c r="M101" s="736">
        <v>12</v>
      </c>
      <c r="N101" s="3005" t="s">
        <v>525</v>
      </c>
      <c r="O101" s="514" t="s">
        <v>49</v>
      </c>
      <c r="P101" s="514" t="s">
        <v>221</v>
      </c>
      <c r="Q101" s="516" t="s">
        <v>224</v>
      </c>
      <c r="R101" s="927"/>
      <c r="S101" s="927"/>
      <c r="T101" s="927"/>
      <c r="U101" s="927"/>
      <c r="V101" s="927"/>
      <c r="W101" s="927"/>
    </row>
    <row r="102" spans="1:39" ht="14.25" customHeight="1">
      <c r="A102" s="2066"/>
      <c r="B102" s="2069"/>
      <c r="C102" s="2071"/>
      <c r="D102" s="2073"/>
      <c r="E102" s="2142"/>
      <c r="F102" s="257"/>
      <c r="G102" s="136"/>
      <c r="H102" s="939"/>
      <c r="I102" s="122"/>
      <c r="J102" s="122"/>
      <c r="K102" s="938"/>
      <c r="L102" s="741"/>
      <c r="M102" s="138"/>
      <c r="N102" s="3006"/>
      <c r="O102" s="518"/>
      <c r="P102" s="518"/>
      <c r="Q102" s="520"/>
      <c r="R102" s="927"/>
      <c r="S102" s="927"/>
      <c r="T102" s="927"/>
      <c r="U102" s="927"/>
      <c r="V102" s="927"/>
      <c r="W102" s="927"/>
    </row>
    <row r="103" spans="1:39" ht="24.75" customHeight="1" thickBot="1">
      <c r="A103" s="2067"/>
      <c r="B103" s="2070"/>
      <c r="C103" s="2049"/>
      <c r="D103" s="2073"/>
      <c r="E103" s="3004"/>
      <c r="F103" s="257"/>
      <c r="G103" s="9" t="s">
        <v>13</v>
      </c>
      <c r="H103" s="937">
        <f t="shared" ref="H103:M103" si="29">H101*1</f>
        <v>8</v>
      </c>
      <c r="I103" s="937">
        <f t="shared" si="29"/>
        <v>0</v>
      </c>
      <c r="J103" s="937">
        <f t="shared" si="29"/>
        <v>0</v>
      </c>
      <c r="K103" s="936">
        <f t="shared" si="29"/>
        <v>0</v>
      </c>
      <c r="L103" s="191">
        <f t="shared" si="29"/>
        <v>10</v>
      </c>
      <c r="M103" s="13">
        <f t="shared" si="29"/>
        <v>12</v>
      </c>
      <c r="N103" s="3007"/>
      <c r="O103" s="518"/>
      <c r="P103" s="518"/>
      <c r="Q103" s="520"/>
      <c r="R103" s="927"/>
      <c r="S103" s="927"/>
      <c r="T103" s="927"/>
      <c r="U103" s="927"/>
      <c r="V103" s="927"/>
      <c r="W103" s="927"/>
    </row>
    <row r="104" spans="1:39" ht="14.25" customHeight="1" thickBot="1">
      <c r="A104" s="38" t="s">
        <v>12</v>
      </c>
      <c r="B104" s="80" t="s">
        <v>42</v>
      </c>
      <c r="C104" s="2123" t="s">
        <v>15</v>
      </c>
      <c r="D104" s="2124"/>
      <c r="E104" s="2124"/>
      <c r="F104" s="2124"/>
      <c r="G104" s="2125"/>
      <c r="H104" s="171">
        <f t="shared" ref="H104:M104" si="30">H93+H97+H100+H103</f>
        <v>739.19999999999993</v>
      </c>
      <c r="I104" s="171">
        <f t="shared" si="30"/>
        <v>0</v>
      </c>
      <c r="J104" s="171">
        <f t="shared" si="30"/>
        <v>330.1</v>
      </c>
      <c r="K104" s="171">
        <f t="shared" si="30"/>
        <v>7.2</v>
      </c>
      <c r="L104" s="171">
        <f t="shared" si="30"/>
        <v>738</v>
      </c>
      <c r="M104" s="171">
        <f t="shared" si="30"/>
        <v>740</v>
      </c>
      <c r="N104" s="81"/>
      <c r="O104" s="111"/>
      <c r="P104" s="111"/>
      <c r="Q104" s="112"/>
      <c r="R104" s="927"/>
      <c r="S104" s="927"/>
      <c r="T104" s="927"/>
      <c r="U104" s="927"/>
      <c r="V104" s="927"/>
      <c r="W104" s="927"/>
    </row>
    <row r="105" spans="1:39" ht="20.25" customHeight="1" thickBot="1">
      <c r="A105" s="110" t="s">
        <v>12</v>
      </c>
      <c r="B105" s="2137" t="s">
        <v>16</v>
      </c>
      <c r="C105" s="2137"/>
      <c r="D105" s="2137"/>
      <c r="E105" s="2137"/>
      <c r="F105" s="2137"/>
      <c r="G105" s="2138"/>
      <c r="H105" s="113">
        <f t="shared" ref="H105:M105" si="31">H45+H67+H80+H88+H104</f>
        <v>3843.9999999999995</v>
      </c>
      <c r="I105" s="113">
        <f t="shared" si="31"/>
        <v>0</v>
      </c>
      <c r="J105" s="113">
        <f t="shared" si="31"/>
        <v>2237.1</v>
      </c>
      <c r="K105" s="113">
        <f t="shared" si="31"/>
        <v>29.7</v>
      </c>
      <c r="L105" s="113">
        <f t="shared" si="31"/>
        <v>3838</v>
      </c>
      <c r="M105" s="113">
        <f t="shared" si="31"/>
        <v>3848</v>
      </c>
      <c r="N105" s="66"/>
      <c r="O105" s="66"/>
      <c r="P105" s="66"/>
      <c r="Q105" s="67"/>
      <c r="R105" s="935"/>
      <c r="S105" s="927"/>
      <c r="T105" s="934"/>
      <c r="U105" s="927"/>
      <c r="V105" s="927"/>
      <c r="W105" s="927"/>
    </row>
    <row r="106" spans="1:39" ht="14.25" customHeight="1" thickBot="1">
      <c r="A106" s="150" t="s">
        <v>12</v>
      </c>
      <c r="B106" s="1984" t="s">
        <v>17</v>
      </c>
      <c r="C106" s="1984"/>
      <c r="D106" s="1984"/>
      <c r="E106" s="1984"/>
      <c r="F106" s="1984"/>
      <c r="G106" s="1984"/>
      <c r="H106" s="1451">
        <f t="shared" ref="H106:M106" si="32">H105</f>
        <v>3843.9999999999995</v>
      </c>
      <c r="I106" s="114">
        <f t="shared" si="32"/>
        <v>0</v>
      </c>
      <c r="J106" s="1451">
        <f t="shared" si="32"/>
        <v>2237.1</v>
      </c>
      <c r="K106" s="114">
        <f t="shared" si="32"/>
        <v>29.7</v>
      </c>
      <c r="L106" s="114">
        <f t="shared" si="32"/>
        <v>3838</v>
      </c>
      <c r="M106" s="114">
        <f t="shared" si="32"/>
        <v>3848</v>
      </c>
      <c r="N106" s="1994"/>
      <c r="O106" s="1995"/>
      <c r="P106" s="1995"/>
      <c r="Q106" s="1996"/>
      <c r="R106" s="935"/>
      <c r="S106" s="927"/>
      <c r="T106" s="934"/>
      <c r="U106" s="927"/>
      <c r="V106" s="927"/>
      <c r="W106" s="927"/>
    </row>
    <row r="107" spans="1:39" s="26" customFormat="1" ht="15.75" customHeight="1">
      <c r="A107" s="933"/>
      <c r="B107" s="169"/>
      <c r="C107" s="169"/>
      <c r="D107" s="169"/>
      <c r="E107" s="169"/>
      <c r="N107" s="464"/>
      <c r="O107" s="464"/>
      <c r="P107" s="464"/>
      <c r="Q107" s="464"/>
      <c r="R107" s="930"/>
      <c r="S107" s="930"/>
      <c r="T107" s="930"/>
      <c r="U107" s="930"/>
      <c r="V107" s="930"/>
      <c r="W107" s="930"/>
      <c r="X107" s="25"/>
      <c r="Y107" s="25"/>
      <c r="Z107" s="25"/>
      <c r="AA107" s="25"/>
      <c r="AB107" s="25"/>
      <c r="AC107" s="25"/>
      <c r="AD107" s="25"/>
      <c r="AE107" s="25"/>
      <c r="AF107" s="25"/>
      <c r="AG107" s="25"/>
      <c r="AH107" s="25"/>
      <c r="AI107" s="25"/>
      <c r="AJ107" s="25"/>
      <c r="AK107" s="25"/>
      <c r="AL107" s="25"/>
      <c r="AM107" s="25"/>
    </row>
    <row r="108" spans="1:39" s="26" customFormat="1" ht="15.75" customHeight="1" thickBot="1">
      <c r="A108" s="933"/>
      <c r="B108" s="932"/>
      <c r="C108" s="169"/>
      <c r="D108" s="169"/>
      <c r="E108" s="169"/>
      <c r="F108" s="1962" t="s">
        <v>18</v>
      </c>
      <c r="G108" s="1963"/>
      <c r="H108" s="1963"/>
      <c r="I108" s="1963"/>
      <c r="J108" s="1963"/>
      <c r="K108" s="1963"/>
      <c r="L108" s="1963"/>
      <c r="M108" s="1963"/>
      <c r="N108" s="931"/>
      <c r="O108" s="931"/>
      <c r="P108" s="931"/>
      <c r="Q108" s="931"/>
      <c r="R108" s="930"/>
      <c r="S108" s="930"/>
      <c r="T108" s="930"/>
      <c r="U108" s="930"/>
      <c r="V108" s="930"/>
      <c r="W108" s="930"/>
      <c r="X108" s="25"/>
      <c r="Y108" s="25"/>
      <c r="Z108" s="25"/>
      <c r="AA108" s="25"/>
      <c r="AB108" s="25"/>
      <c r="AC108" s="25"/>
      <c r="AD108" s="25"/>
      <c r="AE108" s="25"/>
      <c r="AF108" s="25"/>
      <c r="AG108" s="25"/>
      <c r="AH108" s="25"/>
      <c r="AI108" s="25"/>
      <c r="AJ108" s="25"/>
      <c r="AK108" s="25"/>
      <c r="AL108" s="25"/>
      <c r="AM108" s="25"/>
    </row>
    <row r="109" spans="1:39" ht="38.25" customHeight="1" thickBot="1">
      <c r="A109" s="928"/>
      <c r="B109" s="928"/>
      <c r="C109" s="2041" t="s">
        <v>19</v>
      </c>
      <c r="D109" s="2042"/>
      <c r="E109" s="2042"/>
      <c r="F109" s="2042"/>
      <c r="G109" s="2043"/>
      <c r="H109" s="2027" t="s">
        <v>141</v>
      </c>
      <c r="I109" s="2028"/>
      <c r="J109" s="2028"/>
      <c r="K109" s="2029"/>
      <c r="L109" s="5"/>
      <c r="M109" s="5"/>
      <c r="N109" s="928"/>
      <c r="O109" s="929"/>
      <c r="P109" s="928"/>
      <c r="Q109" s="928"/>
      <c r="R109" s="927"/>
      <c r="S109" s="927"/>
      <c r="T109" s="927"/>
      <c r="U109" s="927"/>
      <c r="V109" s="927"/>
      <c r="W109" s="927"/>
    </row>
    <row r="110" spans="1:39" ht="14.1" customHeight="1" thickBot="1">
      <c r="A110" s="928"/>
      <c r="B110" s="928"/>
      <c r="C110" s="2021" t="s">
        <v>20</v>
      </c>
      <c r="D110" s="2022"/>
      <c r="E110" s="2022"/>
      <c r="F110" s="2022"/>
      <c r="G110" s="2023"/>
      <c r="H110" s="2024">
        <f>H111+H112+H113+H114+H115</f>
        <v>3844</v>
      </c>
      <c r="I110" s="2025"/>
      <c r="J110" s="2025"/>
      <c r="K110" s="2026"/>
      <c r="L110" s="5"/>
      <c r="M110" s="5"/>
      <c r="N110" s="928"/>
      <c r="O110" s="929"/>
      <c r="P110" s="928"/>
      <c r="Q110" s="928"/>
      <c r="R110" s="927"/>
      <c r="S110" s="927"/>
      <c r="T110" s="927"/>
      <c r="U110" s="927"/>
      <c r="V110" s="927"/>
      <c r="W110" s="927"/>
    </row>
    <row r="111" spans="1:39" ht="14.1" customHeight="1">
      <c r="A111" s="928"/>
      <c r="B111" s="928"/>
      <c r="C111" s="1970" t="s">
        <v>96</v>
      </c>
      <c r="D111" s="1971"/>
      <c r="E111" s="1971"/>
      <c r="F111" s="1971"/>
      <c r="G111" s="1972"/>
      <c r="H111" s="3000">
        <v>3461.2</v>
      </c>
      <c r="I111" s="3001"/>
      <c r="J111" s="3001"/>
      <c r="K111" s="3002"/>
      <c r="L111" s="5"/>
      <c r="M111" s="5"/>
      <c r="N111" s="928"/>
      <c r="O111" s="929"/>
      <c r="P111" s="928"/>
      <c r="Q111" s="928"/>
      <c r="R111" s="927"/>
      <c r="S111" s="927"/>
      <c r="T111" s="927"/>
      <c r="U111" s="927"/>
      <c r="V111" s="927"/>
      <c r="W111" s="927"/>
    </row>
    <row r="112" spans="1:39" ht="26.25" customHeight="1">
      <c r="A112" s="928"/>
      <c r="B112" s="928"/>
      <c r="C112" s="1964" t="s">
        <v>97</v>
      </c>
      <c r="D112" s="1965"/>
      <c r="E112" s="1965"/>
      <c r="F112" s="1965"/>
      <c r="G112" s="1966"/>
      <c r="H112" s="1967">
        <v>0</v>
      </c>
      <c r="I112" s="1968"/>
      <c r="J112" s="1968"/>
      <c r="K112" s="1969"/>
      <c r="L112" s="5"/>
      <c r="M112" s="5"/>
      <c r="N112" s="928"/>
      <c r="O112" s="929"/>
      <c r="P112" s="928"/>
      <c r="Q112" s="928"/>
      <c r="R112" s="927"/>
      <c r="S112" s="927"/>
      <c r="T112" s="927"/>
      <c r="U112" s="927"/>
      <c r="V112" s="927"/>
      <c r="W112" s="927"/>
    </row>
    <row r="113" spans="1:23" ht="18" customHeight="1">
      <c r="A113" s="928"/>
      <c r="B113" s="928"/>
      <c r="C113" s="2015" t="s">
        <v>305</v>
      </c>
      <c r="D113" s="2016"/>
      <c r="E113" s="2016"/>
      <c r="F113" s="2016"/>
      <c r="G113" s="2035"/>
      <c r="H113" s="1967">
        <v>331.8</v>
      </c>
      <c r="I113" s="1968"/>
      <c r="J113" s="1968"/>
      <c r="K113" s="1969"/>
      <c r="L113" s="5"/>
      <c r="M113" s="5"/>
      <c r="N113" s="928"/>
      <c r="O113" s="929"/>
      <c r="P113" s="928"/>
      <c r="Q113" s="928"/>
      <c r="R113" s="927"/>
      <c r="S113" s="927"/>
      <c r="T113" s="927"/>
      <c r="U113" s="927"/>
      <c r="V113" s="927"/>
      <c r="W113" s="927"/>
    </row>
    <row r="114" spans="1:23" ht="14.1" customHeight="1">
      <c r="A114" s="928"/>
      <c r="B114" s="928"/>
      <c r="C114" s="2015" t="s">
        <v>524</v>
      </c>
      <c r="D114" s="2016"/>
      <c r="E114" s="2016"/>
      <c r="F114" s="2016"/>
      <c r="G114" s="2035"/>
      <c r="H114" s="2036">
        <v>51</v>
      </c>
      <c r="I114" s="2037"/>
      <c r="J114" s="2037"/>
      <c r="K114" s="2038"/>
      <c r="L114" s="5"/>
      <c r="M114" s="5"/>
      <c r="N114" s="928"/>
      <c r="O114" s="929"/>
      <c r="P114" s="928"/>
      <c r="Q114" s="928"/>
      <c r="R114" s="927"/>
      <c r="S114" s="927"/>
      <c r="T114" s="927"/>
      <c r="U114" s="927"/>
      <c r="V114" s="927"/>
      <c r="W114" s="927"/>
    </row>
    <row r="115" spans="1:23" ht="24" customHeight="1" thickBot="1">
      <c r="A115" s="928"/>
      <c r="B115" s="928"/>
      <c r="C115" s="1964" t="s">
        <v>523</v>
      </c>
      <c r="D115" s="1965"/>
      <c r="E115" s="1965"/>
      <c r="F115" s="1965"/>
      <c r="G115" s="1966"/>
      <c r="H115" s="1967">
        <v>0</v>
      </c>
      <c r="I115" s="1968"/>
      <c r="J115" s="1968"/>
      <c r="K115" s="1969"/>
      <c r="L115" s="5"/>
      <c r="M115" s="5"/>
      <c r="N115" s="928"/>
      <c r="O115" s="929"/>
      <c r="P115" s="928"/>
      <c r="Q115" s="928"/>
      <c r="R115" s="927"/>
      <c r="S115" s="927"/>
      <c r="T115" s="927"/>
      <c r="U115" s="927"/>
      <c r="V115" s="927"/>
      <c r="W115" s="927"/>
    </row>
    <row r="116" spans="1:23" ht="14.1" customHeight="1" thickBot="1">
      <c r="A116" s="928"/>
      <c r="B116" s="928"/>
      <c r="C116" s="2021" t="s">
        <v>21</v>
      </c>
      <c r="D116" s="2022"/>
      <c r="E116" s="2022"/>
      <c r="F116" s="2022"/>
      <c r="G116" s="2023"/>
      <c r="H116" s="2024">
        <f>H117+H118+H119+H120+H121</f>
        <v>0</v>
      </c>
      <c r="I116" s="2025"/>
      <c r="J116" s="2025"/>
      <c r="K116" s="2026"/>
      <c r="L116" s="5"/>
      <c r="M116" s="5"/>
      <c r="N116" s="928"/>
      <c r="O116" s="929"/>
      <c r="P116" s="928"/>
      <c r="Q116" s="928"/>
      <c r="R116" s="927"/>
      <c r="S116" s="927"/>
      <c r="T116" s="927"/>
      <c r="U116" s="927"/>
      <c r="V116" s="927"/>
      <c r="W116" s="927"/>
    </row>
    <row r="117" spans="1:23" ht="14.1" customHeight="1">
      <c r="A117" s="928"/>
      <c r="B117" s="928"/>
      <c r="C117" s="2018" t="s">
        <v>100</v>
      </c>
      <c r="D117" s="2019"/>
      <c r="E117" s="2019"/>
      <c r="F117" s="2019"/>
      <c r="G117" s="2020"/>
      <c r="H117" s="2033">
        <v>0</v>
      </c>
      <c r="I117" s="2033"/>
      <c r="J117" s="2033"/>
      <c r="K117" s="2034"/>
      <c r="L117" s="5"/>
      <c r="M117" s="5"/>
      <c r="N117" s="928"/>
      <c r="O117" s="929"/>
      <c r="P117" s="928"/>
      <c r="Q117" s="928"/>
      <c r="R117" s="927"/>
      <c r="S117" s="927"/>
      <c r="T117" s="927"/>
      <c r="U117" s="927"/>
      <c r="V117" s="927"/>
      <c r="W117" s="927"/>
    </row>
    <row r="118" spans="1:23" ht="14.1" customHeight="1">
      <c r="A118" s="928"/>
      <c r="B118" s="928"/>
      <c r="C118" s="2600" t="s">
        <v>304</v>
      </c>
      <c r="D118" s="2601"/>
      <c r="E118" s="2601"/>
      <c r="F118" s="2601"/>
      <c r="G118" s="2602"/>
      <c r="H118" s="1968">
        <v>0</v>
      </c>
      <c r="I118" s="1968"/>
      <c r="J118" s="1968"/>
      <c r="K118" s="1969"/>
      <c r="L118" s="5"/>
      <c r="M118" s="5"/>
      <c r="N118" s="928"/>
      <c r="O118" s="929"/>
      <c r="P118" s="928"/>
      <c r="Q118" s="928"/>
      <c r="R118" s="927"/>
      <c r="S118" s="927"/>
      <c r="T118" s="927"/>
      <c r="U118" s="927"/>
      <c r="V118" s="927"/>
      <c r="W118" s="927"/>
    </row>
    <row r="119" spans="1:23" ht="14.1" customHeight="1">
      <c r="A119" s="928"/>
      <c r="B119" s="928"/>
      <c r="C119" s="2030" t="s">
        <v>101</v>
      </c>
      <c r="D119" s="2031"/>
      <c r="E119" s="2031"/>
      <c r="F119" s="2031"/>
      <c r="G119" s="2032"/>
      <c r="H119" s="1968">
        <v>0</v>
      </c>
      <c r="I119" s="1968"/>
      <c r="J119" s="1968"/>
      <c r="K119" s="1969"/>
      <c r="L119" s="5"/>
      <c r="M119" s="5"/>
      <c r="N119" s="928"/>
      <c r="O119" s="929"/>
      <c r="P119" s="928"/>
      <c r="Q119" s="928"/>
      <c r="R119" s="927"/>
      <c r="S119" s="927"/>
      <c r="T119" s="927"/>
      <c r="U119" s="927"/>
      <c r="V119" s="927"/>
      <c r="W119" s="927"/>
    </row>
    <row r="120" spans="1:23" ht="14.1" customHeight="1">
      <c r="A120" s="928"/>
      <c r="B120" s="928"/>
      <c r="C120" s="2473" t="s">
        <v>303</v>
      </c>
      <c r="D120" s="2474"/>
      <c r="E120" s="2474"/>
      <c r="F120" s="2474"/>
      <c r="G120" s="2475"/>
      <c r="H120" s="1968">
        <v>0</v>
      </c>
      <c r="I120" s="1968"/>
      <c r="J120" s="1968"/>
      <c r="K120" s="1969"/>
      <c r="L120" s="5"/>
      <c r="M120" s="5"/>
      <c r="N120" s="928"/>
      <c r="O120" s="929"/>
      <c r="P120" s="928"/>
      <c r="Q120" s="928"/>
      <c r="R120" s="927"/>
      <c r="S120" s="927"/>
      <c r="T120" s="927"/>
      <c r="U120" s="927"/>
      <c r="V120" s="927"/>
      <c r="W120" s="927"/>
    </row>
    <row r="121" spans="1:23" ht="14.1" customHeight="1" thickBot="1">
      <c r="A121" s="928"/>
      <c r="B121" s="928"/>
      <c r="C121" s="2015" t="s">
        <v>102</v>
      </c>
      <c r="D121" s="2016"/>
      <c r="E121" s="2016"/>
      <c r="F121" s="2016"/>
      <c r="G121" s="2017"/>
      <c r="H121" s="1968">
        <v>0</v>
      </c>
      <c r="I121" s="1968"/>
      <c r="J121" s="1968"/>
      <c r="K121" s="1969"/>
      <c r="L121" s="5"/>
      <c r="M121" s="5"/>
      <c r="N121" s="928"/>
      <c r="O121" s="929"/>
      <c r="P121" s="928"/>
      <c r="Q121" s="928"/>
      <c r="R121" s="927"/>
      <c r="S121" s="927"/>
      <c r="T121" s="927"/>
      <c r="U121" s="927"/>
      <c r="V121" s="927"/>
      <c r="W121" s="927"/>
    </row>
    <row r="122" spans="1:23" ht="14.1" customHeight="1" thickBot="1">
      <c r="A122" s="928"/>
      <c r="B122" s="928"/>
      <c r="C122" s="2010" t="s">
        <v>22</v>
      </c>
      <c r="D122" s="2011"/>
      <c r="E122" s="2011"/>
      <c r="F122" s="2011"/>
      <c r="G122" s="2012"/>
      <c r="H122" s="2013">
        <f>H116+H110</f>
        <v>3844</v>
      </c>
      <c r="I122" s="2013"/>
      <c r="J122" s="2013"/>
      <c r="K122" s="2014"/>
      <c r="N122" s="928"/>
      <c r="O122" s="929"/>
      <c r="P122" s="928"/>
      <c r="Q122" s="928"/>
      <c r="R122" s="927"/>
      <c r="S122" s="927"/>
      <c r="T122" s="927"/>
      <c r="U122" s="927"/>
      <c r="V122" s="927"/>
      <c r="W122" s="927"/>
    </row>
    <row r="123" spans="1:23" ht="14.25" customHeight="1"/>
  </sheetData>
  <mergeCells count="239">
    <mergeCell ref="L1:Q1"/>
    <mergeCell ref="A4:A6"/>
    <mergeCell ref="B4:B6"/>
    <mergeCell ref="C4:C6"/>
    <mergeCell ref="D4:D6"/>
    <mergeCell ref="E4:E6"/>
    <mergeCell ref="F4:F6"/>
    <mergeCell ref="G4:G6"/>
    <mergeCell ref="H4:K4"/>
    <mergeCell ref="D3:Q3"/>
    <mergeCell ref="L4:L6"/>
    <mergeCell ref="M4:M6"/>
    <mergeCell ref="N4:Q4"/>
    <mergeCell ref="H5:H6"/>
    <mergeCell ref="I5:J5"/>
    <mergeCell ref="K5:K6"/>
    <mergeCell ref="N5:N6"/>
    <mergeCell ref="O5:Q5"/>
    <mergeCell ref="B7:Q7"/>
    <mergeCell ref="C8:Q8"/>
    <mergeCell ref="A9:A12"/>
    <mergeCell ref="B9:B12"/>
    <mergeCell ref="C9:C12"/>
    <mergeCell ref="D9:D12"/>
    <mergeCell ref="E9:E12"/>
    <mergeCell ref="F9:F12"/>
    <mergeCell ref="A13:A16"/>
    <mergeCell ref="B13:B16"/>
    <mergeCell ref="C13:C16"/>
    <mergeCell ref="D13:D16"/>
    <mergeCell ref="E13:E16"/>
    <mergeCell ref="F13:F16"/>
    <mergeCell ref="A17:A21"/>
    <mergeCell ref="B17:B21"/>
    <mergeCell ref="C17:C21"/>
    <mergeCell ref="D17:D21"/>
    <mergeCell ref="E17:E21"/>
    <mergeCell ref="F17:F21"/>
    <mergeCell ref="A22:A25"/>
    <mergeCell ref="B22:B25"/>
    <mergeCell ref="C22:C25"/>
    <mergeCell ref="D22:D25"/>
    <mergeCell ref="E22:E25"/>
    <mergeCell ref="F22:F25"/>
    <mergeCell ref="A26:A29"/>
    <mergeCell ref="B26:B29"/>
    <mergeCell ref="C26:C29"/>
    <mergeCell ref="D26:D29"/>
    <mergeCell ref="E26:E29"/>
    <mergeCell ref="F26:F29"/>
    <mergeCell ref="A30:A33"/>
    <mergeCell ref="B30:B33"/>
    <mergeCell ref="C30:C33"/>
    <mergeCell ref="D30:D33"/>
    <mergeCell ref="E30:E33"/>
    <mergeCell ref="F30:F33"/>
    <mergeCell ref="E36:E39"/>
    <mergeCell ref="A34:A35"/>
    <mergeCell ref="B34:B35"/>
    <mergeCell ref="C34:C35"/>
    <mergeCell ref="D34:D35"/>
    <mergeCell ref="E34:E35"/>
    <mergeCell ref="F51:F53"/>
    <mergeCell ref="N52:N53"/>
    <mergeCell ref="O52:O53"/>
    <mergeCell ref="F34:F35"/>
    <mergeCell ref="F36:F39"/>
    <mergeCell ref="A40:A42"/>
    <mergeCell ref="B40:B42"/>
    <mergeCell ref="C40:C42"/>
    <mergeCell ref="D40:D42"/>
    <mergeCell ref="E40:E42"/>
    <mergeCell ref="F40:F42"/>
    <mergeCell ref="A36:A39"/>
    <mergeCell ref="B36:B39"/>
    <mergeCell ref="C36:C39"/>
    <mergeCell ref="D36:D39"/>
    <mergeCell ref="P52:P53"/>
    <mergeCell ref="N43:N44"/>
    <mergeCell ref="C45:G45"/>
    <mergeCell ref="C46:Q46"/>
    <mergeCell ref="A47:A50"/>
    <mergeCell ref="B47:B50"/>
    <mergeCell ref="C47:C50"/>
    <mergeCell ref="D47:D50"/>
    <mergeCell ref="E47:E50"/>
    <mergeCell ref="F47:F50"/>
    <mergeCell ref="A43:A44"/>
    <mergeCell ref="B43:B44"/>
    <mergeCell ref="C43:C44"/>
    <mergeCell ref="D43:D44"/>
    <mergeCell ref="E43:E44"/>
    <mergeCell ref="F43:F44"/>
    <mergeCell ref="A59:A60"/>
    <mergeCell ref="B59:B60"/>
    <mergeCell ref="C59:C60"/>
    <mergeCell ref="D59:D60"/>
    <mergeCell ref="E59:E60"/>
    <mergeCell ref="F59:F60"/>
    <mergeCell ref="Q52:Q53"/>
    <mergeCell ref="A54:A55"/>
    <mergeCell ref="B54:B55"/>
    <mergeCell ref="C54:C55"/>
    <mergeCell ref="D54:D55"/>
    <mergeCell ref="E54:E55"/>
    <mergeCell ref="F54:F55"/>
    <mergeCell ref="A56:A58"/>
    <mergeCell ref="B56:B58"/>
    <mergeCell ref="C56:C58"/>
    <mergeCell ref="D56:D58"/>
    <mergeCell ref="E56:E58"/>
    <mergeCell ref="F56:F58"/>
    <mergeCell ref="A51:A53"/>
    <mergeCell ref="B51:B53"/>
    <mergeCell ref="C51:C53"/>
    <mergeCell ref="D51:D53"/>
    <mergeCell ref="E51:E53"/>
    <mergeCell ref="N61:N62"/>
    <mergeCell ref="A64:A66"/>
    <mergeCell ref="B64:B66"/>
    <mergeCell ref="C64:C66"/>
    <mergeCell ref="D64:D66"/>
    <mergeCell ref="E64:E66"/>
    <mergeCell ref="F64:F66"/>
    <mergeCell ref="N64:N65"/>
    <mergeCell ref="A61:A63"/>
    <mergeCell ref="B61:B63"/>
    <mergeCell ref="C61:C63"/>
    <mergeCell ref="D61:D63"/>
    <mergeCell ref="E61:E63"/>
    <mergeCell ref="F61:F63"/>
    <mergeCell ref="A75:A76"/>
    <mergeCell ref="B75:B76"/>
    <mergeCell ref="C75:C76"/>
    <mergeCell ref="D75:D76"/>
    <mergeCell ref="E75:E76"/>
    <mergeCell ref="C67:G67"/>
    <mergeCell ref="C68:Q68"/>
    <mergeCell ref="A69:A72"/>
    <mergeCell ref="B69:B72"/>
    <mergeCell ref="C69:C72"/>
    <mergeCell ref="D69:D72"/>
    <mergeCell ref="E69:E72"/>
    <mergeCell ref="F69:F72"/>
    <mergeCell ref="F75:F76"/>
    <mergeCell ref="A73:A74"/>
    <mergeCell ref="B73:B74"/>
    <mergeCell ref="C73:C74"/>
    <mergeCell ref="D73:D74"/>
    <mergeCell ref="E73:E74"/>
    <mergeCell ref="F73:F74"/>
    <mergeCell ref="N77:N78"/>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85:A87"/>
    <mergeCell ref="B85:B87"/>
    <mergeCell ref="C85:C87"/>
    <mergeCell ref="D85:D87"/>
    <mergeCell ref="E85:E87"/>
    <mergeCell ref="F85:F87"/>
    <mergeCell ref="C88:G88"/>
    <mergeCell ref="C89:Q89"/>
    <mergeCell ref="A90:A93"/>
    <mergeCell ref="B90:B93"/>
    <mergeCell ref="C90:C93"/>
    <mergeCell ref="D90:D93"/>
    <mergeCell ref="E90:E93"/>
    <mergeCell ref="F90:F93"/>
    <mergeCell ref="C94:C97"/>
    <mergeCell ref="D94:D97"/>
    <mergeCell ref="E94:E97"/>
    <mergeCell ref="F94:F97"/>
    <mergeCell ref="N96:N97"/>
    <mergeCell ref="O96:O97"/>
    <mergeCell ref="P96:P97"/>
    <mergeCell ref="Q96:Q97"/>
    <mergeCell ref="A98:A100"/>
    <mergeCell ref="B98:B100"/>
    <mergeCell ref="C98:C100"/>
    <mergeCell ref="D98:D100"/>
    <mergeCell ref="E98:E100"/>
    <mergeCell ref="F98:F100"/>
    <mergeCell ref="A94:A97"/>
    <mergeCell ref="B94:B97"/>
    <mergeCell ref="A101:A103"/>
    <mergeCell ref="B101:B103"/>
    <mergeCell ref="C101:C103"/>
    <mergeCell ref="D101:D103"/>
    <mergeCell ref="E101:E103"/>
    <mergeCell ref="N101:N103"/>
    <mergeCell ref="C104:G104"/>
    <mergeCell ref="B105:G105"/>
    <mergeCell ref="B106:G106"/>
    <mergeCell ref="N106:Q106"/>
    <mergeCell ref="F108:M108"/>
    <mergeCell ref="C109:G109"/>
    <mergeCell ref="H109:K109"/>
    <mergeCell ref="C110:G110"/>
    <mergeCell ref="H110:K110"/>
    <mergeCell ref="C111:G111"/>
    <mergeCell ref="H111:K111"/>
    <mergeCell ref="C112:G112"/>
    <mergeCell ref="H112:K112"/>
    <mergeCell ref="N24:N25"/>
    <mergeCell ref="O24:O25"/>
    <mergeCell ref="P24:P25"/>
    <mergeCell ref="Q24:Q25"/>
    <mergeCell ref="C122:G122"/>
    <mergeCell ref="H122:K122"/>
    <mergeCell ref="C119:G119"/>
    <mergeCell ref="H119:K119"/>
    <mergeCell ref="C120:G120"/>
    <mergeCell ref="H120:K120"/>
    <mergeCell ref="C113:G113"/>
    <mergeCell ref="H113:K113"/>
    <mergeCell ref="C114:G114"/>
    <mergeCell ref="H114:K114"/>
    <mergeCell ref="C115:G115"/>
    <mergeCell ref="H115:K115"/>
    <mergeCell ref="C121:G121"/>
    <mergeCell ref="H121:K121"/>
    <mergeCell ref="C116:G116"/>
    <mergeCell ref="H116:K116"/>
    <mergeCell ref="C117:G117"/>
    <mergeCell ref="H117:K117"/>
    <mergeCell ref="C118:G118"/>
    <mergeCell ref="H118:K118"/>
  </mergeCells>
  <pageMargins left="0.75" right="0.75" top="1" bottom="1" header="0.5" footer="0.5"/>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Įvardinti diapazonai</vt:lpstr>
      </vt:variant>
      <vt:variant>
        <vt:i4>9</vt:i4>
      </vt:variant>
    </vt:vector>
  </HeadingPairs>
  <TitlesOfParts>
    <vt:vector size="22" baseType="lpstr">
      <vt:lpstr>01</vt:lpstr>
      <vt:lpstr>02</vt:lpstr>
      <vt:lpstr>03</vt:lpstr>
      <vt:lpstr>04</vt:lpstr>
      <vt:lpstr>05</vt:lpstr>
      <vt:lpstr>06</vt:lpstr>
      <vt:lpstr>09</vt:lpstr>
      <vt:lpstr>10</vt:lpstr>
      <vt:lpstr>11</vt:lpstr>
      <vt:lpstr>12</vt:lpstr>
      <vt:lpstr>13</vt:lpstr>
      <vt:lpstr>15</vt:lpstr>
      <vt:lpstr>Priemoniu vykdytoju kodai</vt:lpstr>
      <vt:lpstr>'09'!OLE_LINK1</vt:lpstr>
      <vt:lpstr>'01'!Print_Area</vt:lpstr>
      <vt:lpstr>'03'!Print_Area</vt:lpstr>
      <vt:lpstr>'04'!Print_Area</vt:lpstr>
      <vt:lpstr>'05'!Print_Area</vt:lpstr>
      <vt:lpstr>'09'!Print_Area</vt:lpstr>
      <vt:lpstr>'11'!Print_Area</vt:lpstr>
      <vt:lpstr>'12'!Print_Area</vt:lpstr>
      <vt:lpstr>'15'!Print_Area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2017-05-11T05:12:51Z</cp:lastPrinted>
  <dcterms:created xsi:type="dcterms:W3CDTF">1996-10-14T23:33:28Z</dcterms:created>
  <dcterms:modified xsi:type="dcterms:W3CDTF">2017-05-22T10:37:07Z</dcterms:modified>
</cp:coreProperties>
</file>