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ra2\Desktop\Tarybos sprendimai\"/>
    </mc:Choice>
  </mc:AlternateContent>
  <bookViews>
    <workbookView xWindow="0" yWindow="0" windowWidth="18570" windowHeight="8145" activeTab="1"/>
  </bookViews>
  <sheets>
    <sheet name="Soc.ped." sheetId="1" r:id="rId1"/>
    <sheet name="Psichol." sheetId="2" r:id="rId2"/>
    <sheet name="Didž.leist.2017 m." sheetId="3" r:id="rId3"/>
  </sheets>
  <calcPr calcId="152511" iterateDelta="1E-4"/>
</workbook>
</file>

<file path=xl/calcChain.xml><?xml version="1.0" encoding="utf-8"?>
<calcChain xmlns="http://schemas.openxmlformats.org/spreadsheetml/2006/main">
  <c r="J29" i="3" l="1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5" i="3"/>
  <c r="J6" i="3"/>
  <c r="J7" i="3"/>
  <c r="J8" i="3"/>
  <c r="J9" i="3"/>
  <c r="J10" i="3"/>
  <c r="J11" i="3"/>
  <c r="J4" i="3"/>
  <c r="G9" i="3"/>
  <c r="H9" i="3" s="1"/>
  <c r="H29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5" i="3"/>
  <c r="H6" i="3"/>
  <c r="H7" i="3"/>
  <c r="H8" i="3"/>
  <c r="H11" i="3"/>
  <c r="H4" i="3"/>
  <c r="C10" i="3"/>
  <c r="H10" i="3" s="1"/>
  <c r="C23" i="3"/>
  <c r="C18" i="3"/>
  <c r="H28" i="3" l="1"/>
  <c r="I28" i="3"/>
  <c r="J28" i="3"/>
  <c r="H12" i="3"/>
  <c r="I12" i="3"/>
  <c r="J12" i="3"/>
  <c r="G28" i="3"/>
  <c r="E28" i="3"/>
  <c r="C28" i="3"/>
  <c r="B28" i="3"/>
  <c r="D28" i="3"/>
  <c r="G12" i="3"/>
  <c r="E12" i="3"/>
  <c r="C12" i="3"/>
  <c r="B12" i="3"/>
  <c r="D12" i="3"/>
  <c r="B30" i="3" l="1"/>
  <c r="I30" i="3"/>
  <c r="J30" i="3"/>
  <c r="H30" i="3"/>
  <c r="E30" i="3"/>
  <c r="G30" i="3"/>
  <c r="F28" i="3"/>
  <c r="F12" i="3"/>
  <c r="C30" i="3"/>
  <c r="D30" i="3"/>
  <c r="F30" i="3" l="1"/>
  <c r="F33" i="2" l="1"/>
  <c r="F15" i="2"/>
  <c r="F16" i="2"/>
  <c r="F17" i="2"/>
  <c r="F18" i="2"/>
  <c r="F19" i="2"/>
  <c r="F20" i="2"/>
  <c r="F21" i="2"/>
  <c r="F22" i="2"/>
  <c r="F24" i="2"/>
  <c r="F26" i="2"/>
  <c r="F14" i="2"/>
  <c r="F11" i="2"/>
  <c r="F7" i="2"/>
  <c r="F29" i="2"/>
  <c r="D29" i="2"/>
  <c r="G28" i="2"/>
  <c r="E28" i="2"/>
  <c r="C28" i="2"/>
  <c r="B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F13" i="2"/>
  <c r="D13" i="2"/>
  <c r="D28" i="2" s="1"/>
  <c r="G12" i="2"/>
  <c r="E12" i="2"/>
  <c r="C12" i="2"/>
  <c r="B12" i="2"/>
  <c r="B30" i="2" s="1"/>
  <c r="D11" i="2"/>
  <c r="D10" i="2"/>
  <c r="F9" i="2"/>
  <c r="D9" i="2"/>
  <c r="D8" i="2"/>
  <c r="D7" i="2"/>
  <c r="F6" i="2"/>
  <c r="D6" i="2"/>
  <c r="D5" i="2"/>
  <c r="F4" i="2"/>
  <c r="D4" i="2"/>
  <c r="D12" i="2" l="1"/>
  <c r="G30" i="2"/>
  <c r="G32" i="2" s="1"/>
  <c r="G34" i="2" s="1"/>
  <c r="C30" i="2"/>
  <c r="F28" i="2"/>
  <c r="F12" i="2"/>
  <c r="E30" i="2"/>
  <c r="D30" i="2"/>
  <c r="G33" i="1"/>
  <c r="F29" i="1"/>
  <c r="G32" i="1"/>
  <c r="F25" i="1"/>
  <c r="F24" i="1"/>
  <c r="F23" i="1"/>
  <c r="F22" i="1"/>
  <c r="F20" i="1"/>
  <c r="F19" i="1"/>
  <c r="F18" i="1"/>
  <c r="F17" i="1"/>
  <c r="F16" i="1"/>
  <c r="F14" i="1"/>
  <c r="F13" i="1"/>
  <c r="F6" i="1"/>
  <c r="F7" i="1"/>
  <c r="F33" i="1" s="1"/>
  <c r="F9" i="1"/>
  <c r="F4" i="1"/>
  <c r="F32" i="1" l="1"/>
  <c r="G34" i="1"/>
  <c r="F34" i="1"/>
  <c r="F30" i="2"/>
  <c r="F32" i="2" s="1"/>
  <c r="F34" i="2" s="1"/>
  <c r="C28" i="1"/>
  <c r="E28" i="1"/>
  <c r="F28" i="1"/>
  <c r="G28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28" i="1" s="1"/>
  <c r="C12" i="1"/>
  <c r="E12" i="1"/>
  <c r="F12" i="1"/>
  <c r="G12" i="1"/>
  <c r="D5" i="1"/>
  <c r="D6" i="1"/>
  <c r="D7" i="1"/>
  <c r="D8" i="1"/>
  <c r="D9" i="1"/>
  <c r="D10" i="1"/>
  <c r="D11" i="1"/>
  <c r="D4" i="1"/>
  <c r="D12" i="1" s="1"/>
  <c r="D30" i="1" s="1"/>
  <c r="B28" i="1"/>
  <c r="B30" i="1" s="1"/>
  <c r="B12" i="1"/>
  <c r="E30" i="1" l="1"/>
  <c r="G30" i="1"/>
  <c r="F30" i="1"/>
  <c r="C30" i="1"/>
</calcChain>
</file>

<file path=xl/comments1.xml><?xml version="1.0" encoding="utf-8"?>
<comments xmlns="http://schemas.openxmlformats.org/spreadsheetml/2006/main">
  <authors>
    <author>Irena Vaitelienė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22 - mokiniai
2 - ikimokykl.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44 -  mokiniai,
12 -  IU + PU</t>
        </r>
      </text>
    </comment>
  </commentList>
</comments>
</file>

<file path=xl/comments2.xml><?xml version="1.0" encoding="utf-8"?>
<comments xmlns="http://schemas.openxmlformats.org/spreadsheetml/2006/main">
  <authors>
    <author>Irena Vaitelienė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22 - mokiniai
2 - ikimokykl.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44 -  mokiniai,
12 -  IU + PU</t>
        </r>
      </text>
    </comment>
  </commentList>
</comments>
</file>

<file path=xl/comments3.xml><?xml version="1.0" encoding="utf-8"?>
<comments xmlns="http://schemas.openxmlformats.org/spreadsheetml/2006/main">
  <authors>
    <author>Irena Vaitelienė</author>
  </authors>
  <commentList>
    <comment ref="G9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1 viešųjų pirk.spec.
6 valgyklos darbuot.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0,75 social. Ped. (grįžta iš dekreto)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22 - mokiniai
2 - ikimokykl.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Irena Vaitelienė:</t>
        </r>
        <r>
          <rPr>
            <sz val="9"/>
            <color indexed="81"/>
            <rFont val="Tahoma"/>
            <family val="2"/>
            <charset val="186"/>
          </rPr>
          <t xml:space="preserve">
44 -  mokiniai,
12 -  IU + PU</t>
        </r>
      </text>
    </comment>
  </commentList>
</comments>
</file>

<file path=xl/sharedStrings.xml><?xml version="1.0" encoding="utf-8"?>
<sst xmlns="http://schemas.openxmlformats.org/spreadsheetml/2006/main" count="112" uniqueCount="49">
  <si>
    <t>J.Balčikonio gimn.</t>
  </si>
  <si>
    <t>V.Žemkalnio gimn.</t>
  </si>
  <si>
    <t>5-oji gimn.</t>
  </si>
  <si>
    <t>J.Miltinio gimn.</t>
  </si>
  <si>
    <t>,,Vilties" progimn.</t>
  </si>
  <si>
    <t>,,Aušros" progimn.</t>
  </si>
  <si>
    <t>Rožyno progimn.</t>
  </si>
  <si>
    <t>Beržų progimn.</t>
  </si>
  <si>
    <t>"Saulėtekio" progimn.</t>
  </si>
  <si>
    <t>M.Karkos pagr. m-kla</t>
  </si>
  <si>
    <t>"Žemynos" progimn.</t>
  </si>
  <si>
    <t>"Vyturio" progimn.</t>
  </si>
  <si>
    <t>A.Lipniūno progimn.</t>
  </si>
  <si>
    <t>"Ąžuolo" progimn.</t>
  </si>
  <si>
    <t>Senvagės progimn.</t>
  </si>
  <si>
    <t>"Šaltinio" progimn.</t>
  </si>
  <si>
    <t>Kurčiųjų ir neprig.p.m.</t>
  </si>
  <si>
    <t>IŠ VISO:</t>
  </si>
  <si>
    <t>Mokykla</t>
  </si>
  <si>
    <t>,,Minties"gimn.</t>
  </si>
  <si>
    <t xml:space="preserve"> K.Paltaroko gimn.</t>
  </si>
  <si>
    <t>R. Sargūno sporto gimn.</t>
  </si>
  <si>
    <t>SJMC</t>
  </si>
  <si>
    <t>Viso gimn.:</t>
  </si>
  <si>
    <t>,,Šviesos" SUC</t>
  </si>
  <si>
    <t>Pradinė mokykla</t>
  </si>
  <si>
    <t>Mokinių skaičius 2017-09-01</t>
  </si>
  <si>
    <t>Viso progimn.ir pagr.m-los:</t>
  </si>
  <si>
    <t>Specialioji m.-daugiafunkcis c.</t>
  </si>
  <si>
    <t>2018.01.01 turėtų būti</t>
  </si>
  <si>
    <t>2018.01.01 paskaič. pagal tvarką</t>
  </si>
  <si>
    <t>Lėšos darbo užm., Eur/mėn.</t>
  </si>
  <si>
    <t>Naujai steigiami etatai</t>
  </si>
  <si>
    <t>Mažinami etatai</t>
  </si>
  <si>
    <t>Spec. pedagogai, logopedai</t>
  </si>
  <si>
    <t>Psichologai</t>
  </si>
  <si>
    <t>Socialinių pedagogų pareigybės</t>
  </si>
  <si>
    <t>Reikia papildomų pareigybių</t>
  </si>
  <si>
    <t>2017.02.01 esamos</t>
  </si>
  <si>
    <t>Psichologų pareigybės</t>
  </si>
  <si>
    <t>2017-08-31 faktinis pareig. sk.</t>
  </si>
  <si>
    <t>2017-09-01 didžiausias leist. pareigybių sk.</t>
  </si>
  <si>
    <t>Didinamas pareigybių sk.</t>
  </si>
  <si>
    <t>kitos pareig.</t>
  </si>
  <si>
    <t>2017-09-01 turi būti faktinis pareigybių sk.</t>
  </si>
  <si>
    <t>2017-10-01  turi būti didžiausias leist. pareig. sk.</t>
  </si>
  <si>
    <t xml:space="preserve"> Didž.leist. pareigybių pokytis</t>
  </si>
  <si>
    <t>Naujai steigiamos pareigybės</t>
  </si>
  <si>
    <t>Mažinamos pareigybės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</si>
</sst>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3" fontId="1" fillId="0" borderId="0" xfId="0" applyNumberFormat="1" applyFont="1" applyFill="1" applyBorder="1"/>
    <xf numFmtId="3" fontId="4" fillId="0" borderId="16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0" borderId="0" xfId="0" applyFont="1"/>
    <xf numFmtId="3" fontId="1" fillId="0" borderId="5" xfId="0" applyNumberFormat="1" applyFont="1" applyFill="1" applyBorder="1"/>
    <xf numFmtId="0" fontId="6" fillId="0" borderId="0" xfId="0" applyFont="1"/>
    <xf numFmtId="3" fontId="7" fillId="0" borderId="18" xfId="0" applyNumberFormat="1" applyFont="1" applyFill="1" applyBorder="1"/>
    <xf numFmtId="3" fontId="5" fillId="0" borderId="2" xfId="0" applyNumberFormat="1" applyFont="1" applyBorder="1"/>
    <xf numFmtId="4" fontId="5" fillId="0" borderId="2" xfId="0" applyNumberFormat="1" applyFont="1" applyBorder="1"/>
    <xf numFmtId="4" fontId="5" fillId="3" borderId="2" xfId="0" applyNumberFormat="1" applyFont="1" applyFill="1" applyBorder="1"/>
    <xf numFmtId="3" fontId="5" fillId="0" borderId="10" xfId="0" applyNumberFormat="1" applyFont="1" applyBorder="1"/>
    <xf numFmtId="3" fontId="7" fillId="0" borderId="19" xfId="0" applyNumberFormat="1" applyFont="1" applyFill="1" applyBorder="1"/>
    <xf numFmtId="3" fontId="5" fillId="0" borderId="6" xfId="0" applyNumberFormat="1" applyFont="1" applyBorder="1"/>
    <xf numFmtId="4" fontId="5" fillId="0" borderId="6" xfId="0" applyNumberFormat="1" applyFont="1" applyBorder="1"/>
    <xf numFmtId="4" fontId="5" fillId="3" borderId="6" xfId="0" applyNumberFormat="1" applyFont="1" applyFill="1" applyBorder="1"/>
    <xf numFmtId="3" fontId="5" fillId="0" borderId="7" xfId="0" applyNumberFormat="1" applyFont="1" applyBorder="1"/>
    <xf numFmtId="4" fontId="5" fillId="2" borderId="2" xfId="0" applyNumberFormat="1" applyFont="1" applyFill="1" applyBorder="1"/>
    <xf numFmtId="3" fontId="5" fillId="2" borderId="7" xfId="0" applyNumberFormat="1" applyFont="1" applyFill="1" applyBorder="1"/>
    <xf numFmtId="3" fontId="7" fillId="0" borderId="20" xfId="0" applyNumberFormat="1" applyFont="1" applyFill="1" applyBorder="1"/>
    <xf numFmtId="3" fontId="5" fillId="0" borderId="15" xfId="0" applyNumberFormat="1" applyFont="1" applyBorder="1"/>
    <xf numFmtId="4" fontId="5" fillId="0" borderId="15" xfId="0" applyNumberFormat="1" applyFont="1" applyBorder="1"/>
    <xf numFmtId="4" fontId="5" fillId="3" borderId="15" xfId="0" applyNumberFormat="1" applyFont="1" applyFill="1" applyBorder="1"/>
    <xf numFmtId="3" fontId="5" fillId="0" borderId="3" xfId="0" applyNumberFormat="1" applyFont="1" applyBorder="1"/>
    <xf numFmtId="3" fontId="8" fillId="0" borderId="24" xfId="0" applyNumberFormat="1" applyFont="1" applyBorder="1"/>
    <xf numFmtId="4" fontId="8" fillId="0" borderId="24" xfId="0" applyNumberFormat="1" applyFont="1" applyBorder="1"/>
    <xf numFmtId="4" fontId="8" fillId="3" borderId="24" xfId="0" applyNumberFormat="1" applyFont="1" applyFill="1" applyBorder="1"/>
    <xf numFmtId="3" fontId="8" fillId="0" borderId="28" xfId="0" applyNumberFormat="1" applyFont="1" applyBorder="1"/>
    <xf numFmtId="3" fontId="5" fillId="3" borderId="6" xfId="0" applyNumberFormat="1" applyFont="1" applyFill="1" applyBorder="1"/>
    <xf numFmtId="3" fontId="7" fillId="0" borderId="21" xfId="0" applyNumberFormat="1" applyFont="1" applyFill="1" applyBorder="1"/>
    <xf numFmtId="4" fontId="5" fillId="2" borderId="15" xfId="0" applyNumberFormat="1" applyFont="1" applyFill="1" applyBorder="1"/>
    <xf numFmtId="3" fontId="5" fillId="2" borderId="3" xfId="0" applyNumberFormat="1" applyFont="1" applyFill="1" applyBorder="1"/>
    <xf numFmtId="3" fontId="7" fillId="0" borderId="17" xfId="0" applyNumberFormat="1" applyFont="1" applyFill="1" applyBorder="1"/>
    <xf numFmtId="3" fontId="5" fillId="0" borderId="1" xfId="0" applyNumberFormat="1" applyFont="1" applyBorder="1"/>
    <xf numFmtId="4" fontId="5" fillId="0" borderId="1" xfId="0" applyNumberFormat="1" applyFont="1" applyBorder="1"/>
    <xf numFmtId="4" fontId="5" fillId="3" borderId="1" xfId="0" applyNumberFormat="1" applyFont="1" applyFill="1" applyBorder="1"/>
    <xf numFmtId="3" fontId="5" fillId="2" borderId="11" xfId="0" applyNumberFormat="1" applyFont="1" applyFill="1" applyBorder="1"/>
    <xf numFmtId="3" fontId="8" fillId="0" borderId="1" xfId="0" applyNumberFormat="1" applyFont="1" applyBorder="1"/>
    <xf numFmtId="4" fontId="8" fillId="0" borderId="1" xfId="0" applyNumberFormat="1" applyFont="1" applyBorder="1"/>
    <xf numFmtId="4" fontId="8" fillId="3" borderId="1" xfId="0" applyNumberFormat="1" applyFont="1" applyFill="1" applyBorder="1"/>
    <xf numFmtId="3" fontId="8" fillId="0" borderId="11" xfId="0" applyNumberFormat="1" applyFont="1" applyBorder="1"/>
    <xf numFmtId="3" fontId="7" fillId="0" borderId="0" xfId="0" applyNumberFormat="1" applyFont="1" applyFill="1" applyBorder="1"/>
    <xf numFmtId="164" fontId="5" fillId="0" borderId="6" xfId="0" applyNumberFormat="1" applyFont="1" applyBorder="1"/>
    <xf numFmtId="3" fontId="7" fillId="0" borderId="6" xfId="0" applyNumberFormat="1" applyFont="1" applyFill="1" applyBorder="1"/>
    <xf numFmtId="3" fontId="5" fillId="0" borderId="7" xfId="0" applyNumberFormat="1" applyFont="1" applyFill="1" applyBorder="1"/>
    <xf numFmtId="3" fontId="5" fillId="0" borderId="10" xfId="0" applyNumberFormat="1" applyFont="1" applyFill="1" applyBorder="1"/>
    <xf numFmtId="4" fontId="5" fillId="0" borderId="2" xfId="0" applyNumberFormat="1" applyFont="1" applyFill="1" applyBorder="1"/>
    <xf numFmtId="4" fontId="5" fillId="0" borderId="15" xfId="0" applyNumberFormat="1" applyFont="1" applyFill="1" applyBorder="1"/>
    <xf numFmtId="3" fontId="5" fillId="0" borderId="11" xfId="0" applyNumberFormat="1" applyFont="1" applyFill="1" applyBorder="1"/>
    <xf numFmtId="3" fontId="8" fillId="0" borderId="31" xfId="0" applyNumberFormat="1" applyFont="1" applyBorder="1"/>
    <xf numFmtId="3" fontId="5" fillId="0" borderId="33" xfId="0" applyNumberFormat="1" applyFont="1" applyFill="1" applyBorder="1"/>
    <xf numFmtId="4" fontId="5" fillId="0" borderId="6" xfId="0" applyNumberFormat="1" applyFont="1" applyFill="1" applyBorder="1"/>
    <xf numFmtId="3" fontId="5" fillId="0" borderId="9" xfId="0" applyNumberFormat="1" applyFont="1" applyFill="1" applyBorder="1"/>
    <xf numFmtId="3" fontId="5" fillId="0" borderId="34" xfId="0" applyNumberFormat="1" applyFont="1" applyFill="1" applyBorder="1"/>
    <xf numFmtId="4" fontId="8" fillId="0" borderId="24" xfId="0" applyNumberFormat="1" applyFont="1" applyFill="1" applyBorder="1"/>
    <xf numFmtId="3" fontId="8" fillId="0" borderId="31" xfId="0" applyNumberFormat="1" applyFont="1" applyFill="1" applyBorder="1"/>
    <xf numFmtId="4" fontId="5" fillId="0" borderId="1" xfId="0" applyNumberFormat="1" applyFont="1" applyFill="1" applyBorder="1"/>
    <xf numFmtId="3" fontId="5" fillId="0" borderId="35" xfId="0" applyNumberFormat="1" applyFont="1" applyFill="1" applyBorder="1"/>
    <xf numFmtId="4" fontId="8" fillId="0" borderId="1" xfId="0" applyNumberFormat="1" applyFont="1" applyFill="1" applyBorder="1"/>
    <xf numFmtId="3" fontId="8" fillId="0" borderId="35" xfId="0" applyNumberFormat="1" applyFont="1" applyFill="1" applyBorder="1"/>
    <xf numFmtId="4" fontId="8" fillId="0" borderId="31" xfId="0" applyNumberFormat="1" applyFont="1" applyBorder="1"/>
    <xf numFmtId="4" fontId="8" fillId="0" borderId="35" xfId="0" applyNumberFormat="1" applyFont="1" applyBorder="1"/>
    <xf numFmtId="3" fontId="8" fillId="0" borderId="41" xfId="0" applyNumberFormat="1" applyFont="1" applyBorder="1"/>
    <xf numFmtId="3" fontId="8" fillId="0" borderId="36" xfId="0" applyNumberFormat="1" applyFont="1" applyBorder="1"/>
    <xf numFmtId="3" fontId="5" fillId="0" borderId="40" xfId="0" applyNumberFormat="1" applyFont="1" applyBorder="1"/>
    <xf numFmtId="3" fontId="5" fillId="0" borderId="42" xfId="0" applyNumberFormat="1" applyFont="1" applyBorder="1"/>
    <xf numFmtId="3" fontId="5" fillId="0" borderId="39" xfId="0" applyNumberFormat="1" applyFont="1" applyBorder="1"/>
    <xf numFmtId="4" fontId="5" fillId="0" borderId="9" xfId="0" applyNumberFormat="1" applyFont="1" applyFill="1" applyBorder="1"/>
    <xf numFmtId="0" fontId="5" fillId="3" borderId="9" xfId="0" applyFont="1" applyFill="1" applyBorder="1"/>
    <xf numFmtId="3" fontId="8" fillId="3" borderId="31" xfId="0" applyNumberFormat="1" applyFont="1" applyFill="1" applyBorder="1"/>
    <xf numFmtId="3" fontId="8" fillId="3" borderId="35" xfId="0" applyNumberFormat="1" applyFont="1" applyFill="1" applyBorder="1"/>
    <xf numFmtId="0" fontId="5" fillId="3" borderId="3" xfId="0" applyFont="1" applyFill="1" applyBorder="1"/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4" fontId="6" fillId="0" borderId="43" xfId="0" applyNumberFormat="1" applyFont="1" applyBorder="1" applyAlignment="1">
      <alignment horizontal="center" vertical="center" wrapText="1"/>
    </xf>
    <xf numFmtId="14" fontId="6" fillId="0" borderId="44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4" fontId="6" fillId="0" borderId="32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32" sqref="I32"/>
    </sheetView>
  </sheetViews>
  <sheetFormatPr defaultRowHeight="12.75" x14ac:dyDescent="0.2"/>
  <cols>
    <col min="1" max="1" width="26.42578125" style="5" customWidth="1"/>
    <col min="2" max="2" width="9.140625" style="6"/>
    <col min="3" max="3" width="10.140625" style="6" customWidth="1"/>
    <col min="4" max="4" width="11" style="6" customWidth="1"/>
    <col min="5" max="5" width="11.42578125" style="6" customWidth="1"/>
    <col min="6" max="6" width="10.28515625" style="6" customWidth="1"/>
    <col min="7" max="7" width="11.7109375" style="6" customWidth="1"/>
    <col min="8" max="16384" width="9.140625" style="6"/>
  </cols>
  <sheetData>
    <row r="1" spans="1:7" ht="19.5" customHeight="1" thickBot="1" x14ac:dyDescent="0.25">
      <c r="A1" s="82" t="s">
        <v>18</v>
      </c>
      <c r="B1" s="85" t="s">
        <v>26</v>
      </c>
      <c r="C1" s="74" t="s">
        <v>36</v>
      </c>
      <c r="D1" s="75"/>
      <c r="E1" s="75"/>
      <c r="F1" s="75"/>
      <c r="G1" s="76"/>
    </row>
    <row r="2" spans="1:7" x14ac:dyDescent="0.2">
      <c r="A2" s="83"/>
      <c r="B2" s="72"/>
      <c r="C2" s="86" t="s">
        <v>38</v>
      </c>
      <c r="D2" s="86" t="s">
        <v>30</v>
      </c>
      <c r="E2" s="86" t="s">
        <v>29</v>
      </c>
      <c r="F2" s="72" t="s">
        <v>37</v>
      </c>
      <c r="G2" s="77" t="s">
        <v>31</v>
      </c>
    </row>
    <row r="3" spans="1:7" ht="39.75" customHeight="1" thickBot="1" x14ac:dyDescent="0.25">
      <c r="A3" s="84"/>
      <c r="B3" s="73"/>
      <c r="C3" s="87"/>
      <c r="D3" s="73"/>
      <c r="E3" s="73"/>
      <c r="F3" s="73"/>
      <c r="G3" s="78"/>
    </row>
    <row r="4" spans="1:7" ht="15" x14ac:dyDescent="0.25">
      <c r="A4" s="7" t="s">
        <v>0</v>
      </c>
      <c r="B4" s="8">
        <v>701</v>
      </c>
      <c r="C4" s="9">
        <v>1</v>
      </c>
      <c r="D4" s="9">
        <f>ROUND((B4/400),2)</f>
        <v>1.75</v>
      </c>
      <c r="E4" s="10">
        <v>1.75</v>
      </c>
      <c r="F4" s="9">
        <f>E4:E5-C4</f>
        <v>0.75</v>
      </c>
      <c r="G4" s="11">
        <v>634</v>
      </c>
    </row>
    <row r="5" spans="1:7" ht="15" x14ac:dyDescent="0.25">
      <c r="A5" s="12" t="s">
        <v>1</v>
      </c>
      <c r="B5" s="13">
        <v>429</v>
      </c>
      <c r="C5" s="14">
        <v>1</v>
      </c>
      <c r="D5" s="9">
        <f t="shared" ref="D5:D29" si="0">ROUND((B5/400),2)</f>
        <v>1.07</v>
      </c>
      <c r="E5" s="15">
        <v>1</v>
      </c>
      <c r="F5" s="9"/>
      <c r="G5" s="16"/>
    </row>
    <row r="6" spans="1:7" ht="15" x14ac:dyDescent="0.25">
      <c r="A6" s="12" t="s">
        <v>2</v>
      </c>
      <c r="B6" s="13">
        <v>648</v>
      </c>
      <c r="C6" s="14">
        <v>1</v>
      </c>
      <c r="D6" s="9">
        <f t="shared" si="0"/>
        <v>1.62</v>
      </c>
      <c r="E6" s="15">
        <v>1.75</v>
      </c>
      <c r="F6" s="9">
        <f t="shared" ref="F6:F29" si="1">E6:E7-C6</f>
        <v>0.75</v>
      </c>
      <c r="G6" s="16">
        <v>616</v>
      </c>
    </row>
    <row r="7" spans="1:7" ht="15" x14ac:dyDescent="0.25">
      <c r="A7" s="12" t="s">
        <v>3</v>
      </c>
      <c r="B7" s="13">
        <v>705</v>
      </c>
      <c r="C7" s="14">
        <v>2</v>
      </c>
      <c r="D7" s="9">
        <f t="shared" si="0"/>
        <v>1.76</v>
      </c>
      <c r="E7" s="15">
        <v>1.75</v>
      </c>
      <c r="F7" s="17">
        <f t="shared" si="1"/>
        <v>-0.25</v>
      </c>
      <c r="G7" s="18">
        <v>-159</v>
      </c>
    </row>
    <row r="8" spans="1:7" ht="15" x14ac:dyDescent="0.25">
      <c r="A8" s="12" t="s">
        <v>19</v>
      </c>
      <c r="B8" s="13">
        <v>405</v>
      </c>
      <c r="C8" s="14">
        <v>1</v>
      </c>
      <c r="D8" s="9">
        <f t="shared" si="0"/>
        <v>1.01</v>
      </c>
      <c r="E8" s="15">
        <v>1</v>
      </c>
      <c r="F8" s="9"/>
      <c r="G8" s="16"/>
    </row>
    <row r="9" spans="1:7" ht="15" x14ac:dyDescent="0.25">
      <c r="A9" s="19" t="s">
        <v>20</v>
      </c>
      <c r="B9" s="13">
        <v>1017</v>
      </c>
      <c r="C9" s="14">
        <v>2</v>
      </c>
      <c r="D9" s="9">
        <f t="shared" si="0"/>
        <v>2.54</v>
      </c>
      <c r="E9" s="15">
        <v>2.5</v>
      </c>
      <c r="F9" s="9">
        <f t="shared" si="1"/>
        <v>0.5</v>
      </c>
      <c r="G9" s="16">
        <v>318</v>
      </c>
    </row>
    <row r="10" spans="1:7" ht="15" x14ac:dyDescent="0.25">
      <c r="A10" s="19" t="s">
        <v>21</v>
      </c>
      <c r="B10" s="13">
        <v>225</v>
      </c>
      <c r="C10" s="14">
        <v>1</v>
      </c>
      <c r="D10" s="9">
        <f t="shared" si="0"/>
        <v>0.56000000000000005</v>
      </c>
      <c r="E10" s="15">
        <v>0.5</v>
      </c>
      <c r="F10" s="17"/>
      <c r="G10" s="18"/>
    </row>
    <row r="11" spans="1:7" ht="15.75" thickBot="1" x14ac:dyDescent="0.3">
      <c r="A11" s="19" t="s">
        <v>22</v>
      </c>
      <c r="B11" s="20">
        <v>358</v>
      </c>
      <c r="C11" s="21">
        <v>1</v>
      </c>
      <c r="D11" s="21">
        <f t="shared" si="0"/>
        <v>0.9</v>
      </c>
      <c r="E11" s="22">
        <v>1</v>
      </c>
      <c r="F11" s="21"/>
      <c r="G11" s="23"/>
    </row>
    <row r="12" spans="1:7" ht="15" thickBot="1" x14ac:dyDescent="0.25">
      <c r="A12" s="2" t="s">
        <v>23</v>
      </c>
      <c r="B12" s="24">
        <f>SUM(B4:B11)</f>
        <v>4488</v>
      </c>
      <c r="C12" s="25">
        <f t="shared" ref="C12:G12" si="2">SUM(C4:C11)</f>
        <v>10</v>
      </c>
      <c r="D12" s="25">
        <f t="shared" si="2"/>
        <v>11.21</v>
      </c>
      <c r="E12" s="26">
        <f t="shared" si="2"/>
        <v>11.25</v>
      </c>
      <c r="F12" s="25">
        <f t="shared" si="2"/>
        <v>1.75</v>
      </c>
      <c r="G12" s="27">
        <f t="shared" si="2"/>
        <v>1409</v>
      </c>
    </row>
    <row r="13" spans="1:7" ht="17.25" customHeight="1" x14ac:dyDescent="0.25">
      <c r="A13" s="7" t="s">
        <v>4</v>
      </c>
      <c r="B13" s="8">
        <v>717</v>
      </c>
      <c r="C13" s="9">
        <v>1</v>
      </c>
      <c r="D13" s="9">
        <f t="shared" si="0"/>
        <v>1.79</v>
      </c>
      <c r="E13" s="10">
        <v>1.75</v>
      </c>
      <c r="F13" s="9">
        <f t="shared" si="1"/>
        <v>0.75</v>
      </c>
      <c r="G13" s="11">
        <v>623</v>
      </c>
    </row>
    <row r="14" spans="1:7" ht="15" x14ac:dyDescent="0.25">
      <c r="A14" s="12" t="s">
        <v>5</v>
      </c>
      <c r="B14" s="13">
        <v>296</v>
      </c>
      <c r="C14" s="14">
        <v>1</v>
      </c>
      <c r="D14" s="9">
        <f t="shared" si="0"/>
        <v>0.74</v>
      </c>
      <c r="E14" s="15">
        <v>0.75</v>
      </c>
      <c r="F14" s="17">
        <f t="shared" si="1"/>
        <v>-0.25</v>
      </c>
      <c r="G14" s="18">
        <v>-187</v>
      </c>
    </row>
    <row r="15" spans="1:7" ht="15" x14ac:dyDescent="0.25">
      <c r="A15" s="12" t="s">
        <v>6</v>
      </c>
      <c r="B15" s="13">
        <v>375</v>
      </c>
      <c r="C15" s="14">
        <v>1</v>
      </c>
      <c r="D15" s="9">
        <f t="shared" si="0"/>
        <v>0.94</v>
      </c>
      <c r="E15" s="15">
        <v>1</v>
      </c>
      <c r="F15" s="9"/>
      <c r="G15" s="16"/>
    </row>
    <row r="16" spans="1:7" ht="15" x14ac:dyDescent="0.25">
      <c r="A16" s="12" t="s">
        <v>7</v>
      </c>
      <c r="B16" s="13">
        <v>298</v>
      </c>
      <c r="C16" s="14">
        <v>1</v>
      </c>
      <c r="D16" s="9">
        <f t="shared" si="0"/>
        <v>0.75</v>
      </c>
      <c r="E16" s="15">
        <v>0.75</v>
      </c>
      <c r="F16" s="17">
        <f t="shared" si="1"/>
        <v>-0.25</v>
      </c>
      <c r="G16" s="18">
        <v>-202</v>
      </c>
    </row>
    <row r="17" spans="1:7" ht="15" x14ac:dyDescent="0.25">
      <c r="A17" s="12" t="s">
        <v>8</v>
      </c>
      <c r="B17" s="13">
        <v>702</v>
      </c>
      <c r="C17" s="14">
        <v>1</v>
      </c>
      <c r="D17" s="9">
        <f t="shared" si="0"/>
        <v>1.76</v>
      </c>
      <c r="E17" s="15">
        <v>1.75</v>
      </c>
      <c r="F17" s="9">
        <f t="shared" si="1"/>
        <v>0.75</v>
      </c>
      <c r="G17" s="16">
        <v>635</v>
      </c>
    </row>
    <row r="18" spans="1:7" ht="15" x14ac:dyDescent="0.25">
      <c r="A18" s="12" t="s">
        <v>9</v>
      </c>
      <c r="B18" s="13">
        <v>657</v>
      </c>
      <c r="C18" s="14">
        <v>1.5</v>
      </c>
      <c r="D18" s="9">
        <f t="shared" si="0"/>
        <v>1.64</v>
      </c>
      <c r="E18" s="15">
        <v>1.75</v>
      </c>
      <c r="F18" s="9">
        <f t="shared" si="1"/>
        <v>0.25</v>
      </c>
      <c r="G18" s="16">
        <v>218</v>
      </c>
    </row>
    <row r="19" spans="1:7" ht="15" x14ac:dyDescent="0.25">
      <c r="A19" s="12" t="s">
        <v>10</v>
      </c>
      <c r="B19" s="13">
        <v>566</v>
      </c>
      <c r="C19" s="14">
        <v>1</v>
      </c>
      <c r="D19" s="9">
        <f t="shared" si="0"/>
        <v>1.42</v>
      </c>
      <c r="E19" s="15">
        <v>1.5</v>
      </c>
      <c r="F19" s="9">
        <f t="shared" si="1"/>
        <v>0.5</v>
      </c>
      <c r="G19" s="16">
        <v>416</v>
      </c>
    </row>
    <row r="20" spans="1:7" ht="15" x14ac:dyDescent="0.25">
      <c r="A20" s="12" t="s">
        <v>11</v>
      </c>
      <c r="B20" s="13">
        <v>748</v>
      </c>
      <c r="C20" s="14">
        <v>1.4</v>
      </c>
      <c r="D20" s="9">
        <f t="shared" si="0"/>
        <v>1.87</v>
      </c>
      <c r="E20" s="15">
        <v>1.75</v>
      </c>
      <c r="F20" s="9">
        <f t="shared" si="1"/>
        <v>0.35000000000000009</v>
      </c>
      <c r="G20" s="16">
        <v>225</v>
      </c>
    </row>
    <row r="21" spans="1:7" ht="15" x14ac:dyDescent="0.25">
      <c r="A21" s="12" t="s">
        <v>12</v>
      </c>
      <c r="B21" s="13">
        <v>350</v>
      </c>
      <c r="C21" s="14">
        <v>1</v>
      </c>
      <c r="D21" s="9">
        <f t="shared" si="0"/>
        <v>0.88</v>
      </c>
      <c r="E21" s="15">
        <v>1</v>
      </c>
      <c r="F21" s="9"/>
      <c r="G21" s="16"/>
    </row>
    <row r="22" spans="1:7" ht="15" x14ac:dyDescent="0.25">
      <c r="A22" s="12" t="s">
        <v>13</v>
      </c>
      <c r="B22" s="13">
        <v>574</v>
      </c>
      <c r="C22" s="14">
        <v>1</v>
      </c>
      <c r="D22" s="9">
        <f t="shared" si="0"/>
        <v>1.44</v>
      </c>
      <c r="E22" s="15">
        <v>1.5</v>
      </c>
      <c r="F22" s="9">
        <f t="shared" si="1"/>
        <v>0.5</v>
      </c>
      <c r="G22" s="16">
        <v>405</v>
      </c>
    </row>
    <row r="23" spans="1:7" ht="15" x14ac:dyDescent="0.25">
      <c r="A23" s="12" t="s">
        <v>14</v>
      </c>
      <c r="B23" s="13">
        <v>132</v>
      </c>
      <c r="C23" s="14">
        <v>1</v>
      </c>
      <c r="D23" s="9">
        <f t="shared" si="0"/>
        <v>0.33</v>
      </c>
      <c r="E23" s="15">
        <v>0.5</v>
      </c>
      <c r="F23" s="17">
        <f t="shared" si="1"/>
        <v>-0.5</v>
      </c>
      <c r="G23" s="18">
        <v>-416</v>
      </c>
    </row>
    <row r="24" spans="1:7" ht="15" x14ac:dyDescent="0.25">
      <c r="A24" s="12" t="s">
        <v>15</v>
      </c>
      <c r="B24" s="13">
        <v>440</v>
      </c>
      <c r="C24" s="14">
        <v>1</v>
      </c>
      <c r="D24" s="9">
        <f t="shared" si="0"/>
        <v>1.1000000000000001</v>
      </c>
      <c r="E24" s="15">
        <v>1.25</v>
      </c>
      <c r="F24" s="9">
        <f t="shared" si="1"/>
        <v>0.25</v>
      </c>
      <c r="G24" s="16">
        <v>208</v>
      </c>
    </row>
    <row r="25" spans="1:7" ht="15" x14ac:dyDescent="0.25">
      <c r="A25" s="19" t="s">
        <v>28</v>
      </c>
      <c r="B25" s="28">
        <v>24</v>
      </c>
      <c r="C25" s="14">
        <v>1</v>
      </c>
      <c r="D25" s="9">
        <f t="shared" si="0"/>
        <v>0.06</v>
      </c>
      <c r="E25" s="15">
        <v>0.25</v>
      </c>
      <c r="F25" s="17">
        <f t="shared" si="1"/>
        <v>-0.75</v>
      </c>
      <c r="G25" s="18">
        <v>-475</v>
      </c>
    </row>
    <row r="26" spans="1:7" ht="15" x14ac:dyDescent="0.25">
      <c r="A26" s="19" t="s">
        <v>16</v>
      </c>
      <c r="B26" s="28">
        <v>58</v>
      </c>
      <c r="C26" s="14">
        <v>0.25</v>
      </c>
      <c r="D26" s="9">
        <f t="shared" si="0"/>
        <v>0.15</v>
      </c>
      <c r="E26" s="15">
        <v>0.25</v>
      </c>
      <c r="F26" s="9"/>
      <c r="G26" s="16"/>
    </row>
    <row r="27" spans="1:7" ht="15.75" thickBot="1" x14ac:dyDescent="0.3">
      <c r="A27" s="29" t="s">
        <v>24</v>
      </c>
      <c r="B27" s="20">
        <v>127</v>
      </c>
      <c r="C27" s="21">
        <v>1.25</v>
      </c>
      <c r="D27" s="21">
        <f t="shared" si="0"/>
        <v>0.32</v>
      </c>
      <c r="E27" s="22">
        <v>0.5</v>
      </c>
      <c r="F27" s="30"/>
      <c r="G27" s="31"/>
    </row>
    <row r="28" spans="1:7" ht="15" thickBot="1" x14ac:dyDescent="0.25">
      <c r="A28" s="2" t="s">
        <v>27</v>
      </c>
      <c r="B28" s="24">
        <f>SUM(B13:B27)</f>
        <v>6064</v>
      </c>
      <c r="C28" s="25">
        <f t="shared" ref="C28:G28" si="3">SUM(C13:C27)</f>
        <v>15.4</v>
      </c>
      <c r="D28" s="25">
        <f t="shared" si="3"/>
        <v>15.190000000000001</v>
      </c>
      <c r="E28" s="26">
        <f t="shared" si="3"/>
        <v>16.25</v>
      </c>
      <c r="F28" s="25">
        <f t="shared" si="3"/>
        <v>1.6</v>
      </c>
      <c r="G28" s="27">
        <f t="shared" si="3"/>
        <v>1450</v>
      </c>
    </row>
    <row r="29" spans="1:7" ht="15.75" thickBot="1" x14ac:dyDescent="0.3">
      <c r="A29" s="32" t="s">
        <v>25</v>
      </c>
      <c r="B29" s="33">
        <v>302</v>
      </c>
      <c r="C29" s="33">
        <v>1</v>
      </c>
      <c r="D29" s="34">
        <f t="shared" si="0"/>
        <v>0.76</v>
      </c>
      <c r="E29" s="35">
        <v>0.75</v>
      </c>
      <c r="F29" s="30">
        <f t="shared" si="1"/>
        <v>-0.25</v>
      </c>
      <c r="G29" s="36">
        <v>-181</v>
      </c>
    </row>
    <row r="30" spans="1:7" ht="23.25" customHeight="1" thickBot="1" x14ac:dyDescent="0.25">
      <c r="A30" s="2" t="s">
        <v>17</v>
      </c>
      <c r="B30" s="37">
        <f>B12+B28+B29</f>
        <v>10854</v>
      </c>
      <c r="C30" s="38">
        <f t="shared" ref="C30:G30" si="4">C12+C28+C29</f>
        <v>26.4</v>
      </c>
      <c r="D30" s="38">
        <f t="shared" si="4"/>
        <v>27.160000000000004</v>
      </c>
      <c r="E30" s="39">
        <f t="shared" si="4"/>
        <v>28.25</v>
      </c>
      <c r="F30" s="38">
        <f t="shared" si="4"/>
        <v>3.1</v>
      </c>
      <c r="G30" s="40">
        <f t="shared" si="4"/>
        <v>2678</v>
      </c>
    </row>
    <row r="31" spans="1:7" ht="15" x14ac:dyDescent="0.25">
      <c r="A31" s="41"/>
      <c r="B31" s="4"/>
      <c r="C31" s="4"/>
      <c r="D31" s="4"/>
      <c r="E31" s="4"/>
      <c r="F31" s="4"/>
      <c r="G31" s="4"/>
    </row>
    <row r="32" spans="1:7" ht="15" x14ac:dyDescent="0.25">
      <c r="A32" s="79" t="s">
        <v>32</v>
      </c>
      <c r="B32" s="80"/>
      <c r="C32" s="80"/>
      <c r="D32" s="80"/>
      <c r="E32" s="81"/>
      <c r="F32" s="42">
        <f>F4+F6+F9+F13+F17+F18+F19+F20+F22+F24</f>
        <v>5.35</v>
      </c>
      <c r="G32" s="13">
        <f>G4+G6+G9+G13+G17+G18+G19+G20+G22+G24</f>
        <v>4298</v>
      </c>
    </row>
    <row r="33" spans="1:7" ht="15" x14ac:dyDescent="0.25">
      <c r="A33" s="79" t="s">
        <v>33</v>
      </c>
      <c r="B33" s="80"/>
      <c r="C33" s="80"/>
      <c r="D33" s="80"/>
      <c r="E33" s="81"/>
      <c r="F33" s="42">
        <f>F7+F10+F14+F16+F23+F25+F27+F29</f>
        <v>-2.25</v>
      </c>
      <c r="G33" s="13">
        <f>G7+G10+G14+G16+G23+G25+G27+G29</f>
        <v>-1620</v>
      </c>
    </row>
    <row r="34" spans="1:7" ht="15" x14ac:dyDescent="0.25">
      <c r="A34" s="43"/>
      <c r="B34" s="3"/>
      <c r="C34" s="3"/>
      <c r="D34" s="3"/>
      <c r="E34" s="3"/>
      <c r="F34" s="42">
        <f>SUM(F32:F33)</f>
        <v>3.0999999999999996</v>
      </c>
      <c r="G34" s="13">
        <f>SUM(G32:G33)</f>
        <v>2678</v>
      </c>
    </row>
    <row r="35" spans="1:7" x14ac:dyDescent="0.2">
      <c r="A35" s="1"/>
    </row>
    <row r="36" spans="1:7" x14ac:dyDescent="0.2">
      <c r="A36" s="1"/>
    </row>
    <row r="37" spans="1:7" x14ac:dyDescent="0.2">
      <c r="A37" s="1"/>
    </row>
    <row r="38" spans="1:7" x14ac:dyDescent="0.2">
      <c r="A38" s="1"/>
    </row>
    <row r="39" spans="1:7" x14ac:dyDescent="0.2">
      <c r="A39" s="1"/>
    </row>
    <row r="40" spans="1:7" x14ac:dyDescent="0.2">
      <c r="A40" s="1"/>
    </row>
    <row r="41" spans="1:7" x14ac:dyDescent="0.2">
      <c r="A41" s="1"/>
    </row>
    <row r="42" spans="1:7" x14ac:dyDescent="0.2">
      <c r="A42" s="1"/>
    </row>
    <row r="43" spans="1:7" x14ac:dyDescent="0.2">
      <c r="A43" s="1"/>
    </row>
    <row r="44" spans="1:7" x14ac:dyDescent="0.2">
      <c r="A44" s="1"/>
    </row>
    <row r="45" spans="1:7" x14ac:dyDescent="0.2">
      <c r="A45" s="1"/>
    </row>
    <row r="46" spans="1:7" x14ac:dyDescent="0.2">
      <c r="A46" s="1"/>
    </row>
    <row r="47" spans="1:7" x14ac:dyDescent="0.2">
      <c r="A47" s="1"/>
    </row>
    <row r="48" spans="1:7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</sheetData>
  <mergeCells count="10">
    <mergeCell ref="F2:F3"/>
    <mergeCell ref="C1:G1"/>
    <mergeCell ref="G2:G3"/>
    <mergeCell ref="A32:E32"/>
    <mergeCell ref="A33:E33"/>
    <mergeCell ref="A1:A3"/>
    <mergeCell ref="B1:B3"/>
    <mergeCell ref="C2:C3"/>
    <mergeCell ref="D2:D3"/>
    <mergeCell ref="E2:E3"/>
  </mergeCells>
  <pageMargins left="0.9055118110236221" right="0.11811023622047245" top="1.9291338582677167" bottom="0.74803149606299213" header="0.70866141732283472" footer="1.4960629921259843"/>
  <pageSetup paperSize="9" orientation="portrait" r:id="rId1"/>
  <headerFooter>
    <oddHeader>&amp;C&amp;"-,Paryškintasis"&amp;12
SOCIALINIŲ PEDAGOGŲ PAREIGYBĖS 2017/2018 M.M.&amp;R&amp;F</oddHeader>
    <oddFooter>&amp;CVyr. specialistė    Irena Vaitelienė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23" sqref="J23"/>
    </sheetView>
  </sheetViews>
  <sheetFormatPr defaultRowHeight="12.75" x14ac:dyDescent="0.2"/>
  <cols>
    <col min="1" max="1" width="26.42578125" style="5" customWidth="1"/>
    <col min="2" max="2" width="9.140625" style="6"/>
    <col min="3" max="3" width="10.140625" style="6" customWidth="1"/>
    <col min="4" max="4" width="11" style="6" customWidth="1"/>
    <col min="5" max="5" width="11.42578125" style="6" customWidth="1"/>
    <col min="6" max="6" width="10.28515625" style="6" customWidth="1"/>
    <col min="7" max="7" width="11.7109375" style="6" customWidth="1"/>
    <col min="8" max="16384" width="9.140625" style="6"/>
  </cols>
  <sheetData>
    <row r="1" spans="1:7" ht="19.5" customHeight="1" thickBot="1" x14ac:dyDescent="0.25">
      <c r="A1" s="82" t="s">
        <v>18</v>
      </c>
      <c r="B1" s="85" t="s">
        <v>26</v>
      </c>
      <c r="C1" s="74" t="s">
        <v>39</v>
      </c>
      <c r="D1" s="75"/>
      <c r="E1" s="75"/>
      <c r="F1" s="75"/>
      <c r="G1" s="76"/>
    </row>
    <row r="2" spans="1:7" x14ac:dyDescent="0.2">
      <c r="A2" s="83"/>
      <c r="B2" s="72"/>
      <c r="C2" s="86" t="s">
        <v>38</v>
      </c>
      <c r="D2" s="86" t="s">
        <v>30</v>
      </c>
      <c r="E2" s="86" t="s">
        <v>29</v>
      </c>
      <c r="F2" s="72" t="s">
        <v>37</v>
      </c>
      <c r="G2" s="77" t="s">
        <v>31</v>
      </c>
    </row>
    <row r="3" spans="1:7" ht="39.75" customHeight="1" thickBot="1" x14ac:dyDescent="0.25">
      <c r="A3" s="84"/>
      <c r="B3" s="73"/>
      <c r="C3" s="87"/>
      <c r="D3" s="73"/>
      <c r="E3" s="73"/>
      <c r="F3" s="73"/>
      <c r="G3" s="78"/>
    </row>
    <row r="4" spans="1:7" ht="15" x14ac:dyDescent="0.25">
      <c r="A4" s="7" t="s">
        <v>0</v>
      </c>
      <c r="B4" s="8">
        <v>701</v>
      </c>
      <c r="C4" s="9">
        <v>1</v>
      </c>
      <c r="D4" s="9">
        <f>ROUND((B4/400),2)</f>
        <v>1.75</v>
      </c>
      <c r="E4" s="10">
        <v>1.75</v>
      </c>
      <c r="F4" s="9">
        <f>E4:E5-C4</f>
        <v>0.75</v>
      </c>
      <c r="G4" s="11">
        <v>533</v>
      </c>
    </row>
    <row r="5" spans="1:7" ht="15" x14ac:dyDescent="0.25">
      <c r="A5" s="12" t="s">
        <v>1</v>
      </c>
      <c r="B5" s="13">
        <v>429</v>
      </c>
      <c r="C5" s="14">
        <v>0.75</v>
      </c>
      <c r="D5" s="9">
        <f t="shared" ref="D5:D29" si="0">ROUND((B5/400),2)</f>
        <v>1.07</v>
      </c>
      <c r="E5" s="15">
        <v>1</v>
      </c>
      <c r="F5" s="9"/>
      <c r="G5" s="16"/>
    </row>
    <row r="6" spans="1:7" ht="15" x14ac:dyDescent="0.25">
      <c r="A6" s="12" t="s">
        <v>2</v>
      </c>
      <c r="B6" s="13">
        <v>648</v>
      </c>
      <c r="C6" s="14">
        <v>1</v>
      </c>
      <c r="D6" s="9">
        <f t="shared" si="0"/>
        <v>1.62</v>
      </c>
      <c r="E6" s="15">
        <v>1.75</v>
      </c>
      <c r="F6" s="9">
        <f t="shared" ref="F6:F29" si="1">E6:E7-C6</f>
        <v>0.75</v>
      </c>
      <c r="G6" s="16">
        <v>477</v>
      </c>
    </row>
    <row r="7" spans="1:7" ht="15" x14ac:dyDescent="0.25">
      <c r="A7" s="12" t="s">
        <v>3</v>
      </c>
      <c r="B7" s="13">
        <v>705</v>
      </c>
      <c r="C7" s="14">
        <v>1</v>
      </c>
      <c r="D7" s="9">
        <f t="shared" si="0"/>
        <v>1.76</v>
      </c>
      <c r="E7" s="15">
        <v>1.75</v>
      </c>
      <c r="F7" s="9">
        <f t="shared" si="1"/>
        <v>0.75</v>
      </c>
      <c r="G7" s="44">
        <v>477</v>
      </c>
    </row>
    <row r="8" spans="1:7" ht="15" x14ac:dyDescent="0.25">
      <c r="A8" s="12" t="s">
        <v>19</v>
      </c>
      <c r="B8" s="13">
        <v>405</v>
      </c>
      <c r="C8" s="14">
        <v>1</v>
      </c>
      <c r="D8" s="9">
        <f t="shared" si="0"/>
        <v>1.01</v>
      </c>
      <c r="E8" s="15">
        <v>1</v>
      </c>
      <c r="F8" s="9"/>
      <c r="G8" s="16"/>
    </row>
    <row r="9" spans="1:7" ht="15" x14ac:dyDescent="0.25">
      <c r="A9" s="19" t="s">
        <v>20</v>
      </c>
      <c r="B9" s="13">
        <v>1017</v>
      </c>
      <c r="C9" s="14">
        <v>1</v>
      </c>
      <c r="D9" s="9">
        <f t="shared" si="0"/>
        <v>2.54</v>
      </c>
      <c r="E9" s="15">
        <v>2.5</v>
      </c>
      <c r="F9" s="9">
        <f t="shared" si="1"/>
        <v>1.5</v>
      </c>
      <c r="G9" s="16">
        <v>954</v>
      </c>
    </row>
    <row r="10" spans="1:7" ht="15" x14ac:dyDescent="0.25">
      <c r="A10" s="19" t="s">
        <v>21</v>
      </c>
      <c r="B10" s="13">
        <v>225</v>
      </c>
      <c r="C10" s="14">
        <v>1</v>
      </c>
      <c r="D10" s="9">
        <f t="shared" si="0"/>
        <v>0.56000000000000005</v>
      </c>
      <c r="E10" s="15">
        <v>0.5</v>
      </c>
      <c r="F10" s="17"/>
      <c r="G10" s="18"/>
    </row>
    <row r="11" spans="1:7" ht="15.75" thickBot="1" x14ac:dyDescent="0.3">
      <c r="A11" s="19" t="s">
        <v>22</v>
      </c>
      <c r="B11" s="20">
        <v>358</v>
      </c>
      <c r="C11" s="21">
        <v>0.5</v>
      </c>
      <c r="D11" s="21">
        <f t="shared" si="0"/>
        <v>0.9</v>
      </c>
      <c r="E11" s="22">
        <v>1</v>
      </c>
      <c r="F11" s="21">
        <f t="shared" si="1"/>
        <v>0.5</v>
      </c>
      <c r="G11" s="23">
        <v>333</v>
      </c>
    </row>
    <row r="12" spans="1:7" ht="15" thickBot="1" x14ac:dyDescent="0.25">
      <c r="A12" s="2" t="s">
        <v>23</v>
      </c>
      <c r="B12" s="24">
        <f>SUM(B4:B11)</f>
        <v>4488</v>
      </c>
      <c r="C12" s="25">
        <f t="shared" ref="C12:G12" si="2">SUM(C4:C11)</f>
        <v>7.25</v>
      </c>
      <c r="D12" s="25">
        <f t="shared" si="2"/>
        <v>11.21</v>
      </c>
      <c r="E12" s="26">
        <f t="shared" si="2"/>
        <v>11.25</v>
      </c>
      <c r="F12" s="25">
        <f t="shared" si="2"/>
        <v>4.25</v>
      </c>
      <c r="G12" s="27">
        <f t="shared" si="2"/>
        <v>2774</v>
      </c>
    </row>
    <row r="13" spans="1:7" ht="17.25" customHeight="1" x14ac:dyDescent="0.25">
      <c r="A13" s="7" t="s">
        <v>4</v>
      </c>
      <c r="B13" s="8">
        <v>717</v>
      </c>
      <c r="C13" s="9">
        <v>1</v>
      </c>
      <c r="D13" s="9">
        <f t="shared" si="0"/>
        <v>1.79</v>
      </c>
      <c r="E13" s="10">
        <v>1.75</v>
      </c>
      <c r="F13" s="9">
        <f t="shared" si="1"/>
        <v>0.75</v>
      </c>
      <c r="G13" s="45">
        <v>475</v>
      </c>
    </row>
    <row r="14" spans="1:7" ht="15" x14ac:dyDescent="0.25">
      <c r="A14" s="12" t="s">
        <v>5</v>
      </c>
      <c r="B14" s="13">
        <v>296</v>
      </c>
      <c r="C14" s="14">
        <v>0.5</v>
      </c>
      <c r="D14" s="9">
        <f t="shared" si="0"/>
        <v>0.74</v>
      </c>
      <c r="E14" s="15">
        <v>0.75</v>
      </c>
      <c r="F14" s="9">
        <f t="shared" si="1"/>
        <v>0.25</v>
      </c>
      <c r="G14" s="44">
        <v>208</v>
      </c>
    </row>
    <row r="15" spans="1:7" ht="15" x14ac:dyDescent="0.25">
      <c r="A15" s="12" t="s">
        <v>6</v>
      </c>
      <c r="B15" s="13">
        <v>375</v>
      </c>
      <c r="C15" s="14">
        <v>0.5</v>
      </c>
      <c r="D15" s="9">
        <f t="shared" si="0"/>
        <v>0.94</v>
      </c>
      <c r="E15" s="15">
        <v>1</v>
      </c>
      <c r="F15" s="9">
        <f t="shared" si="1"/>
        <v>0.5</v>
      </c>
      <c r="G15" s="16">
        <v>322</v>
      </c>
    </row>
    <row r="16" spans="1:7" ht="15" x14ac:dyDescent="0.25">
      <c r="A16" s="12" t="s">
        <v>7</v>
      </c>
      <c r="B16" s="13">
        <v>298</v>
      </c>
      <c r="C16" s="14">
        <v>0.5</v>
      </c>
      <c r="D16" s="9">
        <f t="shared" si="0"/>
        <v>0.75</v>
      </c>
      <c r="E16" s="15">
        <v>0.75</v>
      </c>
      <c r="F16" s="9">
        <f t="shared" si="1"/>
        <v>0.25</v>
      </c>
      <c r="G16" s="44">
        <v>161</v>
      </c>
    </row>
    <row r="17" spans="1:7" ht="15" x14ac:dyDescent="0.25">
      <c r="A17" s="12" t="s">
        <v>8</v>
      </c>
      <c r="B17" s="13">
        <v>702</v>
      </c>
      <c r="C17" s="14">
        <v>1</v>
      </c>
      <c r="D17" s="9">
        <f t="shared" si="0"/>
        <v>1.76</v>
      </c>
      <c r="E17" s="15">
        <v>1.75</v>
      </c>
      <c r="F17" s="9">
        <f t="shared" si="1"/>
        <v>0.75</v>
      </c>
      <c r="G17" s="44">
        <v>503</v>
      </c>
    </row>
    <row r="18" spans="1:7" ht="15" x14ac:dyDescent="0.25">
      <c r="A18" s="12" t="s">
        <v>9</v>
      </c>
      <c r="B18" s="13">
        <v>657</v>
      </c>
      <c r="C18" s="14">
        <v>1</v>
      </c>
      <c r="D18" s="9">
        <f t="shared" si="0"/>
        <v>1.64</v>
      </c>
      <c r="E18" s="15">
        <v>1.75</v>
      </c>
      <c r="F18" s="9">
        <f t="shared" si="1"/>
        <v>0.75</v>
      </c>
      <c r="G18" s="44">
        <v>525</v>
      </c>
    </row>
    <row r="19" spans="1:7" ht="15" x14ac:dyDescent="0.25">
      <c r="A19" s="12" t="s">
        <v>10</v>
      </c>
      <c r="B19" s="13">
        <v>566</v>
      </c>
      <c r="C19" s="14">
        <v>0.75</v>
      </c>
      <c r="D19" s="9">
        <f t="shared" si="0"/>
        <v>1.42</v>
      </c>
      <c r="E19" s="15">
        <v>1.5</v>
      </c>
      <c r="F19" s="9">
        <f t="shared" si="1"/>
        <v>0.75</v>
      </c>
      <c r="G19" s="44">
        <v>475</v>
      </c>
    </row>
    <row r="20" spans="1:7" ht="15" x14ac:dyDescent="0.25">
      <c r="A20" s="12" t="s">
        <v>11</v>
      </c>
      <c r="B20" s="13">
        <v>748</v>
      </c>
      <c r="C20" s="14">
        <v>1</v>
      </c>
      <c r="D20" s="9">
        <f t="shared" si="0"/>
        <v>1.87</v>
      </c>
      <c r="E20" s="15">
        <v>1.75</v>
      </c>
      <c r="F20" s="9">
        <f t="shared" si="1"/>
        <v>0.75</v>
      </c>
      <c r="G20" s="44">
        <v>500</v>
      </c>
    </row>
    <row r="21" spans="1:7" ht="15" x14ac:dyDescent="0.25">
      <c r="A21" s="12" t="s">
        <v>12</v>
      </c>
      <c r="B21" s="13">
        <v>350</v>
      </c>
      <c r="C21" s="14">
        <v>0.5</v>
      </c>
      <c r="D21" s="9">
        <f t="shared" si="0"/>
        <v>0.88</v>
      </c>
      <c r="E21" s="15">
        <v>0.75</v>
      </c>
      <c r="F21" s="9">
        <f t="shared" si="1"/>
        <v>0.25</v>
      </c>
      <c r="G21" s="44">
        <v>180</v>
      </c>
    </row>
    <row r="22" spans="1:7" ht="15" x14ac:dyDescent="0.25">
      <c r="A22" s="12" t="s">
        <v>13</v>
      </c>
      <c r="B22" s="13">
        <v>574</v>
      </c>
      <c r="C22" s="14">
        <v>0.75</v>
      </c>
      <c r="D22" s="9">
        <f t="shared" si="0"/>
        <v>1.44</v>
      </c>
      <c r="E22" s="15">
        <v>1.5</v>
      </c>
      <c r="F22" s="9">
        <f t="shared" si="1"/>
        <v>0.75</v>
      </c>
      <c r="G22" s="44">
        <v>541</v>
      </c>
    </row>
    <row r="23" spans="1:7" ht="15" x14ac:dyDescent="0.25">
      <c r="A23" s="12" t="s">
        <v>14</v>
      </c>
      <c r="B23" s="13">
        <v>132</v>
      </c>
      <c r="C23" s="14"/>
      <c r="D23" s="9">
        <f t="shared" si="0"/>
        <v>0.33</v>
      </c>
      <c r="E23" s="15"/>
      <c r="F23" s="9"/>
      <c r="G23" s="44"/>
    </row>
    <row r="24" spans="1:7" ht="15" x14ac:dyDescent="0.25">
      <c r="A24" s="12" t="s">
        <v>15</v>
      </c>
      <c r="B24" s="13">
        <v>440</v>
      </c>
      <c r="C24" s="14">
        <v>0.75</v>
      </c>
      <c r="D24" s="9">
        <f t="shared" si="0"/>
        <v>1.1000000000000001</v>
      </c>
      <c r="E24" s="15">
        <v>1.25</v>
      </c>
      <c r="F24" s="9">
        <f t="shared" si="1"/>
        <v>0.5</v>
      </c>
      <c r="G24" s="44">
        <v>326</v>
      </c>
    </row>
    <row r="25" spans="1:7" ht="15" x14ac:dyDescent="0.25">
      <c r="A25" s="19" t="s">
        <v>28</v>
      </c>
      <c r="B25" s="28">
        <v>24</v>
      </c>
      <c r="C25" s="14"/>
      <c r="D25" s="9">
        <f t="shared" si="0"/>
        <v>0.06</v>
      </c>
      <c r="E25" s="15"/>
      <c r="F25" s="46"/>
      <c r="G25" s="44"/>
    </row>
    <row r="26" spans="1:7" ht="15" x14ac:dyDescent="0.25">
      <c r="A26" s="19" t="s">
        <v>16</v>
      </c>
      <c r="B26" s="28">
        <v>58</v>
      </c>
      <c r="C26" s="14"/>
      <c r="D26" s="9">
        <f t="shared" si="0"/>
        <v>0.15</v>
      </c>
      <c r="E26" s="15">
        <v>0.25</v>
      </c>
      <c r="F26" s="9">
        <f t="shared" si="1"/>
        <v>0.25</v>
      </c>
      <c r="G26" s="16">
        <v>189</v>
      </c>
    </row>
    <row r="27" spans="1:7" ht="15.75" thickBot="1" x14ac:dyDescent="0.3">
      <c r="A27" s="29" t="s">
        <v>24</v>
      </c>
      <c r="B27" s="20">
        <v>127</v>
      </c>
      <c r="C27" s="21">
        <v>1.25</v>
      </c>
      <c r="D27" s="21">
        <f t="shared" si="0"/>
        <v>0.32</v>
      </c>
      <c r="E27" s="22">
        <v>0.5</v>
      </c>
      <c r="F27" s="30"/>
      <c r="G27" s="31"/>
    </row>
    <row r="28" spans="1:7" ht="15" thickBot="1" x14ac:dyDescent="0.25">
      <c r="A28" s="2" t="s">
        <v>27</v>
      </c>
      <c r="B28" s="24">
        <f>SUM(B13:B27)</f>
        <v>6064</v>
      </c>
      <c r="C28" s="25">
        <f t="shared" ref="C28:G28" si="3">SUM(C13:C27)</f>
        <v>9.5</v>
      </c>
      <c r="D28" s="25">
        <f t="shared" si="3"/>
        <v>15.190000000000001</v>
      </c>
      <c r="E28" s="26">
        <f t="shared" si="3"/>
        <v>15.25</v>
      </c>
      <c r="F28" s="25">
        <f t="shared" si="3"/>
        <v>6.5</v>
      </c>
      <c r="G28" s="27">
        <f t="shared" si="3"/>
        <v>4405</v>
      </c>
    </row>
    <row r="29" spans="1:7" ht="15.75" thickBot="1" x14ac:dyDescent="0.3">
      <c r="A29" s="32" t="s">
        <v>25</v>
      </c>
      <c r="B29" s="33">
        <v>302</v>
      </c>
      <c r="C29" s="34">
        <v>0.25</v>
      </c>
      <c r="D29" s="34">
        <f t="shared" si="0"/>
        <v>0.76</v>
      </c>
      <c r="E29" s="35">
        <v>0.75</v>
      </c>
      <c r="F29" s="47">
        <f t="shared" si="1"/>
        <v>0.5</v>
      </c>
      <c r="G29" s="48">
        <v>416</v>
      </c>
    </row>
    <row r="30" spans="1:7" ht="23.25" customHeight="1" thickBot="1" x14ac:dyDescent="0.25">
      <c r="A30" s="2" t="s">
        <v>17</v>
      </c>
      <c r="B30" s="37">
        <f>B12+B28+B29</f>
        <v>10854</v>
      </c>
      <c r="C30" s="38">
        <f t="shared" ref="C30:G30" si="4">C12+C28+C29</f>
        <v>17</v>
      </c>
      <c r="D30" s="38">
        <f t="shared" si="4"/>
        <v>27.160000000000004</v>
      </c>
      <c r="E30" s="39">
        <f t="shared" si="4"/>
        <v>27.25</v>
      </c>
      <c r="F30" s="38">
        <f t="shared" si="4"/>
        <v>11.25</v>
      </c>
      <c r="G30" s="40">
        <f t="shared" si="4"/>
        <v>7595</v>
      </c>
    </row>
    <row r="31" spans="1:7" ht="15" x14ac:dyDescent="0.25">
      <c r="A31" s="41"/>
      <c r="B31" s="4"/>
      <c r="C31" s="4"/>
      <c r="D31" s="4"/>
      <c r="E31" s="4"/>
      <c r="F31" s="4"/>
      <c r="G31" s="4"/>
    </row>
    <row r="32" spans="1:7" ht="15" x14ac:dyDescent="0.25">
      <c r="A32" s="79" t="s">
        <v>47</v>
      </c>
      <c r="B32" s="80"/>
      <c r="C32" s="80"/>
      <c r="D32" s="80"/>
      <c r="E32" s="81"/>
      <c r="F32" s="14">
        <f>F30-F27-F10</f>
        <v>11.25</v>
      </c>
      <c r="G32" s="13">
        <f>G30</f>
        <v>7595</v>
      </c>
    </row>
    <row r="33" spans="1:7" ht="15" x14ac:dyDescent="0.25">
      <c r="A33" s="79" t="s">
        <v>48</v>
      </c>
      <c r="B33" s="80"/>
      <c r="C33" s="80"/>
      <c r="D33" s="80"/>
      <c r="E33" s="81"/>
      <c r="F33" s="14">
        <f>F27+F10</f>
        <v>0</v>
      </c>
      <c r="G33" s="13"/>
    </row>
    <row r="34" spans="1:7" ht="15" x14ac:dyDescent="0.25">
      <c r="A34" s="43"/>
      <c r="B34" s="3"/>
      <c r="C34" s="3"/>
      <c r="D34" s="3"/>
      <c r="E34" s="3"/>
      <c r="F34" s="14">
        <f>SUM(F32:F33)</f>
        <v>11.25</v>
      </c>
      <c r="G34" s="13">
        <f>SUM(G32:G33)</f>
        <v>7595</v>
      </c>
    </row>
    <row r="35" spans="1:7" x14ac:dyDescent="0.2">
      <c r="A35" s="1"/>
    </row>
    <row r="36" spans="1:7" x14ac:dyDescent="0.2">
      <c r="A36" s="1"/>
    </row>
    <row r="37" spans="1:7" x14ac:dyDescent="0.2">
      <c r="A37" s="1"/>
    </row>
    <row r="38" spans="1:7" x14ac:dyDescent="0.2">
      <c r="A38" s="1"/>
    </row>
    <row r="39" spans="1:7" x14ac:dyDescent="0.2">
      <c r="A39" s="1"/>
    </row>
    <row r="40" spans="1:7" x14ac:dyDescent="0.2">
      <c r="A40" s="1"/>
    </row>
    <row r="41" spans="1:7" x14ac:dyDescent="0.2">
      <c r="A41" s="1"/>
    </row>
    <row r="42" spans="1:7" x14ac:dyDescent="0.2">
      <c r="A42" s="1"/>
    </row>
    <row r="43" spans="1:7" x14ac:dyDescent="0.2">
      <c r="A43" s="1"/>
    </row>
    <row r="44" spans="1:7" x14ac:dyDescent="0.2">
      <c r="A44" s="1"/>
    </row>
    <row r="45" spans="1:7" x14ac:dyDescent="0.2">
      <c r="A45" s="1"/>
    </row>
    <row r="46" spans="1:7" x14ac:dyDescent="0.2">
      <c r="A46" s="1"/>
    </row>
    <row r="47" spans="1:7" x14ac:dyDescent="0.2">
      <c r="A47" s="1"/>
    </row>
    <row r="48" spans="1:7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</sheetData>
  <mergeCells count="10">
    <mergeCell ref="A32:E32"/>
    <mergeCell ref="A33:E33"/>
    <mergeCell ref="A1:A3"/>
    <mergeCell ref="B1:B3"/>
    <mergeCell ref="C1:G1"/>
    <mergeCell ref="C2:C3"/>
    <mergeCell ref="D2:D3"/>
    <mergeCell ref="E2:E3"/>
    <mergeCell ref="F2:F3"/>
    <mergeCell ref="G2:G3"/>
  </mergeCells>
  <pageMargins left="0.9055118110236221" right="0.11811023622047245" top="2.1259842519685042" bottom="0.74803149606299213" header="0.9055118110236221" footer="0.9055118110236221"/>
  <pageSetup paperSize="9" orientation="portrait" r:id="rId1"/>
  <headerFooter>
    <oddHeader>&amp;C
&amp;"-,Paryškintasis"&amp;12PSICHOLOGŲ PAREIGYBĖS NUO 2017-09-01&amp;R&amp;F</oddHeader>
    <oddFooter>&amp;CVyr. specialistė   Irena Vaitelienė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6" sqref="P16"/>
    </sheetView>
  </sheetViews>
  <sheetFormatPr defaultRowHeight="12.75" outlineLevelRow="1" x14ac:dyDescent="0.2"/>
  <cols>
    <col min="1" max="1" width="26.42578125" style="5" customWidth="1"/>
    <col min="2" max="2" width="9.140625" style="6"/>
    <col min="3" max="3" width="8.7109375" style="6" customWidth="1"/>
    <col min="4" max="4" width="9.28515625" style="6" customWidth="1"/>
    <col min="5" max="5" width="9.5703125" style="6" customWidth="1"/>
    <col min="6" max="6" width="8.140625" style="6" customWidth="1"/>
    <col min="7" max="7" width="6.140625" style="6" customWidth="1"/>
    <col min="8" max="8" width="9.28515625" style="6" customWidth="1"/>
    <col min="9" max="9" width="9.5703125" style="6" customWidth="1"/>
    <col min="10" max="10" width="9.28515625" style="6" customWidth="1"/>
    <col min="11" max="16384" width="9.140625" style="6"/>
  </cols>
  <sheetData>
    <row r="1" spans="1:10" ht="19.5" customHeight="1" x14ac:dyDescent="0.2">
      <c r="A1" s="82" t="s">
        <v>18</v>
      </c>
      <c r="B1" s="99" t="s">
        <v>26</v>
      </c>
      <c r="C1" s="88" t="s">
        <v>40</v>
      </c>
      <c r="D1" s="88" t="s">
        <v>41</v>
      </c>
      <c r="E1" s="97" t="s">
        <v>42</v>
      </c>
      <c r="F1" s="97"/>
      <c r="G1" s="98"/>
      <c r="H1" s="88" t="s">
        <v>44</v>
      </c>
      <c r="I1" s="91" t="s">
        <v>45</v>
      </c>
      <c r="J1" s="94" t="s">
        <v>46</v>
      </c>
    </row>
    <row r="2" spans="1:10" ht="12.75" customHeight="1" x14ac:dyDescent="0.2">
      <c r="A2" s="83"/>
      <c r="B2" s="100"/>
      <c r="C2" s="89"/>
      <c r="D2" s="89"/>
      <c r="E2" s="102" t="s">
        <v>34</v>
      </c>
      <c r="F2" s="89" t="s">
        <v>35</v>
      </c>
      <c r="G2" s="100" t="s">
        <v>43</v>
      </c>
      <c r="H2" s="89"/>
      <c r="I2" s="92"/>
      <c r="J2" s="95"/>
    </row>
    <row r="3" spans="1:10" ht="39.75" customHeight="1" thickBot="1" x14ac:dyDescent="0.25">
      <c r="A3" s="84"/>
      <c r="B3" s="101"/>
      <c r="C3" s="90"/>
      <c r="D3" s="90"/>
      <c r="E3" s="103"/>
      <c r="F3" s="90"/>
      <c r="G3" s="101"/>
      <c r="H3" s="90"/>
      <c r="I3" s="93"/>
      <c r="J3" s="96"/>
    </row>
    <row r="4" spans="1:10" ht="15" x14ac:dyDescent="0.25">
      <c r="A4" s="7" t="s">
        <v>0</v>
      </c>
      <c r="B4" s="8">
        <v>701</v>
      </c>
      <c r="C4" s="9">
        <v>33.25</v>
      </c>
      <c r="D4" s="8">
        <v>34</v>
      </c>
      <c r="E4" s="46"/>
      <c r="F4" s="46">
        <v>0.75</v>
      </c>
      <c r="G4" s="50"/>
      <c r="H4" s="14">
        <f>C4+E4+F4+G4</f>
        <v>34</v>
      </c>
      <c r="I4" s="68">
        <v>34</v>
      </c>
      <c r="J4" s="66">
        <f>I4-D4</f>
        <v>0</v>
      </c>
    </row>
    <row r="5" spans="1:10" ht="15" x14ac:dyDescent="0.25">
      <c r="A5" s="12" t="s">
        <v>1</v>
      </c>
      <c r="B5" s="13">
        <v>429</v>
      </c>
      <c r="C5" s="14">
        <v>34.75</v>
      </c>
      <c r="D5" s="8">
        <v>35</v>
      </c>
      <c r="E5" s="51">
        <v>-0.25</v>
      </c>
      <c r="F5" s="46"/>
      <c r="G5" s="52"/>
      <c r="H5" s="14">
        <f t="shared" ref="H5:H29" si="0">C5+E5+F5+G5</f>
        <v>34.5</v>
      </c>
      <c r="I5" s="68">
        <v>35</v>
      </c>
      <c r="J5" s="64">
        <f t="shared" ref="J5:J29" si="1">I5-D5</f>
        <v>0</v>
      </c>
    </row>
    <row r="6" spans="1:10" ht="15" x14ac:dyDescent="0.25">
      <c r="A6" s="12" t="s">
        <v>2</v>
      </c>
      <c r="B6" s="13">
        <v>648</v>
      </c>
      <c r="C6" s="14">
        <v>32.450000000000003</v>
      </c>
      <c r="D6" s="8">
        <v>33</v>
      </c>
      <c r="E6" s="51"/>
      <c r="F6" s="46">
        <v>0.75</v>
      </c>
      <c r="G6" s="52"/>
      <c r="H6" s="14">
        <f t="shared" si="0"/>
        <v>33.200000000000003</v>
      </c>
      <c r="I6" s="68">
        <v>34</v>
      </c>
      <c r="J6" s="64">
        <f t="shared" si="1"/>
        <v>1</v>
      </c>
    </row>
    <row r="7" spans="1:10" ht="15" x14ac:dyDescent="0.25">
      <c r="A7" s="12" t="s">
        <v>3</v>
      </c>
      <c r="B7" s="13">
        <v>705</v>
      </c>
      <c r="C7" s="14">
        <v>35.99</v>
      </c>
      <c r="D7" s="8">
        <v>36</v>
      </c>
      <c r="E7" s="51"/>
      <c r="F7" s="46">
        <v>0.75</v>
      </c>
      <c r="G7" s="52"/>
      <c r="H7" s="14">
        <f t="shared" si="0"/>
        <v>36.74</v>
      </c>
      <c r="I7" s="68">
        <v>37</v>
      </c>
      <c r="J7" s="64">
        <f t="shared" si="1"/>
        <v>1</v>
      </c>
    </row>
    <row r="8" spans="1:10" ht="15" x14ac:dyDescent="0.25">
      <c r="A8" s="12" t="s">
        <v>19</v>
      </c>
      <c r="B8" s="13">
        <v>405</v>
      </c>
      <c r="C8" s="14">
        <v>37</v>
      </c>
      <c r="D8" s="8">
        <v>37</v>
      </c>
      <c r="E8" s="51"/>
      <c r="F8" s="46"/>
      <c r="G8" s="52"/>
      <c r="H8" s="14">
        <f t="shared" si="0"/>
        <v>37</v>
      </c>
      <c r="I8" s="68">
        <v>37</v>
      </c>
      <c r="J8" s="64">
        <f t="shared" si="1"/>
        <v>0</v>
      </c>
    </row>
    <row r="9" spans="1:10" ht="15" x14ac:dyDescent="0.25">
      <c r="A9" s="19" t="s">
        <v>20</v>
      </c>
      <c r="B9" s="13">
        <v>1017</v>
      </c>
      <c r="C9" s="14">
        <v>43.25</v>
      </c>
      <c r="D9" s="8">
        <v>44</v>
      </c>
      <c r="E9" s="51"/>
      <c r="F9" s="46">
        <v>1.5</v>
      </c>
      <c r="G9" s="52">
        <f>1+6</f>
        <v>7</v>
      </c>
      <c r="H9" s="14">
        <f t="shared" si="0"/>
        <v>51.75</v>
      </c>
      <c r="I9" s="68">
        <v>52</v>
      </c>
      <c r="J9" s="64">
        <f t="shared" si="1"/>
        <v>8</v>
      </c>
    </row>
    <row r="10" spans="1:10" ht="15" x14ac:dyDescent="0.25">
      <c r="A10" s="19" t="s">
        <v>21</v>
      </c>
      <c r="B10" s="13">
        <v>225</v>
      </c>
      <c r="C10" s="14">
        <f>38+18.75</f>
        <v>56.75</v>
      </c>
      <c r="D10" s="8">
        <v>57</v>
      </c>
      <c r="E10" s="51"/>
      <c r="F10" s="46"/>
      <c r="G10" s="52"/>
      <c r="H10" s="14">
        <f t="shared" si="0"/>
        <v>56.75</v>
      </c>
      <c r="I10" s="68">
        <v>57</v>
      </c>
      <c r="J10" s="64">
        <f t="shared" si="1"/>
        <v>0</v>
      </c>
    </row>
    <row r="11" spans="1:10" ht="15.75" thickBot="1" x14ac:dyDescent="0.3">
      <c r="A11" s="19" t="s">
        <v>22</v>
      </c>
      <c r="B11" s="20">
        <v>358</v>
      </c>
      <c r="C11" s="21">
        <v>33.520000000000003</v>
      </c>
      <c r="D11" s="20">
        <v>34</v>
      </c>
      <c r="E11" s="47"/>
      <c r="F11" s="47">
        <v>0.5</v>
      </c>
      <c r="G11" s="53"/>
      <c r="H11" s="21">
        <f t="shared" si="0"/>
        <v>34.020000000000003</v>
      </c>
      <c r="I11" s="71">
        <v>34</v>
      </c>
      <c r="J11" s="65">
        <f t="shared" si="1"/>
        <v>0</v>
      </c>
    </row>
    <row r="12" spans="1:10" ht="15" thickBot="1" x14ac:dyDescent="0.25">
      <c r="A12" s="2" t="s">
        <v>23</v>
      </c>
      <c r="B12" s="24">
        <f>SUM(B4:B11)</f>
        <v>4488</v>
      </c>
      <c r="C12" s="25">
        <f t="shared" ref="C12:J12" si="2">SUM(C4:C11)</f>
        <v>306.95999999999998</v>
      </c>
      <c r="D12" s="24">
        <f t="shared" si="2"/>
        <v>310</v>
      </c>
      <c r="E12" s="54">
        <f t="shared" si="2"/>
        <v>-0.25</v>
      </c>
      <c r="F12" s="25">
        <f t="shared" si="2"/>
        <v>4.25</v>
      </c>
      <c r="G12" s="49">
        <f t="shared" si="2"/>
        <v>7</v>
      </c>
      <c r="H12" s="60">
        <f t="shared" si="2"/>
        <v>317.95999999999998</v>
      </c>
      <c r="I12" s="69">
        <f t="shared" si="2"/>
        <v>320</v>
      </c>
      <c r="J12" s="62">
        <f t="shared" si="2"/>
        <v>10</v>
      </c>
    </row>
    <row r="13" spans="1:10" ht="17.25" customHeight="1" x14ac:dyDescent="0.25">
      <c r="A13" s="7" t="s">
        <v>4</v>
      </c>
      <c r="B13" s="8">
        <v>717</v>
      </c>
      <c r="C13" s="9">
        <v>35.75</v>
      </c>
      <c r="D13" s="8">
        <v>36</v>
      </c>
      <c r="E13" s="46">
        <v>1</v>
      </c>
      <c r="F13" s="46">
        <v>0.75</v>
      </c>
      <c r="G13" s="50"/>
      <c r="H13" s="14">
        <f t="shared" si="0"/>
        <v>37.5</v>
      </c>
      <c r="I13" s="68">
        <v>38</v>
      </c>
      <c r="J13" s="64">
        <f t="shared" si="1"/>
        <v>2</v>
      </c>
    </row>
    <row r="14" spans="1:10" ht="15" x14ac:dyDescent="0.25">
      <c r="A14" s="12" t="s">
        <v>5</v>
      </c>
      <c r="B14" s="13">
        <v>296</v>
      </c>
      <c r="C14" s="14">
        <v>25.85</v>
      </c>
      <c r="D14" s="8">
        <v>26</v>
      </c>
      <c r="E14" s="51"/>
      <c r="F14" s="46">
        <v>0.25</v>
      </c>
      <c r="G14" s="52"/>
      <c r="H14" s="14">
        <f t="shared" si="0"/>
        <v>26.1</v>
      </c>
      <c r="I14" s="68">
        <v>27</v>
      </c>
      <c r="J14" s="64">
        <f t="shared" si="1"/>
        <v>1</v>
      </c>
    </row>
    <row r="15" spans="1:10" ht="15" x14ac:dyDescent="0.25">
      <c r="A15" s="12" t="s">
        <v>6</v>
      </c>
      <c r="B15" s="13">
        <v>375</v>
      </c>
      <c r="C15" s="14">
        <v>32.17</v>
      </c>
      <c r="D15" s="8">
        <v>33</v>
      </c>
      <c r="E15" s="51"/>
      <c r="F15" s="46">
        <v>0.5</v>
      </c>
      <c r="G15" s="52"/>
      <c r="H15" s="14">
        <f t="shared" si="0"/>
        <v>32.67</v>
      </c>
      <c r="I15" s="68">
        <v>33</v>
      </c>
      <c r="J15" s="64">
        <f t="shared" si="1"/>
        <v>0</v>
      </c>
    </row>
    <row r="16" spans="1:10" ht="15" x14ac:dyDescent="0.25">
      <c r="A16" s="12" t="s">
        <v>7</v>
      </c>
      <c r="B16" s="13">
        <v>298</v>
      </c>
      <c r="C16" s="14">
        <v>33.5</v>
      </c>
      <c r="D16" s="8">
        <v>34</v>
      </c>
      <c r="E16" s="51">
        <v>2.5</v>
      </c>
      <c r="F16" s="46">
        <v>0.25</v>
      </c>
      <c r="G16" s="52"/>
      <c r="H16" s="14">
        <f t="shared" si="0"/>
        <v>36.25</v>
      </c>
      <c r="I16" s="68">
        <v>37</v>
      </c>
      <c r="J16" s="64">
        <f t="shared" si="1"/>
        <v>3</v>
      </c>
    </row>
    <row r="17" spans="1:10" ht="15" x14ac:dyDescent="0.25">
      <c r="A17" s="12" t="s">
        <v>8</v>
      </c>
      <c r="B17" s="13">
        <v>702</v>
      </c>
      <c r="C17" s="14">
        <v>37.25</v>
      </c>
      <c r="D17" s="8">
        <v>38</v>
      </c>
      <c r="E17" s="51"/>
      <c r="F17" s="46">
        <v>0.75</v>
      </c>
      <c r="G17" s="52"/>
      <c r="H17" s="14">
        <f t="shared" si="0"/>
        <v>38</v>
      </c>
      <c r="I17" s="68">
        <v>38</v>
      </c>
      <c r="J17" s="64">
        <f t="shared" si="1"/>
        <v>0</v>
      </c>
    </row>
    <row r="18" spans="1:10" ht="15" x14ac:dyDescent="0.25">
      <c r="A18" s="12" t="s">
        <v>9</v>
      </c>
      <c r="B18" s="13">
        <v>657</v>
      </c>
      <c r="C18" s="14">
        <f>63.48+0.75+4.5</f>
        <v>68.72999999999999</v>
      </c>
      <c r="D18" s="8">
        <v>70</v>
      </c>
      <c r="E18" s="51">
        <v>-0.03</v>
      </c>
      <c r="F18" s="46">
        <v>0.75</v>
      </c>
      <c r="G18" s="52"/>
      <c r="H18" s="14">
        <f t="shared" si="0"/>
        <v>69.449999999999989</v>
      </c>
      <c r="I18" s="68">
        <v>70</v>
      </c>
      <c r="J18" s="64">
        <f t="shared" si="1"/>
        <v>0</v>
      </c>
    </row>
    <row r="19" spans="1:10" ht="15" x14ac:dyDescent="0.25">
      <c r="A19" s="12" t="s">
        <v>10</v>
      </c>
      <c r="B19" s="13">
        <v>566</v>
      </c>
      <c r="C19" s="14">
        <v>51</v>
      </c>
      <c r="D19" s="8">
        <v>51</v>
      </c>
      <c r="E19" s="51"/>
      <c r="F19" s="46">
        <v>0.75</v>
      </c>
      <c r="G19" s="52"/>
      <c r="H19" s="14">
        <f t="shared" si="0"/>
        <v>51.75</v>
      </c>
      <c r="I19" s="68">
        <v>52</v>
      </c>
      <c r="J19" s="64">
        <f t="shared" si="1"/>
        <v>1</v>
      </c>
    </row>
    <row r="20" spans="1:10" ht="15" x14ac:dyDescent="0.25">
      <c r="A20" s="12" t="s">
        <v>11</v>
      </c>
      <c r="B20" s="13">
        <v>748</v>
      </c>
      <c r="C20" s="14">
        <v>42.25</v>
      </c>
      <c r="D20" s="8">
        <v>43</v>
      </c>
      <c r="E20" s="51"/>
      <c r="F20" s="46">
        <v>0.75</v>
      </c>
      <c r="G20" s="67">
        <v>0.35</v>
      </c>
      <c r="H20" s="14">
        <f t="shared" si="0"/>
        <v>43.35</v>
      </c>
      <c r="I20" s="68">
        <v>44</v>
      </c>
      <c r="J20" s="64">
        <f t="shared" si="1"/>
        <v>1</v>
      </c>
    </row>
    <row r="21" spans="1:10" ht="15" x14ac:dyDescent="0.25">
      <c r="A21" s="12" t="s">
        <v>12</v>
      </c>
      <c r="B21" s="13">
        <v>350</v>
      </c>
      <c r="C21" s="14">
        <v>31.6</v>
      </c>
      <c r="D21" s="8">
        <v>32</v>
      </c>
      <c r="E21" s="51"/>
      <c r="F21" s="46">
        <v>0.25</v>
      </c>
      <c r="G21" s="52"/>
      <c r="H21" s="14">
        <f t="shared" si="0"/>
        <v>31.85</v>
      </c>
      <c r="I21" s="68">
        <v>32</v>
      </c>
      <c r="J21" s="64">
        <f t="shared" si="1"/>
        <v>0</v>
      </c>
    </row>
    <row r="22" spans="1:10" ht="15" x14ac:dyDescent="0.25">
      <c r="A22" s="12" t="s">
        <v>13</v>
      </c>
      <c r="B22" s="13">
        <v>574</v>
      </c>
      <c r="C22" s="14">
        <v>36.65</v>
      </c>
      <c r="D22" s="8">
        <v>37</v>
      </c>
      <c r="E22" s="51"/>
      <c r="F22" s="46">
        <v>0.75</v>
      </c>
      <c r="G22" s="52"/>
      <c r="H22" s="14">
        <f t="shared" si="0"/>
        <v>37.4</v>
      </c>
      <c r="I22" s="68">
        <v>38</v>
      </c>
      <c r="J22" s="64">
        <f t="shared" si="1"/>
        <v>1</v>
      </c>
    </row>
    <row r="23" spans="1:10" ht="15" x14ac:dyDescent="0.25">
      <c r="A23" s="12" t="s">
        <v>14</v>
      </c>
      <c r="B23" s="13">
        <v>132</v>
      </c>
      <c r="C23" s="14">
        <f>26.75-15.75</f>
        <v>11</v>
      </c>
      <c r="D23" s="8">
        <v>11</v>
      </c>
      <c r="E23" s="51"/>
      <c r="F23" s="46"/>
      <c r="G23" s="52"/>
      <c r="H23" s="14">
        <f t="shared" si="0"/>
        <v>11</v>
      </c>
      <c r="I23" s="68">
        <v>11</v>
      </c>
      <c r="J23" s="64">
        <f t="shared" si="1"/>
        <v>0</v>
      </c>
    </row>
    <row r="24" spans="1:10" ht="15" x14ac:dyDescent="0.25">
      <c r="A24" s="12" t="s">
        <v>15</v>
      </c>
      <c r="B24" s="13">
        <v>440</v>
      </c>
      <c r="C24" s="14">
        <v>36.119999999999997</v>
      </c>
      <c r="D24" s="8">
        <v>37</v>
      </c>
      <c r="E24" s="51">
        <v>0.25</v>
      </c>
      <c r="F24" s="46">
        <v>0.5</v>
      </c>
      <c r="G24" s="52"/>
      <c r="H24" s="14">
        <f t="shared" si="0"/>
        <v>36.869999999999997</v>
      </c>
      <c r="I24" s="68">
        <v>37</v>
      </c>
      <c r="J24" s="64">
        <f t="shared" si="1"/>
        <v>0</v>
      </c>
    </row>
    <row r="25" spans="1:10" ht="15" hidden="1" outlineLevel="1" x14ac:dyDescent="0.25">
      <c r="A25" s="19" t="s">
        <v>28</v>
      </c>
      <c r="B25" s="28">
        <v>24</v>
      </c>
      <c r="C25" s="14"/>
      <c r="D25" s="8"/>
      <c r="E25" s="51"/>
      <c r="F25" s="46"/>
      <c r="G25" s="52"/>
      <c r="H25" s="14">
        <f t="shared" si="0"/>
        <v>0</v>
      </c>
      <c r="I25" s="68"/>
      <c r="J25" s="64">
        <f t="shared" si="1"/>
        <v>0</v>
      </c>
    </row>
    <row r="26" spans="1:10" ht="15" collapsed="1" x14ac:dyDescent="0.25">
      <c r="A26" s="19" t="s">
        <v>16</v>
      </c>
      <c r="B26" s="28">
        <v>58</v>
      </c>
      <c r="C26" s="14">
        <v>31.08</v>
      </c>
      <c r="D26" s="8">
        <v>32</v>
      </c>
      <c r="E26" s="51"/>
      <c r="F26" s="46">
        <v>0.25</v>
      </c>
      <c r="G26" s="52"/>
      <c r="H26" s="14">
        <f t="shared" si="0"/>
        <v>31.33</v>
      </c>
      <c r="I26" s="68">
        <v>32</v>
      </c>
      <c r="J26" s="64">
        <f t="shared" si="1"/>
        <v>0</v>
      </c>
    </row>
    <row r="27" spans="1:10" ht="15.75" thickBot="1" x14ac:dyDescent="0.3">
      <c r="A27" s="29" t="s">
        <v>24</v>
      </c>
      <c r="B27" s="20">
        <v>127</v>
      </c>
      <c r="C27" s="21">
        <v>66</v>
      </c>
      <c r="D27" s="20">
        <v>66</v>
      </c>
      <c r="E27" s="47"/>
      <c r="F27" s="47"/>
      <c r="G27" s="53"/>
      <c r="H27" s="21">
        <f t="shared" si="0"/>
        <v>66</v>
      </c>
      <c r="I27" s="71">
        <v>66</v>
      </c>
      <c r="J27" s="65">
        <f t="shared" si="1"/>
        <v>0</v>
      </c>
    </row>
    <row r="28" spans="1:10" ht="15" thickBot="1" x14ac:dyDescent="0.25">
      <c r="A28" s="2" t="s">
        <v>27</v>
      </c>
      <c r="B28" s="24">
        <f>SUM(B13:B27)</f>
        <v>6064</v>
      </c>
      <c r="C28" s="25">
        <f t="shared" ref="C28:J28" si="3">SUM(C13:C27)</f>
        <v>538.95000000000005</v>
      </c>
      <c r="D28" s="24">
        <f t="shared" si="3"/>
        <v>546</v>
      </c>
      <c r="E28" s="54">
        <f t="shared" si="3"/>
        <v>3.72</v>
      </c>
      <c r="F28" s="54">
        <f t="shared" si="3"/>
        <v>6.5</v>
      </c>
      <c r="G28" s="55">
        <f t="shared" si="3"/>
        <v>0.35</v>
      </c>
      <c r="H28" s="60">
        <f t="shared" si="3"/>
        <v>549.52</v>
      </c>
      <c r="I28" s="69">
        <f t="shared" si="3"/>
        <v>555</v>
      </c>
      <c r="J28" s="62">
        <f t="shared" si="3"/>
        <v>9</v>
      </c>
    </row>
    <row r="29" spans="1:10" ht="15.75" thickBot="1" x14ac:dyDescent="0.3">
      <c r="A29" s="32" t="s">
        <v>25</v>
      </c>
      <c r="B29" s="33">
        <v>302</v>
      </c>
      <c r="C29" s="34">
        <v>22.13</v>
      </c>
      <c r="D29" s="33">
        <v>23</v>
      </c>
      <c r="E29" s="56"/>
      <c r="F29" s="47">
        <v>0.5</v>
      </c>
      <c r="G29" s="57"/>
      <c r="H29" s="14">
        <f t="shared" si="0"/>
        <v>22.63</v>
      </c>
      <c r="I29" s="68">
        <v>23</v>
      </c>
      <c r="J29" s="64">
        <f t="shared" si="1"/>
        <v>0</v>
      </c>
    </row>
    <row r="30" spans="1:10" ht="23.25" customHeight="1" thickBot="1" x14ac:dyDescent="0.25">
      <c r="A30" s="2" t="s">
        <v>17</v>
      </c>
      <c r="B30" s="37">
        <f>B12+B28+B29</f>
        <v>10854</v>
      </c>
      <c r="C30" s="38">
        <f t="shared" ref="C30:J30" si="4">C12+C28+C29</f>
        <v>868.04000000000008</v>
      </c>
      <c r="D30" s="37">
        <f t="shared" si="4"/>
        <v>879</v>
      </c>
      <c r="E30" s="58">
        <f t="shared" si="4"/>
        <v>3.47</v>
      </c>
      <c r="F30" s="58">
        <f t="shared" si="4"/>
        <v>11.25</v>
      </c>
      <c r="G30" s="59">
        <f t="shared" si="4"/>
        <v>7.35</v>
      </c>
      <c r="H30" s="61">
        <f t="shared" si="4"/>
        <v>890.11</v>
      </c>
      <c r="I30" s="70">
        <f t="shared" si="4"/>
        <v>898</v>
      </c>
      <c r="J30" s="63">
        <f t="shared" si="4"/>
        <v>19</v>
      </c>
    </row>
    <row r="31" spans="1:10" ht="15" x14ac:dyDescent="0.25">
      <c r="A31" s="41"/>
      <c r="B31" s="4"/>
      <c r="C31" s="4"/>
      <c r="D31" s="4"/>
      <c r="E31" s="4"/>
      <c r="F31" s="4"/>
      <c r="G31" s="4"/>
    </row>
    <row r="32" spans="1:10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</sheetData>
  <mergeCells count="11">
    <mergeCell ref="A1:A3"/>
    <mergeCell ref="B1:B3"/>
    <mergeCell ref="E2:E3"/>
    <mergeCell ref="F2:F3"/>
    <mergeCell ref="G2:G3"/>
    <mergeCell ref="H1:H3"/>
    <mergeCell ref="I1:I3"/>
    <mergeCell ref="J1:J3"/>
    <mergeCell ref="C1:C3"/>
    <mergeCell ref="D1:D3"/>
    <mergeCell ref="E1:G1"/>
  </mergeCells>
  <pageMargins left="0.70866141732283472" right="0.11811023622047245" top="2.3228346456692917" bottom="0.74803149606299213" header="1.1023622047244095" footer="1.4960629921259843"/>
  <pageSetup paperSize="9" scale="88" orientation="portrait" r:id="rId1"/>
  <headerFooter>
    <oddHeader>&amp;C&amp;"-,Paryškintasis"&amp;12
Didžiausio leistino pareigybių skaičiaus pokytis &amp;R&amp;F</oddHeader>
    <oddFooter>&amp;C&amp;12Vyr. specialistė     Irena Vaitelienė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Soc.ped.</vt:lpstr>
      <vt:lpstr>Psichol.</vt:lpstr>
      <vt:lpstr>Didž.leist.2017 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Vaitelienė</dc:creator>
  <cp:lastModifiedBy>Aušra Gabrėnienė</cp:lastModifiedBy>
  <cp:lastPrinted>2017-09-11T12:35:10Z</cp:lastPrinted>
  <dcterms:created xsi:type="dcterms:W3CDTF">2017-09-07T08:16:25Z</dcterms:created>
  <dcterms:modified xsi:type="dcterms:W3CDTF">2017-09-12T07:33:32Z</dcterms:modified>
</cp:coreProperties>
</file>