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tabRatio="629" activeTab="1"/>
  </bookViews>
  <sheets>
    <sheet name="01" sheetId="15" r:id="rId1"/>
    <sheet name="02" sheetId="19" r:id="rId2"/>
    <sheet name="03" sheetId="18" r:id="rId3"/>
    <sheet name="04" sheetId="44" r:id="rId4"/>
    <sheet name="05" sheetId="34" r:id="rId5"/>
    <sheet name="06" sheetId="48" r:id="rId6"/>
    <sheet name="07" sheetId="49" r:id="rId7"/>
    <sheet name="08" sheetId="47" r:id="rId8"/>
    <sheet name="09" sheetId="36" r:id="rId9"/>
    <sheet name="10" sheetId="32" r:id="rId10"/>
    <sheet name="11" sheetId="20" r:id="rId11"/>
    <sheet name="12" sheetId="30" r:id="rId12"/>
    <sheet name="13" sheetId="29" r:id="rId13"/>
    <sheet name="14" sheetId="51" r:id="rId14"/>
    <sheet name="15" sheetId="42" r:id="rId15"/>
    <sheet name="16" sheetId="41" r:id="rId16"/>
    <sheet name="Priemoniu vykdytoju kodai" sheetId="3" r:id="rId17"/>
  </sheets>
  <definedNames>
    <definedName name="_xlnm.Print_Area" localSheetId="0">'01'!$A$1:$Q$103</definedName>
    <definedName name="_xlnm.Print_Area" localSheetId="1">'02'!$A$1:$Q$393</definedName>
    <definedName name="_xlnm.Print_Area" localSheetId="2">'03'!$A$1:$Q$55</definedName>
    <definedName name="_xlnm.Print_Area" localSheetId="4">'05'!$A$1:$Q$71</definedName>
    <definedName name="_xlnm.Print_Area" localSheetId="11">'12'!$A$1:$Q$67</definedName>
  </definedNames>
  <calcPr calcId="152511"/>
</workbook>
</file>

<file path=xl/calcChain.xml><?xml version="1.0" encoding="utf-8"?>
<calcChain xmlns="http://schemas.openxmlformats.org/spreadsheetml/2006/main">
  <c r="H28" i="51" l="1"/>
  <c r="H79" i="44"/>
  <c r="H81" i="44" s="1"/>
  <c r="H71" i="44"/>
  <c r="J66" i="44"/>
  <c r="M65" i="44"/>
  <c r="L65" i="44"/>
  <c r="K65" i="44"/>
  <c r="J65" i="44"/>
  <c r="I65" i="44"/>
  <c r="H65" i="44"/>
  <c r="H64" i="44"/>
  <c r="M63" i="44"/>
  <c r="L63" i="44"/>
  <c r="K63" i="44"/>
  <c r="J63" i="44"/>
  <c r="I63" i="44"/>
  <c r="H62" i="44"/>
  <c r="H63" i="44" s="1"/>
  <c r="M61" i="44"/>
  <c r="L61" i="44"/>
  <c r="L66" i="44" s="1"/>
  <c r="L67" i="44" s="1"/>
  <c r="L68" i="44" s="1"/>
  <c r="K61" i="44"/>
  <c r="K66" i="44" s="1"/>
  <c r="I61" i="44"/>
  <c r="I66" i="44" s="1"/>
  <c r="H60" i="44"/>
  <c r="H61" i="44" s="1"/>
  <c r="H66" i="44" s="1"/>
  <c r="M58" i="44"/>
  <c r="M57" i="44"/>
  <c r="L57" i="44"/>
  <c r="K57" i="44"/>
  <c r="I57" i="44"/>
  <c r="H56" i="44"/>
  <c r="H57" i="44" s="1"/>
  <c r="M55" i="44"/>
  <c r="L55" i="44"/>
  <c r="K55" i="44"/>
  <c r="I55" i="44"/>
  <c r="H54" i="44"/>
  <c r="H55" i="44" s="1"/>
  <c r="M53" i="44"/>
  <c r="L53" i="44"/>
  <c r="K53" i="44"/>
  <c r="I53" i="44"/>
  <c r="H52" i="44"/>
  <c r="H53" i="44" s="1"/>
  <c r="M51" i="44"/>
  <c r="L51" i="44"/>
  <c r="L58" i="44" s="1"/>
  <c r="K51" i="44"/>
  <c r="K58" i="44" s="1"/>
  <c r="J51" i="44"/>
  <c r="J58" i="44" s="1"/>
  <c r="I51" i="44"/>
  <c r="I58" i="44" s="1"/>
  <c r="H51" i="44"/>
  <c r="H50" i="44"/>
  <c r="M47" i="44"/>
  <c r="L47" i="44"/>
  <c r="K47" i="44"/>
  <c r="J47" i="44"/>
  <c r="I47" i="44"/>
  <c r="H46" i="44"/>
  <c r="H47" i="44" s="1"/>
  <c r="M45" i="44"/>
  <c r="L45" i="44"/>
  <c r="K45" i="44"/>
  <c r="J45" i="44"/>
  <c r="I45" i="44"/>
  <c r="H45" i="44"/>
  <c r="H44" i="44"/>
  <c r="M43" i="44"/>
  <c r="L43" i="44"/>
  <c r="K43" i="44"/>
  <c r="J43" i="44"/>
  <c r="I43" i="44"/>
  <c r="H42" i="44"/>
  <c r="H43" i="44" s="1"/>
  <c r="M41" i="44"/>
  <c r="L41" i="44"/>
  <c r="K41" i="44"/>
  <c r="J41" i="44"/>
  <c r="I41" i="44"/>
  <c r="H40" i="44"/>
  <c r="H41" i="44" s="1"/>
  <c r="M39" i="44"/>
  <c r="L39" i="44"/>
  <c r="K39" i="44"/>
  <c r="J39" i="44"/>
  <c r="I39" i="44"/>
  <c r="H39" i="44"/>
  <c r="M37" i="44"/>
  <c r="M48" i="44" s="1"/>
  <c r="L37" i="44"/>
  <c r="L48" i="44" s="1"/>
  <c r="K37" i="44"/>
  <c r="K48" i="44" s="1"/>
  <c r="J37" i="44"/>
  <c r="I37" i="44"/>
  <c r="I48" i="44" s="1"/>
  <c r="H36" i="44"/>
  <c r="H37" i="44" s="1"/>
  <c r="M35" i="44"/>
  <c r="L35" i="44"/>
  <c r="K35" i="44"/>
  <c r="J35" i="44"/>
  <c r="J48" i="44" s="1"/>
  <c r="I35" i="44"/>
  <c r="H34" i="44"/>
  <c r="H35" i="44" s="1"/>
  <c r="M31" i="44"/>
  <c r="L31" i="44"/>
  <c r="K31" i="44"/>
  <c r="J31" i="44"/>
  <c r="I31" i="44"/>
  <c r="H30" i="44"/>
  <c r="H31" i="44" s="1"/>
  <c r="M29" i="44"/>
  <c r="L29" i="44"/>
  <c r="L32" i="44" s="1"/>
  <c r="K29" i="44"/>
  <c r="K32" i="44" s="1"/>
  <c r="J29" i="44"/>
  <c r="J32" i="44" s="1"/>
  <c r="I29" i="44"/>
  <c r="H28" i="44"/>
  <c r="H27" i="44"/>
  <c r="H29" i="44" s="1"/>
  <c r="M26" i="44"/>
  <c r="L26" i="44"/>
  <c r="K26" i="44"/>
  <c r="J26" i="44"/>
  <c r="I26" i="44"/>
  <c r="H25" i="44"/>
  <c r="H26" i="44" s="1"/>
  <c r="M24" i="44"/>
  <c r="M32" i="44" s="1"/>
  <c r="L24" i="44"/>
  <c r="K24" i="44"/>
  <c r="J24" i="44"/>
  <c r="I24" i="44"/>
  <c r="I32" i="44" s="1"/>
  <c r="H22" i="44"/>
  <c r="H24" i="44" s="1"/>
  <c r="M19" i="44"/>
  <c r="L19" i="44"/>
  <c r="K19" i="44"/>
  <c r="J19" i="44"/>
  <c r="I19" i="44"/>
  <c r="H19" i="44"/>
  <c r="M17" i="44"/>
  <c r="L17" i="44"/>
  <c r="L20" i="44" s="1"/>
  <c r="K17" i="44"/>
  <c r="J17" i="44"/>
  <c r="I17" i="44"/>
  <c r="H17" i="44"/>
  <c r="H16" i="44"/>
  <c r="M15" i="44"/>
  <c r="L15" i="44"/>
  <c r="K15" i="44"/>
  <c r="J15" i="44"/>
  <c r="I15" i="44"/>
  <c r="H14" i="44"/>
  <c r="H15" i="44" s="1"/>
  <c r="M13" i="44"/>
  <c r="L13" i="44"/>
  <c r="K13" i="44"/>
  <c r="J13" i="44"/>
  <c r="I13" i="44"/>
  <c r="H12" i="44"/>
  <c r="H13" i="44" s="1"/>
  <c r="M11" i="44"/>
  <c r="M20" i="44" s="1"/>
  <c r="L11" i="44"/>
  <c r="K11" i="44"/>
  <c r="K20" i="44" s="1"/>
  <c r="J11" i="44"/>
  <c r="J20" i="44" s="1"/>
  <c r="I11" i="44"/>
  <c r="I20" i="44" s="1"/>
  <c r="H9" i="44"/>
  <c r="H11" i="44" s="1"/>
  <c r="H32" i="44" l="1"/>
  <c r="M67" i="44"/>
  <c r="M68" i="44" s="1"/>
  <c r="I67" i="44"/>
  <c r="I68" i="44" s="1"/>
  <c r="H20" i="44"/>
  <c r="H48" i="44"/>
  <c r="H67" i="44" s="1"/>
  <c r="H68" i="44" s="1"/>
  <c r="H58" i="44"/>
  <c r="K67" i="44"/>
  <c r="K68" i="44" s="1"/>
  <c r="J67" i="44"/>
  <c r="J68" i="44" s="1"/>
  <c r="L86" i="15" l="1"/>
  <c r="I45" i="41" l="1"/>
  <c r="I41" i="41"/>
  <c r="I40" i="41"/>
  <c r="I39" i="41"/>
  <c r="I38" i="41" s="1"/>
  <c r="J32" i="41"/>
  <c r="J31" i="41"/>
  <c r="H31" i="41"/>
  <c r="H32" i="41" s="1"/>
  <c r="M30" i="41"/>
  <c r="L30" i="41"/>
  <c r="K30" i="41"/>
  <c r="I30" i="41"/>
  <c r="I31" i="41" s="1"/>
  <c r="I32" i="41" s="1"/>
  <c r="H30" i="41"/>
  <c r="M27" i="41"/>
  <c r="M31" i="41" s="1"/>
  <c r="M32" i="41" s="1"/>
  <c r="L27" i="41"/>
  <c r="L31" i="41" s="1"/>
  <c r="L32" i="41" s="1"/>
  <c r="K27" i="41"/>
  <c r="K31" i="41" s="1"/>
  <c r="K32" i="41" s="1"/>
  <c r="I27" i="41"/>
  <c r="H27" i="41"/>
  <c r="M22" i="41"/>
  <c r="L22" i="41"/>
  <c r="K22" i="41"/>
  <c r="J22" i="41"/>
  <c r="I22" i="41"/>
  <c r="H22" i="41"/>
  <c r="M19" i="41"/>
  <c r="L19" i="41"/>
  <c r="K19" i="41"/>
  <c r="J19" i="41"/>
  <c r="I19" i="41"/>
  <c r="H19" i="41"/>
  <c r="M16" i="41"/>
  <c r="L16" i="41"/>
  <c r="K16" i="41"/>
  <c r="K23" i="41" s="1"/>
  <c r="J16" i="41"/>
  <c r="J23" i="41" s="1"/>
  <c r="I16" i="41"/>
  <c r="H16" i="41"/>
  <c r="M13" i="41"/>
  <c r="L13" i="41"/>
  <c r="K13" i="41"/>
  <c r="J13" i="41"/>
  <c r="I13" i="41"/>
  <c r="I23" i="41" s="1"/>
  <c r="H13" i="41"/>
  <c r="H23" i="41" s="1"/>
  <c r="L23" i="41" l="1"/>
  <c r="L33" i="41" s="1"/>
  <c r="M23" i="41"/>
  <c r="M33" i="41" s="1"/>
  <c r="K33" i="41"/>
  <c r="I33" i="41"/>
  <c r="H33" i="41"/>
  <c r="J33" i="41"/>
  <c r="I47" i="41"/>
  <c r="I134" i="32"/>
  <c r="H118" i="42" l="1"/>
  <c r="H109" i="42"/>
  <c r="M102" i="42"/>
  <c r="L102" i="42"/>
  <c r="K102" i="42"/>
  <c r="J102" i="42"/>
  <c r="I102" i="42"/>
  <c r="I103" i="42" s="1"/>
  <c r="I104" i="42" s="1"/>
  <c r="H101" i="42"/>
  <c r="H102" i="42" s="1"/>
  <c r="H103" i="42" s="1"/>
  <c r="H104" i="42" s="1"/>
  <c r="M95" i="42"/>
  <c r="L95" i="42"/>
  <c r="K95" i="42"/>
  <c r="K103" i="42" s="1"/>
  <c r="K104" i="42" s="1"/>
  <c r="J95" i="42"/>
  <c r="J103" i="42" s="1"/>
  <c r="J104" i="42" s="1"/>
  <c r="I95" i="42"/>
  <c r="H94" i="42"/>
  <c r="H95" i="42" s="1"/>
  <c r="M93" i="42"/>
  <c r="L93" i="42"/>
  <c r="K93" i="42"/>
  <c r="J93" i="42"/>
  <c r="I93" i="42"/>
  <c r="H93" i="42"/>
  <c r="M89" i="42"/>
  <c r="L89" i="42"/>
  <c r="K89" i="42"/>
  <c r="J89" i="42"/>
  <c r="I89" i="42"/>
  <c r="H89" i="42"/>
  <c r="M82" i="42"/>
  <c r="L82" i="42"/>
  <c r="K82" i="42"/>
  <c r="J82" i="42"/>
  <c r="I82" i="42"/>
  <c r="H81" i="42"/>
  <c r="H82" i="42" s="1"/>
  <c r="M80" i="42"/>
  <c r="L80" i="42"/>
  <c r="K80" i="42"/>
  <c r="K83" i="42" s="1"/>
  <c r="J80" i="42"/>
  <c r="I80" i="42"/>
  <c r="H80" i="42"/>
  <c r="M78" i="42"/>
  <c r="M83" i="42" s="1"/>
  <c r="L78" i="42"/>
  <c r="K78" i="42"/>
  <c r="J78" i="42"/>
  <c r="I78" i="42"/>
  <c r="I83" i="42" s="1"/>
  <c r="H78" i="42"/>
  <c r="M74" i="42"/>
  <c r="L74" i="42"/>
  <c r="K74" i="42"/>
  <c r="J74" i="42"/>
  <c r="I74" i="42"/>
  <c r="H73" i="42"/>
  <c r="H74" i="42" s="1"/>
  <c r="M72" i="42"/>
  <c r="L72" i="42"/>
  <c r="K72" i="42"/>
  <c r="J72" i="42"/>
  <c r="I72" i="42"/>
  <c r="H72" i="42"/>
  <c r="M69" i="42"/>
  <c r="L69" i="42"/>
  <c r="K69" i="42"/>
  <c r="J69" i="42"/>
  <c r="I69" i="42"/>
  <c r="H69" i="42"/>
  <c r="M62" i="42"/>
  <c r="L62" i="42"/>
  <c r="K62" i="42"/>
  <c r="J62" i="42"/>
  <c r="I62" i="42"/>
  <c r="H62" i="42"/>
  <c r="M58" i="42"/>
  <c r="L58" i="42"/>
  <c r="K58" i="42"/>
  <c r="J58" i="42"/>
  <c r="I58" i="42"/>
  <c r="H58" i="42"/>
  <c r="M48" i="42"/>
  <c r="L48" i="42"/>
  <c r="K48" i="42"/>
  <c r="I48" i="42"/>
  <c r="H48" i="42"/>
  <c r="M46" i="42"/>
  <c r="L46" i="42"/>
  <c r="K46" i="42"/>
  <c r="J46" i="42"/>
  <c r="J49" i="42" s="1"/>
  <c r="I46" i="42"/>
  <c r="H46" i="42"/>
  <c r="J43" i="42"/>
  <c r="M42" i="42"/>
  <c r="M43" i="42" s="1"/>
  <c r="L42" i="42"/>
  <c r="L43" i="42" s="1"/>
  <c r="K42" i="42"/>
  <c r="K43" i="42" s="1"/>
  <c r="I42" i="42"/>
  <c r="I43" i="42" s="1"/>
  <c r="H42" i="42"/>
  <c r="H43" i="42" s="1"/>
  <c r="M38" i="42"/>
  <c r="M39" i="42" s="1"/>
  <c r="L38" i="42"/>
  <c r="L39" i="42" s="1"/>
  <c r="K38" i="42"/>
  <c r="K39" i="42" s="1"/>
  <c r="I38" i="42"/>
  <c r="I39" i="42" s="1"/>
  <c r="H38" i="42"/>
  <c r="H39" i="42" s="1"/>
  <c r="M34" i="42"/>
  <c r="L34" i="42"/>
  <c r="K34" i="42"/>
  <c r="J34" i="42"/>
  <c r="I34" i="42"/>
  <c r="H34" i="42"/>
  <c r="M32" i="42"/>
  <c r="L32" i="42"/>
  <c r="K32" i="42"/>
  <c r="J32" i="42"/>
  <c r="I32" i="42"/>
  <c r="H31" i="42"/>
  <c r="M30" i="42"/>
  <c r="L30" i="42"/>
  <c r="K30" i="42"/>
  <c r="J30" i="42"/>
  <c r="I30" i="42"/>
  <c r="H30" i="42"/>
  <c r="M28" i="42"/>
  <c r="L28" i="42"/>
  <c r="K28" i="42"/>
  <c r="J28" i="42"/>
  <c r="I28" i="42"/>
  <c r="H28" i="42"/>
  <c r="M24" i="42"/>
  <c r="L24" i="42"/>
  <c r="K24" i="42"/>
  <c r="J24" i="42"/>
  <c r="I24" i="42"/>
  <c r="H23" i="42"/>
  <c r="H24" i="42" s="1"/>
  <c r="M22" i="42"/>
  <c r="L22" i="42"/>
  <c r="K22" i="42"/>
  <c r="J22" i="42"/>
  <c r="I22" i="42"/>
  <c r="H22" i="42"/>
  <c r="M20" i="42"/>
  <c r="L20" i="42"/>
  <c r="K20" i="42"/>
  <c r="J20" i="42"/>
  <c r="I20" i="42"/>
  <c r="H19" i="42"/>
  <c r="H20" i="42" s="1"/>
  <c r="M18" i="42"/>
  <c r="L18" i="42"/>
  <c r="K18" i="42"/>
  <c r="J18" i="42"/>
  <c r="I18" i="42"/>
  <c r="H18" i="42"/>
  <c r="M15" i="42"/>
  <c r="L15" i="42"/>
  <c r="K15" i="42"/>
  <c r="J15" i="42"/>
  <c r="I15" i="42"/>
  <c r="H15" i="42"/>
  <c r="M12" i="42"/>
  <c r="L12" i="42"/>
  <c r="K12" i="42"/>
  <c r="J12" i="42"/>
  <c r="I12" i="42"/>
  <c r="H12" i="42"/>
  <c r="M10" i="42"/>
  <c r="L10" i="42"/>
  <c r="K10" i="42"/>
  <c r="J10" i="42"/>
  <c r="I10" i="42"/>
  <c r="H10" i="42"/>
  <c r="I25" i="42" l="1"/>
  <c r="M25" i="42"/>
  <c r="K35" i="42"/>
  <c r="J25" i="42"/>
  <c r="L35" i="42"/>
  <c r="H63" i="42"/>
  <c r="L63" i="42"/>
  <c r="L49" i="42"/>
  <c r="I63" i="42"/>
  <c r="I84" i="42" s="1"/>
  <c r="M63" i="42"/>
  <c r="I75" i="42"/>
  <c r="M75" i="42"/>
  <c r="H120" i="42"/>
  <c r="J50" i="42"/>
  <c r="K75" i="42"/>
  <c r="K25" i="42"/>
  <c r="I35" i="42"/>
  <c r="M35" i="42"/>
  <c r="H49" i="42"/>
  <c r="M49" i="42"/>
  <c r="J63" i="42"/>
  <c r="J75" i="42"/>
  <c r="H75" i="42"/>
  <c r="L75" i="42"/>
  <c r="L84" i="42" s="1"/>
  <c r="I96" i="42"/>
  <c r="I97" i="42" s="1"/>
  <c r="M96" i="42"/>
  <c r="M97" i="42" s="1"/>
  <c r="K96" i="42"/>
  <c r="K97" i="42" s="1"/>
  <c r="L103" i="42"/>
  <c r="L104" i="42" s="1"/>
  <c r="M84" i="42"/>
  <c r="H25" i="42"/>
  <c r="L25" i="42"/>
  <c r="J35" i="42"/>
  <c r="K49" i="42"/>
  <c r="K50" i="42" s="1"/>
  <c r="K105" i="42" s="1"/>
  <c r="I49" i="42"/>
  <c r="K63" i="42"/>
  <c r="H83" i="42"/>
  <c r="L83" i="42"/>
  <c r="J83" i="42"/>
  <c r="J96" i="42"/>
  <c r="J97" i="42" s="1"/>
  <c r="H96" i="42"/>
  <c r="H97" i="42" s="1"/>
  <c r="L96" i="42"/>
  <c r="L97" i="42" s="1"/>
  <c r="M103" i="42"/>
  <c r="M104" i="42" s="1"/>
  <c r="K84" i="42"/>
  <c r="L50" i="42"/>
  <c r="H84" i="42"/>
  <c r="H32" i="42"/>
  <c r="H35" i="42" s="1"/>
  <c r="J84" i="42" l="1"/>
  <c r="M50" i="42"/>
  <c r="M105" i="42" s="1"/>
  <c r="I50" i="42"/>
  <c r="I105" i="42" s="1"/>
  <c r="H50" i="42"/>
  <c r="H105" i="42" s="1"/>
  <c r="J105" i="42"/>
  <c r="L105" i="42"/>
  <c r="I52" i="47" l="1"/>
  <c r="J52" i="47"/>
  <c r="K52" i="47"/>
  <c r="L52" i="47"/>
  <c r="I51" i="47"/>
  <c r="J51" i="47"/>
  <c r="K51" i="47"/>
  <c r="L51" i="47"/>
  <c r="M51" i="47"/>
  <c r="M52" i="47" s="1"/>
  <c r="H52" i="47"/>
  <c r="K99" i="29"/>
  <c r="H98" i="29"/>
  <c r="H97" i="29"/>
  <c r="H67" i="29"/>
  <c r="K60" i="29"/>
  <c r="I59" i="29"/>
  <c r="J59" i="29"/>
  <c r="K59" i="29"/>
  <c r="H59" i="29"/>
  <c r="I58" i="29"/>
  <c r="J58" i="29"/>
  <c r="K58" i="29"/>
  <c r="L58" i="29"/>
  <c r="M58" i="29"/>
  <c r="H58" i="29"/>
  <c r="I54" i="29"/>
  <c r="J54" i="29"/>
  <c r="K54" i="29"/>
  <c r="L54" i="29"/>
  <c r="M54" i="29"/>
  <c r="H54" i="29"/>
  <c r="J34" i="29"/>
  <c r="K34" i="29"/>
  <c r="I39" i="29"/>
  <c r="J39" i="29"/>
  <c r="J48" i="29" s="1"/>
  <c r="J60" i="29" s="1"/>
  <c r="J99" i="29" s="1"/>
  <c r="K39" i="29"/>
  <c r="L39" i="29"/>
  <c r="M39" i="29"/>
  <c r="K48" i="29"/>
  <c r="I47" i="29"/>
  <c r="J47" i="29"/>
  <c r="K47" i="29"/>
  <c r="L47" i="29"/>
  <c r="M47" i="29"/>
  <c r="I44" i="29"/>
  <c r="I48" i="29" s="1"/>
  <c r="J44" i="29"/>
  <c r="K44" i="29"/>
  <c r="L44" i="29"/>
  <c r="M44" i="29"/>
  <c r="H39" i="29"/>
  <c r="H33" i="29"/>
  <c r="H29" i="29"/>
  <c r="H27" i="29"/>
  <c r="M59" i="29" l="1"/>
  <c r="L59" i="29"/>
  <c r="M48" i="29"/>
  <c r="L48" i="29"/>
  <c r="H43" i="29"/>
  <c r="H42" i="29"/>
  <c r="H44" i="29" s="1"/>
  <c r="H48" i="29" s="1"/>
  <c r="L163" i="19" l="1"/>
  <c r="M377" i="19"/>
  <c r="L377" i="19"/>
  <c r="K377" i="19"/>
  <c r="J377" i="19"/>
  <c r="I377" i="19"/>
  <c r="H376" i="19"/>
  <c r="H375" i="19"/>
  <c r="H374" i="19"/>
  <c r="H377" i="19" s="1"/>
  <c r="M373" i="19"/>
  <c r="L373" i="19"/>
  <c r="K373" i="19"/>
  <c r="J373" i="19"/>
  <c r="I373" i="19"/>
  <c r="H373" i="19"/>
  <c r="H372" i="19"/>
  <c r="H371" i="19"/>
  <c r="H370" i="19"/>
  <c r="M369" i="19"/>
  <c r="L369" i="19"/>
  <c r="K369" i="19"/>
  <c r="J369" i="19"/>
  <c r="I369" i="19"/>
  <c r="H368" i="19"/>
  <c r="H367" i="19"/>
  <c r="H366" i="19"/>
  <c r="H369" i="19" s="1"/>
  <c r="M365" i="19"/>
  <c r="L365" i="19"/>
  <c r="K365" i="19"/>
  <c r="J365" i="19"/>
  <c r="I365" i="19"/>
  <c r="H364" i="19"/>
  <c r="H363" i="19"/>
  <c r="H365" i="19" s="1"/>
  <c r="H362" i="19"/>
  <c r="M361" i="19"/>
  <c r="L361" i="19"/>
  <c r="K361" i="19"/>
  <c r="J361" i="19"/>
  <c r="I361" i="19"/>
  <c r="H360" i="19"/>
  <c r="H359" i="19"/>
  <c r="H358" i="19"/>
  <c r="H361" i="19" s="1"/>
  <c r="M357" i="19"/>
  <c r="L357" i="19"/>
  <c r="K357" i="19"/>
  <c r="J357" i="19"/>
  <c r="I357" i="19"/>
  <c r="H357" i="19"/>
  <c r="H356" i="19"/>
  <c r="H355" i="19"/>
  <c r="M354" i="19"/>
  <c r="L354" i="19"/>
  <c r="K354" i="19"/>
  <c r="J354" i="19"/>
  <c r="I354" i="19"/>
  <c r="H353" i="19"/>
  <c r="H354" i="19" s="1"/>
  <c r="M352" i="19"/>
  <c r="L352" i="19"/>
  <c r="K352" i="19"/>
  <c r="J352" i="19"/>
  <c r="I352" i="19"/>
  <c r="H349" i="19"/>
  <c r="H352" i="19" s="1"/>
  <c r="M348" i="19"/>
  <c r="L348" i="19"/>
  <c r="K348" i="19"/>
  <c r="J348" i="19"/>
  <c r="I348" i="19"/>
  <c r="H348" i="19"/>
  <c r="H345" i="19"/>
  <c r="M344" i="19"/>
  <c r="L344" i="19"/>
  <c r="K344" i="19"/>
  <c r="J344" i="19"/>
  <c r="I344" i="19"/>
  <c r="H342" i="19"/>
  <c r="H341" i="19"/>
  <c r="H344" i="19" s="1"/>
  <c r="M340" i="19"/>
  <c r="L340" i="19"/>
  <c r="K340" i="19"/>
  <c r="J340" i="19"/>
  <c r="I340" i="19"/>
  <c r="H337" i="19"/>
  <c r="H336" i="19"/>
  <c r="H340" i="19" s="1"/>
  <c r="M335" i="19"/>
  <c r="L335" i="19"/>
  <c r="K335" i="19"/>
  <c r="J335" i="19"/>
  <c r="I335" i="19"/>
  <c r="H332" i="19"/>
  <c r="H331" i="19"/>
  <c r="H335" i="19" s="1"/>
  <c r="M330" i="19"/>
  <c r="L330" i="19"/>
  <c r="K330" i="19"/>
  <c r="J330" i="19"/>
  <c r="I330" i="19"/>
  <c r="H327" i="19"/>
  <c r="H326" i="19"/>
  <c r="H330" i="19" s="1"/>
  <c r="M325" i="19"/>
  <c r="L325" i="19"/>
  <c r="K325" i="19"/>
  <c r="J325" i="19"/>
  <c r="I325" i="19"/>
  <c r="H322" i="19"/>
  <c r="H321" i="19"/>
  <c r="H325" i="19" s="1"/>
  <c r="M320" i="19"/>
  <c r="L320" i="19"/>
  <c r="K320" i="19"/>
  <c r="J320" i="19"/>
  <c r="I320" i="19"/>
  <c r="H317" i="19"/>
  <c r="H316" i="19"/>
  <c r="H320" i="19" s="1"/>
  <c r="M315" i="19"/>
  <c r="L315" i="19"/>
  <c r="K315" i="19"/>
  <c r="J315" i="19"/>
  <c r="I315" i="19"/>
  <c r="H312" i="19"/>
  <c r="H311" i="19"/>
  <c r="H315" i="19" s="1"/>
  <c r="M310" i="19"/>
  <c r="L310" i="19"/>
  <c r="K310" i="19"/>
  <c r="J310" i="19"/>
  <c r="I310" i="19"/>
  <c r="H308" i="19"/>
  <c r="H307" i="19"/>
  <c r="H306" i="19"/>
  <c r="H310" i="19" s="1"/>
  <c r="M305" i="19"/>
  <c r="L305" i="19"/>
  <c r="K305" i="19"/>
  <c r="J305" i="19"/>
  <c r="I305" i="19"/>
  <c r="H303" i="19"/>
  <c r="H302" i="19"/>
  <c r="H305" i="19" s="1"/>
  <c r="H301" i="19"/>
  <c r="M300" i="19"/>
  <c r="L300" i="19"/>
  <c r="K300" i="19"/>
  <c r="J300" i="19"/>
  <c r="I300" i="19"/>
  <c r="H299" i="19"/>
  <c r="H298" i="19"/>
  <c r="H297" i="19"/>
  <c r="H300" i="19" s="1"/>
  <c r="M296" i="19"/>
  <c r="L296" i="19"/>
  <c r="K296" i="19"/>
  <c r="J296" i="19"/>
  <c r="I296" i="19"/>
  <c r="H296" i="19"/>
  <c r="H295" i="19"/>
  <c r="H294" i="19"/>
  <c r="H293" i="19"/>
  <c r="M292" i="19"/>
  <c r="L292" i="19"/>
  <c r="K292" i="19"/>
  <c r="J292" i="19"/>
  <c r="I292" i="19"/>
  <c r="H290" i="19"/>
  <c r="H289" i="19"/>
  <c r="H255" i="19" s="1"/>
  <c r="H288" i="19"/>
  <c r="H292" i="19" s="1"/>
  <c r="M287" i="19"/>
  <c r="L287" i="19"/>
  <c r="K287" i="19"/>
  <c r="J287" i="19"/>
  <c r="I287" i="19"/>
  <c r="H285" i="19"/>
  <c r="H284" i="19"/>
  <c r="H287" i="19" s="1"/>
  <c r="H283" i="19"/>
  <c r="M282" i="19"/>
  <c r="L282" i="19"/>
  <c r="K282" i="19"/>
  <c r="J282" i="19"/>
  <c r="I282" i="19"/>
  <c r="H280" i="19"/>
  <c r="H279" i="19"/>
  <c r="H278" i="19"/>
  <c r="H282" i="19" s="1"/>
  <c r="M277" i="19"/>
  <c r="L277" i="19"/>
  <c r="K277" i="19"/>
  <c r="J277" i="19"/>
  <c r="I277" i="19"/>
  <c r="H277" i="19"/>
  <c r="H276" i="19"/>
  <c r="H275" i="19"/>
  <c r="H274" i="19"/>
  <c r="M273" i="19"/>
  <c r="M378" i="19" s="1"/>
  <c r="L273" i="19"/>
  <c r="K273" i="19"/>
  <c r="J273" i="19"/>
  <c r="I273" i="19"/>
  <c r="H272" i="19"/>
  <c r="H271" i="19"/>
  <c r="H270" i="19"/>
  <c r="H273" i="19" s="1"/>
  <c r="M269" i="19"/>
  <c r="L269" i="19"/>
  <c r="K269" i="19"/>
  <c r="J269" i="19"/>
  <c r="I269" i="19"/>
  <c r="H268" i="19"/>
  <c r="H267" i="19"/>
  <c r="H269" i="19" s="1"/>
  <c r="H266" i="19"/>
  <c r="M265" i="19"/>
  <c r="L265" i="19"/>
  <c r="K265" i="19"/>
  <c r="K378" i="19" s="1"/>
  <c r="J265" i="19"/>
  <c r="I265" i="19"/>
  <c r="H264" i="19"/>
  <c r="H265" i="19" s="1"/>
  <c r="H263" i="19"/>
  <c r="H262" i="19"/>
  <c r="M261" i="19"/>
  <c r="L261" i="19"/>
  <c r="L378" i="19" s="1"/>
  <c r="K261" i="19"/>
  <c r="J261" i="19"/>
  <c r="J378" i="19" s="1"/>
  <c r="I261" i="19"/>
  <c r="H261" i="19"/>
  <c r="H260" i="19"/>
  <c r="H259" i="19"/>
  <c r="H253" i="19" s="1"/>
  <c r="H258" i="19"/>
  <c r="M256" i="19"/>
  <c r="L256" i="19"/>
  <c r="K256" i="19"/>
  <c r="J256" i="19"/>
  <c r="I256" i="19"/>
  <c r="M255" i="19"/>
  <c r="L255" i="19"/>
  <c r="K255" i="19"/>
  <c r="J255" i="19"/>
  <c r="I255" i="19"/>
  <c r="M254" i="19"/>
  <c r="L254" i="19"/>
  <c r="K254" i="19"/>
  <c r="J254" i="19"/>
  <c r="I254" i="19"/>
  <c r="M253" i="19"/>
  <c r="M257" i="19" s="1"/>
  <c r="L253" i="19"/>
  <c r="K253" i="19"/>
  <c r="J253" i="19"/>
  <c r="J257" i="19" s="1"/>
  <c r="I253" i="19"/>
  <c r="M252" i="19"/>
  <c r="L252" i="19"/>
  <c r="L257" i="19" s="1"/>
  <c r="K252" i="19"/>
  <c r="K257" i="19" s="1"/>
  <c r="J252" i="19"/>
  <c r="I252" i="19"/>
  <c r="M249" i="19"/>
  <c r="L249" i="19"/>
  <c r="K249" i="19"/>
  <c r="J249" i="19"/>
  <c r="I249" i="19"/>
  <c r="H227" i="19"/>
  <c r="H249" i="19" s="1"/>
  <c r="H226" i="19"/>
  <c r="M225" i="19"/>
  <c r="L225" i="19"/>
  <c r="K225" i="19"/>
  <c r="J225" i="19"/>
  <c r="I225" i="19"/>
  <c r="H224" i="19"/>
  <c r="H223" i="19"/>
  <c r="H222" i="19"/>
  <c r="H225" i="19" s="1"/>
  <c r="M221" i="19"/>
  <c r="L221" i="19"/>
  <c r="K221" i="19"/>
  <c r="J221" i="19"/>
  <c r="I221" i="19"/>
  <c r="H221" i="19"/>
  <c r="H220" i="19"/>
  <c r="H219" i="19"/>
  <c r="H218" i="19"/>
  <c r="M217" i="19"/>
  <c r="L217" i="19"/>
  <c r="K217" i="19"/>
  <c r="J217" i="19"/>
  <c r="I217" i="19"/>
  <c r="H216" i="19"/>
  <c r="H215" i="19"/>
  <c r="H214" i="19"/>
  <c r="H217" i="19" s="1"/>
  <c r="M213" i="19"/>
  <c r="L213" i="19"/>
  <c r="K213" i="19"/>
  <c r="J213" i="19"/>
  <c r="I213" i="19"/>
  <c r="H212" i="19"/>
  <c r="H211" i="19"/>
  <c r="H213" i="19" s="1"/>
  <c r="H210" i="19"/>
  <c r="M209" i="19"/>
  <c r="L209" i="19"/>
  <c r="K209" i="19"/>
  <c r="J209" i="19"/>
  <c r="I209" i="19"/>
  <c r="H207" i="19"/>
  <c r="H206" i="19"/>
  <c r="H205" i="19"/>
  <c r="H209" i="19" s="1"/>
  <c r="M204" i="19"/>
  <c r="L204" i="19"/>
  <c r="K204" i="19"/>
  <c r="J204" i="19"/>
  <c r="I204" i="19"/>
  <c r="H204" i="19"/>
  <c r="H203" i="19"/>
  <c r="H202" i="19"/>
  <c r="H201" i="19"/>
  <c r="M200" i="19"/>
  <c r="L200" i="19"/>
  <c r="K200" i="19"/>
  <c r="J200" i="19"/>
  <c r="I200" i="19"/>
  <c r="H199" i="19"/>
  <c r="H198" i="19"/>
  <c r="H197" i="19"/>
  <c r="H200" i="19" s="1"/>
  <c r="M196" i="19"/>
  <c r="L196" i="19"/>
  <c r="K196" i="19"/>
  <c r="J196" i="19"/>
  <c r="I196" i="19"/>
  <c r="H195" i="19"/>
  <c r="H194" i="19"/>
  <c r="H196" i="19" s="1"/>
  <c r="H193" i="19"/>
  <c r="M192" i="19"/>
  <c r="L192" i="19"/>
  <c r="K192" i="19"/>
  <c r="J192" i="19"/>
  <c r="I192" i="19"/>
  <c r="H191" i="19"/>
  <c r="H190" i="19"/>
  <c r="H189" i="19"/>
  <c r="H192" i="19" s="1"/>
  <c r="M188" i="19"/>
  <c r="L188" i="19"/>
  <c r="K188" i="19"/>
  <c r="J188" i="19"/>
  <c r="I188" i="19"/>
  <c r="H188" i="19"/>
  <c r="H187" i="19"/>
  <c r="H186" i="19"/>
  <c r="H185" i="19"/>
  <c r="M184" i="19"/>
  <c r="M250" i="19" s="1"/>
  <c r="L184" i="19"/>
  <c r="K184" i="19"/>
  <c r="J184" i="19"/>
  <c r="I184" i="19"/>
  <c r="I250" i="19" s="1"/>
  <c r="H182" i="19"/>
  <c r="H181" i="19"/>
  <c r="H180" i="19"/>
  <c r="H184" i="19" s="1"/>
  <c r="M179" i="19"/>
  <c r="L179" i="19"/>
  <c r="K179" i="19"/>
  <c r="J179" i="19"/>
  <c r="I179" i="19"/>
  <c r="H178" i="19"/>
  <c r="H177" i="19"/>
  <c r="H163" i="19" s="1"/>
  <c r="H176" i="19"/>
  <c r="M175" i="19"/>
  <c r="L175" i="19"/>
  <c r="K175" i="19"/>
  <c r="K250" i="19" s="1"/>
  <c r="J175" i="19"/>
  <c r="I175" i="19"/>
  <c r="H174" i="19"/>
  <c r="H164" i="19" s="1"/>
  <c r="H173" i="19"/>
  <c r="H172" i="19"/>
  <c r="H175" i="19" s="1"/>
  <c r="M171" i="19"/>
  <c r="L171" i="19"/>
  <c r="L250" i="19" s="1"/>
  <c r="K171" i="19"/>
  <c r="J171" i="19"/>
  <c r="J250" i="19" s="1"/>
  <c r="I171" i="19"/>
  <c r="H171" i="19"/>
  <c r="H169" i="19"/>
  <c r="H168" i="19"/>
  <c r="H167" i="19"/>
  <c r="M164" i="19"/>
  <c r="L164" i="19"/>
  <c r="K164" i="19"/>
  <c r="J164" i="19"/>
  <c r="I164" i="19"/>
  <c r="M163" i="19"/>
  <c r="M166" i="19" s="1"/>
  <c r="K163" i="19"/>
  <c r="J163" i="19"/>
  <c r="I163" i="19"/>
  <c r="I166" i="19" s="1"/>
  <c r="M162" i="19"/>
  <c r="L162" i="19"/>
  <c r="L166" i="19" s="1"/>
  <c r="K162" i="19"/>
  <c r="K166" i="19" s="1"/>
  <c r="J162" i="19"/>
  <c r="J166" i="19" s="1"/>
  <c r="I162" i="19"/>
  <c r="M157" i="19"/>
  <c r="L157" i="19"/>
  <c r="K157" i="19"/>
  <c r="J157" i="19"/>
  <c r="I157" i="19"/>
  <c r="H156" i="19"/>
  <c r="H155" i="19"/>
  <c r="H154" i="19"/>
  <c r="H157" i="19" s="1"/>
  <c r="M153" i="19"/>
  <c r="L153" i="19"/>
  <c r="K153" i="19"/>
  <c r="J153" i="19"/>
  <c r="I153" i="19"/>
  <c r="H152" i="19"/>
  <c r="H151" i="19"/>
  <c r="H150" i="19"/>
  <c r="H153" i="19" s="1"/>
  <c r="M149" i="19"/>
  <c r="L149" i="19"/>
  <c r="K149" i="19"/>
  <c r="J149" i="19"/>
  <c r="I149" i="19"/>
  <c r="H148" i="19"/>
  <c r="H147" i="19"/>
  <c r="H146" i="19"/>
  <c r="H149" i="19" s="1"/>
  <c r="M145" i="19"/>
  <c r="L145" i="19"/>
  <c r="K145" i="19"/>
  <c r="J145" i="19"/>
  <c r="I145" i="19"/>
  <c r="H145" i="19"/>
  <c r="H144" i="19"/>
  <c r="H143" i="19"/>
  <c r="H142" i="19"/>
  <c r="M141" i="19"/>
  <c r="L141" i="19"/>
  <c r="K141" i="19"/>
  <c r="J141" i="19"/>
  <c r="I141" i="19"/>
  <c r="H140" i="19"/>
  <c r="H139" i="19"/>
  <c r="H138" i="19"/>
  <c r="H141" i="19" s="1"/>
  <c r="M137" i="19"/>
  <c r="L137" i="19"/>
  <c r="K137" i="19"/>
  <c r="J137" i="19"/>
  <c r="I137" i="19"/>
  <c r="H136" i="19"/>
  <c r="H135" i="19"/>
  <c r="H134" i="19"/>
  <c r="H137" i="19" s="1"/>
  <c r="L133" i="19"/>
  <c r="K133" i="19"/>
  <c r="J133" i="19"/>
  <c r="I133" i="19"/>
  <c r="H132" i="19"/>
  <c r="H131" i="19"/>
  <c r="H130" i="19"/>
  <c r="H133" i="19" s="1"/>
  <c r="M129" i="19"/>
  <c r="L129" i="19"/>
  <c r="K129" i="19"/>
  <c r="J129" i="19"/>
  <c r="I129" i="19"/>
  <c r="H128" i="19"/>
  <c r="H127" i="19"/>
  <c r="H126" i="19"/>
  <c r="H129" i="19" s="1"/>
  <c r="M125" i="19"/>
  <c r="L125" i="19"/>
  <c r="K125" i="19"/>
  <c r="J125" i="19"/>
  <c r="I125" i="19"/>
  <c r="H125" i="19"/>
  <c r="H124" i="19"/>
  <c r="H123" i="19"/>
  <c r="H122" i="19"/>
  <c r="M121" i="19"/>
  <c r="L121" i="19"/>
  <c r="K121" i="19"/>
  <c r="J121" i="19"/>
  <c r="I121" i="19"/>
  <c r="H119" i="19"/>
  <c r="H118" i="19"/>
  <c r="H117" i="19"/>
  <c r="H121" i="19" s="1"/>
  <c r="M116" i="19"/>
  <c r="L116" i="19"/>
  <c r="K116" i="19"/>
  <c r="J116" i="19"/>
  <c r="I116" i="19"/>
  <c r="H115" i="19"/>
  <c r="H114" i="19"/>
  <c r="H113" i="19"/>
  <c r="H116" i="19" s="1"/>
  <c r="M112" i="19"/>
  <c r="L112" i="19"/>
  <c r="K112" i="19"/>
  <c r="J112" i="19"/>
  <c r="I112" i="19"/>
  <c r="H111" i="19"/>
  <c r="H110" i="19"/>
  <c r="H109" i="19"/>
  <c r="H112" i="19" s="1"/>
  <c r="M108" i="19"/>
  <c r="L108" i="19"/>
  <c r="K108" i="19"/>
  <c r="J108" i="19"/>
  <c r="I108" i="19"/>
  <c r="H108" i="19"/>
  <c r="H107" i="19"/>
  <c r="H106" i="19"/>
  <c r="H105" i="19"/>
  <c r="M104" i="19"/>
  <c r="L104" i="19"/>
  <c r="K104" i="19"/>
  <c r="J104" i="19"/>
  <c r="I104" i="19"/>
  <c r="H103" i="19"/>
  <c r="H102" i="19"/>
  <c r="H101" i="19"/>
  <c r="H104" i="19" s="1"/>
  <c r="M100" i="19"/>
  <c r="L100" i="19"/>
  <c r="K100" i="19"/>
  <c r="J100" i="19"/>
  <c r="I100" i="19"/>
  <c r="H98" i="19"/>
  <c r="H97" i="19"/>
  <c r="H100" i="19" s="1"/>
  <c r="M96" i="19"/>
  <c r="L96" i="19"/>
  <c r="K96" i="19"/>
  <c r="J96" i="19"/>
  <c r="I96" i="19"/>
  <c r="H94" i="19"/>
  <c r="H93" i="19"/>
  <c r="H96" i="19" s="1"/>
  <c r="M92" i="19"/>
  <c r="L92" i="19"/>
  <c r="K92" i="19"/>
  <c r="J92" i="19"/>
  <c r="I92" i="19"/>
  <c r="H91" i="19"/>
  <c r="H90" i="19"/>
  <c r="H89" i="19"/>
  <c r="H92" i="19" s="1"/>
  <c r="M88" i="19"/>
  <c r="L88" i="19"/>
  <c r="K88" i="19"/>
  <c r="J88" i="19"/>
  <c r="I88" i="19"/>
  <c r="H86" i="19"/>
  <c r="H85" i="19"/>
  <c r="H88" i="19" s="1"/>
  <c r="M84" i="19"/>
  <c r="L84" i="19"/>
  <c r="K84" i="19"/>
  <c r="J84" i="19"/>
  <c r="I84" i="19"/>
  <c r="H82" i="19"/>
  <c r="H81" i="19"/>
  <c r="H80" i="19"/>
  <c r="H84" i="19" s="1"/>
  <c r="M79" i="19"/>
  <c r="L79" i="19"/>
  <c r="K79" i="19"/>
  <c r="J79" i="19"/>
  <c r="I79" i="19"/>
  <c r="H79" i="19"/>
  <c r="H78" i="19"/>
  <c r="H77" i="19"/>
  <c r="H76" i="19"/>
  <c r="M75" i="19"/>
  <c r="L75" i="19"/>
  <c r="K75" i="19"/>
  <c r="J75" i="19"/>
  <c r="I75" i="19"/>
  <c r="H74" i="19"/>
  <c r="H73" i="19"/>
  <c r="H72" i="19"/>
  <c r="H75" i="19" s="1"/>
  <c r="M71" i="19"/>
  <c r="L71" i="19"/>
  <c r="K71" i="19"/>
  <c r="J71" i="19"/>
  <c r="I71" i="19"/>
  <c r="H70" i="19"/>
  <c r="H69" i="19"/>
  <c r="H71" i="19" s="1"/>
  <c r="H68" i="19"/>
  <c r="M67" i="19"/>
  <c r="L67" i="19"/>
  <c r="K67" i="19"/>
  <c r="K158" i="19" s="1"/>
  <c r="J67" i="19"/>
  <c r="I67" i="19"/>
  <c r="H66" i="19"/>
  <c r="H65" i="19"/>
  <c r="H64" i="19"/>
  <c r="H67" i="19" s="1"/>
  <c r="M63" i="19"/>
  <c r="L63" i="19"/>
  <c r="K63" i="19"/>
  <c r="J63" i="19"/>
  <c r="I63" i="19"/>
  <c r="H63" i="19"/>
  <c r="H62" i="19"/>
  <c r="H61" i="19"/>
  <c r="H60" i="19"/>
  <c r="M59" i="19"/>
  <c r="M158" i="19" s="1"/>
  <c r="L59" i="19"/>
  <c r="L158" i="19" s="1"/>
  <c r="L159" i="19" s="1"/>
  <c r="K59" i="19"/>
  <c r="J59" i="19"/>
  <c r="J158" i="19" s="1"/>
  <c r="J159" i="19" s="1"/>
  <c r="I59" i="19"/>
  <c r="I158" i="19" s="1"/>
  <c r="H58" i="19"/>
  <c r="H57" i="19"/>
  <c r="H56" i="19"/>
  <c r="H59" i="19" s="1"/>
  <c r="H158" i="19" s="1"/>
  <c r="M54" i="19"/>
  <c r="L54" i="19"/>
  <c r="K54" i="19"/>
  <c r="J54" i="19"/>
  <c r="I54" i="19"/>
  <c r="H54" i="19"/>
  <c r="M53" i="19"/>
  <c r="L53" i="19"/>
  <c r="K53" i="19"/>
  <c r="J53" i="19"/>
  <c r="J55" i="19" s="1"/>
  <c r="I53" i="19"/>
  <c r="M52" i="19"/>
  <c r="M55" i="19" s="1"/>
  <c r="L52" i="19"/>
  <c r="L55" i="19" s="1"/>
  <c r="K52" i="19"/>
  <c r="K55" i="19" s="1"/>
  <c r="J52" i="19"/>
  <c r="I52" i="19"/>
  <c r="I55" i="19" s="1"/>
  <c r="H52" i="19"/>
  <c r="M49" i="19"/>
  <c r="L49" i="19"/>
  <c r="K49" i="19"/>
  <c r="J49" i="19"/>
  <c r="I49" i="19"/>
  <c r="H49" i="19"/>
  <c r="H48" i="19"/>
  <c r="H47" i="19"/>
  <c r="H46" i="19"/>
  <c r="M45" i="19"/>
  <c r="L45" i="19"/>
  <c r="K45" i="19"/>
  <c r="J45" i="19"/>
  <c r="I45" i="19"/>
  <c r="H44" i="19"/>
  <c r="H43" i="19"/>
  <c r="H42" i="19"/>
  <c r="H45" i="19" s="1"/>
  <c r="M41" i="19"/>
  <c r="L41" i="19"/>
  <c r="K41" i="19"/>
  <c r="J41" i="19"/>
  <c r="I41" i="19"/>
  <c r="H39" i="19"/>
  <c r="H38" i="19"/>
  <c r="H37" i="19"/>
  <c r="H41" i="19" s="1"/>
  <c r="M36" i="19"/>
  <c r="L36" i="19"/>
  <c r="K36" i="19"/>
  <c r="J36" i="19"/>
  <c r="I36" i="19"/>
  <c r="H35" i="19"/>
  <c r="H36" i="19" s="1"/>
  <c r="H34" i="19"/>
  <c r="H33" i="19"/>
  <c r="M32" i="19"/>
  <c r="L32" i="19"/>
  <c r="K32" i="19"/>
  <c r="J32" i="19"/>
  <c r="I32" i="19"/>
  <c r="H32" i="19"/>
  <c r="H31" i="19"/>
  <c r="H30" i="19"/>
  <c r="H29" i="19"/>
  <c r="M28" i="19"/>
  <c r="L28" i="19"/>
  <c r="K28" i="19"/>
  <c r="J28" i="19"/>
  <c r="I28" i="19"/>
  <c r="H27" i="19"/>
  <c r="H26" i="19"/>
  <c r="H25" i="19"/>
  <c r="H28" i="19" s="1"/>
  <c r="M24" i="19"/>
  <c r="L24" i="19"/>
  <c r="K24" i="19"/>
  <c r="J24" i="19"/>
  <c r="J50" i="19" s="1"/>
  <c r="I24" i="19"/>
  <c r="H23" i="19"/>
  <c r="H22" i="19"/>
  <c r="H10" i="19" s="1"/>
  <c r="H21" i="19"/>
  <c r="M20" i="19"/>
  <c r="L20" i="19"/>
  <c r="K20" i="19"/>
  <c r="J20" i="19"/>
  <c r="I20" i="19"/>
  <c r="H19" i="19"/>
  <c r="H20" i="19" s="1"/>
  <c r="H18" i="19"/>
  <c r="H17" i="19"/>
  <c r="M16" i="19"/>
  <c r="M50" i="19" s="1"/>
  <c r="L16" i="19"/>
  <c r="L50" i="19" s="1"/>
  <c r="K16" i="19"/>
  <c r="K50" i="19" s="1"/>
  <c r="J16" i="19"/>
  <c r="I16" i="19"/>
  <c r="I50" i="19" s="1"/>
  <c r="H16" i="19"/>
  <c r="H15" i="19"/>
  <c r="H11" i="19" s="1"/>
  <c r="H14" i="19"/>
  <c r="H13" i="19"/>
  <c r="M11" i="19"/>
  <c r="L11" i="19"/>
  <c r="K11" i="19"/>
  <c r="J11" i="19"/>
  <c r="I11" i="19"/>
  <c r="M10" i="19"/>
  <c r="M12" i="19" s="1"/>
  <c r="L10" i="19"/>
  <c r="K10" i="19"/>
  <c r="J10" i="19"/>
  <c r="I10" i="19"/>
  <c r="I12" i="19" s="1"/>
  <c r="M9" i="19"/>
  <c r="L9" i="19"/>
  <c r="L12" i="19" s="1"/>
  <c r="K9" i="19"/>
  <c r="K12" i="19" s="1"/>
  <c r="J9" i="19"/>
  <c r="J12" i="19" s="1"/>
  <c r="I9" i="19"/>
  <c r="I257" i="19" l="1"/>
  <c r="I378" i="19"/>
  <c r="I379" i="19" s="1"/>
  <c r="I380" i="19" s="1"/>
  <c r="J379" i="19"/>
  <c r="J380" i="19" s="1"/>
  <c r="K159" i="19"/>
  <c r="K379" i="19"/>
  <c r="K380" i="19" s="1"/>
  <c r="H50" i="19"/>
  <c r="H159" i="19" s="1"/>
  <c r="H55" i="19"/>
  <c r="I159" i="19"/>
  <c r="M159" i="19"/>
  <c r="H378" i="19"/>
  <c r="L379" i="19"/>
  <c r="L380" i="19" s="1"/>
  <c r="M379" i="19"/>
  <c r="M380" i="19" s="1"/>
  <c r="H9" i="19"/>
  <c r="H12" i="19" s="1"/>
  <c r="H162" i="19"/>
  <c r="H166" i="19" s="1"/>
  <c r="H252" i="19"/>
  <c r="H254" i="19"/>
  <c r="H256" i="19"/>
  <c r="H24" i="19"/>
  <c r="H53" i="19"/>
  <c r="H179" i="19"/>
  <c r="H250" i="19" s="1"/>
  <c r="H379" i="19" l="1"/>
  <c r="H380" i="19" s="1"/>
  <c r="H257" i="19"/>
  <c r="K57" i="15" l="1"/>
  <c r="M56" i="15"/>
  <c r="L56" i="15"/>
  <c r="K56" i="15"/>
  <c r="J56" i="15"/>
  <c r="I56" i="15"/>
  <c r="H55" i="15"/>
  <c r="H56" i="15" s="1"/>
  <c r="H43" i="15"/>
  <c r="H44" i="15"/>
  <c r="I44" i="15"/>
  <c r="J44" i="15"/>
  <c r="K44" i="15"/>
  <c r="L44" i="15"/>
  <c r="M44" i="15"/>
  <c r="I38" i="18" l="1"/>
  <c r="J38" i="18"/>
  <c r="K38" i="18"/>
  <c r="L38" i="18"/>
  <c r="M38" i="18"/>
  <c r="I28" i="18"/>
  <c r="J28" i="18"/>
  <c r="K28" i="18"/>
  <c r="L28" i="18"/>
  <c r="M28" i="18"/>
  <c r="I23" i="18"/>
  <c r="J23" i="18"/>
  <c r="K23" i="18"/>
  <c r="L23" i="18"/>
  <c r="M23" i="18"/>
  <c r="H9" i="18"/>
  <c r="H43" i="51" l="1"/>
  <c r="H37" i="51"/>
  <c r="M30" i="51"/>
  <c r="L30" i="51"/>
  <c r="K30" i="51"/>
  <c r="J30" i="51"/>
  <c r="I30" i="51"/>
  <c r="H27" i="51"/>
  <c r="H30" i="51" s="1"/>
  <c r="M25" i="51"/>
  <c r="L25" i="51"/>
  <c r="K25" i="51"/>
  <c r="J25" i="51"/>
  <c r="I25" i="51"/>
  <c r="H24" i="51"/>
  <c r="H21" i="51"/>
  <c r="M19" i="51"/>
  <c r="L19" i="51"/>
  <c r="K19" i="51"/>
  <c r="J19" i="51"/>
  <c r="I19" i="51"/>
  <c r="H9" i="51"/>
  <c r="H19" i="51" s="1"/>
  <c r="I31" i="51" l="1"/>
  <c r="I32" i="51" s="1"/>
  <c r="M31" i="51"/>
  <c r="M32" i="51" s="1"/>
  <c r="J31" i="51"/>
  <c r="J32" i="51" s="1"/>
  <c r="K31" i="51"/>
  <c r="K32" i="51" s="1"/>
  <c r="L31" i="51"/>
  <c r="L32" i="51" s="1"/>
  <c r="H25" i="51"/>
  <c r="H47" i="51"/>
  <c r="H91" i="32"/>
  <c r="H31" i="51" l="1"/>
  <c r="H32" i="51" s="1"/>
  <c r="H124" i="32" l="1"/>
  <c r="L90" i="32" l="1"/>
  <c r="M90" i="32"/>
  <c r="M38" i="48" l="1"/>
  <c r="L38" i="48"/>
  <c r="K38" i="48"/>
  <c r="J38" i="48"/>
  <c r="I38" i="48"/>
  <c r="H36" i="48"/>
  <c r="H38" i="48" s="1"/>
  <c r="J97" i="29" l="1"/>
  <c r="K97" i="29"/>
  <c r="M70" i="29"/>
  <c r="M97" i="29" s="1"/>
  <c r="L70" i="29"/>
  <c r="L97" i="29" s="1"/>
  <c r="K70" i="29"/>
  <c r="J70" i="29"/>
  <c r="I70" i="29"/>
  <c r="I97" i="29" s="1"/>
  <c r="H69" i="29"/>
  <c r="H70" i="29" s="1"/>
  <c r="G44" i="29"/>
  <c r="H12" i="47" l="1"/>
  <c r="H9" i="47"/>
  <c r="H17" i="48"/>
  <c r="H9" i="48"/>
  <c r="I73" i="47" l="1"/>
  <c r="I65" i="47"/>
  <c r="K57" i="47"/>
  <c r="J57" i="47"/>
  <c r="M56" i="47"/>
  <c r="M57" i="47" s="1"/>
  <c r="L56" i="47"/>
  <c r="L57" i="47" s="1"/>
  <c r="I56" i="47"/>
  <c r="I57" i="47" s="1"/>
  <c r="H55" i="47"/>
  <c r="H54" i="47"/>
  <c r="H47" i="47"/>
  <c r="H51" i="47" s="1"/>
  <c r="M46" i="47"/>
  <c r="L46" i="47"/>
  <c r="K46" i="47"/>
  <c r="J46" i="47"/>
  <c r="I46" i="47"/>
  <c r="H44" i="47"/>
  <c r="H46" i="47" s="1"/>
  <c r="M38" i="47"/>
  <c r="L38" i="47"/>
  <c r="K38" i="47"/>
  <c r="J38" i="47"/>
  <c r="I38" i="47"/>
  <c r="H37" i="47"/>
  <c r="H38" i="47" s="1"/>
  <c r="M36" i="47"/>
  <c r="L36" i="47"/>
  <c r="K36" i="47"/>
  <c r="J36" i="47"/>
  <c r="I36" i="47"/>
  <c r="H34" i="47"/>
  <c r="H36" i="47" s="1"/>
  <c r="M33" i="47"/>
  <c r="L33" i="47"/>
  <c r="K33" i="47"/>
  <c r="J33" i="47"/>
  <c r="I31" i="47"/>
  <c r="H31" i="47" s="1"/>
  <c r="H33" i="47" s="1"/>
  <c r="M30" i="47"/>
  <c r="L30" i="47"/>
  <c r="K30" i="47"/>
  <c r="J30" i="47"/>
  <c r="I30" i="47"/>
  <c r="H28" i="47"/>
  <c r="H30" i="47" s="1"/>
  <c r="M25" i="47"/>
  <c r="L25" i="47"/>
  <c r="K25" i="47"/>
  <c r="K26" i="47" s="1"/>
  <c r="I25" i="47"/>
  <c r="H25" i="47"/>
  <c r="M23" i="47"/>
  <c r="L23" i="47"/>
  <c r="K23" i="47"/>
  <c r="J23" i="47"/>
  <c r="J26" i="47" s="1"/>
  <c r="I23" i="47"/>
  <c r="H19" i="47"/>
  <c r="H23" i="47" s="1"/>
  <c r="M16" i="47"/>
  <c r="L16" i="47"/>
  <c r="K16" i="47"/>
  <c r="J16" i="47"/>
  <c r="I16" i="47"/>
  <c r="H14" i="47"/>
  <c r="H16" i="47" s="1"/>
  <c r="M13" i="47"/>
  <c r="L13" i="47"/>
  <c r="K13" i="47"/>
  <c r="J13" i="47"/>
  <c r="I13" i="47"/>
  <c r="H13" i="47"/>
  <c r="M11" i="47"/>
  <c r="L11" i="47"/>
  <c r="K11" i="47"/>
  <c r="J11" i="47"/>
  <c r="I11" i="47"/>
  <c r="H11" i="47"/>
  <c r="J17" i="47" l="1"/>
  <c r="K40" i="47"/>
  <c r="J58" i="47"/>
  <c r="J40" i="47"/>
  <c r="J41" i="47" s="1"/>
  <c r="K17" i="47"/>
  <c r="H40" i="47"/>
  <c r="H56" i="47"/>
  <c r="H57" i="47" s="1"/>
  <c r="L17" i="47"/>
  <c r="M58" i="47"/>
  <c r="M26" i="47"/>
  <c r="L26" i="47"/>
  <c r="I26" i="47"/>
  <c r="L58" i="47"/>
  <c r="I58" i="47"/>
  <c r="M40" i="47"/>
  <c r="L40" i="47"/>
  <c r="I17" i="47"/>
  <c r="M17" i="47"/>
  <c r="K41" i="47"/>
  <c r="H17" i="47"/>
  <c r="H26" i="47"/>
  <c r="K58" i="47"/>
  <c r="I33" i="47"/>
  <c r="I40" i="47" s="1"/>
  <c r="H35" i="49"/>
  <c r="H29" i="49"/>
  <c r="J20" i="49"/>
  <c r="M19" i="49"/>
  <c r="M20" i="49" s="1"/>
  <c r="L19" i="49"/>
  <c r="K19" i="49"/>
  <c r="I19" i="49"/>
  <c r="H19" i="49"/>
  <c r="M16" i="49"/>
  <c r="L16" i="49"/>
  <c r="K16" i="49"/>
  <c r="I16" i="49"/>
  <c r="H16" i="49"/>
  <c r="M12" i="49"/>
  <c r="M11" i="49"/>
  <c r="L11" i="49"/>
  <c r="L12" i="49" s="1"/>
  <c r="K11" i="49"/>
  <c r="K12" i="49" s="1"/>
  <c r="I11" i="49"/>
  <c r="I12" i="49" s="1"/>
  <c r="H9" i="49"/>
  <c r="H11" i="49" s="1"/>
  <c r="H12" i="49" s="1"/>
  <c r="J59" i="47" l="1"/>
  <c r="K59" i="47"/>
  <c r="H58" i="47"/>
  <c r="L41" i="47"/>
  <c r="L59" i="47" s="1"/>
  <c r="M41" i="47"/>
  <c r="M59" i="47" s="1"/>
  <c r="I41" i="47"/>
  <c r="I59" i="47" s="1"/>
  <c r="H41" i="47"/>
  <c r="H39" i="49"/>
  <c r="I20" i="49"/>
  <c r="L20" i="49"/>
  <c r="H20" i="49"/>
  <c r="K20" i="49"/>
  <c r="H52" i="48"/>
  <c r="H44" i="48"/>
  <c r="M35" i="48"/>
  <c r="L35" i="48"/>
  <c r="K35" i="48"/>
  <c r="J35" i="48"/>
  <c r="I35" i="48"/>
  <c r="H33" i="48"/>
  <c r="H35" i="48" s="1"/>
  <c r="M32" i="48"/>
  <c r="L32" i="48"/>
  <c r="K32" i="48"/>
  <c r="J32" i="48"/>
  <c r="I32" i="48"/>
  <c r="H30" i="48"/>
  <c r="H32" i="48" s="1"/>
  <c r="M29" i="48"/>
  <c r="L29" i="48"/>
  <c r="K29" i="48"/>
  <c r="J29" i="48"/>
  <c r="I29" i="48"/>
  <c r="H28" i="48"/>
  <c r="H29" i="48" s="1"/>
  <c r="M27" i="48"/>
  <c r="L27" i="48"/>
  <c r="K27" i="48"/>
  <c r="J27" i="48"/>
  <c r="I27" i="48"/>
  <c r="H26" i="48"/>
  <c r="H27" i="48" s="1"/>
  <c r="M25" i="48"/>
  <c r="L25" i="48"/>
  <c r="K25" i="48"/>
  <c r="J25" i="48"/>
  <c r="J39" i="48" s="1"/>
  <c r="J40" i="48" s="1"/>
  <c r="I25" i="48"/>
  <c r="I39" i="48" s="1"/>
  <c r="I40" i="48" s="1"/>
  <c r="H23" i="48"/>
  <c r="H25" i="48" s="1"/>
  <c r="M22" i="48"/>
  <c r="L22" i="48"/>
  <c r="K22" i="48"/>
  <c r="J22" i="48"/>
  <c r="I22" i="48"/>
  <c r="H20" i="48"/>
  <c r="H22" i="48" s="1"/>
  <c r="M19" i="48"/>
  <c r="L19" i="48"/>
  <c r="K19" i="48"/>
  <c r="J19" i="48"/>
  <c r="I19" i="48"/>
  <c r="H19" i="48"/>
  <c r="M14" i="48"/>
  <c r="L14" i="48"/>
  <c r="K14" i="48"/>
  <c r="K15" i="48" s="1"/>
  <c r="J14" i="48"/>
  <c r="I14" i="48"/>
  <c r="H12" i="48"/>
  <c r="H14" i="48" s="1"/>
  <c r="M11" i="48"/>
  <c r="L11" i="48"/>
  <c r="K11" i="48"/>
  <c r="J11" i="48"/>
  <c r="J15" i="48" s="1"/>
  <c r="I11" i="48"/>
  <c r="H11" i="48"/>
  <c r="L39" i="48" l="1"/>
  <c r="M39" i="48"/>
  <c r="H59" i="47"/>
  <c r="K39" i="48"/>
  <c r="K40" i="48" s="1"/>
  <c r="H39" i="48"/>
  <c r="H54" i="48"/>
  <c r="L15" i="48"/>
  <c r="H15" i="48"/>
  <c r="M15" i="48"/>
  <c r="I15" i="48"/>
  <c r="L40" i="48" l="1"/>
  <c r="M40" i="48"/>
  <c r="H40" i="48"/>
  <c r="H26" i="29" l="1"/>
  <c r="H14" i="29"/>
  <c r="H91" i="20"/>
  <c r="H90" i="20"/>
  <c r="I42" i="20"/>
  <c r="K28" i="32"/>
  <c r="H80" i="15" l="1"/>
  <c r="I40" i="36" l="1"/>
  <c r="I48" i="36"/>
  <c r="I50" i="36" l="1"/>
  <c r="L42" i="20"/>
  <c r="H30" i="20"/>
  <c r="M42" i="20"/>
  <c r="K42" i="20" l="1"/>
  <c r="J42" i="20" l="1"/>
  <c r="H41" i="20" l="1"/>
  <c r="H42" i="20" s="1"/>
  <c r="H89" i="20" l="1"/>
  <c r="H92" i="20" s="1"/>
  <c r="I27" i="29" l="1"/>
  <c r="H24" i="29"/>
  <c r="H40" i="34" l="1"/>
  <c r="H99" i="32" l="1"/>
  <c r="M31" i="36" l="1"/>
  <c r="L31" i="36"/>
  <c r="K31" i="36"/>
  <c r="J31" i="36"/>
  <c r="I31" i="36"/>
  <c r="H30" i="36"/>
  <c r="H31" i="36" s="1"/>
  <c r="M29" i="36"/>
  <c r="L29" i="36"/>
  <c r="K29" i="36"/>
  <c r="J29" i="36"/>
  <c r="I29" i="36"/>
  <c r="H27" i="36"/>
  <c r="H29" i="36" s="1"/>
  <c r="M26" i="36"/>
  <c r="L26" i="36"/>
  <c r="K26" i="36"/>
  <c r="J26" i="36"/>
  <c r="I26" i="36"/>
  <c r="H24" i="36"/>
  <c r="H26" i="36" s="1"/>
  <c r="M23" i="36"/>
  <c r="L23" i="36"/>
  <c r="L32" i="36" s="1"/>
  <c r="K23" i="36"/>
  <c r="J23" i="36"/>
  <c r="I23" i="36"/>
  <c r="H21" i="36"/>
  <c r="H23" i="36" s="1"/>
  <c r="M18" i="36"/>
  <c r="L18" i="36"/>
  <c r="K18" i="36"/>
  <c r="J18" i="36"/>
  <c r="I18" i="36"/>
  <c r="H16" i="36"/>
  <c r="H18" i="36" s="1"/>
  <c r="M15" i="36"/>
  <c r="L15" i="36"/>
  <c r="K15" i="36"/>
  <c r="J15" i="36"/>
  <c r="I15" i="36"/>
  <c r="H13" i="36"/>
  <c r="H15" i="36" s="1"/>
  <c r="M12" i="36"/>
  <c r="L12" i="36"/>
  <c r="K12" i="36"/>
  <c r="K19" i="36" s="1"/>
  <c r="J12" i="36"/>
  <c r="I12" i="36"/>
  <c r="H11" i="36"/>
  <c r="H12" i="36" s="1"/>
  <c r="M10" i="36"/>
  <c r="L10" i="36"/>
  <c r="K10" i="36"/>
  <c r="J10" i="36"/>
  <c r="I10" i="36"/>
  <c r="H9" i="36"/>
  <c r="H10" i="36" s="1"/>
  <c r="J32" i="36" l="1"/>
  <c r="I32" i="36"/>
  <c r="K32" i="36"/>
  <c r="K33" i="36" s="1"/>
  <c r="K34" i="36" s="1"/>
  <c r="H32" i="36"/>
  <c r="M32" i="36"/>
  <c r="J19" i="36"/>
  <c r="M19" i="36"/>
  <c r="L19" i="36"/>
  <c r="I19" i="36"/>
  <c r="J33" i="36"/>
  <c r="J34" i="36" s="1"/>
  <c r="H19" i="36"/>
  <c r="I33" i="36" l="1"/>
  <c r="I34" i="36" s="1"/>
  <c r="M33" i="36"/>
  <c r="M34" i="36" s="1"/>
  <c r="L33" i="36"/>
  <c r="L34" i="36" s="1"/>
  <c r="H33" i="36"/>
  <c r="H34" i="36" s="1"/>
  <c r="K15" i="29" l="1"/>
  <c r="I15" i="29"/>
  <c r="J15" i="29"/>
  <c r="H65" i="34" l="1"/>
  <c r="H59" i="34"/>
  <c r="M44" i="34"/>
  <c r="L44" i="34"/>
  <c r="K44" i="34"/>
  <c r="J44" i="34"/>
  <c r="I44" i="34"/>
  <c r="H43" i="34"/>
  <c r="H44" i="34" s="1"/>
  <c r="M42" i="34"/>
  <c r="L42" i="34"/>
  <c r="K42" i="34"/>
  <c r="J42" i="34"/>
  <c r="I42" i="34"/>
  <c r="H42" i="34"/>
  <c r="M36" i="34"/>
  <c r="L36" i="34"/>
  <c r="K36" i="34"/>
  <c r="I36" i="34"/>
  <c r="H35" i="34"/>
  <c r="H36" i="34" s="1"/>
  <c r="M34" i="34"/>
  <c r="L34" i="34"/>
  <c r="K34" i="34"/>
  <c r="J34" i="34"/>
  <c r="J37" i="34" s="1"/>
  <c r="I34" i="34"/>
  <c r="H33" i="34"/>
  <c r="H34" i="34" s="1"/>
  <c r="J29" i="34"/>
  <c r="M28" i="34"/>
  <c r="L28" i="34"/>
  <c r="K28" i="34"/>
  <c r="I28" i="34"/>
  <c r="H27" i="34"/>
  <c r="H28" i="34" s="1"/>
  <c r="M26" i="34"/>
  <c r="L26" i="34"/>
  <c r="K26" i="34"/>
  <c r="I26" i="34"/>
  <c r="H25" i="34"/>
  <c r="H26" i="34" s="1"/>
  <c r="M24" i="34"/>
  <c r="L24" i="34"/>
  <c r="K24" i="34"/>
  <c r="I24" i="34"/>
  <c r="H22" i="34"/>
  <c r="H24" i="34" s="1"/>
  <c r="M21" i="34"/>
  <c r="L21" i="34"/>
  <c r="K21" i="34"/>
  <c r="I21" i="34"/>
  <c r="H20" i="34"/>
  <c r="H21" i="34" s="1"/>
  <c r="M19" i="34"/>
  <c r="L19" i="34"/>
  <c r="K19" i="34"/>
  <c r="I19" i="34"/>
  <c r="H17" i="34"/>
  <c r="H19" i="34" s="1"/>
  <c r="M16" i="34"/>
  <c r="L16" i="34"/>
  <c r="K16" i="34"/>
  <c r="I16" i="34"/>
  <c r="H15" i="34"/>
  <c r="H16" i="34" s="1"/>
  <c r="M14" i="34"/>
  <c r="L14" i="34"/>
  <c r="K14" i="34"/>
  <c r="I14" i="34"/>
  <c r="H12" i="34"/>
  <c r="H14" i="34" s="1"/>
  <c r="M11" i="34"/>
  <c r="L11" i="34"/>
  <c r="K11" i="34"/>
  <c r="I11" i="34"/>
  <c r="H9" i="34"/>
  <c r="M37" i="34" l="1"/>
  <c r="L37" i="34"/>
  <c r="H71" i="34"/>
  <c r="I29" i="34"/>
  <c r="K37" i="34"/>
  <c r="L45" i="34"/>
  <c r="J45" i="34"/>
  <c r="J46" i="34" s="1"/>
  <c r="H45" i="34"/>
  <c r="K29" i="34"/>
  <c r="I45" i="34"/>
  <c r="M45" i="34"/>
  <c r="M29" i="34"/>
  <c r="L29" i="34"/>
  <c r="I37" i="34"/>
  <c r="H29" i="34"/>
  <c r="K45" i="34"/>
  <c r="H37" i="34"/>
  <c r="L46" i="34" l="1"/>
  <c r="K46" i="34"/>
  <c r="I46" i="34"/>
  <c r="H46" i="34"/>
  <c r="M46" i="34"/>
  <c r="H104" i="32"/>
  <c r="M94" i="32"/>
  <c r="L94" i="32"/>
  <c r="K94" i="32"/>
  <c r="J94" i="32"/>
  <c r="I94" i="32"/>
  <c r="H93" i="32"/>
  <c r="H94" i="32" s="1"/>
  <c r="M23" i="30" l="1"/>
  <c r="L23" i="30"/>
  <c r="K23" i="30"/>
  <c r="J23" i="30"/>
  <c r="I23" i="30"/>
  <c r="H21" i="30"/>
  <c r="H23" i="30" s="1"/>
  <c r="I141" i="32" l="1"/>
  <c r="M125" i="32"/>
  <c r="L125" i="32"/>
  <c r="K125" i="32"/>
  <c r="J125" i="32"/>
  <c r="I125" i="32"/>
  <c r="H125" i="32"/>
  <c r="M123" i="32"/>
  <c r="L123" i="32"/>
  <c r="K123" i="32"/>
  <c r="J123" i="32"/>
  <c r="I123" i="32"/>
  <c r="H106" i="32"/>
  <c r="H123" i="32" s="1"/>
  <c r="M105" i="32"/>
  <c r="L105" i="32"/>
  <c r="K105" i="32"/>
  <c r="J105" i="32"/>
  <c r="I105" i="32"/>
  <c r="H105" i="32"/>
  <c r="M103" i="32"/>
  <c r="L103" i="32"/>
  <c r="K103" i="32"/>
  <c r="J103" i="32"/>
  <c r="I103" i="32"/>
  <c r="H101" i="32"/>
  <c r="H103" i="32" s="1"/>
  <c r="M100" i="32"/>
  <c r="L100" i="32"/>
  <c r="K100" i="32"/>
  <c r="J100" i="32"/>
  <c r="I100" i="32"/>
  <c r="H100" i="32"/>
  <c r="M96" i="32"/>
  <c r="L96" i="32"/>
  <c r="K96" i="32"/>
  <c r="J96" i="32"/>
  <c r="I96" i="32"/>
  <c r="H95" i="32"/>
  <c r="H96" i="32" s="1"/>
  <c r="K92" i="32"/>
  <c r="J92" i="32"/>
  <c r="I92" i="32"/>
  <c r="H92" i="32" s="1"/>
  <c r="K90" i="32"/>
  <c r="J90" i="32"/>
  <c r="I90" i="32"/>
  <c r="H54" i="32"/>
  <c r="H53" i="32"/>
  <c r="M50" i="32"/>
  <c r="L50" i="32"/>
  <c r="K50" i="32"/>
  <c r="J50" i="32"/>
  <c r="I50" i="32"/>
  <c r="H30" i="32"/>
  <c r="H29" i="32"/>
  <c r="M28" i="32"/>
  <c r="L28" i="32"/>
  <c r="J28" i="32"/>
  <c r="I28" i="32"/>
  <c r="H27" i="32"/>
  <c r="H28" i="32" s="1"/>
  <c r="M24" i="32"/>
  <c r="L24" i="32"/>
  <c r="K24" i="32"/>
  <c r="J24" i="32"/>
  <c r="I24" i="32"/>
  <c r="H20" i="32"/>
  <c r="H24" i="32" s="1"/>
  <c r="M19" i="32"/>
  <c r="L19" i="32"/>
  <c r="K19" i="32"/>
  <c r="J19" i="32"/>
  <c r="I19" i="32"/>
  <c r="H10" i="32"/>
  <c r="H9" i="32"/>
  <c r="K25" i="32" l="1"/>
  <c r="L97" i="32"/>
  <c r="M97" i="32"/>
  <c r="I97" i="32"/>
  <c r="J97" i="32"/>
  <c r="K97" i="32"/>
  <c r="H19" i="32"/>
  <c r="H25" i="32" s="1"/>
  <c r="K51" i="32"/>
  <c r="H126" i="32"/>
  <c r="H90" i="32"/>
  <c r="H97" i="32" s="1"/>
  <c r="M126" i="32"/>
  <c r="L51" i="32"/>
  <c r="I51" i="32"/>
  <c r="M51" i="32"/>
  <c r="J51" i="32"/>
  <c r="H50" i="32"/>
  <c r="H51" i="32" s="1"/>
  <c r="J25" i="32"/>
  <c r="K126" i="32"/>
  <c r="L126" i="32"/>
  <c r="I143" i="32"/>
  <c r="L25" i="32"/>
  <c r="I126" i="32"/>
  <c r="I25" i="32"/>
  <c r="M25" i="32"/>
  <c r="J126" i="32"/>
  <c r="K127" i="32" l="1"/>
  <c r="K128" i="32" s="1"/>
  <c r="H127" i="32"/>
  <c r="H128" i="32" s="1"/>
  <c r="M127" i="32"/>
  <c r="M128" i="32" s="1"/>
  <c r="I127" i="32"/>
  <c r="I128" i="32" s="1"/>
  <c r="L127" i="32"/>
  <c r="L128" i="32" s="1"/>
  <c r="J127" i="32"/>
  <c r="J128" i="32" s="1"/>
  <c r="H112" i="29" l="1"/>
  <c r="H104" i="29"/>
  <c r="M66" i="29"/>
  <c r="L66" i="29"/>
  <c r="K66" i="29"/>
  <c r="J66" i="29"/>
  <c r="I66" i="29"/>
  <c r="H65" i="29"/>
  <c r="H66" i="29" s="1"/>
  <c r="M64" i="29"/>
  <c r="M67" i="29" s="1"/>
  <c r="L64" i="29"/>
  <c r="K64" i="29"/>
  <c r="J64" i="29"/>
  <c r="I64" i="29"/>
  <c r="H63" i="29"/>
  <c r="H64" i="29" s="1"/>
  <c r="H57" i="29"/>
  <c r="H56" i="29"/>
  <c r="H55" i="29"/>
  <c r="H53" i="29"/>
  <c r="H52" i="29"/>
  <c r="H51" i="29"/>
  <c r="H50" i="29"/>
  <c r="H46" i="29"/>
  <c r="H45" i="29"/>
  <c r="H47" i="29" s="1"/>
  <c r="H41" i="29"/>
  <c r="H40" i="29"/>
  <c r="H38" i="29"/>
  <c r="H37" i="29"/>
  <c r="H36" i="29"/>
  <c r="M33" i="29"/>
  <c r="L33" i="29"/>
  <c r="K33" i="29"/>
  <c r="J33" i="29"/>
  <c r="I33" i="29"/>
  <c r="H32" i="29"/>
  <c r="H31" i="29"/>
  <c r="H30" i="29"/>
  <c r="M29" i="29"/>
  <c r="L29" i="29"/>
  <c r="K29" i="29"/>
  <c r="J29" i="29"/>
  <c r="I29" i="29"/>
  <c r="H28" i="29"/>
  <c r="M27" i="29"/>
  <c r="L27" i="29"/>
  <c r="K27" i="29"/>
  <c r="J27" i="29"/>
  <c r="H25" i="29"/>
  <c r="H23" i="29"/>
  <c r="M22" i="29"/>
  <c r="L22" i="29"/>
  <c r="K22" i="29"/>
  <c r="J22" i="29"/>
  <c r="I22" i="29"/>
  <c r="I34" i="29" s="1"/>
  <c r="I60" i="29" s="1"/>
  <c r="I99" i="29" s="1"/>
  <c r="H21" i="29"/>
  <c r="H20" i="29"/>
  <c r="H22" i="29" s="1"/>
  <c r="H34" i="29" s="1"/>
  <c r="H60" i="29" s="1"/>
  <c r="M17" i="29"/>
  <c r="L17" i="29"/>
  <c r="K17" i="29"/>
  <c r="J17" i="29"/>
  <c r="I17" i="29"/>
  <c r="H16" i="29"/>
  <c r="H17" i="29" s="1"/>
  <c r="M15" i="29"/>
  <c r="L15" i="29"/>
  <c r="H13" i="29"/>
  <c r="H15" i="29" s="1"/>
  <c r="M12" i="29"/>
  <c r="L12" i="29"/>
  <c r="K12" i="29"/>
  <c r="J12" i="29"/>
  <c r="I12" i="29"/>
  <c r="H11" i="29"/>
  <c r="H10" i="29"/>
  <c r="H9" i="29"/>
  <c r="L67" i="29" l="1"/>
  <c r="M34" i="29"/>
  <c r="L34" i="29"/>
  <c r="I18" i="29"/>
  <c r="M18" i="29"/>
  <c r="K18" i="29"/>
  <c r="J67" i="29"/>
  <c r="M98" i="29"/>
  <c r="K98" i="29"/>
  <c r="L18" i="29"/>
  <c r="K67" i="29"/>
  <c r="L98" i="29"/>
  <c r="J98" i="29"/>
  <c r="H114" i="29"/>
  <c r="I67" i="29"/>
  <c r="H12" i="29"/>
  <c r="H18" i="29" s="1"/>
  <c r="J18" i="29"/>
  <c r="M60" i="29" l="1"/>
  <c r="M99" i="29" s="1"/>
  <c r="L60" i="29"/>
  <c r="L99" i="29" s="1"/>
  <c r="H99" i="29"/>
  <c r="I98" i="29"/>
  <c r="H61" i="30" l="1"/>
  <c r="H55" i="30"/>
  <c r="I43" i="30"/>
  <c r="M42" i="30"/>
  <c r="K42" i="30"/>
  <c r="K43" i="30" s="1"/>
  <c r="J42" i="30"/>
  <c r="J43" i="30" s="1"/>
  <c r="I42" i="30"/>
  <c r="H42" i="30"/>
  <c r="H43" i="30" s="1"/>
  <c r="M39" i="30"/>
  <c r="L39" i="30"/>
  <c r="L43" i="30" s="1"/>
  <c r="K39" i="30"/>
  <c r="J39" i="30"/>
  <c r="I39" i="30"/>
  <c r="H39" i="30"/>
  <c r="J35" i="30"/>
  <c r="M34" i="30"/>
  <c r="L34" i="30"/>
  <c r="K34" i="30"/>
  <c r="J34" i="30"/>
  <c r="I34" i="30"/>
  <c r="H32" i="30"/>
  <c r="H34" i="30" s="1"/>
  <c r="M31" i="30"/>
  <c r="L31" i="30"/>
  <c r="K31" i="30"/>
  <c r="K35" i="30" s="1"/>
  <c r="J31" i="30"/>
  <c r="I31" i="30"/>
  <c r="H31" i="30"/>
  <c r="M26" i="30"/>
  <c r="L26" i="30"/>
  <c r="K26" i="30"/>
  <c r="J26" i="30"/>
  <c r="I26" i="30"/>
  <c r="H24" i="30"/>
  <c r="H26" i="30" s="1"/>
  <c r="M20" i="30"/>
  <c r="L20" i="30"/>
  <c r="K20" i="30"/>
  <c r="J20" i="30"/>
  <c r="I20" i="30"/>
  <c r="H19" i="30"/>
  <c r="H20" i="30" s="1"/>
  <c r="M18" i="30"/>
  <c r="L18" i="30"/>
  <c r="K18" i="30"/>
  <c r="J18" i="30"/>
  <c r="I18" i="30"/>
  <c r="H15" i="30"/>
  <c r="H18" i="30" s="1"/>
  <c r="M14" i="30"/>
  <c r="L14" i="30"/>
  <c r="K14" i="30"/>
  <c r="K27" i="30" s="1"/>
  <c r="J14" i="30"/>
  <c r="J27" i="30" s="1"/>
  <c r="I14" i="30"/>
  <c r="H13" i="30"/>
  <c r="H12" i="30"/>
  <c r="H11" i="30"/>
  <c r="H10" i="30"/>
  <c r="H9" i="30"/>
  <c r="M43" i="30" l="1"/>
  <c r="M35" i="30"/>
  <c r="L35" i="30"/>
  <c r="I35" i="30"/>
  <c r="M27" i="30"/>
  <c r="L27" i="30"/>
  <c r="K44" i="30"/>
  <c r="K45" i="30" s="1"/>
  <c r="H14" i="30"/>
  <c r="H27" i="30" s="1"/>
  <c r="H35" i="30"/>
  <c r="I27" i="30"/>
  <c r="J44" i="30"/>
  <c r="J45" i="30" s="1"/>
  <c r="H67" i="30"/>
  <c r="L44" i="30" l="1"/>
  <c r="L45" i="30" s="1"/>
  <c r="M44" i="30"/>
  <c r="M45" i="30" s="1"/>
  <c r="I44" i="30"/>
  <c r="I45" i="30" s="1"/>
  <c r="H44" i="30"/>
  <c r="H45" i="30" s="1"/>
  <c r="H116" i="20"/>
  <c r="H108" i="20"/>
  <c r="M100" i="20"/>
  <c r="L100" i="20"/>
  <c r="K100" i="20"/>
  <c r="J100" i="20"/>
  <c r="I100" i="20"/>
  <c r="H98" i="20"/>
  <c r="H100" i="20" s="1"/>
  <c r="M97" i="20"/>
  <c r="L97" i="20"/>
  <c r="K97" i="20"/>
  <c r="J97" i="20"/>
  <c r="I97" i="20"/>
  <c r="H95" i="20"/>
  <c r="H97" i="20" s="1"/>
  <c r="H94" i="20"/>
  <c r="M92" i="20"/>
  <c r="L92" i="20"/>
  <c r="K92" i="20"/>
  <c r="J92" i="20"/>
  <c r="I92" i="20"/>
  <c r="M86" i="20"/>
  <c r="L86" i="20"/>
  <c r="K86" i="20"/>
  <c r="J86" i="20"/>
  <c r="I86" i="20"/>
  <c r="H84" i="20"/>
  <c r="H86" i="20" s="1"/>
  <c r="M83" i="20"/>
  <c r="L83" i="20"/>
  <c r="K83" i="20"/>
  <c r="J83" i="20"/>
  <c r="I83" i="20"/>
  <c r="H83" i="20"/>
  <c r="M78" i="20"/>
  <c r="L78" i="20"/>
  <c r="K78" i="20"/>
  <c r="J78" i="20"/>
  <c r="I78" i="20"/>
  <c r="H78" i="20"/>
  <c r="M75" i="20"/>
  <c r="L75" i="20"/>
  <c r="K75" i="20"/>
  <c r="J75" i="20"/>
  <c r="I75" i="20"/>
  <c r="H75" i="20"/>
  <c r="M73" i="20"/>
  <c r="L73" i="20"/>
  <c r="K73" i="20"/>
  <c r="J73" i="20"/>
  <c r="I73" i="20"/>
  <c r="H73" i="20"/>
  <c r="M71" i="20"/>
  <c r="L71" i="20"/>
  <c r="K71" i="20"/>
  <c r="J71" i="20"/>
  <c r="I71" i="20"/>
  <c r="I79" i="20" s="1"/>
  <c r="H70" i="20"/>
  <c r="H69" i="20"/>
  <c r="H68" i="20"/>
  <c r="M65" i="20"/>
  <c r="L65" i="20"/>
  <c r="K65" i="20"/>
  <c r="J65" i="20"/>
  <c r="I65" i="20"/>
  <c r="H63" i="20"/>
  <c r="H65" i="20" s="1"/>
  <c r="M62" i="20"/>
  <c r="L62" i="20"/>
  <c r="K62" i="20"/>
  <c r="J62" i="20"/>
  <c r="I62" i="20"/>
  <c r="H60" i="20"/>
  <c r="H62" i="20" s="1"/>
  <c r="M59" i="20"/>
  <c r="L59" i="20"/>
  <c r="K59" i="20"/>
  <c r="J59" i="20"/>
  <c r="I59" i="20"/>
  <c r="H59" i="20"/>
  <c r="M57" i="20"/>
  <c r="L57" i="20"/>
  <c r="K57" i="20"/>
  <c r="J57" i="20"/>
  <c r="I57" i="20"/>
  <c r="H57" i="20"/>
  <c r="M54" i="20"/>
  <c r="L54" i="20"/>
  <c r="K54" i="20"/>
  <c r="J54" i="20"/>
  <c r="I54" i="20"/>
  <c r="H54" i="20"/>
  <c r="M52" i="20"/>
  <c r="L52" i="20"/>
  <c r="K52" i="20"/>
  <c r="J52" i="20"/>
  <c r="I52" i="20"/>
  <c r="H52" i="20"/>
  <c r="M49" i="20"/>
  <c r="L49" i="20"/>
  <c r="K49" i="20"/>
  <c r="J49" i="20"/>
  <c r="J66" i="20" s="1"/>
  <c r="I49" i="20"/>
  <c r="H48" i="20"/>
  <c r="H47" i="20"/>
  <c r="H46" i="20"/>
  <c r="M40" i="20"/>
  <c r="L40" i="20"/>
  <c r="K40" i="20"/>
  <c r="J40" i="20"/>
  <c r="I40" i="20"/>
  <c r="H40" i="20"/>
  <c r="M37" i="20"/>
  <c r="L37" i="20"/>
  <c r="K37" i="20"/>
  <c r="J37" i="20"/>
  <c r="I37" i="20"/>
  <c r="H37" i="20"/>
  <c r="M35" i="20"/>
  <c r="L35" i="20"/>
  <c r="K35" i="20"/>
  <c r="J35" i="20"/>
  <c r="I35" i="20"/>
  <c r="H35" i="20"/>
  <c r="M31" i="20"/>
  <c r="L31" i="20"/>
  <c r="K31" i="20"/>
  <c r="J31" i="20"/>
  <c r="I31" i="20"/>
  <c r="H31" i="20"/>
  <c r="M29" i="20"/>
  <c r="L29" i="20"/>
  <c r="K29" i="20"/>
  <c r="J29" i="20"/>
  <c r="I29" i="20"/>
  <c r="H28" i="20"/>
  <c r="H27" i="20"/>
  <c r="H26" i="20"/>
  <c r="M25" i="20"/>
  <c r="L25" i="20"/>
  <c r="K25" i="20"/>
  <c r="J25" i="20"/>
  <c r="I25" i="20"/>
  <c r="H24" i="20"/>
  <c r="H23" i="20"/>
  <c r="H22" i="20"/>
  <c r="M21" i="20"/>
  <c r="L21" i="20"/>
  <c r="K21" i="20"/>
  <c r="J21" i="20"/>
  <c r="I21" i="20"/>
  <c r="H19" i="20"/>
  <c r="H18" i="20"/>
  <c r="H17" i="20"/>
  <c r="M16" i="20"/>
  <c r="L16" i="20"/>
  <c r="K16" i="20"/>
  <c r="J16" i="20"/>
  <c r="I16" i="20"/>
  <c r="H15" i="20"/>
  <c r="H14" i="20"/>
  <c r="H13" i="20"/>
  <c r="M12" i="20"/>
  <c r="L12" i="20"/>
  <c r="K12" i="20"/>
  <c r="J12" i="20"/>
  <c r="I12" i="20"/>
  <c r="H11" i="20"/>
  <c r="H10" i="20"/>
  <c r="H9" i="20"/>
  <c r="M87" i="20" l="1"/>
  <c r="I87" i="20"/>
  <c r="M79" i="20"/>
  <c r="M66" i="20"/>
  <c r="I66" i="20"/>
  <c r="M44" i="20"/>
  <c r="J44" i="20"/>
  <c r="K44" i="20"/>
  <c r="L44" i="20"/>
  <c r="I44" i="20"/>
  <c r="K79" i="20"/>
  <c r="L66" i="20"/>
  <c r="L79" i="20"/>
  <c r="H87" i="20"/>
  <c r="L87" i="20"/>
  <c r="K101" i="20"/>
  <c r="H71" i="20"/>
  <c r="H79" i="20" s="1"/>
  <c r="H16" i="20"/>
  <c r="H29" i="20"/>
  <c r="H49" i="20"/>
  <c r="H66" i="20" s="1"/>
  <c r="H101" i="20"/>
  <c r="J101" i="20"/>
  <c r="H12" i="20"/>
  <c r="K87" i="20"/>
  <c r="L101" i="20"/>
  <c r="H118" i="20"/>
  <c r="H25" i="20"/>
  <c r="K66" i="20"/>
  <c r="J79" i="20"/>
  <c r="J87" i="20"/>
  <c r="I101" i="20"/>
  <c r="M101" i="20"/>
  <c r="H21" i="20"/>
  <c r="L102" i="20" l="1"/>
  <c r="L103" i="20" s="1"/>
  <c r="H44" i="20"/>
  <c r="H102" i="20" s="1"/>
  <c r="H103" i="20" s="1"/>
  <c r="K102" i="20"/>
  <c r="K103" i="20" s="1"/>
  <c r="M102" i="20"/>
  <c r="M103" i="20" s="1"/>
  <c r="I102" i="20"/>
  <c r="I103" i="20" s="1"/>
  <c r="J102" i="20"/>
  <c r="J103" i="20" s="1"/>
  <c r="H53" i="18" l="1"/>
  <c r="H46" i="18"/>
  <c r="M39" i="18"/>
  <c r="L39" i="18"/>
  <c r="K39" i="18"/>
  <c r="J39" i="18"/>
  <c r="I39" i="18"/>
  <c r="H31" i="18"/>
  <c r="H24" i="18"/>
  <c r="H28" i="18" s="1"/>
  <c r="H18" i="18"/>
  <c r="H23" i="18" s="1"/>
  <c r="M17" i="18"/>
  <c r="L17" i="18"/>
  <c r="K17" i="18"/>
  <c r="J17" i="18"/>
  <c r="I17" i="18"/>
  <c r="H17" i="18"/>
  <c r="H55" i="18" l="1"/>
  <c r="H38" i="18"/>
  <c r="H39" i="18" s="1"/>
  <c r="J29" i="18"/>
  <c r="J40" i="18" s="1"/>
  <c r="J41" i="18" s="1"/>
  <c r="M29" i="18"/>
  <c r="M40" i="18" s="1"/>
  <c r="M41" i="18" s="1"/>
  <c r="L29" i="18"/>
  <c r="L40" i="18" s="1"/>
  <c r="L41" i="18" s="1"/>
  <c r="I29" i="18"/>
  <c r="I40" i="18" s="1"/>
  <c r="I41" i="18" s="1"/>
  <c r="K29" i="18"/>
  <c r="K40" i="18" s="1"/>
  <c r="K41" i="18" s="1"/>
  <c r="H29" i="18"/>
  <c r="H391" i="19"/>
  <c r="H384" i="19"/>
  <c r="H40" i="18" l="1"/>
  <c r="H41" i="18" s="1"/>
  <c r="H393" i="19"/>
  <c r="H45" i="15"/>
  <c r="H101" i="15" l="1"/>
  <c r="H94" i="15"/>
  <c r="H103" i="15" s="1"/>
  <c r="M83" i="15"/>
  <c r="L83" i="15"/>
  <c r="K83" i="15"/>
  <c r="J83" i="15"/>
  <c r="J84" i="15" s="1"/>
  <c r="J85" i="15" s="1"/>
  <c r="I83" i="15"/>
  <c r="H82" i="15"/>
  <c r="H83" i="15" s="1"/>
  <c r="M81" i="15"/>
  <c r="L81" i="15"/>
  <c r="K81" i="15"/>
  <c r="J81" i="15"/>
  <c r="I81" i="15"/>
  <c r="H81" i="15"/>
  <c r="M79" i="15"/>
  <c r="M84" i="15" s="1"/>
  <c r="M85" i="15" s="1"/>
  <c r="L79" i="15"/>
  <c r="K79" i="15"/>
  <c r="I79" i="15"/>
  <c r="H78" i="15"/>
  <c r="H79" i="15" s="1"/>
  <c r="J74" i="15"/>
  <c r="J75" i="15" s="1"/>
  <c r="M73" i="15"/>
  <c r="M74" i="15" s="1"/>
  <c r="M75" i="15" s="1"/>
  <c r="L73" i="15"/>
  <c r="L74" i="15" s="1"/>
  <c r="L75" i="15" s="1"/>
  <c r="K73" i="15"/>
  <c r="K74" i="15" s="1"/>
  <c r="K75" i="15" s="1"/>
  <c r="I73" i="15"/>
  <c r="I74" i="15" s="1"/>
  <c r="I75" i="15" s="1"/>
  <c r="H73" i="15"/>
  <c r="H74" i="15" s="1"/>
  <c r="H75" i="15" s="1"/>
  <c r="J66" i="15"/>
  <c r="M65" i="15"/>
  <c r="M66" i="15" s="1"/>
  <c r="L65" i="15"/>
  <c r="L66" i="15" s="1"/>
  <c r="K65" i="15"/>
  <c r="K66" i="15" s="1"/>
  <c r="I65" i="15"/>
  <c r="I66" i="15" s="1"/>
  <c r="H64" i="15"/>
  <c r="H65" i="15" s="1"/>
  <c r="H66" i="15" s="1"/>
  <c r="M61" i="15"/>
  <c r="M62" i="15" s="1"/>
  <c r="L61" i="15"/>
  <c r="L62" i="15" s="1"/>
  <c r="K61" i="15"/>
  <c r="K62" i="15" s="1"/>
  <c r="J61" i="15"/>
  <c r="J62" i="15" s="1"/>
  <c r="I61" i="15"/>
  <c r="I62" i="15" s="1"/>
  <c r="H59" i="15"/>
  <c r="H61" i="15" s="1"/>
  <c r="H62" i="15" s="1"/>
  <c r="M54" i="15"/>
  <c r="L54" i="15"/>
  <c r="K54" i="15"/>
  <c r="J54" i="15"/>
  <c r="I54" i="15"/>
  <c r="H53" i="15"/>
  <c r="H54" i="15" s="1"/>
  <c r="M52" i="15"/>
  <c r="L52" i="15"/>
  <c r="K52" i="15"/>
  <c r="J52" i="15"/>
  <c r="I52" i="15"/>
  <c r="H51" i="15"/>
  <c r="H52" i="15" s="1"/>
  <c r="M50" i="15"/>
  <c r="L50" i="15"/>
  <c r="K50" i="15"/>
  <c r="J50" i="15"/>
  <c r="I50" i="15"/>
  <c r="I57" i="15" s="1"/>
  <c r="H49" i="15"/>
  <c r="H50" i="15" s="1"/>
  <c r="H57" i="15" s="1"/>
  <c r="M48" i="15"/>
  <c r="L48" i="15"/>
  <c r="K48" i="15"/>
  <c r="J48" i="15"/>
  <c r="I48" i="15"/>
  <c r="H47" i="15"/>
  <c r="H48" i="15" s="1"/>
  <c r="M46" i="15"/>
  <c r="L46" i="15"/>
  <c r="K46" i="15"/>
  <c r="J46" i="15"/>
  <c r="I46" i="15"/>
  <c r="H46"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I24" i="15"/>
  <c r="H23" i="15"/>
  <c r="H24" i="15" s="1"/>
  <c r="M22" i="15"/>
  <c r="L22" i="15"/>
  <c r="K22" i="15"/>
  <c r="J22" i="15"/>
  <c r="I22" i="15"/>
  <c r="H21" i="15"/>
  <c r="H20" i="15"/>
  <c r="H22" i="15" s="1"/>
  <c r="M19" i="15"/>
  <c r="L19" i="15"/>
  <c r="K19" i="15"/>
  <c r="J19" i="15"/>
  <c r="I19" i="15"/>
  <c r="H15" i="15"/>
  <c r="H19" i="15" s="1"/>
  <c r="M14" i="15"/>
  <c r="L14" i="15"/>
  <c r="K14" i="15"/>
  <c r="J14" i="15"/>
  <c r="I14" i="15"/>
  <c r="H11" i="15"/>
  <c r="H10" i="15"/>
  <c r="H9" i="15"/>
  <c r="M57" i="15" l="1"/>
  <c r="L57" i="15"/>
  <c r="I84" i="15"/>
  <c r="I85" i="15" s="1"/>
  <c r="K25" i="15"/>
  <c r="L84" i="15"/>
  <c r="L85" i="15" s="1"/>
  <c r="M25" i="15"/>
  <c r="L25" i="15"/>
  <c r="K67" i="15"/>
  <c r="K84" i="15"/>
  <c r="K85" i="15" s="1"/>
  <c r="J25" i="15"/>
  <c r="J67" i="15" s="1"/>
  <c r="J86" i="15" s="1"/>
  <c r="I25" i="15"/>
  <c r="H14" i="15"/>
  <c r="H25" i="15" s="1"/>
  <c r="H84" i="15"/>
  <c r="H85" i="15" s="1"/>
  <c r="M67" i="15" l="1"/>
  <c r="M86" i="15" s="1"/>
  <c r="L67" i="15"/>
  <c r="K86" i="15"/>
  <c r="H67" i="15"/>
  <c r="H86" i="15" s="1"/>
  <c r="I67" i="15"/>
  <c r="I86" i="15" s="1"/>
</calcChain>
</file>

<file path=xl/sharedStrings.xml><?xml version="1.0" encoding="utf-8"?>
<sst xmlns="http://schemas.openxmlformats.org/spreadsheetml/2006/main" count="4265" uniqueCount="1130">
  <si>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</si>
  <si>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</si>
  <si>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</si>
  <si>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</si>
  <si>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</si>
  <si>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</si>
  <si>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</si>
  <si>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</si>
  <si>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</si>
  <si>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</si>
  <si>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</si>
  <si>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</si>
  <si>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</si>
  <si>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</si>
  <si>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</si>
  <si>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</si>
  <si>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</si>
  <si>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</si>
  <si>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</si>
  <si>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</si>
  <si>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</si>
  <si>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</si>
  <si>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</si>
  <si>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</si>
  <si>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</si>
  <si>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</si>
  <si>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</si>
  <si>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</si>
  <si>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</si>
  <si>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</si>
  <si>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</si>
  <si>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</si>
  <si>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</si>
  <si>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</si>
  <si>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</si>
  <si>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</si>
  <si>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</si>
  <si>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</si>
  <si>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</si>
  <si>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</si>
  <si>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</si>
  <si>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</si>
  <si>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</si>
  <si>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</si>
  <si>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</si>
  <si>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</si>
  <si>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</si>
  <si>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</si>
  <si>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</si>
  <si>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</si>
  <si>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</si>
  <si>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</si>
  <si>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</si>
  <si>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</si>
  <si>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</si>
  <si>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</si>
  <si>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</si>
  <si>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</si>
  <si>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</si>
  <si>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</si>
  <si>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</si>
  <si>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</si>
  <si>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</si>
  <si>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</si>
  <si>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</si>
  <si>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</si>
  <si>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</si>
  <si>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</si>
  <si>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</si>
  <si>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</si>
  <si>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</si>
  <si>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</si>
  <si>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</si>
  <si>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</si>
  <si>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</si>
  <si>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</si>
  <si>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</si>
  <si>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</si>
  <si>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</si>
  <si>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</si>
  <si>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</si>
  <si>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</si>
  <si>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</si>
  <si>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</si>
  <si>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</si>
  <si>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</si>
  <si>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</si>
  <si>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</si>
  <si>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</si>
  <si>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</si>
  <si>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</si>
  <si>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</si>
  <si>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</si>
  <si>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</si>
  <si>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</si>
  <si>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</si>
  <si>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</si>
  <si>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</si>
  <si>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</si>
  <si>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</si>
  <si>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</si>
  <si>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</si>
  <si>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 xml:space="preserve"> Administruoti viešuosius darbus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</si>
  <si>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</si>
  <si>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</si>
  <si>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</si>
  <si>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</si>
  <si>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</si>
  <si>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</si>
  <si>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</si>
  <si>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</si>
  <si>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</si>
  <si>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</si>
  <si>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</si>
  <si>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</si>
  <si>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</si>
  <si>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</si>
  <si>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</si>
  <si>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</si>
  <si>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</si>
  <si>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</si>
  <si>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</si>
  <si>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</si>
  <si>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</si>
  <si>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</si>
  <si>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</si>
  <si>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</si>
  <si>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</si>
  <si>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</si>
  <si>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</si>
  <si>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</si>
  <si>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</si>
  <si>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</si>
  <si>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</si>
  <si>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2020 metų išlaidų projektas, tūkst. Eur</t>
  </si>
  <si>
    <t>300</t>
  </si>
  <si>
    <t>350</t>
  </si>
  <si>
    <t>400</t>
  </si>
  <si>
    <t>Įvykdyti visi kriterijai, numatyti Panevėžio miesto savivaldybės Korupcijos prevencijos programos įgyvendinimo priemonių plane</t>
  </si>
  <si>
    <t>INVESTICIJŲ PROJEKTŲ PROGRAMA (02)</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</si>
  <si>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</si>
  <si>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</si>
  <si>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</si>
  <si>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</si>
  <si>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</si>
  <si>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</si>
  <si>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</si>
  <si>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</si>
  <si>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</si>
  <si>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</si>
  <si>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</si>
  <si>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</si>
  <si>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</si>
  <si>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</si>
  <si>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</si>
  <si>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</si>
  <si>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</si>
  <si>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</si>
  <si>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</si>
  <si>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</si>
  <si>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</si>
  <si>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</si>
  <si>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</si>
  <si>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</si>
  <si>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</si>
  <si>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</si>
  <si>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</si>
  <si>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</si>
  <si>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</si>
  <si>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</si>
  <si>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</si>
  <si>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</si>
  <si>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</si>
  <si>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</si>
  <si>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</si>
  <si>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</si>
  <si>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</si>
  <si>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</si>
  <si>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</si>
  <si>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</si>
  <si>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</si>
  <si>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</si>
  <si>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</si>
  <si>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</si>
  <si>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</si>
  <si>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</si>
  <si>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</si>
  <si>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</si>
  <si>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</si>
  <si>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</si>
  <si>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</si>
  <si>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</si>
  <si>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</si>
  <si>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</si>
  <si>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</si>
  <si>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</si>
  <si>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</si>
  <si>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</si>
  <si>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</si>
  <si>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</si>
  <si>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</si>
  <si>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</si>
  <si>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</si>
  <si>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</si>
  <si>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</si>
  <si>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</si>
  <si>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</si>
  <si>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</si>
  <si>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</si>
  <si>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</si>
  <si>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</si>
  <si>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</si>
  <si>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</si>
  <si>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</si>
  <si>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</si>
  <si>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</si>
  <si>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</si>
  <si>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</si>
  <si>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</si>
  <si>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</si>
  <si>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</si>
  <si>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</si>
  <si>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</si>
  <si>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</si>
  <si>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</si>
  <si>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</si>
  <si>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</si>
  <si>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</si>
  <si>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</si>
  <si>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</si>
  <si>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</si>
  <si>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</si>
  <si>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</si>
  <si>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</si>
  <si>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</si>
  <si>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</si>
  <si>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</si>
  <si>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</si>
  <si>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</si>
  <si>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</si>
  <si>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</si>
  <si>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</si>
  <si>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</si>
  <si>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</si>
  <si>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</si>
  <si>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</si>
  <si>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</si>
  <si>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</si>
  <si>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</si>
  <si>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</si>
  <si>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</si>
  <si>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</si>
  <si>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</si>
  <si>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</si>
  <si>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</si>
  <si>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</si>
  <si>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</si>
  <si>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</si>
  <si>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Įregistruoti sklypai</t>
  </si>
  <si>
    <t>Parengta sąnaudų ir naudos analizė.  Paimta žemė ir pastatai visuomenės poreikiams</t>
  </si>
  <si>
    <t>Plėtoti kokybišką architektūrą</t>
  </si>
  <si>
    <t>Atnaujinta Arc GIS programinė įranga</t>
  </si>
  <si>
    <t>1</t>
  </si>
  <si>
    <t xml:space="preserve"> Duomenų atnaujinimas</t>
  </si>
  <si>
    <t xml:space="preserve">Vykdyti nekilnojamojo kultūros paveldo objektų apskaitą, tvarkybą ir sklaidą. </t>
  </si>
  <si>
    <t xml:space="preserve">Atlikti visi reikalingi tyrimai </t>
  </si>
  <si>
    <t xml:space="preserve">Parengti dokumentų paketai, vnt. </t>
  </si>
  <si>
    <t>Posėdžių skaičius</t>
  </si>
  <si>
    <t>Sutvarkyti objektai</t>
  </si>
  <si>
    <t>Pagaminti įamžinimo ženklai</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</si>
  <si>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</si>
  <si>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</si>
  <si>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</si>
  <si>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</si>
  <si>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</si>
  <si>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</si>
  <si>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</si>
  <si>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</si>
  <si>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</si>
  <si>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Specialiosios programos lėšos </t>
    </r>
    <r>
      <rPr>
        <b/>
        <sz val="9"/>
        <rFont val="Times New Roman"/>
        <family val="1"/>
      </rPr>
      <t>SP</t>
    </r>
  </si>
  <si>
    <r>
      <t xml:space="preserve"> Valstybės  biudžeto lėšos </t>
    </r>
    <r>
      <rPr>
        <b/>
        <sz val="9"/>
        <rFont val="Times New Roman"/>
        <family val="1"/>
      </rPr>
      <t>VB</t>
    </r>
  </si>
  <si>
    <r>
      <t xml:space="preserve">Privatizavimo fondo lėšos </t>
    </r>
    <r>
      <rPr>
        <b/>
        <sz val="9"/>
        <rFont val="Times New Roman"/>
        <family val="1"/>
      </rPr>
      <t>PF</t>
    </r>
  </si>
  <si>
    <r>
      <t xml:space="preserve">Kelių priežiūros ir plėtros programos lėšos </t>
    </r>
    <r>
      <rPr>
        <b/>
        <sz val="9"/>
        <rFont val="Times New Roman"/>
        <family val="1"/>
      </rPr>
      <t>KPPP</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</si>
  <si>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</si>
  <si>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</si>
  <si>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</si>
  <si>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</si>
  <si>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</si>
  <si>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</si>
  <si>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</si>
  <si>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</si>
  <si>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</si>
  <si>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</si>
  <si>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</si>
  <si>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</si>
  <si>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</si>
  <si>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</si>
  <si>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 xml:space="preserve">Premjerų skaičius per metus </t>
  </si>
  <si>
    <t>3</t>
  </si>
  <si>
    <t>Žiūrovų (lankytojų) skaičius  per metus</t>
  </si>
  <si>
    <t>15000</t>
  </si>
  <si>
    <t>Sudaryti sąlygas teatro ,,Menas“ veiklai</t>
  </si>
  <si>
    <t>190432352</t>
  </si>
  <si>
    <t xml:space="preserve">Žiūrovų (lankytojų) skaičius per metus </t>
  </si>
  <si>
    <t>10800</t>
  </si>
  <si>
    <t>Sudaryti sąlygas Muzikinio teatro veiklai</t>
  </si>
  <si>
    <t>148428990</t>
  </si>
  <si>
    <t>Koncertų skaičius per metus</t>
  </si>
  <si>
    <t>71</t>
  </si>
  <si>
    <t>Naujų parengtų programų skaičius per metus</t>
  </si>
  <si>
    <t>14000</t>
  </si>
  <si>
    <t>Sudaryti sąlygas Dailės galerijos veiklai</t>
  </si>
  <si>
    <t>302477544</t>
  </si>
  <si>
    <t>Parodų skaičius per metus</t>
  </si>
  <si>
    <t>30</t>
  </si>
  <si>
    <t>15</t>
  </si>
  <si>
    <t xml:space="preserve">Parodų lankytojų skaičius  </t>
  </si>
  <si>
    <t>8000</t>
  </si>
  <si>
    <t>Naujų parengtų edukacinių programų skaičius</t>
  </si>
  <si>
    <t>Edukacinių programų dalyvių skaičius</t>
  </si>
  <si>
    <t>2500</t>
  </si>
  <si>
    <t>Sudaryti sąlygas kino centrui „Garsas“ nekomercinio kino sklaidai</t>
  </si>
  <si>
    <t>148504349</t>
  </si>
  <si>
    <t>Nekomercinio kino rodymas (proc.)</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</si>
  <si>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</si>
  <si>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</si>
  <si>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</si>
  <si>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</si>
  <si>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</si>
  <si>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</si>
  <si>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</si>
  <si>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</si>
  <si>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</si>
  <si>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</si>
  <si>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</si>
  <si>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</si>
  <si>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</si>
  <si>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</si>
  <si>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</si>
  <si>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</si>
  <si>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</si>
  <si>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</si>
  <si>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</si>
  <si>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</si>
  <si>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</si>
  <si>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</si>
  <si>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</si>
  <si>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</si>
  <si>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</si>
  <si>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</si>
  <si>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120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</si>
  <si>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</si>
  <si>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</si>
  <si>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</si>
  <si>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</si>
  <si>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</si>
  <si>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</si>
  <si>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</si>
  <si>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</si>
  <si>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</si>
  <si>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</si>
  <si>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</si>
  <si>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</si>
  <si>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</si>
  <si>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</si>
  <si>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</si>
  <si>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</si>
  <si>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</si>
  <si>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</si>
  <si>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</si>
  <si>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</si>
  <si>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</si>
  <si>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</si>
  <si>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</si>
  <si>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</si>
  <si>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</si>
  <si>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</si>
  <si>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</si>
  <si>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</si>
  <si>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</si>
  <si>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</si>
  <si>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</si>
  <si>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</si>
  <si>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</si>
  <si>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</si>
  <si>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</si>
  <si>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</si>
  <si>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</si>
  <si>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</si>
  <si>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</si>
  <si>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</si>
  <si>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</si>
  <si>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</si>
  <si>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</si>
  <si>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</si>
  <si>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</si>
  <si>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2020 metų išlaidų projektas, tūkst.Eurų</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</si>
  <si>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</si>
  <si>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</si>
  <si>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</si>
  <si>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</si>
  <si>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 xml:space="preserve">Nevyriausybinėse kūno kultūros ir sporto organizacijose sportuojančių skaičius </t>
  </si>
  <si>
    <t>MK</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</si>
  <si>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</si>
  <si>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</si>
  <si>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</si>
  <si>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</si>
  <si>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</si>
  <si>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</si>
  <si>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</si>
  <si>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</si>
  <si>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</si>
  <si>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</si>
  <si>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</si>
  <si>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</si>
  <si>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</si>
  <si>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renginių programų skaičius</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</si>
  <si>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</si>
  <si>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</si>
  <si>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</si>
  <si>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</si>
  <si>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</si>
  <si>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</si>
  <si>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</si>
  <si>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</si>
  <si>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</si>
  <si>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</si>
  <si>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</si>
  <si>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</si>
  <si>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</si>
  <si>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</si>
  <si>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</si>
  <si>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</si>
  <si>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</si>
  <si>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</si>
  <si>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</si>
  <si>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</si>
  <si>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</si>
  <si>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</si>
  <si>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</si>
  <si>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</si>
  <si>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</si>
  <si>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</si>
  <si>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</si>
  <si>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</si>
  <si>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</si>
  <si>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</si>
  <si>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</si>
  <si>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</si>
  <si>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</si>
  <si>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</si>
  <si>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</si>
  <si>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</si>
  <si>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</si>
  <si>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</si>
  <si>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</si>
  <si>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</si>
  <si>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</si>
  <si>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</si>
  <si>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</si>
  <si>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</si>
  <si>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</si>
  <si>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</si>
  <si>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</si>
  <si>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</si>
  <si>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</si>
  <si>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</si>
  <si>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</si>
  <si>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</si>
  <si>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</si>
  <si>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</si>
  <si>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</si>
  <si>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Kompetencijas kėlusių mokinių skaičius</t>
  </si>
  <si>
    <t>Aktyviai veikiančių mokinių organizacijų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</si>
  <si>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</si>
  <si>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</si>
  <si>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</si>
  <si>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</si>
  <si>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</si>
  <si>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</si>
  <si>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</si>
  <si>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</si>
  <si>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</si>
  <si>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</si>
  <si>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</si>
  <si>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</si>
  <si>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</si>
  <si>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</si>
  <si>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</si>
  <si>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</si>
  <si>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</si>
  <si>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</si>
  <si>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</si>
  <si>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</si>
  <si>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</si>
  <si>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</si>
  <si>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</si>
  <si>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</si>
  <si>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</si>
  <si>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</si>
  <si>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</si>
  <si>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</si>
  <si>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</si>
  <si>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</si>
  <si>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</si>
  <si>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</si>
  <si>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</si>
  <si>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</si>
  <si>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</si>
  <si>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</si>
  <si>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</si>
  <si>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</si>
  <si>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</si>
  <si>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</si>
  <si>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</si>
  <si>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</si>
  <si>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</si>
  <si>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</si>
  <si>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</si>
  <si>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</si>
  <si>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</si>
  <si>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</si>
  <si>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</si>
  <si>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</si>
  <si>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</si>
  <si>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</si>
  <si>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</si>
  <si>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</si>
  <si>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</si>
  <si>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</si>
  <si>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Atlikta techninio projektą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</si>
  <si>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</si>
  <si>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</si>
  <si>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</si>
  <si>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</si>
  <si>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</si>
  <si>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</si>
  <si>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</si>
  <si>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</si>
  <si>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</si>
  <si>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</si>
  <si>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</si>
  <si>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</si>
  <si>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</si>
  <si>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</si>
  <si>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</si>
  <si>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</si>
  <si>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</si>
  <si>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</si>
  <si>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</si>
  <si>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</si>
  <si>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</si>
  <si>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</si>
  <si>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</si>
  <si>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</si>
  <si>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</si>
  <si>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</si>
  <si>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</si>
  <si>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</si>
  <si>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</si>
  <si>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</si>
  <si>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</si>
  <si>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</si>
  <si>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</si>
  <si>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</si>
  <si>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</si>
  <si>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</si>
  <si>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</si>
  <si>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</si>
  <si>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</si>
  <si>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</si>
  <si>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</si>
  <si>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</si>
  <si>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</si>
  <si>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</si>
  <si>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</si>
  <si>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</si>
  <si>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</si>
  <si>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</si>
  <si>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</si>
  <si>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</si>
  <si>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</si>
  <si>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</si>
  <si>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</si>
  <si>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</si>
  <si>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</si>
  <si>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</si>
  <si>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</si>
  <si>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Panevėžio miesto bendruomenių rūmų žiūrovinės dalies rekonstrukcijai (techniniam projektui)</t>
  </si>
  <si>
    <t>Parengtas Panevėžio miesto bendruomenių rūmų žiūrovinės dalies rekonstrukcijos projektas</t>
  </si>
  <si>
    <t>Fontano Senvagėje projektavimo ir rangos darbai</t>
  </si>
  <si>
    <t>Panevėžio miesto Bendruomenių rūmų stogo šiltinimas ir dangos pakeitimas</t>
  </si>
  <si>
    <t>Parengti Panevėžio miesto Bendruomenių rūmų  projektas ir atlikti rangos darbai</t>
  </si>
  <si>
    <t>Panevėžio kūno kultūros ir sporto centro “Aukštaitija” sporto komplekso baseino techninio projekto parengimas</t>
  </si>
  <si>
    <t>Parengtas techninis projektas ir projekto vykdymo priežiūra</t>
  </si>
  <si>
    <t xml:space="preserve">Civilinės metrikacijos skyriaus dalies pastato (Respublikos g. 25, Panevėžys) remonto darbai </t>
  </si>
  <si>
    <t>Atlikti Civilinės metrikacijos skyriaus dalies pastato remonto darbai</t>
  </si>
  <si>
    <t>Hidrotechninio statinio Biliūno g. 15, remonto TP projektas</t>
  </si>
  <si>
    <t>Parengtas statinio techninis projektas</t>
  </si>
  <si>
    <t>"Ekrano" tvenkinio naudojimo ir priežiūros taisyklių parengimo paslauga</t>
  </si>
  <si>
    <t>Parengtos naudojimosi taisyklės</t>
  </si>
  <si>
    <t>Švietimo įstaigų priešgaisrinės apsauginės signalizacijos projektavimas ir rangos darbai</t>
  </si>
  <si>
    <t>Atlikti švietimo įstaigų priešgaisrinės ir apsauginės signalizacijos projektavimo ir remonto darbai</t>
  </si>
  <si>
    <t>Riedutininkų aikštelės (skate parko) techninio projekto parengimas</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</si>
  <si>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</si>
  <si>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</si>
  <si>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</si>
  <si>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</si>
  <si>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</si>
  <si>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</si>
  <si>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</si>
  <si>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</si>
  <si>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</si>
  <si>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</si>
  <si>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</si>
  <si>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</si>
  <si>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</si>
  <si>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</si>
  <si>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</si>
  <si>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</si>
  <si>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</si>
  <si>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Parengtas Panevėžio m. Šilaičių kapinių vandentiekio trasos rekonstrukcijos projektas ir atlikti statybos darbai</t>
  </si>
  <si>
    <t>Papuoštas miestas  ir Laisvės aikštė</t>
  </si>
  <si>
    <t xml:space="preserve">Išsaugoti, prižiūrėti ir pritaikyti visuomenės poreikiams Miesto kultūros paveldo objektus </t>
  </si>
  <si>
    <t>Parengtas Senvagės fontano projektas ir atlikti atnaujinimo darbai</t>
  </si>
  <si>
    <t>Parengti gyvūnų kapinių projektą, atlikti rangos darbus</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</si>
  <si>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</si>
  <si>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</si>
  <si>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</si>
  <si>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</si>
  <si>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</si>
  <si>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</si>
  <si>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</si>
  <si>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</si>
  <si>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Parengti investicijų projektai/ kiti dokumentai (vnt.)</t>
  </si>
  <si>
    <t>Rengti ir vykdyti viešosios ir privačios partnerystės sutartis kūno kultūros ir sporto veikloms skatinti Panevėžio mieste</t>
  </si>
  <si>
    <t>Sutarčių skaičius</t>
  </si>
  <si>
    <t>0;8;10</t>
  </si>
  <si>
    <t>Įsigyti  automobiliai išperkamosios nuomos būdu</t>
  </si>
  <si>
    <t xml:space="preserve">Parengti  teritorijų planavimo dokumentai,vnt. </t>
  </si>
  <si>
    <t>Parengti kadastrinių matavimų planai,vnt.</t>
  </si>
  <si>
    <t xml:space="preserve">Įsigyta žemė, parengti dokumentai </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</si>
  <si>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</si>
  <si>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</si>
  <si>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</si>
  <si>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</si>
  <si>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</si>
  <si>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</si>
  <si>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</si>
  <si>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</si>
  <si>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</si>
  <si>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</si>
  <si>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</si>
  <si>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</si>
  <si>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</si>
  <si>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</si>
  <si>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</si>
  <si>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</si>
  <si>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</si>
  <si>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</si>
  <si>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</si>
  <si>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</si>
  <si>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</si>
  <si>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</si>
  <si>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</si>
  <si>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</si>
  <si>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</si>
  <si>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</si>
  <si>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</si>
  <si>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</si>
  <si>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</si>
  <si>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mieste esančią (PMTP / PMC / ar kt.) robotų laboratorijos infrastruktūrą</t>
  </si>
  <si>
    <t>0;8;11</t>
  </si>
  <si>
    <t>Laboratorijų komplektavimas trūkstama įranga</t>
  </si>
  <si>
    <t>Naujų produktų ar technologijų komercializavimas</t>
  </si>
  <si>
    <t>Kryptingai plėtoti bei stiprinti Panevėžio miesto (ir regiono) ekonominę robotikos krypties specializaciją.</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</si>
  <si>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</si>
  <si>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</si>
  <si>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</si>
  <si>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</si>
  <si>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Inžinerijos studijas pasirinkusių studentų skaičius </t>
  </si>
  <si>
    <t xml:space="preserve">Organizuoti robotikos renginius </t>
  </si>
  <si>
    <t>Suorganizuota robotikos konferencijų / varžybų / parodų (skaičius)</t>
  </si>
  <si>
    <t>0;8;11
12</t>
  </si>
  <si>
    <r>
      <t>Parengti žemės</t>
    </r>
    <r>
      <rPr>
        <sz val="10"/>
        <rFont val="Times New Roman"/>
        <family val="1"/>
      </rPr>
      <t xml:space="preserve"> sklypų</t>
    </r>
    <r>
      <rPr>
        <sz val="10"/>
        <rFont val="Times New Roman"/>
        <family val="1"/>
        <charset val="186"/>
      </rPr>
      <t xml:space="preserve"> formavimo ir pertvarkymo projektai,vnt.</t>
    </r>
  </si>
  <si>
    <t>INFORMACINĖS VISUOMENĖS PLĖTROS PROGRAMA (09)</t>
  </si>
  <si>
    <t>2020 metų išlaidų projektas, Eur.</t>
  </si>
  <si>
    <t>Sudaryti sąlygas išmaniajam miestui sukurti</t>
  </si>
  <si>
    <t>Perkelti ir plėtoti e. demokratijos, viešąsias ir administracines paslaugas, e. demokratijos priemones</t>
  </si>
  <si>
    <t>0;4</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</si>
  <si>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</si>
  <si>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</si>
  <si>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</si>
  <si>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</si>
  <si>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</si>
  <si>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</si>
  <si>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</si>
  <si>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</si>
  <si>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</si>
  <si>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Sukurta infostruktūra e. dokumentams valdyti ir saugoti</t>
  </si>
  <si>
    <t>Plėtoti keitimosi e. dokumentais tarp savivaldos ir kitų institucijų sistemą</t>
  </si>
  <si>
    <t>Išplėtota keitimosi e. dokumentais tarp savivaldos ir kitų institucijų sistema</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</si>
  <si>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</si>
  <si>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</si>
  <si>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</si>
  <si>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</si>
  <si>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</si>
  <si>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</si>
  <si>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</si>
  <si>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</si>
  <si>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</si>
  <si>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</si>
  <si>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</si>
  <si>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</si>
  <si>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</si>
  <si>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</si>
  <si>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</si>
  <si>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</si>
  <si>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</si>
  <si>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</si>
  <si>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</si>
  <si>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</si>
  <si>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</si>
  <si>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</si>
  <si>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</si>
  <si>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</si>
  <si>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</si>
  <si>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</si>
  <si>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</si>
  <si>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</si>
  <si>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</si>
  <si>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</si>
  <si>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</si>
  <si>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</si>
  <si>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</si>
  <si>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</si>
  <si>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</si>
  <si>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</si>
  <si>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</si>
  <si>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</si>
  <si>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</si>
  <si>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</si>
  <si>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</si>
  <si>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</si>
  <si>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</si>
  <si>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</si>
  <si>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</si>
  <si>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</si>
  <si>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</si>
  <si>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finansuotos neįgaliųjų integracijos programos</t>
  </si>
  <si>
    <t>Didinti Panevėžio miesto gyventojų užimtumą.</t>
  </si>
  <si>
    <t>Sudaryti galimybę bedarbiams asmenims dirbti ir ugdyti bei atnaujinti darbinius įgūdžius, mažinti jų socialinę atskirtį.</t>
  </si>
  <si>
    <t>įdarbinta asmenų</t>
  </si>
  <si>
    <t>130</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</si>
  <si>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</si>
  <si>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</si>
  <si>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</si>
  <si>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</si>
  <si>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</si>
  <si>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</si>
  <si>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</si>
  <si>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VISUOMENĖS SVEIKATOS RĖMIMO SPECIALIOJI PROGRAMA (16)</t>
  </si>
  <si>
    <t>Gerinti gyventojų sveikatos priežiūros paslaugų kokybę, rengti, organizuoti ir įgyvendinti gyventojų sveikatos gerinimo programas, vykdyti gyventojų sveikatos būklės stebėseną</t>
  </si>
  <si>
    <t>Užtikrinti visuomenės sveikatos priežiūros paslaugų teikimą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</si>
  <si>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</si>
  <si>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</si>
  <si>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</si>
  <si>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</si>
  <si>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</si>
  <si>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</si>
  <si>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</si>
  <si>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</si>
  <si>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</si>
  <si>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</si>
  <si>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</si>
  <si>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</si>
  <si>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</si>
  <si>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</si>
  <si>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Užtikrinti asmens sveikatos priežiūros paslaugų teikimą</t>
  </si>
  <si>
    <t>Užtikrinti "Žemo slenksčio" kabineto paslaugų teikimą</t>
  </si>
  <si>
    <t>Teikiamos "Žemo slenksčio" kabineto paslaugos</t>
  </si>
  <si>
    <t>Užtikrinti Savivaldybės DOTS kabineto paslaugos teikimą</t>
  </si>
  <si>
    <t>DOTS paslaugą gavusių asmenų skaičius</t>
  </si>
  <si>
    <r>
      <t xml:space="preserve">Įstaigų uždirbtos pajamos </t>
    </r>
    <r>
      <rPr>
        <b/>
        <sz val="10"/>
        <rFont val="Times New Roman"/>
        <family val="1"/>
      </rPr>
      <t xml:space="preserve">SP </t>
    </r>
    <r>
      <rPr>
        <sz val="10"/>
        <rFont val="Times New Roman"/>
        <family val="1"/>
      </rPr>
      <t>(pajamos už paslaugas)</t>
    </r>
  </si>
  <si>
    <r>
      <t>Remti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</si>
  <si>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</si>
  <si>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</si>
  <si>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</si>
  <si>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</si>
  <si>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</si>
  <si>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 xml:space="preserve"> </t>
  </si>
  <si>
    <t>tarpinstitucinio bendradarbiavimo pareigybei išlaikyti</t>
  </si>
  <si>
    <t>Sudaryti salygas Stasio Eidrigevičiaus menų centro veiklai</t>
  </si>
  <si>
    <t>Asignavimai biudžetiniams 2019 metams, tūkst. Eur</t>
  </si>
  <si>
    <t>2021 metai</t>
  </si>
  <si>
    <t>Asignavimų poreikis biudžetiniams 2019 metams, tūkst. Eur</t>
  </si>
  <si>
    <t>Asignavimai biudžetiniams 2019 metams, tūkst.Eur.</t>
  </si>
  <si>
    <t>2021 metų išlaidų projektas, tūkst.Eur.</t>
  </si>
  <si>
    <t>Asignavimų poreikis biudžetiniams 2019 metams, tūkst.Eur</t>
  </si>
  <si>
    <t>Asignavimai biudžetiniams 2019 metams, tūkst.Eur</t>
  </si>
  <si>
    <t>2021 metų išlaidų projektas, Eur.</t>
  </si>
  <si>
    <t>Asignavimų poreikis biudžetiniams 2019 metams, tūkst.Eurų</t>
  </si>
  <si>
    <t>2021 metų išlaidų projektas, tūkst.Eur</t>
  </si>
  <si>
    <t>Asignavimų poreikis biudžetiniams 2019 metams, tūkst.Eur.</t>
  </si>
  <si>
    <t>2021 metų išlaidų projektas, tūkst.Eurų</t>
  </si>
  <si>
    <t>Vykdyti Neįgaliųjų integracijos programą</t>
  </si>
  <si>
    <t>Vykdyti Gyvenamosios aplinkos neįgaliems vaikams programą</t>
  </si>
  <si>
    <t>Vykdyti laikinus darbus Panevėžio miesto teritorijoje</t>
  </si>
  <si>
    <t>Asignavimų poreikis biudžetiniams 2019 metams tūkst. Eur</t>
  </si>
  <si>
    <t>APLINKOS APSAUGOS RĖMIMO SPECIALIOJI PROGRAMA (04)</t>
  </si>
  <si>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</si>
  <si>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</si>
  <si>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</si>
  <si>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</si>
  <si>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</si>
  <si>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</si>
  <si>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</si>
  <si>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</si>
  <si>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</si>
  <si>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</si>
  <si>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</si>
  <si>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 xml:space="preserve">Įgyvendinti Varninių šeimos paukščių populiacijos gausos reguliavimo priemonių planą </t>
  </si>
  <si>
    <t>Iškeltų lizdų iš medžių skaičius</t>
  </si>
  <si>
    <t>150</t>
  </si>
  <si>
    <t>surinkta asbesto turinčių gaminių atliekų kiekis ir saugiai pašalintas, t</t>
  </si>
  <si>
    <t>60</t>
  </si>
  <si>
    <t>Plėsti atliekų tvarkymo infrastruktūrą, tvarkyti atliekas, kurių turėtojo neįmanoma nustatyti.</t>
  </si>
  <si>
    <t>Įsigyti atliekų surinkimo iš viešųjų teritorijų priemones (šiukšlių dėžes, konteineriai)</t>
  </si>
  <si>
    <t>atliekų konteinerių įsigijimas, vnt.</t>
  </si>
  <si>
    <t>Įsigyti priemones, skirtas komunalinėms atliekoms rūšiuoti jų susidarymo vietose</t>
  </si>
  <si>
    <t>Išvalyti ir sutvarkyti atliekomis užterštas teritorijas, kai neįmanoma nustatyti jų savininkų</t>
  </si>
  <si>
    <t>naudotų automobilių padangų, surinktų iš miesto bendro naudojimo teritorijų tvarkymas (t)</t>
  </si>
  <si>
    <t>pavojingų atliekų, kai neįmanoma nustatyti teršėjo, tvarkymas (t)</t>
  </si>
  <si>
    <t>nelegalių šiukšlynų likvidavimas, vnt.</t>
  </si>
  <si>
    <t>Įrengti, rekonstruoti, remontuoti atliekų surinkimo konteinerių aikšteles</t>
  </si>
  <si>
    <t>įrengtų, suremontuorų, rekonstruotų aikštelių skaičius (vnt.)</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</si>
  <si>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</si>
  <si>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</si>
  <si>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</si>
  <si>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</si>
  <si>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</si>
  <si>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</si>
  <si>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</si>
  <si>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</si>
  <si>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</si>
  <si>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</si>
  <si>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</si>
  <si>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</si>
  <si>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</si>
  <si>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</si>
  <si>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</si>
  <si>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</si>
  <si>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</si>
  <si>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</si>
  <si>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</si>
  <si>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</si>
  <si>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</si>
  <si>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</si>
  <si>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</si>
  <si>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</si>
  <si>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</si>
  <si>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</si>
  <si>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</si>
  <si>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</si>
  <si>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erdvių želdinių projektavimas</t>
  </si>
  <si>
    <t>parengtas projektas, (vnt.)</t>
  </si>
  <si>
    <t>Asignavimai biudžetiniams 2019 metams,  tūkst. Eur</t>
  </si>
  <si>
    <r>
      <t>2020</t>
    </r>
    <r>
      <rPr>
        <sz val="9"/>
        <rFont val="Times New Roman"/>
        <family val="1"/>
      </rPr>
      <t xml:space="preserve"> metų išlaidų projektas, tūkst. Eur</t>
    </r>
  </si>
  <si>
    <r>
      <t xml:space="preserve">2021 </t>
    </r>
    <r>
      <rPr>
        <sz val="9"/>
        <rFont val="Times New Roman"/>
        <family val="1"/>
      </rPr>
      <t>metų išlaidų projektas, tūkst. Eur</t>
    </r>
  </si>
  <si>
    <t>Asignavimai  biudžetiniams 2019 metams, Eur.</t>
  </si>
  <si>
    <t>SAVIVALDYBĖS TURTO VALDYMO PROGRAMA (06)</t>
  </si>
  <si>
    <t>Užtikrinti efektyvų Savivaldybei nuosavybės teise priklausančio turto naudojimą</t>
  </si>
  <si>
    <t>Teisiškai įregistruoti naują ar neįregistruotą Savivaldybei nuosavybės teise priklausantį nekilnojamąjį turtą</t>
  </si>
  <si>
    <t xml:space="preserve">Teisiškai įregistruotų objektų skaičius </t>
  </si>
  <si>
    <t xml:space="preserve">Turto vertinimo ataskaitos </t>
  </si>
  <si>
    <t>Tinkamai  naudoti, saugoti, prižiūrėti, remontuoti ir eksploatuoti Savivaldybės turtą.</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</si>
  <si>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</si>
  <si>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</si>
  <si>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</si>
  <si>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Finansinis turtas</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</si>
  <si>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</si>
  <si>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</si>
  <si>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</si>
  <si>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</si>
  <si>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</si>
  <si>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BŪSTO PROGRAMA (07)</t>
  </si>
  <si>
    <t>Įgyvendinti Valstybės ir savivaldybės būsto politiką, aprūpinant socialiniu būstu miesto gyventojus ir skatinant daugiabučių namų modernizavimą.</t>
  </si>
  <si>
    <t xml:space="preserve">Plėsti Savivaldybės socialinio būsto fondą. </t>
  </si>
  <si>
    <t>Skatinti daugiabučių gyvenamųjų namų modernizavimą</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</si>
  <si>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</si>
  <si>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</si>
  <si>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Specialiosios programos lėšos (Įstaigų pajamos už paslaugas) </t>
    </r>
    <r>
      <rPr>
        <b/>
        <sz val="10"/>
        <rFont val="Times New Roman"/>
        <family val="1"/>
      </rPr>
      <t>SP</t>
    </r>
  </si>
  <si>
    <t>RINKODAROS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</si>
  <si>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</si>
  <si>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</si>
  <si>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</si>
  <si>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vnt.</t>
  </si>
  <si>
    <t>Pranešimai spaudai, straipsniai, vnt.</t>
  </si>
  <si>
    <t xml:space="preserve"> 4;5</t>
  </si>
  <si>
    <t>Formuoti miesto fotografijų ir vaizdo medžiagą</t>
  </si>
  <si>
    <t>Plėtoti  tarptautinį bendradarbiavimą</t>
  </si>
  <si>
    <t>Suorganizuoti  vizitai į užsienio šalis</t>
  </si>
  <si>
    <t xml:space="preserve">Pakviestos užsienio delegacijos </t>
  </si>
  <si>
    <t>Dalyvauta  Baltijos miestų sąjungos komisijų  posėdžiuose</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</si>
  <si>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</si>
  <si>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</si>
  <si>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</si>
  <si>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</si>
  <si>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</si>
  <si>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</si>
  <si>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Įvykdytų konkursų, projektų skaičius</t>
  </si>
  <si>
    <t>Dalyvauti parodose</t>
  </si>
  <si>
    <t>5;8;14;11</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</si>
  <si>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</si>
  <si>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</si>
  <si>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</si>
  <si>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</si>
  <si>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</si>
  <si>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</si>
  <si>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Dalyvauta tarptautinėse turizmo parodose (parodų skaičius)</t>
  </si>
  <si>
    <t>Užtikrintas nuolatinis nemokamos informacijos teikimas miesto svečiams</t>
  </si>
  <si>
    <t>Sukurti ir paviešinti nauji turizmo maršrutai</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</si>
  <si>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</si>
  <si>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</si>
  <si>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</si>
  <si>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</si>
  <si>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</si>
  <si>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</si>
  <si>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</si>
  <si>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</si>
  <si>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 xml:space="preserve">288724610
</t>
  </si>
  <si>
    <t>Paremtų jaunimo iniciatyvų ir renginių skaičius</t>
  </si>
  <si>
    <t>500</t>
  </si>
  <si>
    <t>700</t>
  </si>
  <si>
    <t>Skatinti miesto bendruomenės bendruomeniškumą ir savišvietą</t>
  </si>
  <si>
    <t xml:space="preserve">Finansuoti nevyriausybinių organizacijų projektus
</t>
  </si>
  <si>
    <t>0;12; 5</t>
  </si>
  <si>
    <t>Finansuoti vietos bendruomenių veiklą</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</si>
  <si>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</si>
  <si>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</si>
  <si>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Asignavimai  biudžetiniams 2019 metams, tūkst.Eur</t>
  </si>
  <si>
    <t>2021 metų išlaidų projektas, tūkst. 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</si>
  <si>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</si>
  <si>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</si>
  <si>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</si>
  <si>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mokyklų ir formalųjį švietimą papildančio ugdymo mokyklų programų įgyvendinimas</t>
  </si>
  <si>
    <t>Neformaliojo vaikų švietimo (NVŠ krepšelis) akredituotų  programų skaičius</t>
  </si>
  <si>
    <t>Organizuoti švietimo, kultūros ir kitus renginius</t>
  </si>
  <si>
    <t>Švietimo, kultūros, sporto ir kitų renginių bei projektų įgyvendinimas</t>
  </si>
  <si>
    <t>Mokinių organizacijų veiklos užtikrinimas</t>
  </si>
  <si>
    <t>Tarptautinės Mokytojų dienos minėjimo organizavimas</t>
  </si>
  <si>
    <t>Konkurso ,,Aktyvi mokykla" organizavimas</t>
  </si>
  <si>
    <t>Ženklu ,,Aktyvi mokykla" įvertintų mokyklų skaičius</t>
  </si>
  <si>
    <t>Finansinę paramą gavusių pedagogų skaičius</t>
  </si>
  <si>
    <t>9600</t>
  </si>
  <si>
    <t>9400</t>
  </si>
  <si>
    <t>9250</t>
  </si>
  <si>
    <t>3500</t>
  </si>
  <si>
    <t>3400</t>
  </si>
  <si>
    <t>3300</t>
  </si>
  <si>
    <t>102</t>
  </si>
  <si>
    <t>105</t>
  </si>
  <si>
    <t>110</t>
  </si>
  <si>
    <t>9</t>
  </si>
  <si>
    <t>Išorės audite dalyvavusių mokyklų procentas</t>
  </si>
  <si>
    <t>19</t>
  </si>
  <si>
    <t>Įgyvendinti projektą „Kempingo prie Ekrano marių įkūrimas“</t>
  </si>
  <si>
    <t>Įgyvendinti projektą „Poeto J. Čerkeso-Besparnio sodybos sutvarkymas“ (II etapas)</t>
  </si>
  <si>
    <t>PATVIRTINTA
Panevėžio miesto savivaldybės tarybos
2019 m. vasario   sprendimu Nr.</t>
  </si>
  <si>
    <t>Gyvenamųjų patalpų kadastriniai matavimai ir teisinė registracija, objektų paruošimas pardavimui, turto vertinimas</t>
  </si>
  <si>
    <t>Atlikti  gyvenamųjų   patalpų remontą ir rekonstrukciją, vidaus ir lauko inžinerinių tinklų ir įrenginių remontą</t>
  </si>
  <si>
    <t>Padengti Savivaldybės gyvenamosioms patalpoms naujų inžinerinių tinklų (vandentiekio ir nuotekų) įrengimo ir prijungimo prie miesto centralizuotų tinklų išlaidas</t>
  </si>
  <si>
    <t>Nupirkta butų (vnt.)</t>
  </si>
  <si>
    <t>Asmenų, aprūpintų gyvenamuoju plotu dėl socialinio būsto fondo metinio padidėjimo, skaičius (žm.)</t>
  </si>
  <si>
    <t>Fotografijų ir vaizdo medžiagos formavimas</t>
  </si>
  <si>
    <t>Palaikyti ryšius su užsienio miestais, miestais partneriais, tarptautinėmis organizacijomis</t>
  </si>
  <si>
    <t>Atnaujinti Savivaldybės interneto svetainę anglų kalba</t>
  </si>
  <si>
    <t>5; 6; 8; 12; 14</t>
  </si>
  <si>
    <t>5;8;14</t>
  </si>
  <si>
    <t>Kėdainių gatvės dalies techninis projektas ir projekto vykdymo priežiūra</t>
  </si>
  <si>
    <t>Nemokamų viešųjų darbų organizavimas</t>
  </si>
  <si>
    <t>Kolumbariumo statyba</t>
  </si>
  <si>
    <t>Panevėžio miesto savivaldybės pastato  (Pilėnų g. 43, Panevėžys) kondensionierių įrengimas</t>
  </si>
  <si>
    <t>Topolių al. pastato remontas pritaikant bibliotekos veiklai</t>
  </si>
  <si>
    <t>Pašilių kapinių statybos ( II etapas) darbo projekto parengimas ir statybos</t>
  </si>
  <si>
    <t>Panevėžio kūno kultūros ir sporto centro “Aukštaitija” sporto kompleksonauja statyba</t>
  </si>
  <si>
    <t>VšĮ Panevėžio miesto poliklinika (krovininiam liftui įrengti)</t>
  </si>
  <si>
    <t>kondicionierių įrengimas</t>
  </si>
  <si>
    <t xml:space="preserve">Atliktas Topolių al.pastato remontas, pritaikant bibliotekos veiklai </t>
  </si>
  <si>
    <t>Parengtas statynio darbo projektas, atlikti rangos darbai</t>
  </si>
  <si>
    <t>įrengtas naujas krovininis liftas</t>
  </si>
  <si>
    <t>Rekonstruotas baseinas</t>
  </si>
  <si>
    <t>Plėtoti belaidį internetą viešose erdvėse</t>
  </si>
  <si>
    <t>Viešųjų erdvių, kuriuose naudojamas belaidis internetas,  skaičius</t>
  </si>
  <si>
    <t>Plėtoti infostruktūrą e. dokumentams valdyti ir saugoti</t>
  </si>
  <si>
    <t>Diegti, plėtoti ir naudoti informacines sistemas savivaldybės administracijoje ir pavaldžiose biudžetinėse įstaigose</t>
  </si>
  <si>
    <t>Atnaujinta kompiuterių techninė ir programinė įranga pavaldžiose biudžetinėse įstaigose</t>
  </si>
  <si>
    <t>Įdiegtos naujos ir išplėtotos esamos  informacinės sistemos Savivaldybės administracijoje ir pavaldžiose biudžetinėse įstaigose</t>
  </si>
  <si>
    <t xml:space="preserve">Jaunų žmonių dalyvavimas Jaunimo reikalų tarybos darbe                                                                                                                    </t>
  </si>
  <si>
    <t>Jaunų žmonių dalyvavusių sprendimus priimančių institucijų renginiuose skaičius</t>
  </si>
  <si>
    <t>Kokybinis jaunų žmonių interesų atstovavimo įvertinimas (apklausa)</t>
  </si>
  <si>
    <t>Parengtas ir nuolat atnaujinamas jaunimo problemų sprendimo 2018-2020 priemonių planas</t>
  </si>
  <si>
    <t xml:space="preserve">Finansuotų jaunimo organizacijų projektų skaičius                              </t>
  </si>
  <si>
    <t>Jaunų žmonių, dalyvavusių jaunimo nevyrausybinių organizacijų projektuose, skaičius</t>
  </si>
  <si>
    <t>Naujai įsisteigusių jaunimo nevyriausybinių organizacijų skaičius</t>
  </si>
  <si>
    <t xml:space="preserve">Finansuotų projektų skaičius
</t>
  </si>
  <si>
    <t xml:space="preserve">Nevyriausybinėms organizacijoms suteiktų konsultacijų skaičius
</t>
  </si>
  <si>
    <t>Aktyvių nevyriausybinių organizacijų skaičius</t>
  </si>
  <si>
    <t>Finansuotų vietos bendruomenių skaičius</t>
  </si>
  <si>
    <t>Finansuotų projektų skaičius</t>
  </si>
  <si>
    <t>8*</t>
  </si>
  <si>
    <t>5*</t>
  </si>
  <si>
    <t>* Butų pirkimas vykdomas iš likučio</t>
  </si>
  <si>
    <t xml:space="preserve">SB   </t>
  </si>
  <si>
    <t>180</t>
  </si>
  <si>
    <t>11000</t>
  </si>
  <si>
    <t>52</t>
  </si>
  <si>
    <t>53</t>
  </si>
  <si>
    <t>10000</t>
  </si>
  <si>
    <t>3200</t>
  </si>
  <si>
    <t>72</t>
  </si>
  <si>
    <t>12400</t>
  </si>
  <si>
    <t>320</t>
  </si>
  <si>
    <t>422</t>
  </si>
  <si>
    <t>428</t>
  </si>
  <si>
    <t xml:space="preserve">Renginių, susitikimų skaičius                                                                      </t>
  </si>
  <si>
    <t>Miesto ugdymo įstaigų, įtrauktų į viktorinas, renginius skaičius</t>
  </si>
  <si>
    <t>Palaikyti nuolatinį ryšį tarp policijos ir visuomenės</t>
  </si>
  <si>
    <t>12500</t>
  </si>
  <si>
    <t>12600</t>
  </si>
  <si>
    <t>Žemės sklypų kadastriniai matavimai</t>
  </si>
  <si>
    <t>Panevėžio m. bendrojo plano dalies koregavimas (papildymas gamtinio karkaso ir kraštovaizdžio dalimi)</t>
  </si>
  <si>
    <t>Žemės sklypų formavimo ir pertvarkymo projektų parengimas</t>
  </si>
  <si>
    <t>Žemės sklypų įregistravimas VĮ Registrų centre</t>
  </si>
  <si>
    <t>Bendrojo plano monitoringas</t>
  </si>
  <si>
    <t>Panevėžio miesto įvaizdžio gerinimas</t>
  </si>
  <si>
    <t>Mažosios architektūros objektų tvarkyba</t>
  </si>
  <si>
    <t>Suprojektuoti Panevėžio miesto riboženkliai, vnt.</t>
  </si>
  <si>
    <t>Suorganizuotas gražiausiai tvarkomos aplinkos konkursas</t>
  </si>
  <si>
    <t>Suorganizuoti regioninių tarybų posėdžiai</t>
  </si>
  <si>
    <t>Kūrybinių dirbtuvių, idėjų konkursų, renginių, kūrybinių konkursų, inovatyvių ir kitų iniciatyvų ir darbų, gerinant miesto įvaizdį - organizavimas, premijavimas ir kitos išlaidos. Prisidėta prie projektų plėtojimo</t>
  </si>
  <si>
    <t>Geografinės informacinės sistemos (GIS) palaikymas ir plėtojimas</t>
  </si>
  <si>
    <t>Atnaujinti duomenys</t>
  </si>
  <si>
    <t>Dalinis 3D maketo pildymas, konstravimas,Gis plėtros ir priežiūros darbai</t>
  </si>
  <si>
    <t>Nekilnojamojo kultūros paveldo objektų ženklinimas</t>
  </si>
  <si>
    <t>Nekilnojamojo kultūros paveldo inventorizavimas ir apskaita</t>
  </si>
  <si>
    <t>Nekilnojamojo kultūros paveldo objektų tvarkyba</t>
  </si>
  <si>
    <t>Nekilnojamojo kultūros paveldo sklaida</t>
  </si>
  <si>
    <t>Organizuoti Europos paveldo dienų renginiai</t>
  </si>
  <si>
    <t>0;10; 18;
Futbolo akademija „Panevėžys"</t>
  </si>
  <si>
    <t>Panevėžio kūno kultūros ir sporto centre, Futbolo akademijoje „Panevėžys“ ir „Žemynos“ progimnazijoje (plaukimas) sportuojančių moksleivių skaičius</t>
  </si>
  <si>
    <t>Plėtoti judėjimo „Sportas visiems"  veiklą</t>
  </si>
  <si>
    <t>Organizuotų masinių sporto renginių miesto gyventojams ir moksleiviams sporto renginių skaičius</t>
  </si>
  <si>
    <t>Stasio Eidrigevičiaus vardo ir SEMC viešinimo renginių skaičius</t>
  </si>
  <si>
    <t xml:space="preserve">Parengta ir patvirtinta SEMC strategija, misija ir vizija
</t>
  </si>
  <si>
    <t>EKONOMINĖS PLĖTROS IR VERSLO SKATINIMO PROGRAMA (05)</t>
  </si>
  <si>
    <t xml:space="preserve">
Vykdyti jaunimo teisių apsaugą</t>
  </si>
  <si>
    <t>Tvarkyti erdvinių duomenų rinkinį</t>
  </si>
  <si>
    <t>Jaunimo organizacijoms organizuotų mokymų skaičius</t>
  </si>
  <si>
    <t>Jaunuolių, dalyvaujančių organizacijų veikloje, skaičiaus augimas procentais</t>
  </si>
  <si>
    <t>Panevėžio miesto bendruomenių rūmų stogo šiltinimas ir dangos pakeitimas</t>
  </si>
  <si>
    <t>Atlikti  pastato, stogo remonto darbai</t>
  </si>
  <si>
    <t>Kompleksiškai sutvarkyta Senvagės teritorija (m²)</t>
  </si>
  <si>
    <t>Sutvatkytos Elektroniokos gatvės prieigos (m²)</t>
  </si>
  <si>
    <t>11;0;14</t>
  </si>
  <si>
    <t>Sutvarkyta Laisvės aikštė ir jos prieigos  (m²)</t>
  </si>
  <si>
    <t>0;11;16</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</si>
  <si>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</si>
  <si>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</si>
  <si>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</si>
  <si>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</si>
  <si>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</si>
  <si>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</si>
  <si>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</si>
  <si>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 xml:space="preserve">0;11;14
 </t>
  </si>
  <si>
    <t>Parengtas techninis projektas (II etapas)</t>
  </si>
  <si>
    <t xml:space="preserve">Sutvarkytos viešosios erdvės prie Laisvės aikštės (m²) </t>
  </si>
  <si>
    <t>0;11;9</t>
  </si>
  <si>
    <t>Sutvarkytas Jaunimo sodas (m²)</t>
  </si>
  <si>
    <t>Sutvarkytas Skaistakalnio parkas ir jo prieigos (m²)</t>
  </si>
  <si>
    <t>Sutvarkytas ir atkurtas kraštovaizdis Panevėžio mieste</t>
  </si>
  <si>
    <t>0;7;11;8</t>
  </si>
  <si>
    <t>0;11;7;8</t>
  </si>
  <si>
    <t>Įsigyti ekologiški autobusai (vnt.)</t>
  </si>
  <si>
    <t>Techninio projekto parengimas</t>
  </si>
  <si>
    <t>Rekonstruotas gatvių apšvietimas</t>
  </si>
  <si>
    <t>Sutvarkyta Nevėžio upės pakrantė (m²)</t>
  </si>
  <si>
    <t>Įgyvendinti projektą „Lengvosios atletikos maniežo  pastato modernizavimas, Liepų al. 4, Panevėžys“</t>
  </si>
  <si>
    <t>0;10;117</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</si>
  <si>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</si>
  <si>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</si>
  <si>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</si>
  <si>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 xml:space="preserve">Užtikrinti nemokamos informacijos apie Panevėžio miesto turizmo objektus ir  paslaugas teikimą (TIC biure, internete, parodose). </t>
  </si>
  <si>
    <t>Skirti ir mokėti iš valstybės biudžeto lėšų  slaugos ar priežiūros (pagalbos) išlaidų tikslines kompensacijas</t>
  </si>
  <si>
    <t>4210</t>
  </si>
  <si>
    <t>4220</t>
  </si>
  <si>
    <t>970</t>
  </si>
  <si>
    <t>780</t>
  </si>
  <si>
    <t>765</t>
  </si>
  <si>
    <t>650</t>
  </si>
  <si>
    <t>Teikti  senyvo amžiaus asmenims ir asmenims, turintiems negalią, socialinės priežiūros - pagalbos į namus, dienos ir trumpalaikės socialinės globos paslaugas, teikti laikino apnakvindinimo ir trumpalaikės socialinės globos paslaugas asmenims (šeimoms), patiriančioms socialinę riziką ir likusiems be tėvų globos vaikams ir kitas paslaugas Panevėžio socialinių paslaugų centre</t>
  </si>
  <si>
    <t>įvertintas esamų ir papildomai reikalingų pagalbos į namus paslaugų poreikis pagal lytį</t>
  </si>
  <si>
    <t>Organizuoti Socialinio darbuotojo ir Neįgaliųjų dienos renginį</t>
  </si>
  <si>
    <t>260</t>
  </si>
  <si>
    <t>Įgyvendinti Panevėžio miesto jaunimo politikos priemones</t>
  </si>
  <si>
    <t>123,4</t>
  </si>
  <si>
    <t>Teritorijų planavimo dokumentų parengimas, keitimas, koregavimas</t>
  </si>
  <si>
    <t>Parengta Panevėžio m. savivaldybės bendrojo plano sprendinių įgyvendinimo stebėsenos ataskaita</t>
  </si>
  <si>
    <t xml:space="preserve">Modernizuoti  GIS  sistemą                                              atnaujinti Arc GIS programinę įrangą                  </t>
  </si>
  <si>
    <t>Įsigyti, rekonstruoti ir remontuoti Savivaldybės ir socialinį būstą</t>
  </si>
  <si>
    <t>Autobusų sustojimų/stotelių įrengimo darbai</t>
  </si>
  <si>
    <t>Įrengti autobuso sustojimai/stotelės</t>
  </si>
  <si>
    <t>Atliktas/parengtas techninis projektas</t>
  </si>
  <si>
    <t>Atlikti projektavimo darbai/ parengti projektai</t>
  </si>
  <si>
    <r>
      <t>SB(AA) SB(</t>
    </r>
    <r>
      <rPr>
        <b/>
        <sz val="8"/>
        <rFont val="Times New Roman"/>
        <family val="1"/>
        <charset val="186"/>
      </rPr>
      <t>VB)</t>
    </r>
  </si>
  <si>
    <t>SB (AA)</t>
  </si>
  <si>
    <t>Žagienio upelio vagos ir pakrančių priežiūra</t>
  </si>
  <si>
    <t>Asbesto turinčių gaminių atliekoms surinki, transportuoti ir saugiai pašalinti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</si>
  <si>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</si>
  <si>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Įgyvendinti jaunimo politiką ir  stiprinti potencialą</t>
  </si>
  <si>
    <t>Suremontuotų gyvenamųjų patalpų  skaičius</t>
  </si>
  <si>
    <t xml:space="preserve">Suvartota el. energijos, GWh  per metus     </t>
  </si>
  <si>
    <t xml:space="preserve">Vykdoma tiltų, viadukų remontas ir priežiūra, vnt.    </t>
  </si>
  <si>
    <t>Atvežamos sumontuojamos bei išmontuojamos schenos                                                                                   Įrengiamos laužavietės</t>
  </si>
  <si>
    <t>Plėtoti ir modernizuoti viešąjį administravimą</t>
  </si>
  <si>
    <t xml:space="preserve"> SPORTO PROGRAMA (12)</t>
  </si>
  <si>
    <t>Nekilnojamojo turto (išskyrus gyvenamąsias patalpas) teisinė registracija, kadastriniai matavimai, turto vertinimas, privatizuojamų objektų vertinimas</t>
  </si>
  <si>
    <t>Koordinuoti ir atnaujinti Savivaldybės interneto svetainę, facebuko paskyrą</t>
  </si>
  <si>
    <t xml:space="preserve">Veikianti turizmo informacijos interneto svetainė ir facebuko paskyra </t>
  </si>
  <si>
    <t>Savivaldybės interneto svetainės facebuko paskyros atnaujinimas, pildymas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</si>
</sst>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8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11"/>
      <name val="Arial"/>
      <family val="2"/>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theme="1"/>
      <name val="Times New Roman"/>
      <family val="1"/>
    </font>
    <font>
      <sz val="10"/>
      <color rgb="FFFF0000"/>
      <name val="Times New Roman"/>
      <family val="1"/>
    </font>
    <font>
      <sz val="11"/>
      <name val="Times New Roman"/>
      <family val="1"/>
    </font>
    <font>
      <b/>
      <sz val="9"/>
      <color theme="3"/>
      <name val="Times New Roman"/>
      <family val="1"/>
    </font>
    <font>
      <strike/>
      <sz val="10"/>
      <name val="Cambria"/>
      <family val="1"/>
      <charset val="186"/>
    </font>
    <font>
      <strike/>
      <sz val="8"/>
      <name val="Times New Roman"/>
      <family val="1"/>
      <charset val="186"/>
    </font>
    <font>
      <sz val="10"/>
      <color theme="3"/>
      <name val="Times New Roman"/>
      <family val="1"/>
    </font>
    <font>
      <sz val="8"/>
      <color theme="3"/>
      <name val="Times New Roman"/>
      <family val="1"/>
    </font>
    <font>
      <sz val="8"/>
      <color theme="3"/>
      <name val="Times New Roman"/>
      <family val="1"/>
      <charset val="186"/>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b/>
      <sz val="9"/>
      <color theme="4"/>
      <name val="Times New Roman"/>
      <family val="1"/>
    </font>
    <font>
      <b/>
      <sz val="9"/>
      <color indexed="62"/>
      <name val="Times New Roman"/>
      <family val="1"/>
    </font>
    <font>
      <sz val="10"/>
      <color theme="1"/>
      <name val="Arial"/>
      <family val="2"/>
      <charset val="186"/>
    </font>
    <font>
      <b/>
      <sz val="9"/>
      <color theme="1"/>
      <name val="Times New Roman"/>
      <family val="1"/>
    </font>
    <font>
      <sz val="10"/>
      <color theme="1"/>
      <name val="Times New Roman"/>
      <family val="1"/>
      <charset val="186"/>
    </font>
    <font>
      <sz val="7"/>
      <color theme="1"/>
      <name val="Times New Roman"/>
      <family val="1"/>
      <charset val="186"/>
    </font>
    <font>
      <sz val="8"/>
      <color theme="1"/>
      <name val="Times New Roman"/>
      <family val="1"/>
      <charset val="186"/>
    </font>
    <font>
      <sz val="9"/>
      <color theme="1"/>
      <name val="Times New Roman"/>
      <family val="1"/>
      <charset val="186"/>
    </font>
    <font>
      <sz val="8"/>
      <color theme="1"/>
      <name val="Times New Roman"/>
      <family val="1"/>
    </font>
    <font>
      <sz val="9"/>
      <color theme="1"/>
      <name val="Times New Roman"/>
      <family val="1"/>
    </font>
    <font>
      <b/>
      <sz val="9"/>
      <color theme="1"/>
      <name val="Times New Roman"/>
      <family val="1"/>
      <charset val="186"/>
    </font>
    <font>
      <sz val="10"/>
      <color theme="1"/>
      <name val="Arial"/>
      <family val="2"/>
    </font>
    <font>
      <sz val="7"/>
      <color theme="1"/>
      <name val="Times New Roman"/>
      <family val="1"/>
    </font>
    <font>
      <b/>
      <sz val="8"/>
      <color theme="1"/>
      <name val="Times New Roman"/>
      <family val="1"/>
    </font>
    <font>
      <strike/>
      <sz val="9"/>
      <name val="Times New Roman"/>
      <family val="1"/>
    </font>
    <font>
      <sz val="9"/>
      <color rgb="FF00B050"/>
      <name val="Times New Roman"/>
      <family val="1"/>
    </font>
    <font>
      <sz val="8"/>
      <color rgb="FF00B050"/>
      <name val="Times New Roman"/>
      <family val="1"/>
    </font>
    <font>
      <sz val="10"/>
      <color rgb="FFFF0000"/>
      <name val="Times New Roman"/>
      <family val="1"/>
      <charset val="186"/>
    </font>
    <font>
      <sz val="8"/>
      <color theme="4"/>
      <name val="Times New Roman"/>
      <family val="1"/>
      <charset val="186"/>
    </font>
    <font>
      <b/>
      <sz val="11"/>
      <name val="Times New Roman"/>
      <family val="1"/>
    </font>
    <font>
      <b/>
      <sz val="11"/>
      <name val="Arial"/>
      <family val="2"/>
      <charset val="186"/>
    </font>
    <font>
      <b/>
      <sz val="12"/>
      <color theme="4"/>
      <name val="Times New Roman"/>
      <family val="1"/>
    </font>
    <font>
      <sz val="10"/>
      <color theme="4"/>
      <name val="Arial"/>
      <family val="2"/>
      <charset val="186"/>
    </font>
    <font>
      <sz val="8"/>
      <color rgb="FF4F81BD"/>
      <name val="Times New Roman"/>
      <family val="1"/>
    </font>
    <font>
      <sz val="9"/>
      <color rgb="FF4F81BD"/>
      <name val="Times New Roman"/>
      <family val="1"/>
    </font>
    <font>
      <sz val="11"/>
      <name val="Calibri"/>
      <family val="2"/>
      <scheme val="minor"/>
    </font>
    <font>
      <sz val="10"/>
      <color rgb="FFFF0000"/>
      <name val="Arial"/>
      <family val="2"/>
    </font>
    <font>
      <sz val="10"/>
      <color rgb="FFFF0000"/>
      <name val="Arial"/>
      <family val="2"/>
      <charset val="186"/>
    </font>
    <font>
      <sz val="7.5"/>
      <color theme="1"/>
      <name val="Times New Roman"/>
      <family val="1"/>
      <charset val="186"/>
    </font>
    <font>
      <sz val="7"/>
      <name val="Times New Roman"/>
      <family val="1"/>
      <charset val="186"/>
    </font>
  </fonts>
  <fills count="2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rgb="FF000000"/>
      </patternFill>
    </fill>
    <fill>
      <patternFill patternType="solid">
        <fgColor theme="0" tint="-0.14999847407452621"/>
        <bgColor indexed="64"/>
      </patternFill>
    </fill>
    <fill>
      <patternFill patternType="solid">
        <fgColor theme="3"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4153">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4"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4" borderId="0" xfId="0" applyFont="1" applyFill="1" applyAlignment="1">
      <alignment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49" fontId="5" fillId="3" borderId="40" xfId="0" applyNumberFormat="1" applyFont="1" applyFill="1" applyBorder="1" applyAlignment="1">
      <alignment horizontal="center" vertical="top"/>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6" fillId="0" borderId="15"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4"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19" fillId="0" borderId="0" xfId="0" applyFont="1" applyAlignment="1">
      <alignment vertical="top"/>
    </xf>
    <xf numFmtId="164"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4"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4" fontId="6" fillId="0" borderId="20" xfId="0" applyNumberFormat="1" applyFont="1" applyFill="1" applyBorder="1" applyAlignment="1">
      <alignment horizontal="center" vertical="top"/>
    </xf>
    <xf numFmtId="0" fontId="4" fillId="0" borderId="51" xfId="0" applyFont="1" applyBorder="1"/>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9" fontId="6" fillId="0" borderId="34"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0" fontId="30" fillId="12" borderId="12" xfId="0"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5" fillId="8" borderId="3" xfId="0" applyNumberFormat="1" applyFont="1" applyFill="1" applyBorder="1" applyAlignment="1">
      <alignment horizontal="center"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3" fillId="0" borderId="0" xfId="0" applyFont="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vertical="center"/>
    </xf>
    <xf numFmtId="164" fontId="4" fillId="0" borderId="5" xfId="0" applyNumberFormat="1" applyFont="1" applyFill="1" applyBorder="1" applyAlignment="1">
      <alignment horizontal="center" vertical="center"/>
    </xf>
    <xf numFmtId="0" fontId="15" fillId="0" borderId="15" xfId="0" applyFont="1" applyBorder="1"/>
    <xf numFmtId="0" fontId="4" fillId="0" borderId="16" xfId="0" applyFont="1" applyFill="1" applyBorder="1" applyAlignment="1">
      <alignment horizontal="center" vertical="top" wrapText="1"/>
    </xf>
    <xf numFmtId="0" fontId="34" fillId="0" borderId="0" xfId="0" applyFont="1" applyFill="1" applyBorder="1" applyAlignment="1">
      <alignment vertical="top"/>
    </xf>
    <xf numFmtId="0" fontId="34" fillId="0" borderId="0" xfId="0" applyFont="1" applyBorder="1" applyAlignment="1">
      <alignment vertical="top"/>
    </xf>
    <xf numFmtId="0" fontId="34"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4" fillId="0" borderId="70" xfId="0" applyFont="1" applyBorder="1" applyAlignment="1">
      <alignment vertical="top"/>
    </xf>
    <xf numFmtId="0" fontId="10" fillId="0" borderId="70" xfId="0" applyFont="1" applyBorder="1" applyAlignment="1">
      <alignment vertical="top" wrapText="1"/>
    </xf>
    <xf numFmtId="0" fontId="10" fillId="0" borderId="78" xfId="0"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4" fillId="0" borderId="5" xfId="3" applyFont="1" applyBorder="1" applyAlignment="1"/>
    <xf numFmtId="164" fontId="4" fillId="0" borderId="5" xfId="3" applyNumberFormat="1"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49" fontId="3" fillId="2" borderId="59" xfId="0" applyNumberFormat="1" applyFont="1" applyFill="1" applyBorder="1" applyAlignment="1">
      <alignment horizontal="center" vertical="top"/>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0" fontId="6" fillId="0" borderId="9" xfId="0" applyFont="1" applyBorder="1" applyAlignment="1">
      <alignment horizontal="center" vertical="top"/>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164" fontId="4" fillId="0" borderId="14"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0" fontId="10" fillId="0" borderId="56" xfId="0" applyFont="1" applyBorder="1" applyAlignment="1">
      <alignment wrapText="1"/>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4"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2" fillId="0" borderId="46" xfId="0" applyNumberFormat="1" applyFont="1" applyBorder="1" applyAlignment="1">
      <alignment horizontal="center" vertical="top"/>
    </xf>
    <xf numFmtId="164" fontId="4" fillId="0" borderId="5" xfId="0" applyNumberFormat="1" applyFont="1" applyFill="1" applyBorder="1" applyAlignment="1">
      <alignment horizontal="center" vertical="top"/>
    </xf>
    <xf numFmtId="164" fontId="4" fillId="4"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wrapText="1"/>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2" fillId="0" borderId="0" xfId="0" applyFont="1" applyBorder="1" applyAlignment="1">
      <alignment horizontal="left" vertical="top"/>
    </xf>
    <xf numFmtId="49" fontId="5" fillId="2" borderId="66"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0" fontId="4" fillId="0" borderId="46" xfId="0" applyFont="1" applyFill="1" applyBorder="1" applyAlignment="1">
      <alignment horizontal="center" vertical="top"/>
    </xf>
    <xf numFmtId="0" fontId="6" fillId="0" borderId="0" xfId="0" applyFont="1" applyFill="1" applyAlignment="1">
      <alignment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0" fontId="4" fillId="0" borderId="36" xfId="0" applyFont="1" applyFill="1" applyBorder="1" applyAlignment="1">
      <alignment horizontal="center" vertical="top" wrapText="1"/>
    </xf>
    <xf numFmtId="164" fontId="6" fillId="0" borderId="73" xfId="0" applyNumberFormat="1" applyFont="1" applyFill="1" applyBorder="1" applyAlignment="1">
      <alignment horizontal="center" vertical="center"/>
    </xf>
    <xf numFmtId="164" fontId="5" fillId="7" borderId="49" xfId="0" applyNumberFormat="1" applyFont="1" applyFill="1" applyBorder="1" applyAlignment="1">
      <alignment horizontal="center" vertical="top"/>
    </xf>
    <xf numFmtId="0" fontId="8" fillId="0" borderId="0" xfId="0" applyFont="1" applyAlignment="1">
      <alignment horizontal="left" vertical="top" wrapText="1"/>
    </xf>
    <xf numFmtId="0" fontId="0" fillId="0" borderId="0" xfId="0" applyAlignment="1">
      <alignment vertical="top"/>
    </xf>
    <xf numFmtId="164"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57" xfId="0" applyFont="1" applyFill="1" applyBorder="1" applyAlignment="1">
      <alignment horizontal="center" vertical="top"/>
    </xf>
    <xf numFmtId="49" fontId="19" fillId="11" borderId="1" xfId="0" applyNumberFormat="1" applyFont="1" applyFill="1" applyBorder="1" applyAlignment="1">
      <alignment horizontal="center" vertical="top"/>
    </xf>
    <xf numFmtId="49" fontId="4" fillId="4" borderId="61" xfId="0" applyNumberFormat="1" applyFont="1" applyFill="1" applyBorder="1" applyAlignment="1">
      <alignment vertical="top"/>
    </xf>
    <xf numFmtId="0" fontId="19" fillId="0" borderId="56" xfId="0" applyFont="1" applyFill="1" applyBorder="1" applyAlignment="1">
      <alignment horizontal="center" vertical="top"/>
    </xf>
    <xf numFmtId="49" fontId="4" fillId="0" borderId="13" xfId="0" applyNumberFormat="1" applyFont="1" applyFill="1" applyBorder="1" applyAlignment="1">
      <alignment vertical="top" wrapText="1"/>
    </xf>
    <xf numFmtId="49" fontId="4" fillId="0" borderId="15" xfId="0" applyNumberFormat="1" applyFont="1" applyFill="1" applyBorder="1" applyAlignment="1">
      <alignment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8" xfId="0" applyNumberFormat="1" applyFont="1" applyFill="1" applyBorder="1" applyAlignment="1">
      <alignment horizontal="center" vertical="center" wrapText="1"/>
    </xf>
    <xf numFmtId="0" fontId="10" fillId="11" borderId="15" xfId="0" applyFont="1" applyFill="1" applyBorder="1" applyAlignment="1">
      <alignment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164" fontId="6" fillId="4" borderId="46"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2" fillId="0" borderId="44" xfId="0" applyFont="1" applyBorder="1" applyAlignment="1">
      <alignment vertical="top"/>
    </xf>
    <xf numFmtId="49" fontId="2" fillId="11"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6" fillId="0" borderId="44" xfId="0" applyFont="1" applyBorder="1" applyAlignment="1">
      <alignment vertical="top"/>
    </xf>
    <xf numFmtId="49" fontId="2" fillId="0" borderId="1" xfId="0" applyNumberFormat="1" applyFont="1" applyFill="1" applyBorder="1" applyAlignment="1">
      <alignment horizontal="center" vertical="top"/>
    </xf>
    <xf numFmtId="49" fontId="2" fillId="0" borderId="56"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49" fontId="4" fillId="11" borderId="71" xfId="0" applyNumberFormat="1" applyFont="1" applyFill="1" applyBorder="1" applyAlignment="1">
      <alignment vertical="top" wrapText="1"/>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0" fillId="2" borderId="3"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49" fontId="4" fillId="4" borderId="34" xfId="0" applyNumberFormat="1" applyFont="1" applyFill="1" applyBorder="1" applyAlignment="1">
      <alignment vertical="top" wrapText="1"/>
    </xf>
    <xf numFmtId="49" fontId="43" fillId="0" borderId="0" xfId="0" applyNumberFormat="1" applyFont="1" applyFill="1" applyBorder="1" applyAlignment="1">
      <alignment vertical="top"/>
    </xf>
    <xf numFmtId="49" fontId="43" fillId="0" borderId="0" xfId="0" applyNumberFormat="1" applyFont="1" applyFill="1" applyBorder="1" applyAlignment="1">
      <alignment horizontal="right" vertical="top"/>
    </xf>
    <xf numFmtId="0" fontId="43" fillId="0" borderId="0" xfId="0" applyFont="1" applyFill="1" applyBorder="1" applyAlignment="1">
      <alignment horizontal="center" vertical="top"/>
    </xf>
    <xf numFmtId="49" fontId="20" fillId="0" borderId="0" xfId="0" applyNumberFormat="1" applyFont="1" applyFill="1" applyBorder="1" applyAlignment="1">
      <alignment vertical="top" wrapText="1"/>
    </xf>
    <xf numFmtId="0" fontId="44" fillId="0" borderId="0" xfId="0" applyFont="1" applyAlignment="1">
      <alignment vertical="top"/>
    </xf>
    <xf numFmtId="0" fontId="45" fillId="0" borderId="0" xfId="0" applyFont="1" applyAlignment="1">
      <alignment vertical="top"/>
    </xf>
    <xf numFmtId="0" fontId="36" fillId="0" borderId="0" xfId="0" applyFont="1" applyAlignment="1">
      <alignment vertical="top"/>
    </xf>
    <xf numFmtId="0" fontId="7" fillId="0" borderId="0" xfId="0" applyFont="1" applyAlignment="1">
      <alignment vertical="top"/>
    </xf>
    <xf numFmtId="49" fontId="5" fillId="3" borderId="3" xfId="0" applyNumberFormat="1" applyFont="1" applyFill="1" applyBorder="1" applyAlignment="1">
      <alignment horizontal="center" vertical="top"/>
    </xf>
    <xf numFmtId="0" fontId="15" fillId="0" borderId="0" xfId="0" applyFont="1"/>
    <xf numFmtId="0" fontId="15" fillId="0" borderId="0" xfId="0" applyFont="1" applyAlignment="1">
      <alignment vertical="top" wrapText="1"/>
    </xf>
    <xf numFmtId="0" fontId="2" fillId="0" borderId="0" xfId="5" applyFont="1" applyAlignment="1">
      <alignment vertical="top"/>
    </xf>
    <xf numFmtId="0" fontId="36" fillId="0" borderId="0" xfId="5" applyFont="1" applyAlignment="1">
      <alignment vertical="top"/>
    </xf>
    <xf numFmtId="0" fontId="36"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46"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7" fillId="0" borderId="0" xfId="5" applyFont="1" applyAlignment="1">
      <alignment vertical="top" wrapText="1"/>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164" fontId="4" fillId="0" borderId="18" xfId="0" applyNumberFormat="1" applyFont="1" applyFill="1" applyBorder="1" applyAlignment="1">
      <alignment horizontal="center" vertical="top"/>
    </xf>
    <xf numFmtId="49" fontId="41" fillId="11" borderId="13" xfId="0" applyNumberFormat="1" applyFont="1" applyFill="1" applyBorder="1" applyAlignment="1">
      <alignment vertical="top" wrapText="1"/>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10" fillId="0" borderId="51" xfId="0" applyFont="1" applyBorder="1" applyAlignment="1">
      <alignment horizontal="lef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0" borderId="20" xfId="0" applyNumberFormat="1" applyFont="1" applyFill="1" applyBorder="1" applyAlignment="1">
      <alignment horizontal="center" vertical="top"/>
    </xf>
    <xf numFmtId="164" fontId="4" fillId="10" borderId="18" xfId="0" applyNumberFormat="1" applyFont="1" applyFill="1" applyBorder="1" applyAlignment="1">
      <alignment vertical="top"/>
    </xf>
    <xf numFmtId="1" fontId="4" fillId="0" borderId="20" xfId="0" applyNumberFormat="1" applyFont="1" applyFill="1" applyBorder="1" applyAlignment="1">
      <alignment horizontal="center" vertical="top" wrapText="1"/>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1" fillId="10" borderId="50" xfId="0" applyFont="1" applyFill="1" applyBorder="1" applyAlignment="1">
      <alignment vertical="center" wrapText="1"/>
    </xf>
    <xf numFmtId="0" fontId="10" fillId="10" borderId="51"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0" fontId="10" fillId="10" borderId="10" xfId="0" applyFont="1" applyFill="1" applyBorder="1" applyAlignment="1">
      <alignment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38" fillId="0" borderId="0" xfId="0" applyFont="1" applyBorder="1" applyAlignment="1">
      <alignment vertical="top"/>
    </xf>
    <xf numFmtId="2" fontId="4" fillId="0" borderId="0" xfId="0" applyNumberFormat="1" applyFont="1" applyBorder="1" applyAlignment="1">
      <alignment vertical="top"/>
    </xf>
    <xf numFmtId="0" fontId="48"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164" fontId="4" fillId="10" borderId="67"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4" fillId="10" borderId="26" xfId="0" applyNumberFormat="1" applyFont="1" applyFill="1" applyBorder="1" applyAlignment="1">
      <alignment horizontal="center" vertical="top"/>
    </xf>
    <xf numFmtId="164" fontId="3" fillId="10" borderId="35" xfId="0" applyNumberFormat="1" applyFont="1" applyFill="1" applyBorder="1" applyAlignment="1">
      <alignment horizontal="center" vertical="top"/>
    </xf>
    <xf numFmtId="164" fontId="3" fillId="10" borderId="50" xfId="0" applyNumberFormat="1" applyFont="1" applyFill="1" applyBorder="1" applyAlignment="1">
      <alignment horizontal="center" vertical="top"/>
    </xf>
    <xf numFmtId="164" fontId="3" fillId="10" borderId="66" xfId="0" applyNumberFormat="1"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0" fontId="10" fillId="0" borderId="0" xfId="9" applyFont="1" applyBorder="1"/>
    <xf numFmtId="0" fontId="10" fillId="0" borderId="78" xfId="9" applyFont="1" applyBorder="1" applyAlignment="1">
      <alignment horizontal="left" vertical="top" wrapText="1"/>
    </xf>
    <xf numFmtId="0" fontId="10" fillId="0" borderId="78" xfId="9" applyFont="1" applyBorder="1" applyAlignment="1">
      <alignment vertical="top" wrapText="1"/>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49" fontId="2" fillId="0" borderId="49" xfId="0" applyNumberFormat="1" applyFont="1" applyBorder="1" applyAlignment="1">
      <alignment horizontal="center"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6"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164" fontId="24" fillId="0" borderId="16" xfId="0" applyNumberFormat="1" applyFont="1" applyFill="1" applyBorder="1" applyAlignment="1">
      <alignment horizontal="center" vertical="top"/>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24" fillId="0" borderId="5" xfId="0" applyNumberFormat="1" applyFont="1" applyFill="1" applyBorder="1" applyAlignment="1">
      <alignment horizontal="center" vertical="top"/>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0" fontId="10" fillId="0" borderId="70" xfId="9" applyFont="1" applyBorder="1" applyAlignment="1">
      <alignmen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164" fontId="6" fillId="0" borderId="52" xfId="0" applyNumberFormat="1" applyFont="1" applyFill="1" applyBorder="1" applyAlignment="1">
      <alignment horizontal="left" vertical="center" wrapText="1"/>
    </xf>
    <xf numFmtId="0" fontId="6" fillId="0" borderId="16"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Fill="1" applyBorder="1" applyAlignment="1">
      <alignment horizontal="center" vertical="top"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7"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3"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35" fillId="0" borderId="30" xfId="0" applyNumberFormat="1" applyFont="1" applyFill="1" applyBorder="1" applyAlignment="1">
      <alignment horizontal="center" vertical="top"/>
    </xf>
    <xf numFmtId="9" fontId="35" fillId="0" borderId="45" xfId="0" applyNumberFormat="1" applyFont="1" applyFill="1" applyBorder="1" applyAlignment="1">
      <alignment horizontal="center" vertical="top"/>
    </xf>
    <xf numFmtId="164" fontId="6" fillId="4" borderId="58" xfId="0" applyNumberFormat="1" applyFont="1" applyFill="1" applyBorder="1" applyAlignment="1">
      <alignment horizontal="center" vertical="top"/>
    </xf>
    <xf numFmtId="164" fontId="6" fillId="0" borderId="15" xfId="0" applyNumberFormat="1" applyFont="1" applyFill="1" applyBorder="1" applyAlignment="1">
      <alignment horizontal="left" vertical="center" wrapText="1"/>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5" borderId="48" xfId="0" applyFont="1" applyFill="1" applyBorder="1" applyAlignment="1">
      <alignment horizontal="center" vertical="top"/>
    </xf>
    <xf numFmtId="0" fontId="6" fillId="0" borderId="39" xfId="0" applyFont="1" applyBorder="1" applyAlignment="1">
      <alignment horizontal="left" vertical="center" wrapText="1"/>
    </xf>
    <xf numFmtId="49" fontId="51"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57"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0" fontId="2" fillId="0" borderId="37"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0" fontId="4" fillId="0" borderId="56" xfId="0" applyFont="1" applyFill="1" applyBorder="1" applyAlignment="1">
      <alignment horizontal="left" vertical="top" wrapText="1"/>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2" fillId="0" borderId="76" xfId="0" applyNumberFormat="1" applyFont="1" applyBorder="1" applyAlignment="1">
      <alignment horizontal="center" vertical="top"/>
    </xf>
    <xf numFmtId="0" fontId="4" fillId="0" borderId="14" xfId="0" applyFont="1" applyFill="1" applyBorder="1" applyAlignment="1">
      <alignment horizontal="center" vertical="top" wrapText="1"/>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5" fillId="3" borderId="30" xfId="5"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0" fontId="15" fillId="0" borderId="14" xfId="0" applyFont="1" applyBorder="1"/>
    <xf numFmtId="0" fontId="15" fillId="0" borderId="16" xfId="0" applyFont="1" applyBorder="1"/>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0" fontId="2" fillId="0" borderId="1" xfId="0" applyFont="1" applyBorder="1" applyAlignment="1">
      <alignment horizontal="center" vertical="center" textRotation="90"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26"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27" xfId="0" applyFont="1" applyFill="1" applyBorder="1" applyAlignment="1">
      <alignment horizontal="center" vertical="top"/>
    </xf>
    <xf numFmtId="0" fontId="2" fillId="0" borderId="31"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6" fillId="0" borderId="36" xfId="0" applyNumberFormat="1" applyFont="1" applyFill="1" applyBorder="1" applyAlignment="1">
      <alignment horizontal="center" vertical="center"/>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7" fillId="0" borderId="71" xfId="0" applyFont="1" applyBorder="1" applyAlignment="1">
      <alignment wrapText="1"/>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55" xfId="0" applyFont="1" applyBorder="1" applyAlignment="1">
      <alignment horizontal="center" vertical="top"/>
    </xf>
    <xf numFmtId="0" fontId="0" fillId="0" borderId="0" xfId="0"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19" fillId="0" borderId="0" xfId="0" applyFont="1" applyBorder="1" applyAlignment="1">
      <alignment vertical="top"/>
    </xf>
    <xf numFmtId="164" fontId="6" fillId="0" borderId="58"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0" fontId="4" fillId="0" borderId="39" xfId="0" applyNumberFormat="1" applyFont="1" applyFill="1" applyBorder="1" applyAlignment="1">
      <alignment horizontal="left" vertical="top" wrapText="1"/>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0" fontId="6" fillId="0" borderId="51" xfId="0" applyFont="1" applyBorder="1" applyAlignment="1">
      <alignment horizontal="center" vertical="top"/>
    </xf>
    <xf numFmtId="0" fontId="18" fillId="0" borderId="27" xfId="0" applyFont="1" applyFill="1" applyBorder="1" applyAlignment="1">
      <alignment horizontal="center" vertical="top"/>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2"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2"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2" fillId="4" borderId="0" xfId="0" applyFont="1" applyFill="1" applyBorder="1" applyAlignment="1">
      <alignment vertical="top"/>
    </xf>
    <xf numFmtId="0" fontId="4" fillId="0" borderId="0" xfId="0" applyFont="1" applyAlignment="1">
      <alignment horizontal="left" vertical="top"/>
    </xf>
    <xf numFmtId="164" fontId="6" fillId="0" borderId="37" xfId="0" applyNumberFormat="1" applyFont="1" applyBorder="1" applyAlignment="1">
      <alignment horizontal="center" vertical="center"/>
    </xf>
    <xf numFmtId="0" fontId="2" fillId="0" borderId="30"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55" fillId="0" borderId="68" xfId="0" applyFont="1" applyFill="1" applyBorder="1" applyAlignment="1">
      <alignment horizontal="left" vertical="top" wrapText="1"/>
    </xf>
    <xf numFmtId="0" fontId="55" fillId="0" borderId="54" xfId="0" applyFont="1" applyFill="1" applyBorder="1" applyAlignment="1">
      <alignment horizontal="left" vertical="top" wrapText="1"/>
    </xf>
    <xf numFmtId="0" fontId="59" fillId="0" borderId="57" xfId="0" applyFont="1" applyFill="1" applyBorder="1" applyAlignment="1">
      <alignment horizontal="center" vertical="center" wrapText="1"/>
    </xf>
    <xf numFmtId="49" fontId="54" fillId="3" borderId="7" xfId="0" applyNumberFormat="1" applyFont="1" applyFill="1" applyBorder="1" applyAlignment="1">
      <alignment horizontal="center" vertical="top"/>
    </xf>
    <xf numFmtId="0" fontId="59" fillId="0" borderId="56" xfId="0" applyFont="1" applyFill="1" applyBorder="1" applyAlignment="1">
      <alignment horizontal="center" vertical="center" wrapText="1"/>
    </xf>
    <xf numFmtId="0" fontId="55" fillId="0" borderId="7" xfId="0" applyFont="1" applyFill="1" applyBorder="1" applyAlignment="1">
      <alignment horizontal="left" vertical="top" wrapText="1"/>
    </xf>
    <xf numFmtId="49" fontId="57" fillId="0" borderId="18" xfId="0" applyNumberFormat="1" applyFont="1" applyBorder="1" applyAlignment="1">
      <alignment horizontal="center" vertical="top"/>
    </xf>
    <xf numFmtId="49" fontId="57" fillId="0" borderId="0" xfId="0" applyNumberFormat="1" applyFont="1" applyBorder="1" applyAlignment="1">
      <alignment horizontal="center" vertical="top"/>
    </xf>
    <xf numFmtId="0" fontId="62" fillId="0" borderId="0" xfId="0" applyFont="1"/>
    <xf numFmtId="0" fontId="62" fillId="0" borderId="9" xfId="0" applyFont="1" applyBorder="1"/>
    <xf numFmtId="0" fontId="62" fillId="0" borderId="0" xfId="0" applyFont="1" applyBorder="1"/>
    <xf numFmtId="0" fontId="62" fillId="0" borderId="47" xfId="0" applyFont="1" applyBorder="1"/>
    <xf numFmtId="0" fontId="37" fillId="0" borderId="15" xfId="0" applyFont="1" applyFill="1" applyBorder="1" applyAlignment="1">
      <alignment horizontal="left" vertical="top" wrapText="1"/>
    </xf>
    <xf numFmtId="0" fontId="59" fillId="0" borderId="14"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37" fillId="0" borderId="61" xfId="0" applyFont="1" applyFill="1" applyBorder="1" applyAlignment="1">
      <alignment horizontal="left" vertical="top" wrapText="1"/>
    </xf>
    <xf numFmtId="49" fontId="54" fillId="3" borderId="40" xfId="0" applyNumberFormat="1" applyFont="1" applyFill="1" applyBorder="1" applyAlignment="1">
      <alignment horizontal="center" vertical="top"/>
    </xf>
    <xf numFmtId="49" fontId="59" fillId="0" borderId="42" xfId="0" applyNumberFormat="1" applyFont="1" applyBorder="1" applyAlignment="1">
      <alignment horizontal="center" vertical="top"/>
    </xf>
    <xf numFmtId="49" fontId="59" fillId="0" borderId="43" xfId="0" applyNumberFormat="1" applyFont="1" applyBorder="1" applyAlignment="1">
      <alignment horizontal="center" vertical="top"/>
    </xf>
    <xf numFmtId="0" fontId="64" fillId="5" borderId="12" xfId="0" applyFont="1" applyFill="1" applyBorder="1" applyAlignment="1">
      <alignment horizontal="center" vertical="top"/>
    </xf>
    <xf numFmtId="164" fontId="54" fillId="5" borderId="29" xfId="0" applyNumberFormat="1" applyFont="1" applyFill="1" applyBorder="1" applyAlignment="1">
      <alignment horizontal="center" vertical="center"/>
    </xf>
    <xf numFmtId="164" fontId="54" fillId="5" borderId="21" xfId="0" applyNumberFormat="1" applyFont="1" applyFill="1" applyBorder="1" applyAlignment="1">
      <alignment horizontal="center" vertical="center"/>
    </xf>
    <xf numFmtId="164" fontId="54" fillId="5" borderId="12" xfId="0" applyNumberFormat="1" applyFont="1" applyFill="1" applyBorder="1" applyAlignment="1">
      <alignment horizontal="center" vertical="center"/>
    </xf>
    <xf numFmtId="0" fontId="37" fillId="0" borderId="13" xfId="0" applyFont="1" applyFill="1" applyBorder="1" applyAlignment="1">
      <alignment horizontal="left" vertical="top" wrapText="1"/>
    </xf>
    <xf numFmtId="0" fontId="59" fillId="0" borderId="1" xfId="0" applyFont="1" applyFill="1" applyBorder="1" applyAlignment="1">
      <alignment horizontal="center" vertical="center" wrapText="1"/>
    </xf>
    <xf numFmtId="0" fontId="59" fillId="0" borderId="2" xfId="0" applyFont="1" applyFill="1" applyBorder="1" applyAlignment="1">
      <alignment horizontal="center" vertical="center" wrapText="1"/>
    </xf>
    <xf numFmtId="49" fontId="54" fillId="3" borderId="35" xfId="0" applyNumberFormat="1" applyFont="1" applyFill="1" applyBorder="1" applyAlignment="1">
      <alignment horizontal="center" vertical="top"/>
    </xf>
    <xf numFmtId="164" fontId="60" fillId="0" borderId="35" xfId="0" applyNumberFormat="1" applyFont="1" applyBorder="1" applyAlignment="1">
      <alignment horizontal="center" vertical="center"/>
    </xf>
    <xf numFmtId="164" fontId="60" fillId="4" borderId="50" xfId="0" applyNumberFormat="1" applyFont="1" applyFill="1" applyBorder="1" applyAlignment="1">
      <alignment horizontal="center" vertical="center" wrapText="1"/>
    </xf>
    <xf numFmtId="164" fontId="60" fillId="4" borderId="75" xfId="0" applyNumberFormat="1" applyFont="1" applyFill="1" applyBorder="1" applyAlignment="1">
      <alignment horizontal="center" vertical="center" wrapText="1"/>
    </xf>
    <xf numFmtId="0" fontId="37" fillId="0" borderId="39" xfId="0" applyFont="1" applyFill="1" applyBorder="1" applyAlignment="1">
      <alignment horizontal="left" vertical="top" wrapText="1"/>
    </xf>
    <xf numFmtId="0" fontId="59" fillId="0" borderId="30" xfId="0" applyFont="1" applyFill="1" applyBorder="1" applyAlignment="1">
      <alignment horizontal="center" vertical="center" wrapText="1"/>
    </xf>
    <xf numFmtId="0" fontId="59" fillId="0" borderId="31" xfId="0" applyFont="1" applyFill="1" applyBorder="1" applyAlignment="1">
      <alignment horizontal="center" vertical="center" wrapText="1"/>
    </xf>
    <xf numFmtId="164" fontId="60" fillId="0" borderId="18" xfId="0" applyNumberFormat="1" applyFont="1" applyFill="1" applyBorder="1" applyAlignment="1">
      <alignment horizontal="center" vertical="center"/>
    </xf>
    <xf numFmtId="164" fontId="60" fillId="0" borderId="47" xfId="0" applyNumberFormat="1" applyFont="1" applyFill="1" applyBorder="1" applyAlignment="1">
      <alignment horizontal="center" vertical="center"/>
    </xf>
    <xf numFmtId="0" fontId="37" fillId="0" borderId="6" xfId="0" applyFont="1" applyFill="1" applyBorder="1" applyAlignment="1">
      <alignment horizontal="left" vertical="top" wrapText="1"/>
    </xf>
    <xf numFmtId="0" fontId="59" fillId="0" borderId="30" xfId="0" applyFont="1" applyFill="1" applyBorder="1" applyAlignment="1">
      <alignment horizontal="center" vertical="top" wrapText="1"/>
    </xf>
    <xf numFmtId="0" fontId="59" fillId="0" borderId="31" xfId="0" applyFont="1" applyFill="1" applyBorder="1" applyAlignment="1">
      <alignment horizontal="center" vertical="top" wrapText="1"/>
    </xf>
    <xf numFmtId="49" fontId="54" fillId="3" borderId="22" xfId="0" applyNumberFormat="1" applyFont="1" applyFill="1" applyBorder="1" applyAlignment="1">
      <alignment horizontal="center" vertical="top"/>
    </xf>
    <xf numFmtId="164" fontId="54" fillId="3" borderId="4" xfId="0" applyNumberFormat="1" applyFont="1" applyFill="1" applyBorder="1" applyAlignment="1">
      <alignment horizontal="center" vertical="center"/>
    </xf>
    <xf numFmtId="0" fontId="60" fillId="3" borderId="23" xfId="0" applyFont="1" applyFill="1" applyBorder="1" applyAlignment="1">
      <alignment vertical="top" wrapText="1"/>
    </xf>
    <xf numFmtId="0" fontId="59" fillId="3" borderId="23" xfId="0" applyFont="1" applyFill="1" applyBorder="1" applyAlignment="1">
      <alignment horizontal="center" vertical="top" wrapText="1"/>
    </xf>
    <xf numFmtId="0" fontId="59" fillId="3" borderId="24" xfId="0" applyFont="1" applyFill="1" applyBorder="1" applyAlignment="1">
      <alignment horizontal="center" vertical="top" wrapText="1"/>
    </xf>
    <xf numFmtId="49" fontId="54" fillId="3" borderId="4" xfId="0" applyNumberFormat="1" applyFont="1" applyFill="1" applyBorder="1" applyAlignment="1">
      <alignment horizontal="center" vertical="top"/>
    </xf>
    <xf numFmtId="0" fontId="55" fillId="0" borderId="41" xfId="0" applyFont="1" applyFill="1" applyBorder="1" applyAlignment="1">
      <alignment horizontal="left" vertical="top" wrapText="1"/>
    </xf>
    <xf numFmtId="164" fontId="54" fillId="3" borderId="22" xfId="0" applyNumberFormat="1" applyFont="1" applyFill="1" applyBorder="1" applyAlignment="1">
      <alignment horizontal="center" vertical="center"/>
    </xf>
    <xf numFmtId="164" fontId="54" fillId="3" borderId="49" xfId="0" applyNumberFormat="1" applyFont="1" applyFill="1" applyBorder="1" applyAlignment="1">
      <alignment horizontal="center" vertical="center"/>
    </xf>
    <xf numFmtId="164" fontId="60" fillId="4" borderId="35" xfId="0" applyNumberFormat="1" applyFont="1" applyFill="1" applyBorder="1" applyAlignment="1">
      <alignment horizontal="center" vertical="center" wrapText="1"/>
    </xf>
    <xf numFmtId="164" fontId="60" fillId="0" borderId="7" xfId="0" applyNumberFormat="1" applyFont="1" applyFill="1" applyBorder="1" applyAlignment="1">
      <alignment horizontal="center" vertical="center"/>
    </xf>
    <xf numFmtId="0" fontId="59" fillId="0" borderId="41" xfId="0" applyFont="1" applyFill="1" applyBorder="1" applyAlignment="1">
      <alignment horizontal="center" vertical="top" wrapText="1"/>
    </xf>
    <xf numFmtId="0" fontId="58" fillId="0" borderId="41" xfId="0" applyFont="1" applyFill="1" applyBorder="1" applyAlignment="1">
      <alignment horizontal="left" vertical="top" wrapText="1"/>
    </xf>
    <xf numFmtId="164" fontId="54" fillId="2" borderId="3" xfId="0" applyNumberFormat="1" applyFont="1" applyFill="1" applyBorder="1" applyAlignment="1">
      <alignment horizontal="center" vertical="top"/>
    </xf>
    <xf numFmtId="0" fontId="59" fillId="2" borderId="23" xfId="0" applyFont="1" applyFill="1" applyBorder="1" applyAlignment="1">
      <alignment vertical="top"/>
    </xf>
    <xf numFmtId="0" fontId="59" fillId="2" borderId="24" xfId="0" applyFont="1" applyFill="1" applyBorder="1" applyAlignment="1">
      <alignment vertical="top"/>
    </xf>
    <xf numFmtId="164" fontId="61" fillId="6" borderId="33"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24" fillId="0" borderId="76" xfId="0" applyNumberFormat="1" applyFont="1" applyFill="1" applyBorder="1" applyAlignment="1">
      <alignment horizontal="center" vertical="top"/>
    </xf>
    <xf numFmtId="164" fontId="24" fillId="4" borderId="17" xfId="0" applyNumberFormat="1" applyFont="1" applyFill="1" applyBorder="1" applyAlignment="1">
      <alignment horizontal="center" vertical="top"/>
    </xf>
    <xf numFmtId="164" fontId="29" fillId="5" borderId="13" xfId="0" applyNumberFormat="1" applyFont="1" applyFill="1" applyBorder="1" applyAlignment="1">
      <alignment horizontal="center" vertical="top"/>
    </xf>
    <xf numFmtId="164" fontId="29" fillId="3" borderId="3"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6" fillId="0" borderId="26" xfId="0"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5" borderId="3" xfId="0" applyNumberFormat="1" applyFont="1" applyFill="1" applyBorder="1" applyAlignment="1">
      <alignment horizontal="center" vertical="top"/>
    </xf>
    <xf numFmtId="0" fontId="2" fillId="15" borderId="32" xfId="0" applyFont="1" applyFill="1" applyBorder="1" applyAlignment="1">
      <alignment vertical="top"/>
    </xf>
    <xf numFmtId="0" fontId="2" fillId="15" borderId="23" xfId="0" applyFont="1" applyFill="1" applyBorder="1" applyAlignment="1">
      <alignment vertical="top"/>
    </xf>
    <xf numFmtId="0" fontId="2" fillId="15" borderId="24" xfId="0" applyFont="1" applyFill="1" applyBorder="1" applyAlignment="1">
      <alignment vertical="top"/>
    </xf>
    <xf numFmtId="164" fontId="6" fillId="0" borderId="7" xfId="0" applyNumberFormat="1" applyFont="1" applyFill="1" applyBorder="1" applyAlignment="1">
      <alignment horizontal="right" vertical="top"/>
    </xf>
    <xf numFmtId="164" fontId="50" fillId="3" borderId="3" xfId="0" applyNumberFormat="1" applyFont="1" applyFill="1" applyBorder="1" applyAlignment="1">
      <alignment horizontal="center" vertical="top"/>
    </xf>
    <xf numFmtId="0" fontId="3" fillId="0" borderId="22" xfId="0" applyFont="1" applyFill="1" applyBorder="1" applyAlignment="1">
      <alignment horizontal="left" vertical="top" wrapText="1"/>
    </xf>
    <xf numFmtId="0" fontId="3" fillId="0" borderId="16" xfId="0" applyFont="1" applyFill="1" applyBorder="1" applyAlignment="1">
      <alignment horizontal="lef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5" fillId="2" borderId="34"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1" fontId="4" fillId="0" borderId="74"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6" fillId="0" borderId="15" xfId="0" applyFont="1" applyBorder="1" applyAlignment="1">
      <alignment horizontal="justify" vertical="top"/>
    </xf>
    <xf numFmtId="0" fontId="6" fillId="0" borderId="61" xfId="0" applyFont="1" applyBorder="1" applyAlignment="1">
      <alignment wrapText="1"/>
    </xf>
    <xf numFmtId="0" fontId="6" fillId="0" borderId="61" xfId="0" applyFont="1" applyBorder="1" applyAlignment="1">
      <alignment horizontal="justify" vertical="center"/>
    </xf>
    <xf numFmtId="49" fontId="20" fillId="0" borderId="0" xfId="5" applyNumberFormat="1" applyFont="1" applyFill="1" applyBorder="1" applyAlignment="1">
      <alignment horizontal="center" vertical="top" wrapText="1"/>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0" fontId="4" fillId="0" borderId="50" xfId="0" applyFont="1" applyFill="1" applyBorder="1" applyAlignment="1">
      <alignment horizontal="center" vertical="top"/>
    </xf>
    <xf numFmtId="1" fontId="4" fillId="0" borderId="57" xfId="0" applyNumberFormat="1"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164" fontId="3" fillId="0" borderId="26" xfId="0" applyNumberFormat="1" applyFont="1" applyFill="1" applyBorder="1" applyAlignment="1">
      <alignment horizontal="center" vertical="top" wrapText="1"/>
    </xf>
    <xf numFmtId="164" fontId="4" fillId="0" borderId="27" xfId="0" applyNumberFormat="1" applyFont="1" applyFill="1" applyBorder="1" applyAlignment="1">
      <alignment horizontal="center" vertical="top"/>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18" xfId="0"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18" xfId="3" applyFont="1" applyBorder="1" applyAlignment="1"/>
    <xf numFmtId="0" fontId="4" fillId="0" borderId="0" xfId="3" applyFont="1" applyBorder="1" applyAlignment="1"/>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9" xfId="0" applyFont="1" applyFill="1" applyBorder="1" applyAlignment="1">
      <alignment horizontal="center" vertical="top" wrapText="1"/>
    </xf>
    <xf numFmtId="164" fontId="18" fillId="5" borderId="30" xfId="5" applyNumberFormat="1" applyFont="1" applyFill="1" applyBorder="1" applyAlignment="1">
      <alignment horizontal="center" vertical="top"/>
    </xf>
    <xf numFmtId="0" fontId="39" fillId="0" borderId="0" xfId="0" applyFont="1" applyAlignment="1">
      <alignment vertical="top"/>
    </xf>
    <xf numFmtId="0" fontId="39" fillId="0" borderId="0" xfId="0" applyNumberFormat="1" applyFont="1" applyAlignment="1">
      <alignment vertical="top"/>
    </xf>
    <xf numFmtId="0" fontId="6" fillId="0" borderId="5" xfId="0" applyFont="1" applyBorder="1" applyAlignment="1">
      <alignment horizontal="center" vertical="top" wrapText="1"/>
    </xf>
    <xf numFmtId="0" fontId="65" fillId="0" borderId="51" xfId="0" applyFont="1" applyFill="1" applyBorder="1" applyAlignment="1">
      <alignment horizontal="center" vertical="top" wrapText="1"/>
    </xf>
    <xf numFmtId="0" fontId="24" fillId="11" borderId="8" xfId="0" applyFont="1" applyFill="1" applyBorder="1" applyAlignment="1">
      <alignment horizontal="center" vertical="top"/>
    </xf>
    <xf numFmtId="164" fontId="6" fillId="0" borderId="76" xfId="0" applyNumberFormat="1" applyFont="1" applyFill="1" applyBorder="1" applyAlignment="1">
      <alignment horizontal="center" vertical="center"/>
    </xf>
    <xf numFmtId="164" fontId="65" fillId="0" borderId="78" xfId="0" applyNumberFormat="1" applyFont="1" applyFill="1" applyBorder="1" applyAlignment="1">
      <alignment horizontal="center" vertical="center"/>
    </xf>
    <xf numFmtId="164" fontId="24" fillId="11" borderId="79" xfId="0" applyNumberFormat="1" applyFont="1" applyFill="1" applyBorder="1" applyAlignment="1">
      <alignment horizontal="center" vertical="center"/>
    </xf>
    <xf numFmtId="164" fontId="6" fillId="0" borderId="61"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6" borderId="49" xfId="0" applyNumberFormat="1" applyFont="1" applyFill="1" applyBorder="1" applyAlignment="1">
      <alignment horizontal="center" vertical="top"/>
    </xf>
    <xf numFmtId="164" fontId="65" fillId="0" borderId="57" xfId="0" applyNumberFormat="1" applyFont="1" applyFill="1" applyBorder="1" applyAlignment="1">
      <alignment horizontal="center" vertical="center"/>
    </xf>
    <xf numFmtId="164" fontId="24" fillId="11" borderId="9" xfId="0" applyNumberFormat="1" applyFont="1" applyFill="1" applyBorder="1" applyAlignment="1">
      <alignment horizontal="center" vertical="center"/>
    </xf>
    <xf numFmtId="164" fontId="6" fillId="0" borderId="57"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wrapText="1"/>
    </xf>
    <xf numFmtId="164" fontId="65" fillId="0" borderId="70" xfId="0" applyNumberFormat="1" applyFont="1" applyFill="1" applyBorder="1" applyAlignment="1">
      <alignment horizontal="center" vertical="center"/>
    </xf>
    <xf numFmtId="164" fontId="24" fillId="11" borderId="25" xfId="0" applyNumberFormat="1" applyFont="1" applyFill="1" applyBorder="1" applyAlignment="1">
      <alignment horizontal="center" vertical="center"/>
    </xf>
    <xf numFmtId="164" fontId="24" fillId="11" borderId="72" xfId="0" applyNumberFormat="1" applyFont="1" applyFill="1" applyBorder="1" applyAlignment="1">
      <alignment horizontal="center" vertical="center"/>
    </xf>
    <xf numFmtId="164" fontId="6" fillId="0" borderId="56"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wrapText="1"/>
    </xf>
    <xf numFmtId="164" fontId="65" fillId="0" borderId="51" xfId="0" applyNumberFormat="1" applyFont="1" applyFill="1" applyBorder="1" applyAlignment="1">
      <alignment horizontal="center" vertical="center" wrapText="1"/>
    </xf>
    <xf numFmtId="164" fontId="5" fillId="5" borderId="12" xfId="0" applyNumberFormat="1" applyFont="1" applyFill="1" applyBorder="1" applyAlignment="1">
      <alignment horizontal="center" vertical="center" wrapText="1"/>
    </xf>
    <xf numFmtId="164" fontId="24" fillId="11" borderId="5" xfId="0" applyNumberFormat="1" applyFont="1" applyFill="1" applyBorder="1" applyAlignment="1">
      <alignment horizontal="center" vertical="center"/>
    </xf>
    <xf numFmtId="164" fontId="24" fillId="11" borderId="8"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wrapText="1"/>
    </xf>
    <xf numFmtId="164" fontId="65" fillId="0" borderId="51" xfId="0" applyNumberFormat="1" applyFont="1" applyFill="1" applyBorder="1" applyAlignment="1">
      <alignment horizontal="center" vertical="center"/>
    </xf>
    <xf numFmtId="0" fontId="6" fillId="0" borderId="15" xfId="0" applyFont="1" applyFill="1" applyBorder="1" applyAlignment="1">
      <alignment vertical="top" wrapText="1"/>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76" xfId="0" applyFont="1" applyFill="1" applyBorder="1" applyAlignment="1">
      <alignment vertical="top" wrapText="1"/>
    </xf>
    <xf numFmtId="164" fontId="2" fillId="0" borderId="0" xfId="0" applyNumberFormat="1" applyFont="1" applyAlignment="1">
      <alignment vertical="top"/>
    </xf>
    <xf numFmtId="0" fontId="6" fillId="0" borderId="14"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19" xfId="0" applyFont="1" applyFill="1" applyBorder="1" applyAlignment="1">
      <alignment horizontal="center" vertical="top" wrapText="1"/>
    </xf>
    <xf numFmtId="164" fontId="19" fillId="0" borderId="0" xfId="0" applyNumberFormat="1" applyFont="1" applyAlignment="1">
      <alignment vertical="top"/>
    </xf>
    <xf numFmtId="0" fontId="6" fillId="0" borderId="6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2" fillId="0" borderId="67" xfId="0" applyNumberFormat="1" applyFont="1" applyFill="1" applyBorder="1" applyAlignment="1">
      <alignment horizontal="center" vertical="top"/>
    </xf>
    <xf numFmtId="0" fontId="6" fillId="0" borderId="16" xfId="0"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6" fillId="0" borderId="0" xfId="0" applyFont="1" applyBorder="1" applyAlignment="1">
      <alignment vertical="top"/>
    </xf>
    <xf numFmtId="0" fontId="6" fillId="0" borderId="0" xfId="0" applyFont="1" applyBorder="1" applyAlignment="1">
      <alignment horizontal="left" vertical="top"/>
    </xf>
    <xf numFmtId="164" fontId="4" fillId="0" borderId="5" xfId="0" applyNumberFormat="1" applyFont="1" applyFill="1" applyBorder="1" applyAlignment="1">
      <alignment horizontal="center" vertical="center" wrapText="1"/>
    </xf>
    <xf numFmtId="0" fontId="4" fillId="11" borderId="15" xfId="0" applyFont="1" applyFill="1" applyBorder="1" applyAlignment="1">
      <alignment wrapText="1"/>
    </xf>
    <xf numFmtId="0" fontId="2" fillId="11" borderId="16" xfId="0" applyFont="1" applyFill="1" applyBorder="1" applyAlignment="1">
      <alignment horizontal="center" vertical="top"/>
    </xf>
    <xf numFmtId="49" fontId="2" fillId="0" borderId="43" xfId="0" applyNumberFormat="1" applyFont="1" applyBorder="1" applyAlignment="1">
      <alignment horizontal="center" vertical="top"/>
    </xf>
    <xf numFmtId="164" fontId="29" fillId="5" borderId="29" xfId="0" applyNumberFormat="1" applyFont="1" applyFill="1" applyBorder="1" applyAlignment="1">
      <alignment horizontal="center" vertical="center"/>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5" fillId="3" borderId="4" xfId="0" applyNumberFormat="1" applyFont="1" applyFill="1" applyBorder="1" applyAlignment="1">
      <alignment horizontal="center" vertical="center"/>
    </xf>
    <xf numFmtId="164" fontId="29" fillId="6" borderId="33" xfId="0" applyNumberFormat="1" applyFont="1" applyFill="1" applyBorder="1" applyAlignment="1">
      <alignment horizontal="center" vertical="center"/>
    </xf>
    <xf numFmtId="164" fontId="6" fillId="0" borderId="65"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0" fontId="4" fillId="0" borderId="17" xfId="3" applyFont="1" applyBorder="1" applyAlignment="1"/>
    <xf numFmtId="49" fontId="5" fillId="11" borderId="43" xfId="0" applyNumberFormat="1" applyFont="1" applyFill="1" applyBorder="1" applyAlignment="1">
      <alignment horizontal="center" vertical="top"/>
    </xf>
    <xf numFmtId="0" fontId="4" fillId="11" borderId="43" xfId="0" applyFont="1" applyFill="1" applyBorder="1" applyAlignment="1">
      <alignment horizontal="left" vertical="top" wrapText="1"/>
    </xf>
    <xf numFmtId="49" fontId="17" fillId="11" borderId="43" xfId="0" applyNumberFormat="1" applyFont="1" applyFill="1" applyBorder="1" applyAlignment="1">
      <alignment horizontal="center" vertical="top" wrapText="1"/>
    </xf>
    <xf numFmtId="49" fontId="2" fillId="11" borderId="43"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center"/>
    </xf>
    <xf numFmtId="164" fontId="5" fillId="11" borderId="43" xfId="0" applyNumberFormat="1" applyFont="1" applyFill="1" applyBorder="1" applyAlignment="1">
      <alignment horizontal="center" vertical="center"/>
    </xf>
    <xf numFmtId="49" fontId="4" fillId="11" borderId="44" xfId="0" applyNumberFormat="1" applyFont="1" applyFill="1" applyBorder="1" applyAlignment="1">
      <alignment vertical="top" wrapText="1"/>
    </xf>
    <xf numFmtId="49" fontId="19" fillId="11" borderId="43" xfId="0" applyNumberFormat="1" applyFont="1" applyFill="1" applyBorder="1" applyAlignment="1">
      <alignment horizontal="center" vertical="top"/>
    </xf>
    <xf numFmtId="49" fontId="19" fillId="11" borderId="45"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5" fillId="0" borderId="19" xfId="0" applyFont="1" applyFill="1" applyBorder="1" applyAlignment="1">
      <alignment horizontal="center" vertical="top"/>
    </xf>
    <xf numFmtId="0" fontId="25" fillId="0" borderId="0" xfId="0" applyFont="1" applyFill="1" applyBorder="1" applyAlignment="1">
      <alignment horizontal="center" vertical="top"/>
    </xf>
    <xf numFmtId="0" fontId="25" fillId="0" borderId="20" xfId="0" applyFont="1" applyFill="1" applyBorder="1" applyAlignment="1">
      <alignment horizontal="center" vertical="top"/>
    </xf>
    <xf numFmtId="0" fontId="2" fillId="0" borderId="24" xfId="0" applyNumberFormat="1" applyFont="1" applyFill="1" applyBorder="1" applyAlignment="1">
      <alignment horizontal="center" vertical="top"/>
    </xf>
    <xf numFmtId="0" fontId="66" fillId="4" borderId="43" xfId="0" applyFont="1" applyFill="1" applyBorder="1" applyAlignment="1">
      <alignment horizontal="left" vertical="top" wrapText="1"/>
    </xf>
    <xf numFmtId="9" fontId="67" fillId="0" borderId="43" xfId="0" applyNumberFormat="1" applyFont="1" applyFill="1" applyBorder="1" applyAlignment="1">
      <alignment horizontal="center" vertical="top"/>
    </xf>
    <xf numFmtId="9" fontId="67" fillId="0" borderId="45" xfId="0" applyNumberFormat="1"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 fontId="2" fillId="0" borderId="19" xfId="0" applyNumberFormat="1" applyFont="1" applyFill="1" applyBorder="1" applyAlignment="1">
      <alignment horizontal="center" vertical="top"/>
    </xf>
    <xf numFmtId="164" fontId="5" fillId="5" borderId="9" xfId="0" applyNumberFormat="1" applyFont="1" applyFill="1" applyBorder="1" applyAlignment="1">
      <alignment horizontal="center" vertical="top"/>
    </xf>
    <xf numFmtId="9" fontId="25" fillId="0" borderId="0" xfId="0" applyNumberFormat="1" applyFont="1" applyFill="1" applyBorder="1" applyAlignment="1">
      <alignment horizontal="center" vertical="top"/>
    </xf>
    <xf numFmtId="9" fontId="25" fillId="0" borderId="47" xfId="0" applyNumberFormat="1" applyFont="1" applyFill="1" applyBorder="1" applyAlignment="1">
      <alignment horizontal="center" vertical="top"/>
    </xf>
    <xf numFmtId="0" fontId="25" fillId="2" borderId="23" xfId="0" applyFont="1" applyFill="1" applyBorder="1" applyAlignment="1">
      <alignment vertical="top"/>
    </xf>
    <xf numFmtId="0" fontId="25" fillId="2" borderId="24" xfId="0" applyFont="1" applyFill="1" applyBorder="1" applyAlignment="1">
      <alignment vertical="top"/>
    </xf>
    <xf numFmtId="49" fontId="29" fillId="2" borderId="59" xfId="0" applyNumberFormat="1" applyFont="1" applyFill="1" applyBorder="1" applyAlignment="1">
      <alignment horizontal="center" vertical="top"/>
    </xf>
    <xf numFmtId="49" fontId="29" fillId="3" borderId="7" xfId="0" applyNumberFormat="1" applyFont="1" applyFill="1" applyBorder="1" applyAlignment="1">
      <alignment horizontal="center" vertical="top"/>
    </xf>
    <xf numFmtId="49" fontId="24" fillId="2"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0" fontId="6" fillId="0" borderId="18" xfId="0" applyFont="1" applyFill="1" applyBorder="1" applyAlignment="1">
      <alignment horizontal="center" vertical="top" wrapText="1"/>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24" fillId="0" borderId="36" xfId="0" applyNumberFormat="1" applyFont="1" applyBorder="1" applyAlignment="1">
      <alignment horizontal="center" vertical="center"/>
    </xf>
    <xf numFmtId="0" fontId="35" fillId="0" borderId="55" xfId="0" applyFont="1" applyBorder="1" applyAlignment="1">
      <alignment horizontal="center" vertical="top"/>
    </xf>
    <xf numFmtId="0" fontId="35" fillId="0" borderId="58" xfId="0" applyFont="1" applyBorder="1" applyAlignment="1">
      <alignment horizontal="center" vertical="top"/>
    </xf>
    <xf numFmtId="0" fontId="35" fillId="0" borderId="55" xfId="0" applyFont="1" applyFill="1" applyBorder="1" applyAlignment="1">
      <alignment horizontal="center" vertical="top" wrapText="1"/>
    </xf>
    <xf numFmtId="0" fontId="35" fillId="0" borderId="42" xfId="0" applyFont="1" applyFill="1" applyBorder="1" applyAlignment="1">
      <alignment horizontal="center" vertical="top" wrapText="1"/>
    </xf>
    <xf numFmtId="0" fontId="35" fillId="0" borderId="43" xfId="0" applyFont="1" applyFill="1" applyBorder="1" applyAlignment="1">
      <alignment horizontal="center" vertical="top" wrapText="1"/>
    </xf>
    <xf numFmtId="49" fontId="25" fillId="0" borderId="26" xfId="0" applyNumberFormat="1" applyFont="1" applyFill="1" applyBorder="1" applyAlignment="1">
      <alignment horizontal="center" vertical="top"/>
    </xf>
    <xf numFmtId="49" fontId="25" fillId="0" borderId="27" xfId="0" applyNumberFormat="1" applyFont="1" applyFill="1" applyBorder="1" applyAlignment="1">
      <alignment horizontal="center" vertical="top"/>
    </xf>
    <xf numFmtId="1" fontId="25" fillId="0" borderId="26"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2" fontId="4" fillId="0" borderId="17" xfId="3" applyNumberFormat="1" applyFont="1" applyBorder="1" applyAlignment="1">
      <alignment horizontal="center"/>
    </xf>
    <xf numFmtId="164" fontId="6" fillId="0" borderId="71" xfId="0" applyNumberFormat="1" applyFont="1" applyFill="1" applyBorder="1" applyAlignment="1">
      <alignment horizontal="center" vertical="center"/>
    </xf>
    <xf numFmtId="164" fontId="10" fillId="0" borderId="34" xfId="0" applyNumberFormat="1" applyFont="1" applyFill="1" applyBorder="1" applyAlignment="1">
      <alignment vertical="top"/>
    </xf>
    <xf numFmtId="164" fontId="10" fillId="0" borderId="26" xfId="0" applyNumberFormat="1" applyFont="1" applyFill="1" applyBorder="1" applyAlignment="1">
      <alignment vertical="top"/>
    </xf>
    <xf numFmtId="164" fontId="10" fillId="10" borderId="27" xfId="0" applyNumberFormat="1" applyFont="1" applyFill="1" applyBorder="1" applyAlignment="1">
      <alignment vertical="top"/>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0" fontId="4" fillId="10" borderId="15" xfId="0" applyFont="1" applyFill="1" applyBorder="1" applyAlignment="1">
      <alignment vertical="center" wrapText="1"/>
    </xf>
    <xf numFmtId="164" fontId="3" fillId="13" borderId="12" xfId="0" applyNumberFormat="1" applyFont="1" applyFill="1" applyBorder="1" applyAlignment="1">
      <alignment horizontal="center" vertical="top"/>
    </xf>
    <xf numFmtId="164" fontId="5" fillId="13" borderId="21" xfId="0" applyNumberFormat="1" applyFont="1" applyFill="1" applyBorder="1" applyAlignment="1">
      <alignment horizontal="center" vertical="top"/>
    </xf>
    <xf numFmtId="0" fontId="19" fillId="0" borderId="55" xfId="0" applyFont="1" applyBorder="1" applyAlignment="1">
      <alignment horizontal="center" vertical="center"/>
    </xf>
    <xf numFmtId="164" fontId="24" fillId="0" borderId="37" xfId="0" applyNumberFormat="1" applyFont="1" applyBorder="1" applyAlignment="1">
      <alignment horizontal="center" vertical="center"/>
    </xf>
    <xf numFmtId="164" fontId="24" fillId="0" borderId="38" xfId="0" applyNumberFormat="1" applyFont="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7" xfId="0" applyNumberFormat="1" applyFont="1" applyFill="1" applyBorder="1" applyAlignment="1">
      <alignment horizontal="center" vertical="center"/>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30" fillId="5" borderId="8" xfId="0" applyFont="1" applyFill="1" applyBorder="1" applyAlignment="1">
      <alignment horizontal="center" vertical="top"/>
    </xf>
    <xf numFmtId="164" fontId="29" fillId="5" borderId="79" xfId="0" applyNumberFormat="1" applyFont="1" applyFill="1" applyBorder="1" applyAlignment="1">
      <alignment horizontal="center" vertical="center"/>
    </xf>
    <xf numFmtId="164" fontId="29" fillId="5" borderId="77" xfId="0" applyNumberFormat="1" applyFont="1" applyFill="1" applyBorder="1" applyAlignment="1">
      <alignment horizontal="center" vertical="center"/>
    </xf>
    <xf numFmtId="164" fontId="29" fillId="5" borderId="8" xfId="0" applyNumberFormat="1" applyFont="1" applyFill="1" applyBorder="1" applyAlignment="1">
      <alignment horizontal="center" vertical="center"/>
    </xf>
    <xf numFmtId="0" fontId="6" fillId="0" borderId="5" xfId="5"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0" borderId="6" xfId="5" applyNumberFormat="1" applyFont="1" applyFill="1" applyBorder="1" applyAlignment="1">
      <alignment horizontal="center" vertical="top"/>
    </xf>
    <xf numFmtId="0" fontId="10" fillId="0" borderId="7" xfId="0" applyFont="1" applyFill="1" applyBorder="1" applyAlignment="1">
      <alignment horizontal="left" vertical="top" wrapText="1"/>
    </xf>
    <xf numFmtId="0" fontId="19" fillId="0" borderId="7" xfId="0" applyFont="1" applyBorder="1" applyAlignment="1">
      <alignment horizontal="center" vertical="top" wrapText="1"/>
    </xf>
    <xf numFmtId="0" fontId="19" fillId="0" borderId="9" xfId="0" applyNumberFormat="1" applyFont="1" applyFill="1" applyBorder="1" applyAlignment="1">
      <alignment horizontal="center" vertical="top"/>
    </xf>
    <xf numFmtId="0" fontId="18" fillId="5" borderId="9" xfId="0" applyFont="1" applyFill="1" applyBorder="1" applyAlignment="1">
      <alignment horizontal="center" vertical="top"/>
    </xf>
    <xf numFmtId="164" fontId="5" fillId="5" borderId="28" xfId="0" applyNumberFormat="1" applyFont="1" applyFill="1" applyBorder="1" applyAlignment="1">
      <alignment horizontal="center" vertical="top"/>
    </xf>
    <xf numFmtId="0" fontId="24" fillId="11" borderId="70" xfId="0" applyFont="1" applyFill="1" applyBorder="1" applyAlignment="1">
      <alignment horizontal="center" vertical="top"/>
    </xf>
    <xf numFmtId="164" fontId="24" fillId="11" borderId="57" xfId="0" applyNumberFormat="1" applyFont="1" applyFill="1" applyBorder="1" applyAlignment="1">
      <alignment horizontal="center" vertical="top"/>
    </xf>
    <xf numFmtId="164" fontId="24" fillId="11" borderId="78" xfId="0" applyNumberFormat="1" applyFont="1" applyFill="1" applyBorder="1" applyAlignment="1">
      <alignment horizontal="center" vertical="top"/>
    </xf>
    <xf numFmtId="0" fontId="6" fillId="4" borderId="0" xfId="0" applyFont="1" applyFill="1" applyBorder="1" applyAlignment="1">
      <alignment horizontal="left" vertical="top" wrapText="1"/>
    </xf>
    <xf numFmtId="164" fontId="5" fillId="15" borderId="49" xfId="0" applyNumberFormat="1" applyFont="1" applyFill="1" applyBorder="1" applyAlignment="1">
      <alignment horizontal="center" vertical="top"/>
    </xf>
    <xf numFmtId="0" fontId="6" fillId="0" borderId="55" xfId="0" applyFont="1" applyBorder="1" applyAlignment="1">
      <alignment horizontal="center" vertical="top" wrapText="1"/>
    </xf>
    <xf numFmtId="0" fontId="24" fillId="11" borderId="5" xfId="0" applyFont="1" applyFill="1" applyBorder="1" applyAlignment="1">
      <alignment horizontal="center" vertical="top"/>
    </xf>
    <xf numFmtId="164" fontId="24" fillId="11" borderId="76" xfId="0" applyNumberFormat="1" applyFont="1" applyFill="1" applyBorder="1" applyAlignment="1">
      <alignment horizontal="center" vertical="center"/>
    </xf>
    <xf numFmtId="164" fontId="24" fillId="11" borderId="14" xfId="0" applyNumberFormat="1" applyFont="1" applyFill="1" applyBorder="1" applyAlignment="1">
      <alignment horizontal="center" vertical="center"/>
    </xf>
    <xf numFmtId="0" fontId="29" fillId="5" borderId="12" xfId="0" applyFont="1" applyFill="1" applyBorder="1" applyAlignment="1">
      <alignment horizontal="center" vertical="top"/>
    </xf>
    <xf numFmtId="164" fontId="29" fillId="5" borderId="48" xfId="0" applyNumberFormat="1" applyFont="1" applyFill="1" applyBorder="1" applyAlignment="1">
      <alignment horizontal="center" vertical="center"/>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0" fontId="36" fillId="0" borderId="0" xfId="0" applyNumberFormat="1" applyFont="1" applyAlignment="1">
      <alignment vertical="top"/>
    </xf>
    <xf numFmtId="0" fontId="36" fillId="0" borderId="0" xfId="0" applyFont="1" applyAlignment="1">
      <alignment horizontal="center" vertical="top"/>
    </xf>
    <xf numFmtId="164" fontId="5" fillId="14" borderId="53" xfId="0" applyNumberFormat="1" applyFont="1" applyFill="1" applyBorder="1" applyAlignment="1">
      <alignment horizontal="center" vertical="center"/>
    </xf>
    <xf numFmtId="0" fontId="19" fillId="0" borderId="5" xfId="0" applyFont="1" applyFill="1" applyBorder="1" applyAlignment="1">
      <alignment horizontal="center" vertical="top"/>
    </xf>
    <xf numFmtId="164" fontId="6" fillId="0" borderId="17" xfId="0" applyNumberFormat="1" applyFont="1" applyBorder="1" applyAlignment="1">
      <alignment horizontal="center" vertical="top"/>
    </xf>
    <xf numFmtId="164" fontId="6" fillId="0" borderId="25" xfId="0" applyNumberFormat="1" applyFont="1" applyBorder="1" applyAlignment="1">
      <alignment horizontal="center" vertical="top"/>
    </xf>
    <xf numFmtId="164" fontId="6" fillId="4" borderId="5" xfId="0" applyNumberFormat="1" applyFont="1" applyFill="1" applyBorder="1" applyAlignment="1">
      <alignment horizontal="center" vertical="top" wrapText="1"/>
    </xf>
    <xf numFmtId="0" fontId="24"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164" fontId="29" fillId="5"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5"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164" fontId="5" fillId="11" borderId="52" xfId="0" applyNumberFormat="1" applyFont="1" applyFill="1" applyBorder="1" applyAlignment="1">
      <alignment horizontal="center" vertical="center"/>
    </xf>
    <xf numFmtId="164" fontId="5" fillId="14" borderId="59" xfId="0" applyNumberFormat="1" applyFont="1" applyFill="1" applyBorder="1" applyAlignment="1">
      <alignment horizontal="center" vertical="center"/>
    </xf>
    <xf numFmtId="49" fontId="5" fillId="2" borderId="34" xfId="0" applyNumberFormat="1" applyFont="1" applyFill="1" applyBorder="1" applyAlignment="1">
      <alignment vertical="top"/>
    </xf>
    <xf numFmtId="0" fontId="2" fillId="0" borderId="5" xfId="0" applyFont="1" applyFill="1" applyBorder="1" applyAlignment="1">
      <alignment vertical="top" wrapText="1"/>
    </xf>
    <xf numFmtId="164" fontId="6" fillId="0" borderId="5" xfId="0" applyNumberFormat="1" applyFont="1" applyBorder="1" applyAlignment="1">
      <alignment vertical="top"/>
    </xf>
    <xf numFmtId="164" fontId="6" fillId="0" borderId="5" xfId="0" applyNumberFormat="1" applyFont="1" applyFill="1" applyBorder="1" applyAlignment="1">
      <alignment vertical="center"/>
    </xf>
    <xf numFmtId="164" fontId="6" fillId="0" borderId="5" xfId="0" applyNumberFormat="1" applyFont="1" applyFill="1" applyBorder="1" applyAlignment="1">
      <alignment vertical="center" wrapText="1"/>
    </xf>
    <xf numFmtId="49" fontId="5" fillId="2" borderId="39" xfId="0" applyNumberFormat="1" applyFont="1" applyFill="1" applyBorder="1" applyAlignment="1">
      <alignment vertical="top"/>
    </xf>
    <xf numFmtId="164" fontId="5" fillId="14" borderId="42" xfId="0" applyNumberFormat="1" applyFont="1" applyFill="1" applyBorder="1" applyAlignment="1">
      <alignment horizontal="center" vertical="center"/>
    </xf>
    <xf numFmtId="164" fontId="6" fillId="4" borderId="67" xfId="0" applyNumberFormat="1" applyFont="1" applyFill="1" applyBorder="1" applyAlignment="1">
      <alignment horizontal="center" vertical="top"/>
    </xf>
    <xf numFmtId="0" fontId="18" fillId="5" borderId="53" xfId="0" applyFont="1" applyFill="1" applyBorder="1" applyAlignment="1">
      <alignment horizontal="center" vertical="top"/>
    </xf>
    <xf numFmtId="0" fontId="18" fillId="14" borderId="12" xfId="0" applyFont="1" applyFill="1" applyBorder="1" applyAlignment="1">
      <alignment horizontal="center" vertical="top"/>
    </xf>
    <xf numFmtId="164" fontId="5" fillId="14" borderId="12" xfId="0" applyNumberFormat="1" applyFont="1" applyFill="1" applyBorder="1" applyAlignment="1">
      <alignment horizontal="center" vertical="top"/>
    </xf>
    <xf numFmtId="164" fontId="5" fillId="14" borderId="21" xfId="0" applyNumberFormat="1" applyFont="1" applyFill="1" applyBorder="1" applyAlignment="1">
      <alignment horizontal="center" vertical="top"/>
    </xf>
    <xf numFmtId="0" fontId="6" fillId="0" borderId="5" xfId="0" applyFont="1" applyFill="1" applyBorder="1" applyAlignment="1">
      <alignment horizontal="left" vertical="top" wrapText="1"/>
    </xf>
    <xf numFmtId="49" fontId="2" fillId="0" borderId="15"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0" fontId="6" fillId="0" borderId="51" xfId="0" applyFont="1" applyFill="1" applyBorder="1" applyAlignment="1">
      <alignment horizontal="left" vertical="top" wrapText="1"/>
    </xf>
    <xf numFmtId="49" fontId="2" fillId="0" borderId="61" xfId="0" applyNumberFormat="1" applyFont="1" applyFill="1" applyBorder="1" applyAlignment="1">
      <alignment horizontal="center" vertical="top"/>
    </xf>
    <xf numFmtId="164" fontId="5" fillId="11" borderId="59" xfId="0" applyNumberFormat="1" applyFont="1" applyFill="1" applyBorder="1" applyAlignment="1">
      <alignment horizontal="center" vertical="top"/>
    </xf>
    <xf numFmtId="49" fontId="5" fillId="3" borderId="40" xfId="0" applyNumberFormat="1" applyFont="1" applyFill="1" applyBorder="1" applyAlignment="1">
      <alignment horizontal="right" vertical="top"/>
    </xf>
    <xf numFmtId="0" fontId="2" fillId="0" borderId="67" xfId="0" applyFont="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4" borderId="50" xfId="0" applyNumberFormat="1" applyFont="1" applyFill="1" applyBorder="1" applyAlignment="1">
      <alignment horizontal="center" vertical="top" wrapText="1"/>
    </xf>
    <xf numFmtId="0" fontId="18" fillId="5" borderId="21" xfId="0" applyFont="1" applyFill="1" applyBorder="1" applyAlignment="1">
      <alignment horizontal="center" vertical="top"/>
    </xf>
    <xf numFmtId="0" fontId="2" fillId="0" borderId="66" xfId="0" applyFont="1" applyBorder="1" applyAlignment="1">
      <alignment horizontal="center" vertical="top" wrapText="1"/>
    </xf>
    <xf numFmtId="164" fontId="24" fillId="11" borderId="14" xfId="0" applyNumberFormat="1" applyFont="1" applyFill="1" applyBorder="1" applyAlignment="1">
      <alignment horizontal="center" vertical="top"/>
    </xf>
    <xf numFmtId="164" fontId="24" fillId="11" borderId="16" xfId="0" applyNumberFormat="1" applyFont="1" applyFill="1" applyBorder="1" applyAlignment="1">
      <alignment horizontal="center" vertical="top"/>
    </xf>
    <xf numFmtId="164" fontId="6" fillId="0" borderId="19" xfId="0" applyNumberFormat="1" applyFont="1" applyFill="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2" fillId="11" borderId="15" xfId="0" applyFont="1" applyFill="1" applyBorder="1" applyAlignment="1">
      <alignment horizontal="center" vertical="top" wrapText="1"/>
    </xf>
    <xf numFmtId="164" fontId="6" fillId="0" borderId="28" xfId="0" applyNumberFormat="1" applyFont="1" applyFill="1" applyBorder="1" applyAlignment="1">
      <alignment horizontal="center" vertical="top" wrapText="1"/>
    </xf>
    <xf numFmtId="164" fontId="5" fillId="3" borderId="30" xfId="0" applyNumberFormat="1" applyFont="1" applyFill="1" applyBorder="1" applyAlignment="1">
      <alignment horizontal="center" vertical="top"/>
    </xf>
    <xf numFmtId="164" fontId="6" fillId="4" borderId="66" xfId="0" applyNumberFormat="1" applyFont="1" applyFill="1" applyBorder="1" applyAlignment="1">
      <alignment horizontal="center" vertical="top" wrapText="1"/>
    </xf>
    <xf numFmtId="164" fontId="5" fillId="5" borderId="19" xfId="0" applyNumberFormat="1" applyFont="1" applyFill="1" applyBorder="1" applyAlignment="1">
      <alignment horizontal="center" vertical="top"/>
    </xf>
    <xf numFmtId="0" fontId="2" fillId="3" borderId="32" xfId="0" applyFont="1" applyFill="1" applyBorder="1" applyAlignment="1">
      <alignment horizontal="center" vertical="top" wrapText="1"/>
    </xf>
    <xf numFmtId="164" fontId="5" fillId="2" borderId="4" xfId="0" applyNumberFormat="1" applyFont="1" applyFill="1" applyBorder="1" applyAlignment="1">
      <alignment horizontal="center" vertical="top"/>
    </xf>
    <xf numFmtId="0" fontId="2" fillId="16" borderId="32" xfId="0" applyFont="1" applyFill="1" applyBorder="1" applyAlignment="1">
      <alignment vertical="top"/>
    </xf>
    <xf numFmtId="0" fontId="2" fillId="16" borderId="23" xfId="0" applyFont="1" applyFill="1" applyBorder="1" applyAlignment="1">
      <alignment vertical="top"/>
    </xf>
    <xf numFmtId="0" fontId="4" fillId="16" borderId="24" xfId="0" applyFont="1" applyFill="1" applyBorder="1" applyAlignment="1">
      <alignment horizontal="center" vertical="top"/>
    </xf>
    <xf numFmtId="0" fontId="34" fillId="0" borderId="0" xfId="0" applyFont="1" applyAlignment="1">
      <alignment horizontal="left" vertical="top"/>
    </xf>
    <xf numFmtId="0" fontId="23" fillId="0" borderId="0" xfId="0" applyFont="1" applyAlignment="1">
      <alignment vertical="top"/>
    </xf>
    <xf numFmtId="0" fontId="69" fillId="0" borderId="0" xfId="0" applyFont="1" applyAlignment="1">
      <alignment vertical="top"/>
    </xf>
    <xf numFmtId="164" fontId="6" fillId="11" borderId="52"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xf>
    <xf numFmtId="0" fontId="6" fillId="0" borderId="5" xfId="0" applyFont="1" applyFill="1" applyBorder="1" applyAlignment="1">
      <alignment horizontal="center" vertical="top"/>
    </xf>
    <xf numFmtId="164" fontId="6" fillId="11" borderId="14"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70" fillId="0" borderId="0" xfId="4" applyNumberFormat="1" applyFont="1" applyAlignment="1">
      <alignment vertical="top"/>
    </xf>
    <xf numFmtId="1" fontId="70" fillId="0" borderId="0" xfId="4" applyNumberFormat="1" applyFont="1" applyAlignment="1">
      <alignment horizontal="center" vertical="top"/>
    </xf>
    <xf numFmtId="1" fontId="36" fillId="0" borderId="0" xfId="4" applyNumberFormat="1" applyFont="1" applyAlignment="1">
      <alignment horizontal="left" vertical="top" wrapText="1"/>
    </xf>
    <xf numFmtId="1" fontId="71"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37"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6" fillId="0" borderId="5" xfId="4" applyNumberFormat="1" applyFont="1" applyFill="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34" fillId="0" borderId="0" xfId="4" applyNumberFormat="1" applyFont="1" applyFill="1" applyBorder="1" applyAlignment="1">
      <alignment vertical="top"/>
    </xf>
    <xf numFmtId="49" fontId="34" fillId="0" borderId="0" xfId="4" applyNumberFormat="1" applyFont="1" applyFill="1" applyBorder="1" applyAlignment="1">
      <alignment horizontal="right" vertical="top"/>
    </xf>
    <xf numFmtId="49" fontId="72" fillId="0" borderId="0" xfId="4" applyNumberFormat="1" applyFont="1" applyFill="1" applyBorder="1" applyAlignment="1">
      <alignment horizontal="center" vertical="top" wrapText="1"/>
    </xf>
    <xf numFmtId="0" fontId="73" fillId="0" borderId="0" xfId="4" applyFont="1" applyAlignment="1">
      <alignment vertical="top" wrapText="1"/>
    </xf>
    <xf numFmtId="0" fontId="34"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69" fillId="0" borderId="0" xfId="4" applyFont="1" applyAlignment="1">
      <alignment vertical="top"/>
    </xf>
    <xf numFmtId="49" fontId="5" fillId="2" borderId="39" xfId="4" applyNumberFormat="1" applyFont="1" applyFill="1" applyBorder="1" applyAlignment="1">
      <alignment horizontal="center" vertical="top"/>
    </xf>
    <xf numFmtId="0" fontId="4" fillId="0" borderId="31" xfId="0" applyFont="1" applyFill="1" applyBorder="1" applyAlignment="1">
      <alignment horizontal="left" vertical="top" wrapText="1"/>
    </xf>
    <xf numFmtId="0" fontId="6" fillId="0" borderId="50" xfId="0" applyFont="1" applyFill="1" applyBorder="1" applyAlignment="1">
      <alignment horizontal="center" vertical="top" wrapText="1"/>
    </xf>
    <xf numFmtId="49" fontId="20" fillId="0" borderId="0" xfId="0" applyNumberFormat="1"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31" xfId="0" applyNumberFormat="1" applyFont="1" applyFill="1" applyBorder="1" applyAlignment="1">
      <alignment horizontal="center" vertical="top"/>
    </xf>
    <xf numFmtId="0" fontId="4" fillId="0" borderId="39" xfId="0" applyFont="1" applyFill="1" applyBorder="1" applyAlignment="1">
      <alignment horizontal="left" vertical="top" wrapText="1"/>
    </xf>
    <xf numFmtId="0" fontId="2" fillId="0" borderId="30"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50" xfId="0" applyFont="1" applyFill="1" applyBorder="1" applyAlignment="1">
      <alignment horizontal="center" vertical="top"/>
    </xf>
    <xf numFmtId="0" fontId="4" fillId="10" borderId="69" xfId="0" applyFont="1" applyFill="1" applyBorder="1" applyAlignment="1">
      <alignment horizontal="left" vertical="top" wrapText="1"/>
    </xf>
    <xf numFmtId="0" fontId="4" fillId="0" borderId="36" xfId="0" applyFont="1" applyFill="1" applyBorder="1" applyAlignment="1">
      <alignment horizontal="center" vertical="top" wrapText="1"/>
    </xf>
    <xf numFmtId="0" fontId="10" fillId="0" borderId="0" xfId="0" applyFont="1" applyFill="1" applyBorder="1" applyAlignment="1">
      <alignment horizontal="center" vertical="top"/>
    </xf>
    <xf numFmtId="0" fontId="36" fillId="0" borderId="0" xfId="4" applyNumberFormat="1" applyFont="1" applyAlignment="1">
      <alignment vertical="top"/>
    </xf>
    <xf numFmtId="0" fontId="36" fillId="0" borderId="0" xfId="4" applyFont="1" applyAlignment="1">
      <alignment vertical="top"/>
    </xf>
    <xf numFmtId="0" fontId="36" fillId="0" borderId="0" xfId="4" applyFont="1" applyAlignment="1">
      <alignment horizontal="center" vertical="top"/>
    </xf>
    <xf numFmtId="0" fontId="10" fillId="0" borderId="0" xfId="4" applyFont="1" applyAlignment="1">
      <alignment vertical="top"/>
    </xf>
    <xf numFmtId="0" fontId="8" fillId="0" borderId="0" xfId="4" applyFont="1" applyAlignment="1">
      <alignment horizontal="left" vertical="top" wrapText="1"/>
    </xf>
    <xf numFmtId="0" fontId="7" fillId="0" borderId="0" xfId="4" applyFont="1" applyAlignment="1">
      <alignment vertical="top"/>
    </xf>
    <xf numFmtId="0" fontId="4" fillId="0" borderId="0" xfId="4" applyFont="1" applyFill="1" applyAlignment="1">
      <alignment horizontal="center" vertical="top"/>
    </xf>
    <xf numFmtId="0" fontId="7" fillId="0" borderId="0" xfId="4" applyFont="1" applyAlignment="1">
      <alignment horizontal="center" vertical="top"/>
    </xf>
    <xf numFmtId="0" fontId="6" fillId="0" borderId="1" xfId="4" applyFont="1" applyBorder="1" applyAlignment="1">
      <alignment horizontal="center" vertical="center" textRotation="90" wrapText="1"/>
    </xf>
    <xf numFmtId="0" fontId="6" fillId="0" borderId="1" xfId="4" applyFont="1" applyFill="1" applyBorder="1" applyAlignment="1">
      <alignment horizontal="center" vertical="center" textRotation="90" wrapText="1"/>
    </xf>
    <xf numFmtId="0" fontId="6" fillId="0" borderId="1" xfId="4" applyFont="1" applyBorder="1" applyAlignment="1">
      <alignment horizontal="center" vertical="center" textRotation="90"/>
    </xf>
    <xf numFmtId="0" fontId="6" fillId="0" borderId="2" xfId="4" applyFont="1" applyBorder="1" applyAlignment="1">
      <alignment horizontal="center" vertical="center" textRotation="90"/>
    </xf>
    <xf numFmtId="49" fontId="5" fillId="3" borderId="4" xfId="4" applyNumberFormat="1" applyFont="1" applyFill="1" applyBorder="1" applyAlignment="1">
      <alignment horizontal="center" vertical="top"/>
    </xf>
    <xf numFmtId="164" fontId="4" fillId="4" borderId="17" xfId="4" applyNumberFormat="1" applyFont="1" applyFill="1" applyBorder="1" applyAlignment="1">
      <alignment horizontal="center" vertical="center" wrapText="1"/>
    </xf>
    <xf numFmtId="164" fontId="4" fillId="4" borderId="5" xfId="4" applyNumberFormat="1" applyFont="1" applyFill="1" applyBorder="1" applyAlignment="1">
      <alignment horizontal="center" vertical="center" wrapText="1"/>
    </xf>
    <xf numFmtId="0" fontId="4" fillId="4" borderId="26" xfId="4" applyFont="1" applyFill="1" applyBorder="1" applyAlignment="1">
      <alignment horizontal="center" vertical="top"/>
    </xf>
    <xf numFmtId="0" fontId="4" fillId="4" borderId="27" xfId="4" applyFont="1" applyFill="1" applyBorder="1" applyAlignment="1">
      <alignment horizontal="center" vertical="top"/>
    </xf>
    <xf numFmtId="164" fontId="4" fillId="0" borderId="9" xfId="4" applyNumberFormat="1" applyFont="1" applyFill="1" applyBorder="1" applyAlignment="1">
      <alignment horizontal="center" vertical="center"/>
    </xf>
    <xf numFmtId="164" fontId="4" fillId="0" borderId="11" xfId="4" applyNumberFormat="1" applyFont="1" applyFill="1" applyBorder="1" applyAlignment="1">
      <alignment horizontal="center" vertical="center"/>
    </xf>
    <xf numFmtId="164" fontId="4" fillId="0" borderId="77" xfId="4" applyNumberFormat="1" applyFont="1" applyFill="1" applyBorder="1" applyAlignment="1">
      <alignment horizontal="center" vertical="center"/>
    </xf>
    <xf numFmtId="164" fontId="4" fillId="0" borderId="8" xfId="4" applyNumberFormat="1" applyFont="1" applyFill="1" applyBorder="1" applyAlignment="1">
      <alignment horizontal="center" vertical="center"/>
    </xf>
    <xf numFmtId="0" fontId="4" fillId="0" borderId="36" xfId="4" applyFont="1" applyFill="1" applyBorder="1" applyAlignment="1">
      <alignment horizontal="center" vertical="top"/>
    </xf>
    <xf numFmtId="0" fontId="4" fillId="0" borderId="74" xfId="4" applyFont="1" applyFill="1" applyBorder="1" applyAlignment="1">
      <alignment horizontal="center" vertical="top"/>
    </xf>
    <xf numFmtId="0" fontId="2" fillId="0" borderId="0" xfId="4" applyFont="1" applyBorder="1" applyAlignment="1">
      <alignment horizontal="left" vertical="top"/>
    </xf>
    <xf numFmtId="0" fontId="3" fillId="5" borderId="12" xfId="4" applyFont="1" applyFill="1" applyBorder="1" applyAlignment="1">
      <alignment horizontal="center" vertical="top"/>
    </xf>
    <xf numFmtId="164" fontId="3" fillId="5" borderId="13" xfId="4" applyNumberFormat="1" applyFont="1" applyFill="1" applyBorder="1" applyAlignment="1">
      <alignment horizontal="center" vertical="center"/>
    </xf>
    <xf numFmtId="164" fontId="3" fillId="5" borderId="1" xfId="4" applyNumberFormat="1" applyFont="1" applyFill="1" applyBorder="1" applyAlignment="1">
      <alignment horizontal="center" vertical="center"/>
    </xf>
    <xf numFmtId="164" fontId="3" fillId="5" borderId="2" xfId="4" applyNumberFormat="1" applyFont="1" applyFill="1" applyBorder="1" applyAlignment="1">
      <alignment horizontal="center" vertical="center"/>
    </xf>
    <xf numFmtId="164" fontId="3" fillId="5" borderId="21" xfId="4" applyNumberFormat="1" applyFont="1" applyFill="1" applyBorder="1" applyAlignment="1">
      <alignment horizontal="center" vertical="center"/>
    </xf>
    <xf numFmtId="164" fontId="3" fillId="5" borderId="12" xfId="4" applyNumberFormat="1" applyFont="1" applyFill="1" applyBorder="1" applyAlignment="1">
      <alignment horizontal="center" vertical="center"/>
    </xf>
    <xf numFmtId="0" fontId="10" fillId="0" borderId="30" xfId="4" applyFont="1" applyFill="1" applyBorder="1" applyAlignment="1">
      <alignment horizontal="left" vertical="top"/>
    </xf>
    <xf numFmtId="49" fontId="4" fillId="0" borderId="30" xfId="4" applyNumberFormat="1" applyFont="1" applyFill="1" applyBorder="1" applyAlignment="1">
      <alignment horizontal="center" vertical="top"/>
    </xf>
    <xf numFmtId="49" fontId="4" fillId="0" borderId="31" xfId="4" applyNumberFormat="1" applyFont="1" applyFill="1" applyBorder="1" applyAlignment="1">
      <alignment horizontal="center" vertical="top"/>
    </xf>
    <xf numFmtId="0" fontId="2" fillId="0" borderId="0" xfId="4" applyFont="1" applyFill="1" applyBorder="1" applyAlignment="1">
      <alignment vertical="top"/>
    </xf>
    <xf numFmtId="49" fontId="5" fillId="3" borderId="30" xfId="4" applyNumberFormat="1" applyFont="1" applyFill="1" applyBorder="1" applyAlignment="1">
      <alignment horizontal="center" vertical="top"/>
    </xf>
    <xf numFmtId="164" fontId="3" fillId="3" borderId="41" xfId="4" applyNumberFormat="1" applyFont="1" applyFill="1" applyBorder="1" applyAlignment="1">
      <alignment horizontal="center" vertical="top"/>
    </xf>
    <xf numFmtId="164" fontId="3" fillId="3" borderId="30" xfId="4" applyNumberFormat="1" applyFont="1" applyFill="1" applyBorder="1" applyAlignment="1">
      <alignment horizontal="center" vertical="top"/>
    </xf>
    <xf numFmtId="164" fontId="3" fillId="3" borderId="40" xfId="4" applyNumberFormat="1" applyFont="1" applyFill="1" applyBorder="1" applyAlignment="1">
      <alignment horizontal="center" vertical="top"/>
    </xf>
    <xf numFmtId="164" fontId="3" fillId="3" borderId="42" xfId="4" applyNumberFormat="1" applyFont="1" applyFill="1" applyBorder="1" applyAlignment="1">
      <alignment horizontal="center" vertical="top"/>
    </xf>
    <xf numFmtId="164" fontId="3" fillId="3" borderId="43" xfId="4" applyNumberFormat="1" applyFont="1" applyFill="1" applyBorder="1" applyAlignment="1">
      <alignment horizontal="center" vertical="top"/>
    </xf>
    <xf numFmtId="0" fontId="4" fillId="3" borderId="44" xfId="4" applyFont="1" applyFill="1" applyBorder="1" applyAlignment="1">
      <alignment horizontal="center" vertical="top" wrapText="1"/>
    </xf>
    <xf numFmtId="0" fontId="4" fillId="3" borderId="43" xfId="4" applyFont="1" applyFill="1" applyBorder="1" applyAlignment="1">
      <alignment horizontal="center" vertical="top" wrapText="1"/>
    </xf>
    <xf numFmtId="0" fontId="4" fillId="3" borderId="45" xfId="4" applyFont="1" applyFill="1" applyBorder="1" applyAlignment="1">
      <alignment horizontal="center" vertical="top" wrapText="1"/>
    </xf>
    <xf numFmtId="0" fontId="4" fillId="0" borderId="5" xfId="4" applyFont="1" applyFill="1" applyBorder="1" applyAlignment="1">
      <alignment horizontal="center" vertical="top"/>
    </xf>
    <xf numFmtId="164" fontId="4" fillId="0" borderId="15" xfId="4" applyNumberFormat="1" applyFont="1" applyFill="1" applyBorder="1" applyAlignment="1">
      <alignment horizontal="center" vertical="top"/>
    </xf>
    <xf numFmtId="164" fontId="4" fillId="0" borderId="14" xfId="4" applyNumberFormat="1" applyFont="1" applyFill="1" applyBorder="1" applyAlignment="1">
      <alignment horizontal="center" vertical="top"/>
    </xf>
    <xf numFmtId="164" fontId="3" fillId="0" borderId="76" xfId="4" applyNumberFormat="1" applyFont="1" applyFill="1" applyBorder="1" applyAlignment="1">
      <alignment horizontal="center" vertical="top"/>
    </xf>
    <xf numFmtId="164" fontId="4"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top"/>
    </xf>
    <xf numFmtId="164" fontId="4" fillId="0" borderId="5" xfId="4" applyNumberFormat="1" applyFont="1" applyFill="1" applyBorder="1" applyAlignment="1">
      <alignment horizontal="center" vertical="top"/>
    </xf>
    <xf numFmtId="49" fontId="4" fillId="0" borderId="26" xfId="4" applyNumberFormat="1" applyFont="1" applyFill="1" applyBorder="1" applyAlignment="1">
      <alignment horizontal="center" vertical="top"/>
    </xf>
    <xf numFmtId="9" fontId="4" fillId="0" borderId="27" xfId="4" applyNumberFormat="1" applyFont="1" applyFill="1" applyBorder="1" applyAlignment="1">
      <alignment horizontal="center" vertical="top"/>
    </xf>
    <xf numFmtId="0" fontId="23" fillId="0" borderId="0" xfId="4" applyFont="1" applyBorder="1" applyAlignment="1">
      <alignment vertical="top"/>
    </xf>
    <xf numFmtId="0" fontId="23" fillId="0" borderId="0" xfId="4" applyFont="1" applyBorder="1" applyAlignment="1">
      <alignment horizontal="left" vertical="top"/>
    </xf>
    <xf numFmtId="0" fontId="4" fillId="0" borderId="18" xfId="4" applyFont="1" applyFill="1" applyBorder="1" applyAlignment="1">
      <alignment horizontal="center" vertical="top"/>
    </xf>
    <xf numFmtId="164" fontId="4" fillId="0" borderId="6" xfId="4" applyNumberFormat="1" applyFont="1" applyFill="1" applyBorder="1" applyAlignment="1">
      <alignment horizontal="center" vertical="top"/>
    </xf>
    <xf numFmtId="164" fontId="3" fillId="0" borderId="19" xfId="4" applyNumberFormat="1" applyFont="1" applyFill="1" applyBorder="1" applyAlignment="1">
      <alignment horizontal="center" vertical="top"/>
    </xf>
    <xf numFmtId="164" fontId="3" fillId="0" borderId="28" xfId="4" applyNumberFormat="1" applyFont="1" applyFill="1" applyBorder="1" applyAlignment="1">
      <alignment horizontal="center" vertical="top"/>
    </xf>
    <xf numFmtId="164" fontId="3" fillId="0" borderId="20" xfId="4" applyNumberFormat="1" applyFont="1" applyFill="1" applyBorder="1" applyAlignment="1">
      <alignment horizontal="center" vertical="top"/>
    </xf>
    <xf numFmtId="164" fontId="4" fillId="4" borderId="0" xfId="4" applyNumberFormat="1" applyFont="1" applyFill="1" applyBorder="1" applyAlignment="1">
      <alignment horizontal="center" vertical="top"/>
    </xf>
    <xf numFmtId="164" fontId="4" fillId="0" borderId="18" xfId="4" applyNumberFormat="1" applyFont="1" applyFill="1" applyBorder="1" applyAlignment="1">
      <alignment horizontal="center" vertical="top"/>
    </xf>
    <xf numFmtId="9" fontId="4" fillId="0" borderId="19" xfId="4" applyNumberFormat="1" applyFont="1" applyFill="1" applyBorder="1" applyAlignment="1">
      <alignment horizontal="center" vertical="top"/>
    </xf>
    <xf numFmtId="9" fontId="4" fillId="0" borderId="20" xfId="4" applyNumberFormat="1" applyFont="1" applyFill="1" applyBorder="1" applyAlignment="1">
      <alignment horizontal="center" vertical="top"/>
    </xf>
    <xf numFmtId="164" fontId="3" fillId="5" borderId="13" xfId="4" applyNumberFormat="1" applyFont="1" applyFill="1" applyBorder="1" applyAlignment="1">
      <alignment horizontal="center" vertical="top"/>
    </xf>
    <xf numFmtId="164" fontId="3" fillId="5" borderId="1" xfId="4" applyNumberFormat="1" applyFont="1" applyFill="1" applyBorder="1" applyAlignment="1">
      <alignment horizontal="center" vertical="top"/>
    </xf>
    <xf numFmtId="164" fontId="3" fillId="5" borderId="29" xfId="4" applyNumberFormat="1" applyFont="1" applyFill="1" applyBorder="1" applyAlignment="1">
      <alignment horizontal="center" vertical="top"/>
    </xf>
    <xf numFmtId="164" fontId="3" fillId="5" borderId="2" xfId="4" applyNumberFormat="1" applyFont="1" applyFill="1" applyBorder="1" applyAlignment="1">
      <alignment horizontal="center" vertical="top"/>
    </xf>
    <xf numFmtId="164" fontId="3" fillId="5" borderId="21" xfId="4" applyNumberFormat="1" applyFont="1" applyFill="1" applyBorder="1" applyAlignment="1">
      <alignment horizontal="center" vertical="top"/>
    </xf>
    <xf numFmtId="164" fontId="3" fillId="5" borderId="12" xfId="4" applyNumberFormat="1" applyFont="1" applyFill="1" applyBorder="1" applyAlignment="1">
      <alignment horizontal="center" vertical="top"/>
    </xf>
    <xf numFmtId="9" fontId="4" fillId="0" borderId="30" xfId="4" applyNumberFormat="1" applyFont="1" applyFill="1" applyBorder="1" applyAlignment="1">
      <alignment horizontal="center" vertical="top"/>
    </xf>
    <xf numFmtId="9" fontId="4" fillId="0" borderId="31" xfId="4" applyNumberFormat="1" applyFont="1" applyFill="1" applyBorder="1" applyAlignment="1">
      <alignment horizontal="center" vertical="top"/>
    </xf>
    <xf numFmtId="164" fontId="4" fillId="0" borderId="17" xfId="4" applyNumberFormat="1" applyFont="1" applyFill="1" applyBorder="1" applyAlignment="1">
      <alignment horizontal="center" vertical="top"/>
    </xf>
    <xf numFmtId="49" fontId="4" fillId="0" borderId="27" xfId="4" applyNumberFormat="1" applyFont="1" applyFill="1" applyBorder="1" applyAlignment="1">
      <alignment horizontal="center" vertical="top"/>
    </xf>
    <xf numFmtId="164" fontId="4" fillId="0" borderId="0" xfId="4" applyNumberFormat="1" applyFont="1" applyFill="1" applyBorder="1" applyAlignment="1">
      <alignment horizontal="center" vertical="top"/>
    </xf>
    <xf numFmtId="49" fontId="4" fillId="0" borderId="19" xfId="4" applyNumberFormat="1" applyFont="1" applyFill="1" applyBorder="1" applyAlignment="1">
      <alignment horizontal="center" vertical="top"/>
    </xf>
    <xf numFmtId="49" fontId="4" fillId="0" borderId="20" xfId="4" applyNumberFormat="1" applyFont="1" applyFill="1" applyBorder="1" applyAlignment="1">
      <alignment horizontal="center" vertical="top"/>
    </xf>
    <xf numFmtId="164" fontId="3" fillId="6" borderId="49" xfId="4" applyNumberFormat="1" applyFont="1" applyFill="1" applyBorder="1" applyAlignment="1">
      <alignment horizontal="center" vertical="top"/>
    </xf>
    <xf numFmtId="49" fontId="4" fillId="0" borderId="0" xfId="4" applyNumberFormat="1" applyFont="1" applyFill="1" applyBorder="1" applyAlignment="1">
      <alignment vertical="top"/>
    </xf>
    <xf numFmtId="0" fontId="27" fillId="0" borderId="0" xfId="4" applyFont="1" applyFill="1" applyAlignment="1">
      <alignment vertical="top"/>
    </xf>
    <xf numFmtId="49" fontId="4" fillId="0" borderId="0" xfId="4" applyNumberFormat="1" applyFont="1" applyFill="1" applyBorder="1" applyAlignment="1">
      <alignment horizontal="left" vertical="top"/>
    </xf>
    <xf numFmtId="0" fontId="19" fillId="0" borderId="0" xfId="4" applyFont="1" applyAlignment="1">
      <alignment vertical="top"/>
    </xf>
    <xf numFmtId="0" fontId="4" fillId="0" borderId="0" xfId="4" applyFont="1" applyAlignment="1">
      <alignment horizontal="left" vertical="top"/>
    </xf>
    <xf numFmtId="0" fontId="10" fillId="0" borderId="0" xfId="0" applyFont="1" applyFill="1" applyBorder="1" applyAlignment="1">
      <alignment vertical="top"/>
    </xf>
    <xf numFmtId="0" fontId="31" fillId="0" borderId="0" xfId="0" applyFont="1" applyFill="1" applyBorder="1" applyAlignment="1">
      <alignment vertical="top"/>
    </xf>
    <xf numFmtId="0" fontId="36" fillId="0" borderId="0" xfId="0" applyNumberFormat="1" applyFont="1" applyFill="1" applyBorder="1" applyAlignment="1">
      <alignment vertical="top"/>
    </xf>
    <xf numFmtId="0" fontId="36" fillId="0" borderId="0" xfId="0" applyFont="1" applyFill="1" applyBorder="1" applyAlignment="1">
      <alignment vertical="top"/>
    </xf>
    <xf numFmtId="0" fontId="36"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74" fillId="0" borderId="0" xfId="0" applyFont="1" applyFill="1" applyBorder="1" applyAlignment="1">
      <alignment vertical="top"/>
    </xf>
    <xf numFmtId="49" fontId="5" fillId="7" borderId="34" xfId="0" applyNumberFormat="1" applyFont="1" applyFill="1" applyBorder="1" applyAlignment="1">
      <alignment horizontal="center" vertical="top"/>
    </xf>
    <xf numFmtId="164" fontId="6" fillId="0" borderId="35"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0" fontId="74"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164" fontId="24"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0" fontId="4" fillId="0" borderId="78" xfId="0" applyFont="1" applyFill="1" applyBorder="1" applyAlignment="1">
      <alignment wrapText="1"/>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0" fontId="4" fillId="0" borderId="30" xfId="0" applyNumberFormat="1" applyFont="1" applyFill="1" applyBorder="1" applyAlignment="1">
      <alignment horizontal="left" vertical="top" wrapText="1"/>
    </xf>
    <xf numFmtId="0" fontId="10" fillId="0" borderId="66" xfId="0" applyFont="1" applyFill="1" applyBorder="1"/>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49" fontId="6" fillId="7" borderId="39" xfId="0" applyNumberFormat="1"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164" fontId="6" fillId="17"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49" fontId="75" fillId="7" borderId="39" xfId="0" applyNumberFormat="1" applyFont="1" applyFill="1" applyBorder="1" applyAlignment="1">
      <alignment horizontal="center" vertical="top"/>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2" fillId="10" borderId="27" xfId="0" applyFont="1" applyFill="1" applyBorder="1" applyAlignment="1">
      <alignment horizontal="center" vertical="top"/>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6" fillId="0" borderId="67" xfId="0" applyNumberFormat="1" applyFont="1" applyFill="1" applyBorder="1" applyAlignment="1">
      <alignment horizontal="center" vertical="center"/>
    </xf>
    <xf numFmtId="0" fontId="4" fillId="10" borderId="46" xfId="0" applyFont="1" applyFill="1" applyBorder="1" applyAlignment="1">
      <alignment horizontal="left" vertical="top" wrapText="1"/>
    </xf>
    <xf numFmtId="164" fontId="6" fillId="10" borderId="18" xfId="0" applyNumberFormat="1" applyFont="1" applyFill="1" applyBorder="1" applyAlignment="1">
      <alignment horizontal="center" vertical="center" wrapText="1"/>
    </xf>
    <xf numFmtId="0" fontId="4" fillId="0" borderId="64" xfId="0" applyFont="1" applyBorder="1" applyAlignment="1">
      <alignment vertical="top" wrapText="1"/>
    </xf>
    <xf numFmtId="0" fontId="4" fillId="0" borderId="43" xfId="0" applyFont="1" applyFill="1" applyBorder="1" applyAlignment="1">
      <alignment vertical="top" wrapText="1"/>
    </xf>
    <xf numFmtId="0" fontId="2" fillId="10" borderId="26"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6" fillId="0" borderId="18" xfId="0" applyFont="1" applyFill="1" applyBorder="1" applyAlignment="1">
      <alignment horizontal="center" vertical="top" wrapText="1"/>
    </xf>
    <xf numFmtId="0" fontId="6" fillId="0" borderId="50" xfId="0" applyFont="1" applyFill="1" applyBorder="1" applyAlignment="1">
      <alignment horizontal="center" vertical="top"/>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34" fillId="0" borderId="0" xfId="0" applyFont="1" applyFill="1" applyAlignment="1">
      <alignment horizontal="center" vertical="top"/>
    </xf>
    <xf numFmtId="0" fontId="6" fillId="11" borderId="57" xfId="0" applyFont="1" applyFill="1" applyBorder="1" applyAlignment="1">
      <alignment vertical="top" wrapText="1"/>
    </xf>
    <xf numFmtId="0" fontId="2" fillId="11" borderId="57" xfId="0" applyFont="1" applyFill="1" applyBorder="1" applyAlignment="1">
      <alignment horizontal="center" vertical="top"/>
    </xf>
    <xf numFmtId="0" fontId="2" fillId="11" borderId="56" xfId="0" applyFont="1" applyFill="1" applyBorder="1" applyAlignment="1">
      <alignment horizontal="center" vertical="top"/>
    </xf>
    <xf numFmtId="164" fontId="5" fillId="18" borderId="1" xfId="0" applyNumberFormat="1" applyFont="1" applyFill="1" applyBorder="1" applyAlignment="1">
      <alignment horizontal="center" vertical="center"/>
    </xf>
    <xf numFmtId="0" fontId="6" fillId="3" borderId="63"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8" xfId="0" applyFont="1" applyFill="1" applyBorder="1" applyAlignment="1">
      <alignment horizontal="center" vertical="top" wrapText="1"/>
    </xf>
    <xf numFmtId="164" fontId="6" fillId="11" borderId="26" xfId="0" applyNumberFormat="1" applyFont="1" applyFill="1" applyBorder="1" applyAlignment="1">
      <alignment horizontal="center" vertical="top" wrapText="1"/>
    </xf>
    <xf numFmtId="164" fontId="6" fillId="11" borderId="35"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2" fillId="11" borderId="14" xfId="0" applyFont="1" applyFill="1" applyBorder="1" applyAlignment="1">
      <alignment horizontal="center" vertical="top"/>
    </xf>
    <xf numFmtId="0" fontId="6" fillId="0" borderId="36" xfId="0" applyFont="1" applyBorder="1" applyAlignment="1">
      <alignment horizontal="left" vertical="top" wrapText="1"/>
    </xf>
    <xf numFmtId="0" fontId="2" fillId="11" borderId="36" xfId="0" applyNumberFormat="1" applyFont="1" applyFill="1" applyBorder="1" applyAlignment="1">
      <alignment horizontal="center" vertical="top"/>
    </xf>
    <xf numFmtId="0" fontId="2" fillId="11" borderId="58" xfId="0" applyNumberFormat="1" applyFont="1" applyFill="1" applyBorder="1" applyAlignment="1">
      <alignment horizontal="center" vertical="top"/>
    </xf>
    <xf numFmtId="0" fontId="2" fillId="11" borderId="74" xfId="0" applyNumberFormat="1" applyFont="1" applyFill="1" applyBorder="1" applyAlignment="1">
      <alignment horizontal="center" vertical="top"/>
    </xf>
    <xf numFmtId="49" fontId="5" fillId="0" borderId="30" xfId="0" applyNumberFormat="1" applyFont="1" applyBorder="1" applyAlignment="1">
      <alignment horizontal="center" vertical="top" wrapText="1"/>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40" xfId="0" applyNumberFormat="1" applyFont="1" applyFill="1" applyBorder="1" applyAlignment="1">
      <alignment horizontal="center" vertical="top"/>
    </xf>
    <xf numFmtId="164" fontId="6" fillId="11" borderId="43"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8" borderId="4" xfId="0" applyNumberFormat="1" applyFont="1" applyFill="1" applyBorder="1" applyAlignment="1">
      <alignment horizontal="center" vertical="top"/>
    </xf>
    <xf numFmtId="49" fontId="5" fillId="0" borderId="34" xfId="0" applyNumberFormat="1" applyFont="1" applyBorder="1" applyAlignment="1">
      <alignment horizontal="center" vertical="top" wrapText="1"/>
    </xf>
    <xf numFmtId="49" fontId="17" fillId="11" borderId="66"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26"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0" fontId="6" fillId="11" borderId="14" xfId="0" applyFont="1" applyFill="1" applyBorder="1" applyAlignment="1">
      <alignment vertical="top" wrapText="1"/>
    </xf>
    <xf numFmtId="164" fontId="5" fillId="18" borderId="32" xfId="0" applyNumberFormat="1" applyFont="1" applyFill="1" applyBorder="1" applyAlignment="1">
      <alignment horizontal="center" vertical="top"/>
    </xf>
    <xf numFmtId="164" fontId="5" fillId="18" borderId="22" xfId="0" applyNumberFormat="1" applyFont="1" applyFill="1" applyBorder="1" applyAlignment="1">
      <alignment horizontal="center" vertical="top"/>
    </xf>
    <xf numFmtId="164" fontId="5" fillId="2"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15" fillId="0" borderId="67" xfId="0" applyFont="1" applyBorder="1" applyAlignment="1">
      <alignment vertical="top"/>
    </xf>
    <xf numFmtId="0" fontId="4" fillId="0" borderId="5" xfId="4" applyFont="1" applyBorder="1" applyAlignment="1">
      <alignment horizontal="center" vertical="top"/>
    </xf>
    <xf numFmtId="0" fontId="4" fillId="0" borderId="8" xfId="4" applyFont="1" applyFill="1" applyBorder="1" applyAlignment="1">
      <alignment horizontal="center" vertical="top" wrapText="1"/>
    </xf>
    <xf numFmtId="164" fontId="4" fillId="0" borderId="10" xfId="4" applyNumberFormat="1" applyFont="1" applyFill="1" applyBorder="1" applyAlignment="1">
      <alignment horizontal="center" vertical="center"/>
    </xf>
    <xf numFmtId="0" fontId="76" fillId="0" borderId="0" xfId="4" applyFont="1" applyBorder="1" applyAlignment="1">
      <alignment horizontal="left" vertical="top"/>
    </xf>
    <xf numFmtId="0" fontId="76" fillId="0" borderId="0" xfId="4" applyFont="1" applyBorder="1" applyAlignment="1">
      <alignment vertical="top"/>
    </xf>
    <xf numFmtId="0" fontId="4" fillId="0" borderId="0" xfId="4" applyFont="1" applyFill="1" applyBorder="1" applyAlignment="1">
      <alignment horizontal="center" vertical="top"/>
    </xf>
    <xf numFmtId="164" fontId="6" fillId="10" borderId="14" xfId="0" applyNumberFormat="1" applyFont="1" applyFill="1" applyBorder="1" applyAlignment="1">
      <alignment horizontal="center" vertical="center"/>
    </xf>
    <xf numFmtId="0" fontId="4" fillId="0" borderId="15" xfId="0" applyFont="1" applyFill="1" applyBorder="1" applyAlignment="1">
      <alignment wrapText="1"/>
    </xf>
    <xf numFmtId="0" fontId="4" fillId="0" borderId="61" xfId="0" applyFont="1" applyFill="1" applyBorder="1" applyAlignment="1">
      <alignment wrapText="1"/>
    </xf>
    <xf numFmtId="0" fontId="2" fillId="0" borderId="44" xfId="0" applyFont="1" applyFill="1" applyBorder="1" applyAlignment="1">
      <alignment vertical="top"/>
    </xf>
    <xf numFmtId="0" fontId="4" fillId="0" borderId="66" xfId="0" applyFont="1" applyFill="1" applyBorder="1" applyAlignment="1">
      <alignment wrapText="1"/>
    </xf>
    <xf numFmtId="49" fontId="5" fillId="2" borderId="34"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2" fillId="0" borderId="77" xfId="5" applyFont="1" applyFill="1" applyBorder="1" applyAlignment="1">
      <alignment horizontal="center" vertical="top" wrapText="1"/>
    </xf>
    <xf numFmtId="0" fontId="2" fillId="0" borderId="80" xfId="5" applyFont="1" applyFill="1" applyBorder="1" applyAlignment="1">
      <alignment horizontal="center" vertical="top" wrapText="1"/>
    </xf>
    <xf numFmtId="0" fontId="2" fillId="0" borderId="77" xfId="5" applyFont="1" applyFill="1" applyBorder="1" applyAlignment="1">
      <alignment horizontal="center" vertical="top"/>
    </xf>
    <xf numFmtId="0" fontId="2" fillId="0" borderId="9" xfId="5" applyFont="1" applyFill="1" applyBorder="1" applyAlignment="1">
      <alignment horizontal="center" vertical="top"/>
    </xf>
    <xf numFmtId="0" fontId="2" fillId="0" borderId="80" xfId="5"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 fontId="2" fillId="0" borderId="79" xfId="5" applyNumberFormat="1" applyFont="1" applyFill="1" applyBorder="1" applyAlignment="1">
      <alignment horizontal="center" vertical="top"/>
    </xf>
    <xf numFmtId="49" fontId="2" fillId="0" borderId="9" xfId="5" applyNumberFormat="1" applyFont="1" applyFill="1" applyBorder="1" applyAlignment="1">
      <alignment horizontal="center" vertical="top"/>
    </xf>
    <xf numFmtId="49" fontId="2" fillId="0" borderId="11"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164" fontId="6" fillId="0" borderId="37" xfId="0" applyNumberFormat="1" applyFont="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6" fillId="0" borderId="66" xfId="5" applyFont="1" applyFill="1" applyBorder="1" applyAlignment="1">
      <alignment vertical="top" wrapText="1"/>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6" fillId="0" borderId="65" xfId="5" applyFont="1" applyFill="1" applyBorder="1" applyAlignment="1">
      <alignmen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164" fontId="5" fillId="5" borderId="40"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0" fontId="77" fillId="0" borderId="0" xfId="0" applyFont="1"/>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0" fontId="59" fillId="0" borderId="36" xfId="0" applyFont="1" applyFill="1" applyBorder="1" applyAlignment="1">
      <alignment horizontal="center" vertical="center" wrapText="1"/>
    </xf>
    <xf numFmtId="0" fontId="59" fillId="0" borderId="74"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20" xfId="0" applyFont="1" applyFill="1" applyBorder="1" applyAlignment="1">
      <alignment horizontal="center" vertical="center" wrapText="1"/>
    </xf>
    <xf numFmtId="164" fontId="5" fillId="9" borderId="21" xfId="0" applyNumberFormat="1" applyFont="1" applyFill="1" applyBorder="1" applyAlignment="1">
      <alignment horizontal="center" vertical="center"/>
    </xf>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0" fontId="6" fillId="10" borderId="66" xfId="0" applyFont="1" applyFill="1" applyBorder="1" applyAlignment="1">
      <alignment horizontal="center" vertical="top"/>
    </xf>
    <xf numFmtId="0" fontId="6" fillId="10" borderId="35" xfId="0" applyFont="1" applyFill="1" applyBorder="1" applyAlignment="1">
      <alignment horizontal="center" vertical="top" wrapText="1"/>
    </xf>
    <xf numFmtId="0" fontId="6" fillId="10" borderId="27" xfId="0" applyFont="1" applyFill="1" applyBorder="1" applyAlignment="1">
      <alignment horizontal="center" vertical="top"/>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10" borderId="54" xfId="0" applyFont="1" applyFill="1" applyBorder="1" applyAlignment="1">
      <alignment horizontal="center" vertical="top"/>
    </xf>
    <xf numFmtId="0" fontId="6" fillId="10" borderId="70" xfId="0" applyFont="1" applyFill="1" applyBorder="1" applyAlignment="1">
      <alignment horizontal="center" vertical="top"/>
    </xf>
    <xf numFmtId="0" fontId="6" fillId="10" borderId="56" xfId="0" applyFont="1" applyFill="1" applyBorder="1" applyAlignment="1">
      <alignment horizontal="center" vertical="top"/>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3" fillId="0" borderId="49" xfId="0" applyNumberFormat="1" applyFont="1" applyFill="1" applyBorder="1" applyAlignment="1">
      <alignment horizontal="center" vertical="top"/>
    </xf>
    <xf numFmtId="0" fontId="10" fillId="0" borderId="49" xfId="0" applyFont="1" applyFill="1" applyBorder="1" applyAlignment="1">
      <alignment horizontal="left" vertical="center" wrapText="1"/>
    </xf>
    <xf numFmtId="0" fontId="2" fillId="0" borderId="1" xfId="0" applyFont="1" applyBorder="1" applyAlignment="1">
      <alignment horizontal="center" vertical="center" textRotation="90" wrapText="1"/>
    </xf>
    <xf numFmtId="0" fontId="4" fillId="0" borderId="3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2" borderId="39"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4" fillId="11" borderId="27" xfId="0" applyFont="1" applyFill="1" applyBorder="1" applyAlignment="1">
      <alignment horizontal="left" vertical="top" wrapText="1"/>
    </xf>
    <xf numFmtId="49" fontId="6" fillId="0" borderId="5" xfId="0" applyNumberFormat="1" applyFont="1" applyBorder="1" applyAlignment="1">
      <alignment horizontal="center" vertical="top"/>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64" fontId="4" fillId="0" borderId="49" xfId="0" applyNumberFormat="1" applyFont="1" applyFill="1" applyBorder="1" applyAlignment="1">
      <alignment horizontal="center" vertical="top"/>
    </xf>
    <xf numFmtId="0" fontId="6" fillId="0" borderId="18" xfId="0" applyFont="1" applyFill="1" applyBorder="1" applyAlignment="1">
      <alignment horizontal="center" vertical="top" wrapText="1"/>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164" fontId="60" fillId="4" borderId="50" xfId="0" applyNumberFormat="1" applyFont="1" applyFill="1" applyBorder="1" applyAlignment="1">
      <alignment horizontal="center" vertical="center" wrapText="1"/>
    </xf>
    <xf numFmtId="0" fontId="19" fillId="0" borderId="74" xfId="0" applyFont="1" applyFill="1" applyBorder="1" applyAlignment="1">
      <alignment horizontal="center" vertical="top"/>
    </xf>
    <xf numFmtId="0" fontId="19" fillId="0" borderId="2" xfId="0" applyFont="1" applyFill="1" applyBorder="1" applyAlignment="1">
      <alignment horizontal="center" vertical="top"/>
    </xf>
    <xf numFmtId="49" fontId="19" fillId="0" borderId="14" xfId="0" applyNumberFormat="1" applyFont="1" applyFill="1" applyBorder="1" applyAlignment="1">
      <alignment horizontal="center" vertical="top" wrapText="1"/>
    </xf>
    <xf numFmtId="49" fontId="19" fillId="0" borderId="57" xfId="0" applyNumberFormat="1" applyFont="1" applyFill="1" applyBorder="1" applyAlignment="1">
      <alignment horizontal="center" vertical="top" wrapText="1"/>
    </xf>
    <xf numFmtId="0" fontId="19" fillId="0" borderId="1" xfId="0" applyFont="1" applyFill="1" applyBorder="1" applyAlignment="1">
      <alignment vertical="top"/>
    </xf>
    <xf numFmtId="0" fontId="19" fillId="0" borderId="14" xfId="0" applyFont="1" applyFill="1" applyBorder="1"/>
    <xf numFmtId="49" fontId="19" fillId="0" borderId="16" xfId="0" applyNumberFormat="1" applyFont="1" applyFill="1" applyBorder="1" applyAlignment="1">
      <alignment horizontal="center" vertical="top"/>
    </xf>
    <xf numFmtId="0" fontId="19" fillId="0" borderId="1" xfId="0" applyNumberFormat="1" applyFont="1" applyFill="1" applyBorder="1" applyAlignment="1">
      <alignment horizontal="center" vertical="top"/>
    </xf>
    <xf numFmtId="0" fontId="19" fillId="0" borderId="16" xfId="0" applyFont="1" applyFill="1" applyBorder="1"/>
    <xf numFmtId="0" fontId="15" fillId="0" borderId="56" xfId="0" applyFont="1" applyFill="1" applyBorder="1"/>
    <xf numFmtId="0" fontId="15" fillId="0" borderId="2" xfId="0" applyFont="1" applyFill="1" applyBorder="1"/>
    <xf numFmtId="0" fontId="1" fillId="0" borderId="1" xfId="0" applyFont="1" applyFill="1" applyBorder="1"/>
    <xf numFmtId="0" fontId="1" fillId="0" borderId="2" xfId="0" applyFont="1" applyFill="1" applyBorder="1"/>
    <xf numFmtId="49" fontId="19" fillId="0" borderId="36" xfId="0" applyNumberFormat="1" applyFont="1" applyFill="1" applyBorder="1" applyAlignment="1">
      <alignment horizontal="center"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1" fontId="19" fillId="0" borderId="16" xfId="0" applyNumberFormat="1" applyFont="1" applyFill="1" applyBorder="1" applyAlignment="1">
      <alignment horizontal="center" vertical="center"/>
    </xf>
    <xf numFmtId="49" fontId="42" fillId="0" borderId="1" xfId="0" applyNumberFormat="1" applyFont="1" applyFill="1" applyBorder="1" applyAlignment="1">
      <alignment horizontal="center" vertical="top" wrapText="1"/>
    </xf>
    <xf numFmtId="49" fontId="42" fillId="0" borderId="2" xfId="0" applyNumberFormat="1" applyFont="1" applyFill="1" applyBorder="1" applyAlignment="1">
      <alignment horizontal="center" vertical="top" wrapText="1"/>
    </xf>
    <xf numFmtId="0" fontId="2" fillId="0" borderId="16" xfId="0" applyFont="1" applyFill="1" applyBorder="1" applyAlignment="1">
      <alignment horizontal="center"/>
    </xf>
    <xf numFmtId="0" fontId="6" fillId="0" borderId="36" xfId="0" applyFont="1" applyFill="1" applyBorder="1" applyAlignment="1">
      <alignment vertical="top" wrapText="1"/>
    </xf>
    <xf numFmtId="0" fontId="2" fillId="11" borderId="36" xfId="0" applyFont="1" applyFill="1" applyBorder="1" applyAlignment="1">
      <alignment horizontal="center" vertical="top"/>
    </xf>
    <xf numFmtId="0" fontId="2" fillId="11" borderId="74" xfId="0" applyFont="1" applyFill="1" applyBorder="1" applyAlignment="1">
      <alignment horizontal="center" vertical="top"/>
    </xf>
    <xf numFmtId="0" fontId="2" fillId="0" borderId="44" xfId="0" applyFont="1" applyBorder="1" applyAlignment="1">
      <alignment horizontal="center" vertical="top" wrapText="1"/>
    </xf>
    <xf numFmtId="0" fontId="2" fillId="0" borderId="30" xfId="0" applyFont="1" applyBorder="1" applyAlignment="1">
      <alignment horizontal="center" vertical="top"/>
    </xf>
    <xf numFmtId="164" fontId="4" fillId="0" borderId="5" xfId="0" applyNumberFormat="1" applyFont="1" applyFill="1" applyBorder="1" applyAlignment="1">
      <alignment vertical="center" wrapText="1"/>
    </xf>
    <xf numFmtId="0" fontId="10" fillId="0" borderId="0" xfId="0" applyFont="1" applyAlignment="1">
      <alignment wrapText="1"/>
    </xf>
    <xf numFmtId="0" fontId="3" fillId="0" borderId="16" xfId="0" applyFont="1" applyFill="1" applyBorder="1" applyAlignment="1">
      <alignment vertical="top" wrapText="1"/>
    </xf>
    <xf numFmtId="0" fontId="10" fillId="0" borderId="74" xfId="0" applyFont="1" applyBorder="1" applyAlignment="1">
      <alignment wrapText="1"/>
    </xf>
    <xf numFmtId="0" fontId="4" fillId="0" borderId="70" xfId="0" applyFont="1" applyBorder="1" applyAlignment="1">
      <alignment vertical="top" wrapText="1"/>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10" fillId="0" borderId="59" xfId="0" applyFont="1" applyBorder="1" applyAlignment="1">
      <alignment vertical="center"/>
    </xf>
    <xf numFmtId="0" fontId="19" fillId="0" borderId="16" xfId="9" applyFont="1" applyFill="1" applyBorder="1" applyAlignment="1">
      <alignment horizontal="center" vertical="top"/>
    </xf>
    <xf numFmtId="49" fontId="19" fillId="0" borderId="1" xfId="9" applyNumberFormat="1" applyFont="1" applyFill="1" applyBorder="1" applyAlignment="1">
      <alignment horizontal="center" vertical="top"/>
    </xf>
    <xf numFmtId="49" fontId="19" fillId="0" borderId="2" xfId="9" applyNumberFormat="1" applyFont="1" applyFill="1" applyBorder="1" applyAlignment="1">
      <alignment horizontal="center" vertical="top"/>
    </xf>
    <xf numFmtId="49" fontId="4" fillId="0" borderId="13" xfId="9" applyNumberFormat="1" applyFont="1" applyFill="1" applyBorder="1" applyAlignment="1">
      <alignment vertical="top" wrapText="1"/>
    </xf>
    <xf numFmtId="49" fontId="4" fillId="0" borderId="15" xfId="9" applyNumberFormat="1" applyFont="1" applyFill="1" applyBorder="1" applyAlignment="1">
      <alignment vertical="top" wrapText="1"/>
    </xf>
    <xf numFmtId="49" fontId="19" fillId="0" borderId="14" xfId="9" applyNumberFormat="1" applyFont="1" applyFill="1" applyBorder="1" applyAlignment="1">
      <alignment horizontal="center" vertical="top"/>
    </xf>
    <xf numFmtId="0" fontId="4" fillId="0" borderId="27" xfId="0" applyFont="1" applyFill="1" applyBorder="1" applyAlignment="1">
      <alignment vertical="top"/>
    </xf>
    <xf numFmtId="0" fontId="0" fillId="0" borderId="31" xfId="0" applyBorder="1" applyAlignment="1">
      <alignment vertical="top"/>
    </xf>
    <xf numFmtId="0" fontId="6" fillId="0" borderId="0" xfId="0"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1" xfId="9" applyFont="1" applyFill="1" applyBorder="1" applyAlignment="1">
      <alignment vertical="top" wrapText="1"/>
    </xf>
    <xf numFmtId="49" fontId="2" fillId="11" borderId="57" xfId="9" applyNumberFormat="1" applyFont="1" applyFill="1" applyBorder="1" applyAlignment="1">
      <alignment horizontal="center" vertical="top"/>
    </xf>
    <xf numFmtId="49" fontId="2" fillId="11" borderId="56" xfId="9" applyNumberFormat="1" applyFont="1" applyFill="1" applyBorder="1" applyAlignment="1">
      <alignment horizontal="center" vertical="top"/>
    </xf>
    <xf numFmtId="0" fontId="2" fillId="11" borderId="19" xfId="9" applyFont="1" applyFill="1" applyBorder="1" applyAlignment="1">
      <alignment horizontal="center" vertical="top"/>
    </xf>
    <xf numFmtId="0" fontId="2" fillId="11" borderId="20" xfId="9" applyFont="1" applyFill="1" applyBorder="1" applyAlignment="1">
      <alignment horizontal="center" vertical="top"/>
    </xf>
    <xf numFmtId="0" fontId="6" fillId="11" borderId="57" xfId="9" applyFont="1" applyFill="1" applyBorder="1" applyAlignment="1">
      <alignment vertical="top" wrapText="1"/>
    </xf>
    <xf numFmtId="0" fontId="2" fillId="11" borderId="72" xfId="9" applyFont="1" applyFill="1" applyBorder="1" applyAlignment="1">
      <alignment horizontal="center" vertical="top"/>
    </xf>
    <xf numFmtId="0" fontId="2" fillId="11" borderId="11" xfId="9" applyFont="1" applyFill="1" applyBorder="1" applyAlignment="1">
      <alignment horizontal="center" vertical="top"/>
    </xf>
    <xf numFmtId="0" fontId="2" fillId="11" borderId="57" xfId="9" applyFont="1" applyFill="1" applyBorder="1" applyAlignment="1">
      <alignment horizontal="center" vertical="top"/>
    </xf>
    <xf numFmtId="0" fontId="2" fillId="11" borderId="56" xfId="9" applyFont="1" applyFill="1" applyBorder="1" applyAlignment="1">
      <alignment horizontal="center" vertical="top"/>
    </xf>
    <xf numFmtId="0" fontId="6" fillId="11" borderId="36" xfId="9" applyFont="1" applyFill="1" applyBorder="1" applyAlignment="1">
      <alignment vertical="top" wrapText="1"/>
    </xf>
    <xf numFmtId="49" fontId="2" fillId="11" borderId="36" xfId="9" applyNumberFormat="1" applyFont="1" applyFill="1" applyBorder="1" applyAlignment="1">
      <alignment horizontal="center" vertical="top"/>
    </xf>
    <xf numFmtId="49" fontId="2" fillId="11" borderId="74" xfId="9" applyNumberFormat="1" applyFont="1" applyFill="1" applyBorder="1" applyAlignment="1">
      <alignment horizontal="center" vertical="top"/>
    </xf>
    <xf numFmtId="0" fontId="24" fillId="11" borderId="57" xfId="9" applyFont="1" applyFill="1" applyBorder="1" applyAlignment="1">
      <alignment vertical="top" wrapText="1"/>
    </xf>
    <xf numFmtId="0" fontId="2" fillId="11" borderId="30" xfId="9" applyFont="1" applyFill="1" applyBorder="1" applyAlignment="1">
      <alignment horizontal="center" vertical="top"/>
    </xf>
    <xf numFmtId="0" fontId="2" fillId="11" borderId="31" xfId="9" applyFont="1" applyFill="1" applyBorder="1" applyAlignment="1">
      <alignment horizontal="center" vertical="top"/>
    </xf>
    <xf numFmtId="0" fontId="2" fillId="11" borderId="36" xfId="9" applyNumberFormat="1" applyFont="1" applyFill="1" applyBorder="1" applyAlignment="1">
      <alignment horizontal="center" vertical="top"/>
    </xf>
    <xf numFmtId="0" fontId="2" fillId="11" borderId="74" xfId="9" applyNumberFormat="1" applyFont="1" applyFill="1" applyBorder="1" applyAlignment="1">
      <alignment horizontal="center" vertical="top"/>
    </xf>
    <xf numFmtId="0" fontId="6" fillId="0" borderId="57" xfId="9" applyFont="1" applyFill="1" applyBorder="1" applyAlignment="1">
      <alignment vertical="top" wrapText="1"/>
    </xf>
    <xf numFmtId="0" fontId="6" fillId="11" borderId="19" xfId="9" applyFont="1" applyFill="1" applyBorder="1" applyAlignment="1">
      <alignment horizontal="left" vertical="top" wrapText="1"/>
    </xf>
    <xf numFmtId="0" fontId="6" fillId="0" borderId="36" xfId="9" applyFont="1" applyFill="1" applyBorder="1" applyAlignment="1">
      <alignment horizontal="left" vertical="top" wrapText="1"/>
    </xf>
    <xf numFmtId="0" fontId="2" fillId="11" borderId="36" xfId="9" applyNumberFormat="1" applyFont="1" applyFill="1" applyBorder="1" applyAlignment="1">
      <alignment horizontal="center" vertical="top" wrapText="1"/>
    </xf>
    <xf numFmtId="0" fontId="6" fillId="0" borderId="43" xfId="0" applyFont="1" applyFill="1" applyBorder="1" applyAlignment="1">
      <alignment horizontal="left" vertical="top" wrapText="1"/>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0" borderId="55" xfId="0"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43" xfId="0" applyFont="1" applyFill="1" applyBorder="1" applyAlignment="1">
      <alignment horizontal="left" vertical="top" wrapText="1"/>
    </xf>
    <xf numFmtId="0" fontId="6" fillId="0" borderId="18" xfId="0" applyFont="1" applyFill="1" applyBorder="1" applyAlignment="1">
      <alignment horizontal="center" vertical="top" wrapText="1"/>
    </xf>
    <xf numFmtId="0" fontId="6" fillId="0" borderId="50" xfId="0" applyFont="1" applyFill="1" applyBorder="1" applyAlignment="1">
      <alignment horizontal="center" vertical="top"/>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49" fontId="17" fillId="0" borderId="18" xfId="5" applyNumberFormat="1" applyFont="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4" fillId="10" borderId="10" xfId="0" applyFont="1" applyFill="1" applyBorder="1" applyAlignment="1">
      <alignment horizontal="left" vertical="center" wrapText="1"/>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2" fontId="24" fillId="0" borderId="19"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10" fillId="0" borderId="52" xfId="0" applyFont="1" applyFill="1" applyBorder="1" applyAlignment="1">
      <alignment horizontal="left" vertical="top"/>
    </xf>
    <xf numFmtId="0" fontId="10" fillId="0" borderId="54" xfId="0" applyFont="1" applyFill="1" applyBorder="1" applyAlignment="1">
      <alignment horizontal="left" vertical="top" wrapText="1"/>
    </xf>
    <xf numFmtId="0" fontId="10" fillId="0" borderId="43"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5" fillId="0" borderId="18"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2" fontId="5" fillId="12" borderId="13"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18" fillId="7" borderId="3"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2" fontId="18" fillId="13" borderId="29"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vertical="top" wrapText="1"/>
    </xf>
    <xf numFmtId="49" fontId="2" fillId="0" borderId="19" xfId="0" applyNumberFormat="1" applyFont="1" applyBorder="1" applyAlignment="1">
      <alignment horizontal="center" vertical="top"/>
    </xf>
    <xf numFmtId="0" fontId="35" fillId="0" borderId="8" xfId="5" applyFont="1" applyFill="1" applyBorder="1" applyAlignment="1">
      <alignment horizontal="center" vertical="top"/>
    </xf>
    <xf numFmtId="164" fontId="35" fillId="0" borderId="79" xfId="5" applyNumberFormat="1" applyFont="1" applyFill="1" applyBorder="1" applyAlignment="1">
      <alignment horizontal="center" vertical="top"/>
    </xf>
    <xf numFmtId="164" fontId="35" fillId="0" borderId="9" xfId="5" applyNumberFormat="1" applyFont="1" applyFill="1" applyBorder="1" applyAlignment="1">
      <alignment horizontal="center" vertical="top"/>
    </xf>
    <xf numFmtId="0" fontId="6" fillId="0" borderId="69" xfId="5" applyFont="1" applyFill="1" applyBorder="1" applyAlignment="1">
      <alignment horizontal="left" vertical="top" wrapText="1"/>
    </xf>
    <xf numFmtId="0" fontId="6" fillId="0" borderId="80" xfId="5" applyFont="1" applyFill="1" applyBorder="1" applyAlignment="1">
      <alignment horizontal="left" vertical="top" wrapText="1"/>
    </xf>
    <xf numFmtId="0" fontId="4" fillId="0" borderId="18" xfId="0" applyFont="1" applyFill="1" applyBorder="1" applyAlignment="1">
      <alignment horizontal="center" vertical="top"/>
    </xf>
    <xf numFmtId="0" fontId="10" fillId="0" borderId="18" xfId="0"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41" xfId="0" applyFont="1" applyFill="1" applyBorder="1" applyAlignment="1">
      <alignment horizontal="left" vertical="top" wrapText="1"/>
    </xf>
    <xf numFmtId="0" fontId="6" fillId="0" borderId="18" xfId="0" applyFont="1" applyFill="1" applyBorder="1" applyAlignment="1">
      <alignment horizontal="center" vertical="top" wrapText="1"/>
    </xf>
    <xf numFmtId="0" fontId="7" fillId="0" borderId="39" xfId="0" applyFont="1" applyBorder="1" applyAlignment="1">
      <alignment vertical="top" wrapText="1"/>
    </xf>
    <xf numFmtId="0" fontId="6" fillId="0" borderId="61" xfId="0" applyFont="1" applyBorder="1" applyAlignment="1">
      <alignment horizontal="left" vertical="top" wrapText="1"/>
    </xf>
    <xf numFmtId="0" fontId="2" fillId="0" borderId="1" xfId="0" applyFont="1" applyFill="1" applyBorder="1" applyAlignment="1">
      <alignment horizontal="center" vertical="center" textRotation="90" wrapText="1"/>
    </xf>
    <xf numFmtId="0" fontId="31" fillId="0" borderId="0" xfId="0" applyFont="1" applyAlignment="1">
      <alignment horizontal="left" vertical="top" wrapText="1"/>
    </xf>
    <xf numFmtId="0" fontId="2" fillId="0" borderId="27"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26"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0" fontId="32" fillId="0" borderId="0" xfId="0" applyFont="1" applyAlignment="1">
      <alignment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2" fillId="0" borderId="0" xfId="0" applyNumberFormat="1" applyFont="1" applyBorder="1" applyAlignment="1">
      <alignment vertical="top"/>
    </xf>
    <xf numFmtId="49" fontId="6" fillId="4" borderId="5" xfId="0" applyNumberFormat="1" applyFont="1" applyFill="1" applyBorder="1" applyAlignment="1">
      <alignment horizontal="center" vertical="center" wrapText="1"/>
    </xf>
    <xf numFmtId="0" fontId="7" fillId="0" borderId="42" xfId="0" applyFont="1" applyBorder="1" applyAlignment="1">
      <alignment horizontal="center" vertical="top" wrapText="1"/>
    </xf>
    <xf numFmtId="49" fontId="5" fillId="3" borderId="3"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0" fontId="6" fillId="0" borderId="43"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2" xfId="0" applyFont="1" applyFill="1" applyBorder="1" applyAlignment="1">
      <alignment horizontal="left" vertical="top" wrapText="1"/>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17" fillId="0" borderId="1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164" fontId="6" fillId="0" borderId="26" xfId="0" applyNumberFormat="1" applyFont="1" applyFill="1" applyBorder="1" applyAlignment="1">
      <alignment horizontal="center" vertical="top" wrapText="1"/>
    </xf>
    <xf numFmtId="0" fontId="2" fillId="0" borderId="5" xfId="0" applyFont="1" applyFill="1" applyBorder="1" applyAlignment="1">
      <alignment vertical="top"/>
    </xf>
    <xf numFmtId="0" fontId="2" fillId="0" borderId="5" xfId="0"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4" borderId="55" xfId="0" applyNumberFormat="1" applyFont="1" applyFill="1" applyBorder="1" applyAlignment="1">
      <alignment horizontal="center" vertical="top"/>
    </xf>
    <xf numFmtId="0" fontId="2" fillId="0" borderId="50" xfId="0" applyFont="1" applyFill="1" applyBorder="1" applyAlignment="1">
      <alignment vertical="top"/>
    </xf>
    <xf numFmtId="0" fontId="2" fillId="0" borderId="0" xfId="0" applyFont="1" applyBorder="1" applyAlignment="1">
      <alignment horizontal="center" vertical="top" wrapText="1"/>
    </xf>
    <xf numFmtId="0" fontId="19" fillId="11" borderId="52" xfId="0" applyFont="1" applyFill="1" applyBorder="1" applyAlignment="1">
      <alignment horizontal="center" vertical="top"/>
    </xf>
    <xf numFmtId="164" fontId="6" fillId="0" borderId="14" xfId="0" applyNumberFormat="1" applyFont="1" applyFill="1" applyBorder="1" applyAlignment="1">
      <alignment horizontal="center" vertical="top" wrapText="1"/>
    </xf>
    <xf numFmtId="164" fontId="6" fillId="0" borderId="16" xfId="0" applyNumberFormat="1" applyFont="1" applyFill="1" applyBorder="1" applyAlignment="1">
      <alignment horizontal="center" vertical="top" wrapText="1"/>
    </xf>
    <xf numFmtId="0" fontId="6" fillId="0" borderId="6" xfId="0" applyFont="1" applyFill="1" applyBorder="1" applyAlignment="1">
      <alignment horizontal="center" vertical="top"/>
    </xf>
    <xf numFmtId="0" fontId="6" fillId="0" borderId="19" xfId="0" applyFont="1" applyFill="1" applyBorder="1" applyAlignment="1">
      <alignment horizontal="center" vertical="top"/>
    </xf>
    <xf numFmtId="0" fontId="6" fillId="0" borderId="20" xfId="0" applyFont="1" applyFill="1" applyBorder="1" applyAlignment="1">
      <alignment horizontal="center" vertical="top"/>
    </xf>
    <xf numFmtId="0" fontId="18" fillId="5" borderId="44" xfId="0" applyFont="1" applyFill="1" applyBorder="1" applyAlignment="1">
      <alignment horizontal="center" vertical="top"/>
    </xf>
    <xf numFmtId="0" fontId="2" fillId="0" borderId="17" xfId="0" applyFont="1" applyFill="1" applyBorder="1" applyAlignment="1">
      <alignment horizontal="center" vertical="top"/>
    </xf>
    <xf numFmtId="0" fontId="24" fillId="0" borderId="66" xfId="0" applyFont="1" applyBorder="1" applyAlignment="1">
      <alignment vertical="top" wrapText="1"/>
    </xf>
    <xf numFmtId="0" fontId="24" fillId="0" borderId="66" xfId="0" applyNumberFormat="1" applyFont="1" applyFill="1" applyBorder="1" applyAlignment="1">
      <alignment horizontal="center" vertical="top"/>
    </xf>
    <xf numFmtId="0" fontId="24" fillId="0" borderId="50" xfId="0" applyNumberFormat="1" applyFont="1" applyFill="1" applyBorder="1" applyAlignment="1">
      <alignment horizontal="center" vertical="top"/>
    </xf>
    <xf numFmtId="0" fontId="24" fillId="0" borderId="44" xfId="0" applyFont="1" applyBorder="1" applyAlignment="1">
      <alignment vertical="top" wrapText="1"/>
    </xf>
    <xf numFmtId="0" fontId="24" fillId="0" borderId="44" xfId="0" applyFont="1" applyBorder="1" applyAlignment="1">
      <alignment vertical="top"/>
    </xf>
    <xf numFmtId="0" fontId="24" fillId="0" borderId="42" xfId="0" applyFont="1" applyBorder="1" applyAlignment="1">
      <alignment vertical="top"/>
    </xf>
    <xf numFmtId="0" fontId="6" fillId="11" borderId="19" xfId="0" applyFont="1" applyFill="1" applyBorder="1" applyAlignment="1">
      <alignment horizontal="center" vertical="top"/>
    </xf>
    <xf numFmtId="164" fontId="6" fillId="11" borderId="19" xfId="0" applyNumberFormat="1" applyFont="1" applyFill="1" applyBorder="1" applyAlignment="1">
      <alignment horizontal="center" vertical="top" wrapText="1"/>
    </xf>
    <xf numFmtId="164" fontId="6" fillId="11" borderId="7" xfId="0" applyNumberFormat="1" applyFont="1" applyFill="1" applyBorder="1" applyAlignment="1">
      <alignment horizontal="center" vertical="top" wrapText="1"/>
    </xf>
    <xf numFmtId="0" fontId="6" fillId="11" borderId="14" xfId="0" applyFont="1" applyFill="1" applyBorder="1" applyAlignment="1">
      <alignment horizontal="center" vertical="top"/>
    </xf>
    <xf numFmtId="164" fontId="6" fillId="11" borderId="14" xfId="0" applyNumberFormat="1" applyFont="1" applyFill="1" applyBorder="1" applyAlignment="1">
      <alignment horizontal="center" vertical="top" wrapText="1"/>
    </xf>
    <xf numFmtId="164" fontId="6" fillId="11" borderId="25" xfId="0" applyNumberFormat="1" applyFont="1" applyFill="1" applyBorder="1" applyAlignment="1">
      <alignment horizontal="center" vertical="top" wrapText="1"/>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0" borderId="19" xfId="0" applyNumberFormat="1" applyFont="1" applyBorder="1" applyAlignment="1">
      <alignment horizontal="center" vertical="top"/>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3" borderId="30"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7" fillId="0" borderId="70" xfId="0" applyFont="1" applyFill="1" applyBorder="1" applyAlignment="1">
      <alignment vertical="top" wrapText="1"/>
    </xf>
    <xf numFmtId="0" fontId="6" fillId="0" borderId="54" xfId="0" applyFont="1" applyFill="1" applyBorder="1" applyAlignment="1">
      <alignment horizontal="left" vertical="top" wrapText="1"/>
    </xf>
    <xf numFmtId="0" fontId="15" fillId="0" borderId="62" xfId="0" applyFont="1" applyFill="1" applyBorder="1" applyAlignment="1">
      <alignment vertical="top" wrapText="1"/>
    </xf>
    <xf numFmtId="0" fontId="15" fillId="0" borderId="69" xfId="0" applyFont="1" applyFill="1" applyBorder="1" applyAlignment="1">
      <alignment vertical="top" wrapText="1"/>
    </xf>
    <xf numFmtId="2" fontId="22" fillId="0" borderId="54" xfId="0" applyNumberFormat="1" applyFont="1" applyFill="1" applyBorder="1" applyAlignment="1">
      <alignment horizontal="center" vertical="top"/>
    </xf>
    <xf numFmtId="2" fontId="15" fillId="0" borderId="62" xfId="0" applyNumberFormat="1" applyFont="1" applyFill="1" applyBorder="1" applyAlignment="1">
      <alignment horizontal="center" vertical="top"/>
    </xf>
    <xf numFmtId="2" fontId="15" fillId="0" borderId="69" xfId="0" applyNumberFormat="1"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2" fontId="22" fillId="0" borderId="68" xfId="0" applyNumberFormat="1" applyFont="1" applyFill="1" applyBorder="1" applyAlignment="1">
      <alignment horizontal="center" vertical="top" wrapText="1"/>
    </xf>
    <xf numFmtId="2" fontId="22" fillId="0" borderId="58" xfId="0" applyNumberFormat="1" applyFont="1" applyFill="1" applyBorder="1" applyAlignment="1">
      <alignment horizontal="center" vertical="top" wrapText="1"/>
    </xf>
    <xf numFmtId="2" fontId="22" fillId="0" borderId="6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49" fontId="2" fillId="0" borderId="18" xfId="0" applyNumberFormat="1" applyFont="1" applyFill="1" applyBorder="1" applyAlignment="1">
      <alignment horizontal="center" vertical="top"/>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50" xfId="0" applyFont="1" applyFill="1" applyBorder="1" applyAlignment="1">
      <alignment horizontal="left" vertical="top" wrapText="1"/>
    </xf>
    <xf numFmtId="0" fontId="0" fillId="0" borderId="55" xfId="0"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16" xfId="0" applyFont="1" applyFill="1" applyBorder="1" applyAlignment="1">
      <alignment vertical="top" wrapText="1"/>
    </xf>
    <xf numFmtId="0" fontId="4" fillId="0" borderId="2" xfId="0" applyFont="1" applyFill="1" applyBorder="1" applyAlignment="1">
      <alignment vertical="top" wrapText="1"/>
    </xf>
    <xf numFmtId="164" fontId="4" fillId="0" borderId="27" xfId="0" applyNumberFormat="1" applyFont="1" applyFill="1" applyBorder="1" applyAlignment="1">
      <alignment horizontal="center" vertical="top" wrapText="1"/>
    </xf>
    <xf numFmtId="0" fontId="0" fillId="0" borderId="20" xfId="0" applyBorder="1" applyAlignment="1">
      <alignment horizontal="center" vertical="top" wrapText="1"/>
    </xf>
    <xf numFmtId="0" fontId="0" fillId="0" borderId="74" xfId="0" applyBorder="1" applyAlignment="1">
      <alignment horizontal="center" vertical="top" wrapText="1"/>
    </xf>
    <xf numFmtId="0" fontId="10" fillId="0" borderId="11" xfId="0" applyFont="1" applyBorder="1" applyAlignment="1">
      <alignment wrapText="1"/>
    </xf>
    <xf numFmtId="0" fontId="0" fillId="0" borderId="74" xfId="0" applyBorder="1" applyAlignment="1">
      <alignment wrapText="1"/>
    </xf>
    <xf numFmtId="0" fontId="4" fillId="3" borderId="22" xfId="0" applyFont="1" applyFill="1"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4" fillId="0" borderId="26" xfId="0" applyFont="1" applyFill="1" applyBorder="1" applyAlignment="1">
      <alignment horizontal="center" vertical="top" wrapText="1"/>
    </xf>
    <xf numFmtId="0" fontId="0" fillId="0" borderId="19" xfId="0" applyBorder="1" applyAlignment="1">
      <alignment horizontal="center" vertical="top" wrapText="1"/>
    </xf>
    <xf numFmtId="0" fontId="0" fillId="0" borderId="36" xfId="0" applyBorder="1" applyAlignment="1">
      <alignment horizontal="center" vertical="top" wrapText="1"/>
    </xf>
    <xf numFmtId="164" fontId="4" fillId="0" borderId="26" xfId="0" applyNumberFormat="1" applyFont="1" applyFill="1" applyBorder="1" applyAlignment="1">
      <alignment horizontal="center" vertical="top"/>
    </xf>
    <xf numFmtId="0" fontId="0" fillId="0" borderId="19" xfId="0" applyBorder="1" applyAlignment="1">
      <alignment horizontal="center" vertical="top"/>
    </xf>
    <xf numFmtId="0" fontId="0" fillId="0" borderId="36" xfId="0" applyBorder="1" applyAlignment="1">
      <alignment horizontal="center" vertical="top"/>
    </xf>
    <xf numFmtId="164" fontId="4" fillId="0" borderId="26" xfId="0" applyNumberFormat="1" applyFont="1" applyFill="1" applyBorder="1" applyAlignment="1">
      <alignment horizontal="center" vertical="top" wrapText="1"/>
    </xf>
    <xf numFmtId="0" fontId="4" fillId="0" borderId="11" xfId="0" applyFont="1" applyFill="1" applyBorder="1" applyAlignment="1">
      <alignment horizontal="left" vertical="top" wrapText="1"/>
    </xf>
    <xf numFmtId="0" fontId="0" fillId="0" borderId="20" xfId="0" applyBorder="1" applyAlignment="1">
      <alignment wrapText="1"/>
    </xf>
    <xf numFmtId="0" fontId="0" fillId="0" borderId="31" xfId="0" applyBorder="1" applyAlignment="1">
      <alignment wrapText="1"/>
    </xf>
    <xf numFmtId="0" fontId="10" fillId="0" borderId="11" xfId="0" applyFont="1" applyBorder="1" applyAlignment="1">
      <alignment vertical="top" wrapText="1"/>
    </xf>
    <xf numFmtId="0" fontId="0" fillId="0" borderId="74" xfId="0" applyBorder="1" applyAlignment="1">
      <alignment vertical="top" wrapText="1"/>
    </xf>
    <xf numFmtId="49" fontId="6" fillId="0" borderId="26" xfId="0" applyNumberFormat="1" applyFont="1" applyBorder="1" applyAlignment="1">
      <alignment horizontal="center" vertical="top" wrapText="1"/>
    </xf>
    <xf numFmtId="0" fontId="31" fillId="0" borderId="0" xfId="0" applyFont="1" applyAlignment="1">
      <alignment horizontal="left" vertical="top" wrapText="1"/>
    </xf>
    <xf numFmtId="0" fontId="32" fillId="0" borderId="0" xfId="0" applyFont="1" applyAlignment="1">
      <alignment vertical="top"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2" fillId="0" borderId="6" xfId="0" applyNumberFormat="1" applyFont="1" applyBorder="1" applyAlignment="1">
      <alignment horizontal="center" vertical="top"/>
    </xf>
    <xf numFmtId="0" fontId="15" fillId="0" borderId="6" xfId="0"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Fill="1" applyBorder="1" applyAlignment="1">
      <alignment horizontal="center" vertical="top"/>
    </xf>
    <xf numFmtId="0" fontId="15" fillId="0" borderId="18"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18" xfId="3" applyFont="1" applyBorder="1" applyAlignment="1"/>
    <xf numFmtId="0" fontId="15" fillId="0" borderId="18" xfId="0"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3" fillId="14" borderId="1" xfId="0" applyNumberFormat="1" applyFont="1" applyFill="1" applyBorder="1" applyAlignment="1">
      <alignment horizontal="center" vertical="top"/>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4" fillId="0" borderId="0" xfId="3" applyFont="1" applyBorder="1" applyAlignment="1"/>
    <xf numFmtId="0" fontId="15" fillId="0" borderId="0" xfId="0" applyFont="1" applyBorder="1" applyAlignment="1"/>
    <xf numFmtId="49" fontId="3" fillId="0" borderId="19" xfId="0" applyNumberFormat="1" applyFont="1" applyBorder="1" applyAlignment="1">
      <alignment vertical="top" wrapText="1"/>
    </xf>
    <xf numFmtId="0" fontId="0" fillId="0" borderId="19" xfId="0" applyBorder="1" applyAlignment="1">
      <alignment vertical="top" wrapText="1"/>
    </xf>
    <xf numFmtId="0" fontId="0" fillId="0" borderId="30" xfId="0" applyBorder="1" applyAlignment="1">
      <alignment vertical="top" wrapText="1"/>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27" xfId="0" applyFont="1" applyBorder="1" applyAlignment="1">
      <alignment vertical="top" wrapText="1"/>
    </xf>
    <xf numFmtId="0" fontId="15" fillId="0" borderId="74" xfId="0" applyFont="1" applyBorder="1" applyAlignment="1">
      <alignment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24" fillId="0" borderId="34" xfId="0" applyFont="1" applyFill="1" applyBorder="1" applyAlignment="1">
      <alignment horizontal="left" vertical="top" wrapText="1"/>
    </xf>
    <xf numFmtId="0" fontId="24" fillId="0" borderId="39" xfId="0" applyFont="1" applyFill="1" applyBorder="1" applyAlignment="1">
      <alignment horizontal="left" vertical="top" wrapText="1"/>
    </xf>
    <xf numFmtId="0" fontId="24" fillId="0" borderId="26" xfId="0" applyFont="1" applyFill="1" applyBorder="1" applyAlignment="1">
      <alignment horizontal="center" vertical="top"/>
    </xf>
    <xf numFmtId="0" fontId="24" fillId="0" borderId="30" xfId="0" applyFont="1" applyFill="1" applyBorder="1" applyAlignment="1">
      <alignment horizontal="center" vertical="top"/>
    </xf>
    <xf numFmtId="0" fontId="24" fillId="11" borderId="27" xfId="0" applyFont="1" applyFill="1" applyBorder="1" applyAlignment="1">
      <alignment horizontal="center" vertical="top" wrapText="1"/>
    </xf>
    <xf numFmtId="0" fontId="24" fillId="11" borderId="31" xfId="0" applyFont="1" applyFill="1" applyBorder="1" applyAlignment="1">
      <alignment horizontal="center" vertical="top" wrapText="1"/>
    </xf>
    <xf numFmtId="0" fontId="24" fillId="0" borderId="50" xfId="0" applyFont="1" applyBorder="1" applyAlignment="1">
      <alignment horizontal="center" vertical="top"/>
    </xf>
    <xf numFmtId="0" fontId="24" fillId="0" borderId="42" xfId="0" applyFont="1" applyBorder="1" applyAlignment="1">
      <alignment horizontal="center" vertical="top"/>
    </xf>
    <xf numFmtId="49" fontId="5" fillId="2"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4" fillId="4" borderId="27" xfId="0" applyFont="1" applyFill="1" applyBorder="1" applyAlignment="1">
      <alignment horizontal="left" vertical="top" wrapText="1"/>
    </xf>
    <xf numFmtId="0" fontId="4"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10" fillId="4" borderId="27" xfId="0" applyFont="1" applyFill="1" applyBorder="1" applyAlignment="1">
      <alignment horizontal="left" vertical="top" wrapText="1"/>
    </xf>
    <xf numFmtId="0" fontId="10" fillId="4" borderId="31" xfId="0" applyFont="1" applyFill="1" applyBorder="1" applyAlignment="1">
      <alignment horizontal="left" vertical="top" wrapText="1"/>
    </xf>
    <xf numFmtId="0" fontId="24" fillId="0" borderId="27" xfId="0" applyNumberFormat="1" applyFont="1" applyFill="1" applyBorder="1" applyAlignment="1">
      <alignment horizontal="center" vertical="top"/>
    </xf>
    <xf numFmtId="0" fontId="24" fillId="0" borderId="31" xfId="0" applyNumberFormat="1" applyFont="1" applyFill="1" applyBorder="1" applyAlignment="1">
      <alignment horizontal="center" vertical="top"/>
    </xf>
    <xf numFmtId="0" fontId="7" fillId="4" borderId="31" xfId="0" applyFont="1" applyFill="1" applyBorder="1" applyAlignment="1">
      <alignment horizontal="left" vertical="top" wrapText="1"/>
    </xf>
    <xf numFmtId="0" fontId="24" fillId="0" borderId="26" xfId="0" applyNumberFormat="1" applyFont="1" applyFill="1" applyBorder="1" applyAlignment="1">
      <alignment horizontal="center" vertical="top"/>
    </xf>
    <xf numFmtId="0" fontId="24" fillId="0" borderId="30" xfId="0" applyNumberFormat="1" applyFont="1" applyFill="1" applyBorder="1" applyAlignment="1">
      <alignment horizontal="center" vertical="top"/>
    </xf>
    <xf numFmtId="0" fontId="24" fillId="0" borderId="27" xfId="0" applyFont="1" applyFill="1" applyBorder="1" applyAlignment="1">
      <alignment horizontal="center" vertical="top"/>
    </xf>
    <xf numFmtId="0" fontId="24" fillId="0" borderId="31" xfId="0" applyFont="1" applyFill="1" applyBorder="1" applyAlignment="1">
      <alignment horizontal="center" vertical="top"/>
    </xf>
    <xf numFmtId="0" fontId="24" fillId="0" borderId="50" xfId="0" applyFont="1" applyBorder="1" applyAlignment="1">
      <alignment horizontal="left" vertical="top" wrapText="1"/>
    </xf>
    <xf numFmtId="0" fontId="24" fillId="0" borderId="42" xfId="0" applyFont="1" applyBorder="1" applyAlignment="1">
      <alignment horizontal="left" vertical="top" wrapText="1"/>
    </xf>
    <xf numFmtId="0" fontId="24" fillId="0" borderId="50" xfId="0" applyFont="1" applyFill="1" applyBorder="1" applyAlignment="1">
      <alignment horizontal="center" vertical="top"/>
    </xf>
    <xf numFmtId="0" fontId="24" fillId="0" borderId="42" xfId="0" applyFont="1" applyFill="1" applyBorder="1" applyAlignment="1">
      <alignment horizontal="center" vertical="top"/>
    </xf>
    <xf numFmtId="0" fontId="6" fillId="0" borderId="26" xfId="0" applyFont="1" applyFill="1" applyBorder="1" applyAlignment="1">
      <alignment horizontal="center" vertical="top"/>
    </xf>
    <xf numFmtId="0" fontId="6" fillId="0" borderId="30" xfId="0" applyFont="1" applyFill="1" applyBorder="1" applyAlignment="1">
      <alignment horizontal="center" vertical="top"/>
    </xf>
    <xf numFmtId="0" fontId="6" fillId="0" borderId="66" xfId="0" applyFont="1" applyBorder="1" applyAlignment="1">
      <alignment vertical="top" wrapText="1"/>
    </xf>
    <xf numFmtId="0" fontId="26" fillId="0" borderId="44" xfId="0" applyFont="1" applyBorder="1" applyAlignment="1">
      <alignment wrapText="1"/>
    </xf>
    <xf numFmtId="0" fontId="6" fillId="0" borderId="34" xfId="0" applyFont="1" applyFill="1" applyBorder="1" applyAlignment="1">
      <alignment horizontal="center" vertical="top"/>
    </xf>
    <xf numFmtId="0" fontId="6" fillId="0" borderId="39" xfId="0" applyFont="1" applyFill="1" applyBorder="1" applyAlignment="1">
      <alignment horizontal="center" vertical="top"/>
    </xf>
    <xf numFmtId="0" fontId="6" fillId="0" borderId="27" xfId="0" applyFont="1" applyFill="1" applyBorder="1" applyAlignment="1">
      <alignment horizontal="center" vertical="top"/>
    </xf>
    <xf numFmtId="0" fontId="6" fillId="0" borderId="31" xfId="0" applyFont="1" applyFill="1" applyBorder="1" applyAlignment="1">
      <alignment horizontal="center" vertical="top"/>
    </xf>
    <xf numFmtId="0" fontId="19" fillId="0" borderId="50" xfId="0" applyFont="1" applyBorder="1" applyAlignment="1">
      <alignment horizontal="center" vertical="top" wrapText="1"/>
    </xf>
    <xf numFmtId="0" fontId="19" fillId="0" borderId="42" xfId="0" applyFont="1" applyBorder="1" applyAlignment="1">
      <alignment horizontal="center" vertical="top" wrapText="1"/>
    </xf>
    <xf numFmtId="0" fontId="24" fillId="0" borderId="50" xfId="0" applyFont="1" applyBorder="1" applyAlignment="1">
      <alignment horizontal="left" wrapText="1"/>
    </xf>
    <xf numFmtId="0" fontId="24" fillId="0" borderId="42" xfId="0" applyFont="1" applyBorder="1" applyAlignment="1">
      <alignment horizontal="left" wrapText="1"/>
    </xf>
    <xf numFmtId="0" fontId="80" fillId="0" borderId="50" xfId="0" applyFont="1" applyBorder="1" applyAlignment="1">
      <alignment horizontal="center" vertical="top" wrapText="1"/>
    </xf>
    <xf numFmtId="0" fontId="80" fillId="0" borderId="42" xfId="0" applyFont="1" applyBorder="1" applyAlignment="1">
      <alignment horizontal="center" vertical="top" wrapText="1"/>
    </xf>
    <xf numFmtId="0" fontId="26" fillId="0" borderId="59" xfId="0" applyFont="1" applyBorder="1" applyAlignment="1">
      <alignment wrapText="1"/>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4" fillId="0" borderId="66" xfId="0" applyFont="1" applyBorder="1" applyAlignment="1">
      <alignment horizontal="left" vertical="justify" wrapText="1"/>
    </xf>
    <xf numFmtId="0" fontId="24" fillId="0" borderId="44" xfId="0" applyFont="1" applyBorder="1" applyAlignment="1">
      <alignment horizontal="left" vertical="justify" wrapText="1"/>
    </xf>
    <xf numFmtId="49" fontId="2" fillId="0" borderId="34" xfId="0" applyNumberFormat="1" applyFont="1" applyBorder="1" applyAlignment="1">
      <alignment horizontal="center" vertical="top"/>
    </xf>
    <xf numFmtId="49" fontId="2" fillId="0" borderId="39" xfId="0" applyNumberFormat="1" applyFont="1" applyBorder="1" applyAlignment="1">
      <alignment horizontal="center" vertical="top"/>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49" fontId="5" fillId="2" borderId="6"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3" xfId="0" applyNumberFormat="1" applyFont="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6" fillId="0" borderId="50"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0" borderId="27" xfId="0" applyNumberFormat="1" applyFont="1" applyBorder="1" applyAlignment="1">
      <alignment horizontal="center" vertical="top"/>
    </xf>
    <xf numFmtId="49" fontId="5" fillId="0" borderId="31" xfId="0" applyNumberFormat="1" applyFont="1" applyBorder="1" applyAlignment="1">
      <alignment horizontal="center" vertical="top"/>
    </xf>
    <xf numFmtId="0" fontId="4" fillId="0" borderId="42" xfId="0" applyFont="1" applyFill="1" applyBorder="1" applyAlignment="1">
      <alignment horizontal="left" vertical="top" wrapText="1"/>
    </xf>
    <xf numFmtId="0" fontId="10" fillId="0" borderId="27" xfId="0" applyFont="1" applyFill="1" applyBorder="1" applyAlignment="1">
      <alignment horizontal="left" vertical="top" wrapText="1"/>
    </xf>
    <xf numFmtId="0" fontId="7" fillId="0" borderId="31" xfId="0" applyFont="1" applyBorder="1" applyAlignment="1">
      <alignment horizontal="left"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19" fillId="0" borderId="50" xfId="0" applyFont="1" applyFill="1" applyBorder="1" applyAlignment="1">
      <alignment horizontal="center" vertical="top"/>
    </xf>
    <xf numFmtId="0" fontId="19"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24"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2" fillId="0" borderId="0" xfId="0" applyFont="1" applyAlignment="1">
      <alignment vertical="top"/>
    </xf>
    <xf numFmtId="0" fontId="7" fillId="0" borderId="0" xfId="0" applyFont="1" applyAlignment="1">
      <alignment horizontal="left" wrapText="1"/>
    </xf>
    <xf numFmtId="0" fontId="24"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49" fontId="2" fillId="0" borderId="34"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2" fillId="0" borderId="50" xfId="0" applyFont="1" applyFill="1" applyBorder="1" applyAlignment="1">
      <alignment horizontal="center" vertical="top"/>
    </xf>
    <xf numFmtId="0" fontId="2" fillId="0" borderId="55" xfId="0"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24" fillId="0" borderId="50" xfId="0" applyNumberFormat="1" applyFont="1" applyFill="1" applyBorder="1" applyAlignment="1">
      <alignment horizontal="center" vertical="top"/>
    </xf>
    <xf numFmtId="164" fontId="24" fillId="0" borderId="55"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49" fontId="2" fillId="11" borderId="1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6" fillId="0" borderId="6" xfId="0" applyFont="1" applyFill="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35" fillId="0" borderId="34" xfId="0" applyFont="1" applyFill="1" applyBorder="1" applyAlignment="1">
      <alignment horizontal="left" vertical="top" wrapText="1"/>
    </xf>
    <xf numFmtId="0" fontId="35" fillId="0" borderId="39"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39" xfId="0" applyFont="1" applyFill="1" applyBorder="1" applyAlignment="1">
      <alignment horizontal="left" vertical="top" wrapText="1"/>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0" borderId="12" xfId="0" applyNumberFormat="1" applyFont="1" applyBorder="1" applyAlignment="1">
      <alignment horizontal="center" vertical="top"/>
    </xf>
    <xf numFmtId="164" fontId="6" fillId="0" borderId="73" xfId="0" applyNumberFormat="1" applyFont="1" applyFill="1" applyBorder="1" applyAlignment="1">
      <alignment horizontal="left" vertical="center" wrapText="1"/>
    </xf>
    <xf numFmtId="0" fontId="26" fillId="0" borderId="44" xfId="0" applyFont="1" applyBorder="1" applyAlignment="1">
      <alignment horizontal="left" vertical="center" wrapText="1"/>
    </xf>
    <xf numFmtId="0" fontId="6" fillId="0" borderId="50"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0" fontId="6" fillId="0" borderId="54" xfId="4" applyFont="1" applyBorder="1" applyAlignment="1">
      <alignment horizontal="left" vertical="top" wrapText="1"/>
    </xf>
    <xf numFmtId="0" fontId="0" fillId="0" borderId="62" xfId="0" applyBorder="1" applyAlignment="1">
      <alignment vertical="top" wrapText="1"/>
    </xf>
    <xf numFmtId="0" fontId="0" fillId="0" borderId="69" xfId="0" applyBorder="1" applyAlignment="1">
      <alignment vertical="top" wrapText="1"/>
    </xf>
    <xf numFmtId="164" fontId="22" fillId="0" borderId="54" xfId="4" applyNumberFormat="1"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70" xfId="4" applyFont="1" applyBorder="1" applyAlignment="1">
      <alignmen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68" fillId="0" borderId="34" xfId="4" applyNumberFormat="1" applyFont="1" applyBorder="1" applyAlignment="1">
      <alignment wrapText="1"/>
    </xf>
    <xf numFmtId="1" fontId="78" fillId="0" borderId="6" xfId="4" applyNumberFormat="1" applyFont="1" applyBorder="1" applyAlignment="1">
      <alignment wrapText="1"/>
    </xf>
    <xf numFmtId="1" fontId="78" fillId="0" borderId="39" xfId="4" applyNumberFormat="1" applyFont="1" applyBorder="1" applyAlignment="1">
      <alignment wrapText="1"/>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1" fontId="5" fillId="0" borderId="14" xfId="4" applyNumberFormat="1" applyFont="1" applyBorder="1" applyAlignment="1">
      <alignment horizontal="center" vertical="top"/>
    </xf>
    <xf numFmtId="1" fontId="5" fillId="0" borderId="19" xfId="4" applyNumberFormat="1" applyFont="1" applyBorder="1" applyAlignment="1">
      <alignment horizontal="center" vertical="top"/>
    </xf>
    <xf numFmtId="1" fontId="5" fillId="0" borderId="1"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1" fontId="4" fillId="4" borderId="34" xfId="4" applyNumberFormat="1" applyFont="1" applyFill="1" applyBorder="1" applyAlignment="1">
      <alignment horizontal="lef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70" fillId="3" borderId="22" xfId="4" applyNumberFormat="1" applyFont="1" applyFill="1" applyBorder="1" applyAlignment="1">
      <alignment horizontal="left" vertical="top"/>
    </xf>
    <xf numFmtId="1" fontId="70" fillId="3" borderId="23" xfId="4" applyNumberFormat="1" applyFont="1" applyFill="1" applyBorder="1" applyAlignment="1">
      <alignment horizontal="left" vertical="top"/>
    </xf>
    <xf numFmtId="1" fontId="70" fillId="3" borderId="67" xfId="4" applyNumberFormat="1" applyFont="1" applyFill="1" applyBorder="1" applyAlignment="1">
      <alignment horizontal="left" vertical="top"/>
    </xf>
    <xf numFmtId="1" fontId="70" fillId="3"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49" fontId="5" fillId="0" borderId="9"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1" fontId="5" fillId="0" borderId="9" xfId="4" applyNumberFormat="1" applyFont="1" applyBorder="1" applyAlignment="1">
      <alignment horizontal="center" vertical="top"/>
    </xf>
    <xf numFmtId="1" fontId="4" fillId="4" borderId="65" xfId="4" applyNumberFormat="1" applyFont="1" applyFill="1" applyBorder="1" applyAlignment="1">
      <alignment horizontal="left" vertical="top" wrapText="1"/>
    </xf>
    <xf numFmtId="1" fontId="4" fillId="4" borderId="28" xfId="4" applyNumberFormat="1" applyFont="1" applyFill="1" applyBorder="1" applyAlignment="1">
      <alignment horizontal="left" vertical="top" wrapText="1"/>
    </xf>
    <xf numFmtId="1" fontId="4" fillId="4" borderId="41" xfId="4" applyNumberFormat="1" applyFont="1" applyFill="1" applyBorder="1" applyAlignment="1">
      <alignment horizontal="left" vertical="top"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0" fontId="7" fillId="0" borderId="0" xfId="4" applyFont="1" applyAlignment="1">
      <alignment horizontal="left" wrapText="1"/>
    </xf>
    <xf numFmtId="0" fontId="6" fillId="0" borderId="15" xfId="4" applyFont="1" applyBorder="1" applyAlignment="1">
      <alignment horizontal="center" vertical="center" textRotation="90" wrapText="1"/>
    </xf>
    <xf numFmtId="0" fontId="6" fillId="0" borderId="61" xfId="4" applyFont="1" applyBorder="1" applyAlignment="1">
      <alignment horizontal="center" vertical="center" textRotation="90" wrapText="1"/>
    </xf>
    <xf numFmtId="0" fontId="6" fillId="0" borderId="13" xfId="4" applyFont="1" applyBorder="1" applyAlignment="1">
      <alignment horizontal="center" vertical="center" textRotation="90" wrapText="1"/>
    </xf>
    <xf numFmtId="0" fontId="6" fillId="0" borderId="14" xfId="4" applyFont="1" applyBorder="1" applyAlignment="1">
      <alignment horizontal="center" vertical="center" textRotation="90" wrapText="1"/>
    </xf>
    <xf numFmtId="0" fontId="6" fillId="0" borderId="57" xfId="4" applyFont="1" applyBorder="1" applyAlignment="1">
      <alignment horizontal="center" vertical="center" textRotation="90" wrapText="1"/>
    </xf>
    <xf numFmtId="0" fontId="6" fillId="0" borderId="1" xfId="4" applyFont="1" applyBorder="1" applyAlignment="1">
      <alignment horizontal="center" vertical="center" textRotation="90" wrapText="1"/>
    </xf>
    <xf numFmtId="0" fontId="6" fillId="0" borderId="2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50" xfId="4" applyNumberFormat="1" applyFont="1" applyBorder="1" applyAlignment="1">
      <alignment horizontal="center" vertical="center" textRotation="90" wrapText="1"/>
    </xf>
    <xf numFmtId="0" fontId="6" fillId="0" borderId="18" xfId="4" applyNumberFormat="1" applyFont="1" applyBorder="1" applyAlignment="1">
      <alignment horizontal="center" vertical="center" textRotation="90" wrapText="1"/>
    </xf>
    <xf numFmtId="0" fontId="6" fillId="0" borderId="42" xfId="4" applyNumberFormat="1" applyFont="1" applyBorder="1" applyAlignment="1">
      <alignment horizontal="center" vertical="center" textRotation="90" wrapText="1"/>
    </xf>
    <xf numFmtId="0" fontId="6" fillId="0" borderId="17" xfId="4" applyFont="1" applyBorder="1" applyAlignment="1">
      <alignment horizontal="center" vertical="center" textRotation="90" wrapText="1"/>
    </xf>
    <xf numFmtId="0" fontId="6" fillId="0" borderId="62" xfId="4" applyFont="1" applyBorder="1" applyAlignment="1">
      <alignment horizontal="center" vertical="center" textRotation="90" wrapText="1"/>
    </xf>
    <xf numFmtId="0" fontId="6" fillId="0" borderId="21" xfId="4" applyFont="1" applyBorder="1" applyAlignment="1">
      <alignment horizontal="center" vertical="center" textRotation="90" wrapText="1"/>
    </xf>
    <xf numFmtId="0" fontId="6" fillId="0" borderId="50" xfId="4" applyFont="1" applyBorder="1" applyAlignment="1">
      <alignment horizontal="center" vertical="center" textRotation="90" wrapText="1"/>
    </xf>
    <xf numFmtId="0" fontId="6" fillId="0" borderId="18" xfId="4" applyFont="1" applyBorder="1" applyAlignment="1">
      <alignment horizontal="center" vertical="center" textRotation="90" wrapText="1"/>
    </xf>
    <xf numFmtId="0" fontId="6" fillId="0" borderId="42" xfId="4" applyFont="1" applyBorder="1" applyAlignment="1">
      <alignment horizontal="center" vertical="center" textRotation="90" wrapText="1"/>
    </xf>
    <xf numFmtId="0" fontId="6" fillId="0" borderId="67" xfId="4" applyFont="1" applyBorder="1" applyAlignment="1">
      <alignment horizontal="center" vertical="center" textRotation="90" wrapText="1"/>
    </xf>
    <xf numFmtId="0" fontId="6" fillId="0" borderId="0" xfId="4" applyFont="1" applyBorder="1" applyAlignment="1">
      <alignment horizontal="center" vertical="center" textRotation="90" wrapText="1"/>
    </xf>
    <xf numFmtId="0" fontId="6" fillId="0" borderId="43" xfId="4" applyFont="1" applyBorder="1" applyAlignment="1">
      <alignment horizontal="center" vertical="center" textRotation="90" wrapText="1"/>
    </xf>
    <xf numFmtId="0" fontId="5" fillId="0" borderId="52" xfId="4" applyFont="1" applyBorder="1" applyAlignment="1">
      <alignment horizontal="center" vertical="center"/>
    </xf>
    <xf numFmtId="0" fontId="5" fillId="0" borderId="17" xfId="4" applyFont="1" applyBorder="1" applyAlignment="1">
      <alignment horizontal="center" vertical="center"/>
    </xf>
    <xf numFmtId="0" fontId="5" fillId="0" borderId="46" xfId="4" applyFont="1" applyBorder="1" applyAlignment="1">
      <alignment horizontal="center" vertical="center"/>
    </xf>
    <xf numFmtId="0" fontId="6" fillId="0" borderId="10" xfId="4" applyFont="1" applyBorder="1" applyAlignment="1">
      <alignment horizontal="center" vertical="center" textRotation="90" wrapText="1"/>
    </xf>
    <xf numFmtId="0" fontId="6" fillId="0" borderId="39" xfId="4" applyFont="1" applyBorder="1" applyAlignment="1">
      <alignment horizontal="center" vertical="center" textRotation="90" wrapText="1"/>
    </xf>
    <xf numFmtId="0" fontId="6" fillId="0" borderId="57" xfId="4" applyFont="1" applyBorder="1" applyAlignment="1">
      <alignment horizontal="center" vertical="center"/>
    </xf>
    <xf numFmtId="0" fontId="6" fillId="0" borderId="11" xfId="4" applyFont="1" applyFill="1" applyBorder="1" applyAlignment="1">
      <alignment horizontal="center" vertical="center" textRotation="90" wrapText="1"/>
    </xf>
    <xf numFmtId="0" fontId="6" fillId="0" borderId="31" xfId="4" applyFont="1" applyFill="1" applyBorder="1" applyAlignment="1">
      <alignment horizontal="center" vertical="center" textRotation="90" wrapText="1"/>
    </xf>
    <xf numFmtId="0" fontId="6" fillId="0" borderId="10"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36" xfId="4" applyFont="1" applyBorder="1" applyAlignment="1">
      <alignment horizontal="center" vertical="center"/>
    </xf>
    <xf numFmtId="0" fontId="6" fillId="0" borderId="74" xfId="4" applyFont="1" applyBorder="1" applyAlignment="1">
      <alignment horizontal="center" vertical="center"/>
    </xf>
    <xf numFmtId="0" fontId="3" fillId="2" borderId="23" xfId="4" applyFont="1" applyFill="1" applyBorder="1" applyAlignment="1">
      <alignment horizontal="left" vertical="top"/>
    </xf>
    <xf numFmtId="0" fontId="3" fillId="2" borderId="24" xfId="4" applyFont="1" applyFill="1" applyBorder="1" applyAlignment="1">
      <alignment horizontal="left" vertical="top"/>
    </xf>
    <xf numFmtId="0" fontId="5" fillId="3" borderId="4" xfId="4" applyFont="1" applyFill="1" applyBorder="1" applyAlignment="1">
      <alignment horizontal="left" vertical="top" wrapText="1"/>
    </xf>
    <xf numFmtId="0" fontId="5" fillId="3" borderId="60" xfId="4" applyFont="1" applyFill="1" applyBorder="1" applyAlignment="1">
      <alignment horizontal="left" vertical="top" wrapText="1"/>
    </xf>
    <xf numFmtId="49" fontId="5" fillId="3" borderId="25" xfId="4" applyNumberFormat="1" applyFont="1" applyFill="1" applyBorder="1" applyAlignment="1">
      <alignment horizontal="center" vertical="top"/>
    </xf>
    <xf numFmtId="49" fontId="5" fillId="3" borderId="72" xfId="4" applyNumberFormat="1" applyFont="1" applyFill="1" applyBorder="1" applyAlignment="1">
      <alignment horizontal="center" vertical="top"/>
    </xf>
    <xf numFmtId="49" fontId="5" fillId="3" borderId="63" xfId="4" applyNumberFormat="1" applyFont="1" applyFill="1" applyBorder="1" applyAlignment="1">
      <alignment horizontal="center" vertical="top"/>
    </xf>
    <xf numFmtId="49" fontId="3" fillId="0" borderId="14" xfId="4" applyNumberFormat="1" applyFont="1" applyBorder="1" applyAlignment="1">
      <alignment horizontal="center" vertical="top"/>
    </xf>
    <xf numFmtId="49" fontId="3" fillId="0" borderId="9" xfId="4" applyNumberFormat="1" applyFont="1" applyBorder="1" applyAlignment="1">
      <alignment horizontal="center" vertical="top"/>
    </xf>
    <xf numFmtId="49" fontId="3" fillId="0" borderId="1" xfId="4" applyNumberFormat="1" applyFont="1" applyBorder="1" applyAlignment="1">
      <alignment horizontal="center" vertical="top"/>
    </xf>
    <xf numFmtId="0" fontId="4" fillId="0" borderId="35"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0" borderId="40" xfId="4" applyFont="1" applyFill="1" applyBorder="1" applyAlignment="1">
      <alignment horizontal="lef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2" xfId="4" applyNumberFormat="1" applyFont="1" applyBorder="1" applyAlignment="1">
      <alignment horizontal="center" vertical="top"/>
    </xf>
    <xf numFmtId="49" fontId="2" fillId="0" borderId="52" xfId="4" applyNumberFormat="1" applyFont="1" applyBorder="1" applyAlignment="1">
      <alignment horizontal="center" vertical="top"/>
    </xf>
    <xf numFmtId="49" fontId="2" fillId="0" borderId="73" xfId="4" applyNumberFormat="1" applyFont="1" applyBorder="1" applyAlignment="1">
      <alignment horizontal="center" vertical="top"/>
    </xf>
    <xf numFmtId="49" fontId="2" fillId="0" borderId="53" xfId="4" applyNumberFormat="1" applyFont="1" applyBorder="1" applyAlignment="1">
      <alignment horizontal="center" vertical="top"/>
    </xf>
    <xf numFmtId="0" fontId="4" fillId="0" borderId="34" xfId="4" applyFont="1" applyFill="1" applyBorder="1" applyAlignment="1">
      <alignment horizontal="left" vertical="top" wrapText="1"/>
    </xf>
    <xf numFmtId="0" fontId="7" fillId="0" borderId="71" xfId="4" applyFont="1" applyBorder="1" applyAlignment="1">
      <alignment horizontal="left" vertical="top" wrapText="1"/>
    </xf>
    <xf numFmtId="49" fontId="3" fillId="3" borderId="22" xfId="4" applyNumberFormat="1" applyFont="1" applyFill="1" applyBorder="1" applyAlignment="1">
      <alignment horizontal="right" vertical="top"/>
    </xf>
    <xf numFmtId="49" fontId="3" fillId="3" borderId="23" xfId="4" applyNumberFormat="1" applyFont="1" applyFill="1" applyBorder="1" applyAlignment="1">
      <alignment horizontal="right" vertical="top"/>
    </xf>
    <xf numFmtId="49" fontId="3" fillId="3" borderId="22" xfId="4" applyNumberFormat="1" applyFont="1" applyFill="1" applyBorder="1" applyAlignment="1">
      <alignment horizontal="left" vertical="top"/>
    </xf>
    <xf numFmtId="49" fontId="3" fillId="3" borderId="23" xfId="4" applyNumberFormat="1" applyFont="1" applyFill="1" applyBorder="1" applyAlignment="1">
      <alignment horizontal="left" vertical="top"/>
    </xf>
    <xf numFmtId="49" fontId="3" fillId="3" borderId="24" xfId="4" applyNumberFormat="1" applyFont="1" applyFill="1" applyBorder="1" applyAlignment="1">
      <alignment horizontal="left" vertical="top"/>
    </xf>
    <xf numFmtId="49" fontId="5" fillId="3" borderId="14" xfId="4" applyNumberFormat="1" applyFont="1" applyFill="1" applyBorder="1" applyAlignment="1">
      <alignment horizontal="center" vertical="top"/>
    </xf>
    <xf numFmtId="49" fontId="5" fillId="3" borderId="19" xfId="4" applyNumberFormat="1" applyFont="1" applyFill="1" applyBorder="1" applyAlignment="1">
      <alignment horizontal="center" vertical="top"/>
    </xf>
    <xf numFmtId="49" fontId="5" fillId="3" borderId="1" xfId="4" applyNumberFormat="1" applyFont="1" applyFill="1" applyBorder="1" applyAlignment="1">
      <alignment horizontal="center" vertical="top"/>
    </xf>
    <xf numFmtId="49" fontId="3" fillId="0" borderId="19" xfId="4" applyNumberFormat="1" applyFont="1" applyBorder="1" applyAlignment="1">
      <alignment horizontal="center" vertical="top"/>
    </xf>
    <xf numFmtId="0" fontId="4" fillId="0" borderId="25" xfId="4" applyFont="1" applyFill="1" applyBorder="1" applyAlignment="1">
      <alignment vertical="top" wrapText="1"/>
    </xf>
    <xf numFmtId="0" fontId="4" fillId="0" borderId="7" xfId="4" applyFont="1" applyFill="1" applyBorder="1" applyAlignment="1">
      <alignment vertical="top" wrapText="1"/>
    </xf>
    <xf numFmtId="0" fontId="4" fillId="0" borderId="63" xfId="4" applyFont="1" applyFill="1" applyBorder="1" applyAlignment="1">
      <alignment vertical="top" wrapText="1"/>
    </xf>
    <xf numFmtId="0" fontId="4" fillId="0" borderId="65" xfId="4" applyFont="1" applyFill="1" applyBorder="1" applyAlignment="1">
      <alignment horizontal="left" vertical="top" wrapText="1"/>
    </xf>
    <xf numFmtId="0" fontId="4" fillId="0" borderId="28" xfId="4" applyFont="1" applyFill="1" applyBorder="1" applyAlignment="1">
      <alignment horizontal="left" vertical="top" wrapText="1"/>
    </xf>
    <xf numFmtId="0" fontId="4" fillId="0" borderId="41" xfId="4" applyFont="1" applyFill="1" applyBorder="1" applyAlignment="1">
      <alignment horizontal="left" vertical="top" wrapText="1"/>
    </xf>
    <xf numFmtId="0" fontId="3" fillId="0" borderId="15"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6" xfId="4" applyFont="1" applyBorder="1" applyAlignment="1">
      <alignment horizontal="center" vertical="center" wrapText="1"/>
    </xf>
    <xf numFmtId="0" fontId="7" fillId="0" borderId="28" xfId="4" applyFont="1" applyFill="1" applyBorder="1" applyAlignment="1">
      <alignment horizontal="left" vertical="top" wrapText="1"/>
    </xf>
    <xf numFmtId="0" fontId="7" fillId="0" borderId="41" xfId="4" applyFont="1" applyFill="1" applyBorder="1" applyAlignment="1">
      <alignment horizontal="left" vertical="top" wrapText="1"/>
    </xf>
    <xf numFmtId="49" fontId="5" fillId="6" borderId="23" xfId="4" applyNumberFormat="1" applyFont="1" applyFill="1" applyBorder="1" applyAlignment="1">
      <alignment horizontal="right" vertical="top"/>
    </xf>
    <xf numFmtId="0" fontId="6" fillId="6" borderId="53" xfId="4" applyFont="1" applyFill="1" applyBorder="1" applyAlignment="1">
      <alignment horizontal="center" vertical="top"/>
    </xf>
    <xf numFmtId="0" fontId="6" fillId="6" borderId="21" xfId="4" applyFont="1" applyFill="1" applyBorder="1" applyAlignment="1">
      <alignment horizontal="center" vertical="top"/>
    </xf>
    <xf numFmtId="0" fontId="6" fillId="6" borderId="48" xfId="4" applyFont="1" applyFill="1" applyBorder="1" applyAlignment="1">
      <alignment horizontal="center" vertical="top"/>
    </xf>
    <xf numFmtId="49" fontId="4" fillId="0" borderId="67" xfId="4" applyNumberFormat="1" applyFont="1" applyFill="1" applyBorder="1" applyAlignment="1">
      <alignment horizontal="left" vertical="top"/>
    </xf>
    <xf numFmtId="0" fontId="76" fillId="0" borderId="67" xfId="4" applyFont="1" applyBorder="1" applyAlignment="1">
      <alignment horizontal="left" vertical="top"/>
    </xf>
    <xf numFmtId="164" fontId="15" fillId="0" borderId="54" xfId="4" applyNumberFormat="1" applyFont="1" applyBorder="1" applyAlignment="1">
      <alignment horizontal="center" vertical="top" wrapText="1"/>
    </xf>
    <xf numFmtId="164" fontId="15" fillId="0" borderId="62" xfId="4" applyNumberFormat="1" applyFont="1" applyBorder="1" applyAlignment="1">
      <alignment horizontal="center" vertical="top" wrapText="1"/>
    </xf>
    <xf numFmtId="164" fontId="15" fillId="0" borderId="69" xfId="4" applyNumberFormat="1" applyFont="1" applyBorder="1" applyAlignment="1">
      <alignment horizontal="center" vertical="top" wrapText="1"/>
    </xf>
    <xf numFmtId="0" fontId="3" fillId="6" borderId="3" xfId="4" applyFont="1" applyFill="1" applyBorder="1" applyAlignment="1">
      <alignment horizontal="right" vertical="top" wrapText="1"/>
    </xf>
    <xf numFmtId="164" fontId="12" fillId="6" borderId="32" xfId="4" applyNumberFormat="1" applyFont="1" applyFill="1" applyBorder="1" applyAlignment="1">
      <alignment horizontal="center" vertical="top" wrapText="1"/>
    </xf>
    <xf numFmtId="164" fontId="12" fillId="6" borderId="23" xfId="4" applyNumberFormat="1" applyFont="1" applyFill="1" applyBorder="1" applyAlignment="1">
      <alignment horizontal="center" vertical="top" wrapText="1"/>
    </xf>
    <xf numFmtId="164" fontId="12" fillId="6" borderId="24" xfId="4" applyNumberFormat="1" applyFont="1" applyFill="1" applyBorder="1" applyAlignment="1">
      <alignment horizontal="center" vertical="top" wrapText="1"/>
    </xf>
    <xf numFmtId="0" fontId="4" fillId="0" borderId="71" xfId="4" applyFont="1" applyBorder="1" applyAlignment="1">
      <alignment horizontal="left" vertical="top" wrapText="1"/>
    </xf>
    <xf numFmtId="164" fontId="15" fillId="0" borderId="68" xfId="4" applyNumberFormat="1" applyFont="1" applyBorder="1" applyAlignment="1">
      <alignment horizontal="center" vertical="top" wrapText="1"/>
    </xf>
    <xf numFmtId="164" fontId="15" fillId="0" borderId="58" xfId="4" applyNumberFormat="1" applyFont="1" applyBorder="1" applyAlignment="1">
      <alignment horizontal="center" vertical="top" wrapText="1"/>
    </xf>
    <xf numFmtId="164" fontId="15" fillId="0" borderId="64" xfId="4" applyNumberFormat="1" applyFont="1" applyBorder="1" applyAlignment="1">
      <alignment horizontal="center" vertical="top" wrapText="1"/>
    </xf>
    <xf numFmtId="0" fontId="4" fillId="0" borderId="54" xfId="4" applyFont="1" applyBorder="1" applyAlignment="1">
      <alignment horizontal="left" vertical="top" wrapText="1"/>
    </xf>
    <xf numFmtId="0" fontId="4" fillId="0" borderId="61" xfId="4" applyFont="1" applyBorder="1" applyAlignment="1">
      <alignment horizontal="left" vertical="top" wrapText="1"/>
    </xf>
    <xf numFmtId="0" fontId="3" fillId="5" borderId="3" xfId="4" applyFont="1" applyFill="1" applyBorder="1" applyAlignment="1">
      <alignment horizontal="right" vertical="top" wrapText="1"/>
    </xf>
    <xf numFmtId="164" fontId="33" fillId="5" borderId="23" xfId="4" applyNumberFormat="1" applyFont="1" applyFill="1" applyBorder="1" applyAlignment="1">
      <alignment horizontal="center" vertical="top" wrapText="1"/>
    </xf>
    <xf numFmtId="164" fontId="33" fillId="5" borderId="24" xfId="4" applyNumberFormat="1" applyFont="1" applyFill="1" applyBorder="1" applyAlignment="1">
      <alignment horizontal="center" vertical="top" wrapText="1"/>
    </xf>
    <xf numFmtId="0" fontId="4" fillId="0" borderId="15" xfId="4" applyFont="1" applyBorder="1" applyAlignment="1">
      <alignment horizontal="left" vertical="top" wrapText="1"/>
    </xf>
    <xf numFmtId="0" fontId="7" fillId="0" borderId="14" xfId="4" applyFont="1" applyBorder="1" applyAlignment="1">
      <alignment vertical="top" wrapText="1"/>
    </xf>
    <xf numFmtId="0" fontId="7" fillId="0" borderId="16" xfId="4" applyFont="1" applyBorder="1" applyAlignment="1">
      <alignment vertical="top" wrapText="1"/>
    </xf>
    <xf numFmtId="164" fontId="15" fillId="0" borderId="17" xfId="4" applyNumberFormat="1" applyFont="1" applyBorder="1" applyAlignment="1">
      <alignment horizontal="center" vertical="top" wrapText="1"/>
    </xf>
    <xf numFmtId="164" fontId="15" fillId="0" borderId="46" xfId="4" applyNumberFormat="1" applyFont="1" applyBorder="1" applyAlignment="1">
      <alignment horizontal="center" vertical="top" wrapText="1"/>
    </xf>
    <xf numFmtId="0" fontId="4" fillId="4" borderId="54" xfId="4" applyFont="1" applyFill="1" applyBorder="1" applyAlignment="1">
      <alignment horizontal="left" vertical="top" wrapText="1"/>
    </xf>
    <xf numFmtId="0" fontId="7" fillId="4" borderId="62" xfId="4" applyFont="1" applyFill="1" applyBorder="1" applyAlignment="1">
      <alignment horizontal="left" vertical="top" wrapText="1"/>
    </xf>
    <xf numFmtId="0" fontId="7" fillId="4" borderId="69" xfId="4"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164" fontId="22" fillId="0" borderId="54" xfId="0" applyNumberFormat="1" applyFont="1" applyFill="1" applyBorder="1" applyAlignment="1">
      <alignment horizontal="center"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9"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31" fillId="0" borderId="0" xfId="0" applyFont="1" applyFill="1" applyBorder="1" applyAlignment="1">
      <alignment horizontal="left" wrapText="1"/>
    </xf>
    <xf numFmtId="0" fontId="39" fillId="0" borderId="0" xfId="0" applyFont="1" applyAlignment="1">
      <alignment wrapText="1"/>
    </xf>
    <xf numFmtId="0" fontId="0" fillId="0" borderId="57" xfId="0" applyBorder="1" applyAlignment="1">
      <alignment vertical="top" wrapText="1"/>
    </xf>
    <xf numFmtId="0" fontId="0" fillId="0" borderId="56" xfId="0" applyBorder="1" applyAlignment="1">
      <alignment vertical="top" wrapText="1"/>
    </xf>
    <xf numFmtId="0" fontId="0" fillId="0" borderId="70" xfId="0" applyBorder="1" applyAlignment="1">
      <alignment vertical="top" wrapText="1"/>
    </xf>
    <xf numFmtId="0" fontId="0" fillId="6" borderId="4" xfId="0" applyFill="1" applyBorder="1" applyAlignment="1">
      <alignment vertical="top" wrapText="1"/>
    </xf>
    <xf numFmtId="0" fontId="0" fillId="6" borderId="22" xfId="0" applyFill="1"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0" fontId="0" fillId="0" borderId="4" xfId="0" applyBorder="1" applyAlignment="1">
      <alignment vertical="top" wrapText="1"/>
    </xf>
    <xf numFmtId="0" fontId="0" fillId="0" borderId="60" xfId="0" applyBorder="1" applyAlignment="1">
      <alignment vertical="top" wrapText="1"/>
    </xf>
    <xf numFmtId="164" fontId="22" fillId="0" borderId="53" xfId="0" applyNumberFormat="1" applyFont="1" applyBorder="1" applyAlignment="1">
      <alignment horizontal="center"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4" fillId="0" borderId="34" xfId="0" applyFont="1" applyFill="1" applyBorder="1" applyAlignment="1">
      <alignment horizontal="justify" vertical="top" wrapText="1"/>
    </xf>
    <xf numFmtId="0" fontId="7" fillId="0" borderId="6" xfId="0" applyFont="1" applyBorder="1" applyAlignment="1">
      <alignment horizontal="justify" wrapText="1"/>
    </xf>
    <xf numFmtId="0" fontId="7" fillId="0" borderId="39" xfId="0" applyFont="1" applyBorder="1" applyAlignment="1">
      <alignment horizontal="justify" wrapText="1"/>
    </xf>
    <xf numFmtId="0" fontId="4" fillId="0" borderId="27"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7" fillId="0" borderId="71" xfId="0" applyFont="1" applyBorder="1" applyAlignment="1">
      <alignment horizontal="left" vertical="top" wrapText="1"/>
    </xf>
    <xf numFmtId="0" fontId="4" fillId="0" borderId="65" xfId="0" applyFont="1" applyFill="1" applyBorder="1" applyAlignment="1">
      <alignment horizontal="justify" vertical="top" wrapText="1"/>
    </xf>
    <xf numFmtId="0" fontId="4" fillId="0" borderId="28" xfId="0" applyFont="1" applyFill="1" applyBorder="1" applyAlignment="1">
      <alignment horizontal="justify" vertical="top" wrapText="1"/>
    </xf>
    <xf numFmtId="0" fontId="4" fillId="0" borderId="41" xfId="0" applyFont="1" applyFill="1" applyBorder="1" applyAlignment="1">
      <alignment horizontal="justify" vertical="top" wrapText="1"/>
    </xf>
    <xf numFmtId="0" fontId="4" fillId="0" borderId="66" xfId="0" applyFont="1" applyFill="1" applyBorder="1" applyAlignment="1">
      <alignment horizontal="justify" vertical="top" wrapText="1"/>
    </xf>
    <xf numFmtId="0" fontId="4" fillId="0" borderId="44" xfId="0" applyFont="1" applyFill="1" applyBorder="1" applyAlignment="1">
      <alignment horizontal="justify"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4" fillId="4" borderId="34" xfId="0" applyFont="1" applyFill="1" applyBorder="1" applyAlignment="1">
      <alignment horizontal="justify" vertical="top" wrapText="1"/>
    </xf>
    <xf numFmtId="0" fontId="4" fillId="4" borderId="39" xfId="0" applyFont="1" applyFill="1" applyBorder="1" applyAlignment="1">
      <alignment horizontal="justify"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5" fillId="0" borderId="53" xfId="0" applyNumberFormat="1" applyFont="1" applyFill="1" applyBorder="1" applyAlignment="1">
      <alignment horizontal="center" vertical="top" wrapText="1"/>
    </xf>
    <xf numFmtId="164" fontId="15" fillId="0" borderId="21" xfId="0" applyNumberFormat="1" applyFont="1" applyFill="1" applyBorder="1" applyAlignment="1">
      <alignment horizontal="center" vertical="top" wrapText="1"/>
    </xf>
    <xf numFmtId="164" fontId="15" fillId="0" borderId="48" xfId="0" applyNumberFormat="1" applyFont="1" applyFill="1" applyBorder="1" applyAlignment="1">
      <alignment horizontal="center"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12" fillId="9" borderId="32"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15" fillId="0" borderId="54"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15" fillId="0" borderId="44" xfId="0" applyNumberFormat="1" applyFont="1" applyFill="1" applyBorder="1" applyAlignment="1">
      <alignment horizontal="center" vertical="top" wrapText="1"/>
    </xf>
    <xf numFmtId="164" fontId="15" fillId="0" borderId="62" xfId="0" applyNumberFormat="1" applyFont="1" applyFill="1" applyBorder="1" applyAlignment="1">
      <alignment horizontal="center" vertical="top" wrapText="1"/>
    </xf>
    <xf numFmtId="164" fontId="15" fillId="0" borderId="69" xfId="0" applyNumberFormat="1" applyFont="1" applyFill="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12" fillId="13" borderId="32" xfId="0" applyNumberFormat="1" applyFont="1" applyFill="1" applyBorder="1" applyAlignment="1">
      <alignment horizontal="center" vertical="top" wrapText="1"/>
    </xf>
    <xf numFmtId="164" fontId="12" fillId="13" borderId="23" xfId="0" applyNumberFormat="1" applyFont="1" applyFill="1" applyBorder="1" applyAlignment="1">
      <alignment horizontal="center" vertical="top" wrapText="1"/>
    </xf>
    <xf numFmtId="164" fontId="12"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15" fillId="0" borderId="52" xfId="0" applyNumberFormat="1" applyFont="1" applyFill="1" applyBorder="1" applyAlignment="1">
      <alignment horizontal="center" vertical="top" wrapText="1"/>
    </xf>
    <xf numFmtId="164" fontId="15" fillId="0" borderId="17" xfId="0" applyNumberFormat="1" applyFont="1" applyFill="1" applyBorder="1" applyAlignment="1">
      <alignment horizontal="center" vertical="top" wrapText="1"/>
    </xf>
    <xf numFmtId="164" fontId="15" fillId="0" borderId="46" xfId="0" applyNumberFormat="1" applyFont="1" applyFill="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4" fillId="0" borderId="30" xfId="0" applyNumberFormat="1" applyFont="1" applyFill="1" applyBorder="1" applyAlignment="1">
      <alignment horizontal="center" vertical="center"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3" fillId="8" borderId="24"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1" fillId="0" borderId="27"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45" xfId="0" applyNumberFormat="1" applyFont="1" applyFill="1" applyBorder="1" applyAlignment="1">
      <alignment horizontal="right" vertical="top"/>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3" fillId="0" borderId="27" xfId="0" applyFont="1" applyFill="1" applyBorder="1" applyAlignment="1">
      <alignment vertical="top" wrapText="1"/>
    </xf>
    <xf numFmtId="0" fontId="3" fillId="0" borderId="31" xfId="0" applyFont="1" applyFill="1" applyBorder="1" applyAlignment="1">
      <alignment vertical="top" wrapText="1"/>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39" fillId="0" borderId="0" xfId="0" applyFont="1" applyAlignment="1">
      <alignment horizontal="left" vertical="top" wrapText="1"/>
    </xf>
    <xf numFmtId="0" fontId="7" fillId="0" borderId="43" xfId="0" applyFont="1" applyBorder="1" applyAlignment="1">
      <alignment horizontal="center"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3" fillId="2" borderId="22" xfId="0"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20"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40" fillId="2" borderId="34" xfId="0" applyNumberFormat="1" applyFont="1" applyFill="1" applyBorder="1" applyAlignment="1">
      <alignment horizontal="center" vertical="top"/>
    </xf>
    <xf numFmtId="49" fontId="40" fillId="2" borderId="6" xfId="0" applyNumberFormat="1" applyFont="1" applyFill="1" applyBorder="1" applyAlignment="1">
      <alignment horizontal="center" vertical="top"/>
    </xf>
    <xf numFmtId="49" fontId="40" fillId="2" borderId="39" xfId="0" applyNumberFormat="1" applyFont="1" applyFill="1" applyBorder="1" applyAlignment="1">
      <alignment horizontal="center" vertical="top"/>
    </xf>
    <xf numFmtId="49" fontId="2" fillId="0" borderId="42"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2" fillId="0" borderId="67" xfId="0" applyNumberFormat="1" applyFont="1" applyBorder="1" applyAlignment="1">
      <alignment horizontal="center" vertical="top" wrapText="1"/>
    </xf>
    <xf numFmtId="49" fontId="2" fillId="0" borderId="0"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0" fillId="0" borderId="27" xfId="0" applyNumberFormat="1" applyFont="1" applyBorder="1" applyAlignment="1">
      <alignment horizontal="center" vertical="center"/>
    </xf>
    <xf numFmtId="164" fontId="60" fillId="0" borderId="74" xfId="0" applyNumberFormat="1" applyFont="1" applyBorder="1" applyAlignment="1">
      <alignment horizontal="center" vertical="center"/>
    </xf>
    <xf numFmtId="49" fontId="5" fillId="2" borderId="73" xfId="0" applyNumberFormat="1" applyFont="1" applyFill="1" applyBorder="1" applyAlignment="1">
      <alignment horizontal="center" vertical="top"/>
    </xf>
    <xf numFmtId="49" fontId="54" fillId="3" borderId="7" xfId="0" applyNumberFormat="1" applyFont="1" applyFill="1" applyBorder="1" applyAlignment="1">
      <alignment horizontal="center" vertical="top"/>
    </xf>
    <xf numFmtId="49" fontId="54" fillId="0" borderId="19" xfId="0" applyNumberFormat="1" applyFont="1" applyBorder="1" applyAlignment="1">
      <alignment horizontal="center" vertical="top"/>
    </xf>
    <xf numFmtId="0" fontId="55" fillId="0" borderId="20" xfId="0" applyFont="1" applyFill="1" applyBorder="1" applyAlignment="1">
      <alignment horizontal="left" vertical="top" wrapText="1"/>
    </xf>
    <xf numFmtId="49" fontId="56" fillId="0" borderId="18" xfId="0" applyNumberFormat="1" applyFont="1" applyBorder="1" applyAlignment="1">
      <alignment horizontal="center" vertical="top" wrapText="1"/>
    </xf>
    <xf numFmtId="49" fontId="79" fillId="0" borderId="18" xfId="0" applyNumberFormat="1" applyFont="1" applyBorder="1" applyAlignment="1">
      <alignment horizontal="center" vertical="top" wrapText="1"/>
    </xf>
    <xf numFmtId="164" fontId="58" fillId="4" borderId="50" xfId="0" applyNumberFormat="1" applyFont="1" applyFill="1" applyBorder="1" applyAlignment="1">
      <alignment horizontal="center" vertical="center" wrapText="1"/>
    </xf>
    <xf numFmtId="164" fontId="58" fillId="4" borderId="18" xfId="0" applyNumberFormat="1" applyFont="1" applyFill="1" applyBorder="1" applyAlignment="1">
      <alignment horizontal="center" vertical="center" wrapText="1"/>
    </xf>
    <xf numFmtId="164" fontId="58"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xf>
    <xf numFmtId="49" fontId="54" fillId="3" borderId="35" xfId="0" applyNumberFormat="1" applyFont="1" applyFill="1" applyBorder="1" applyAlignment="1">
      <alignment horizontal="center" vertical="top"/>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58" fillId="0" borderId="27" xfId="0" applyNumberFormat="1" applyFont="1" applyBorder="1" applyAlignment="1">
      <alignment horizontal="center" vertical="center"/>
    </xf>
    <xf numFmtId="164" fontId="58" fillId="0" borderId="20" xfId="0" applyNumberFormat="1" applyFont="1" applyBorder="1" applyAlignment="1">
      <alignment horizontal="center" vertical="center"/>
    </xf>
    <xf numFmtId="164" fontId="58" fillId="0" borderId="74" xfId="0" applyNumberFormat="1" applyFont="1" applyBorder="1" applyAlignment="1">
      <alignment horizontal="center" vertical="center"/>
    </xf>
    <xf numFmtId="0" fontId="15" fillId="0" borderId="31" xfId="0" applyFont="1" applyBorder="1" applyAlignment="1">
      <alignment horizontal="left" vertical="top" wrapText="1"/>
    </xf>
    <xf numFmtId="164" fontId="60" fillId="4" borderId="50" xfId="0" applyNumberFormat="1" applyFont="1" applyFill="1" applyBorder="1" applyAlignment="1">
      <alignment horizontal="center" vertical="center" wrapText="1"/>
    </xf>
    <xf numFmtId="164" fontId="60" fillId="4" borderId="55" xfId="0" applyNumberFormat="1" applyFont="1" applyFill="1" applyBorder="1" applyAlignment="1">
      <alignment horizontal="center" vertical="center" wrapText="1"/>
    </xf>
    <xf numFmtId="49" fontId="54" fillId="3" borderId="22" xfId="0" applyNumberFormat="1" applyFont="1" applyFill="1" applyBorder="1" applyAlignment="1">
      <alignment horizontal="left" vertical="top"/>
    </xf>
    <xf numFmtId="49" fontId="54" fillId="3" borderId="23" xfId="0" applyNumberFormat="1" applyFont="1" applyFill="1" applyBorder="1" applyAlignment="1">
      <alignment horizontal="left" vertical="top"/>
    </xf>
    <xf numFmtId="49" fontId="54" fillId="3" borderId="67" xfId="0" applyNumberFormat="1" applyFont="1" applyFill="1" applyBorder="1" applyAlignment="1">
      <alignment horizontal="left" vertical="top"/>
    </xf>
    <xf numFmtId="49" fontId="54" fillId="3" borderId="24" xfId="0" applyNumberFormat="1" applyFont="1" applyFill="1" applyBorder="1" applyAlignment="1">
      <alignment horizontal="left" vertical="top"/>
    </xf>
    <xf numFmtId="0" fontId="59" fillId="0" borderId="26"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30" xfId="0" applyFont="1" applyFill="1" applyBorder="1" applyAlignment="1">
      <alignment horizontal="center" vertical="center" wrapText="1"/>
    </xf>
    <xf numFmtId="0" fontId="59" fillId="0" borderId="27"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31" xfId="0" applyFont="1" applyFill="1" applyBorder="1" applyAlignment="1">
      <alignment horizontal="center" vertical="center" wrapText="1"/>
    </xf>
    <xf numFmtId="0" fontId="37" fillId="0" borderId="34" xfId="0" applyFont="1" applyFill="1" applyBorder="1" applyAlignment="1">
      <alignment horizontal="left" vertical="top" wrapText="1"/>
    </xf>
    <xf numFmtId="0" fontId="37" fillId="0" borderId="6" xfId="0" applyFont="1" applyFill="1" applyBorder="1" applyAlignment="1">
      <alignment horizontal="left" vertical="top" wrapText="1"/>
    </xf>
    <xf numFmtId="49" fontId="54" fillId="0" borderId="26" xfId="0" applyNumberFormat="1" applyFont="1" applyBorder="1" applyAlignment="1">
      <alignment horizontal="center" vertical="top"/>
    </xf>
    <xf numFmtId="49" fontId="54" fillId="0" borderId="30" xfId="0" applyNumberFormat="1" applyFont="1" applyBorder="1" applyAlignment="1">
      <alignment horizontal="center" vertical="top"/>
    </xf>
    <xf numFmtId="0" fontId="37" fillId="0" borderId="27" xfId="0" applyFont="1" applyFill="1" applyBorder="1" applyAlignment="1">
      <alignment horizontal="left" vertical="top" wrapText="1"/>
    </xf>
    <xf numFmtId="0" fontId="37" fillId="0" borderId="20" xfId="0" applyFont="1" applyFill="1" applyBorder="1" applyAlignment="1">
      <alignment horizontal="left" vertical="top" wrapText="1"/>
    </xf>
    <xf numFmtId="0" fontId="53" fillId="0" borderId="31" xfId="0" applyFont="1" applyBorder="1" applyAlignment="1">
      <alignment horizontal="left" vertical="top" wrapText="1"/>
    </xf>
    <xf numFmtId="49" fontId="63" fillId="0" borderId="50" xfId="0" applyNumberFormat="1" applyFont="1" applyBorder="1" applyAlignment="1">
      <alignment horizontal="center" vertical="top"/>
    </xf>
    <xf numFmtId="49" fontId="59" fillId="0" borderId="18" xfId="0" applyNumberFormat="1" applyFont="1" applyBorder="1" applyAlignment="1">
      <alignment horizontal="center" vertical="top"/>
    </xf>
    <xf numFmtId="49" fontId="59" fillId="0" borderId="67" xfId="0" applyNumberFormat="1" applyFont="1" applyBorder="1" applyAlignment="1">
      <alignment horizontal="center" vertical="top"/>
    </xf>
    <xf numFmtId="49" fontId="59" fillId="0" borderId="0" xfId="0" applyNumberFormat="1" applyFont="1" applyBorder="1" applyAlignment="1">
      <alignment horizontal="center" vertical="top"/>
    </xf>
    <xf numFmtId="0" fontId="60" fillId="0" borderId="50" xfId="0" applyFont="1" applyBorder="1" applyAlignment="1">
      <alignment horizontal="center" vertical="center"/>
    </xf>
    <xf numFmtId="0" fontId="60" fillId="0" borderId="55" xfId="0" applyFont="1" applyBorder="1" applyAlignment="1">
      <alignment horizontal="center" vertical="center"/>
    </xf>
    <xf numFmtId="164" fontId="60" fillId="0" borderId="34" xfId="0" applyNumberFormat="1" applyFont="1" applyBorder="1" applyAlignment="1">
      <alignment horizontal="center" vertical="center"/>
    </xf>
    <xf numFmtId="164" fontId="60" fillId="0" borderId="71" xfId="0" applyNumberFormat="1" applyFont="1" applyBorder="1" applyAlignment="1">
      <alignment horizontal="center" vertical="center"/>
    </xf>
    <xf numFmtId="0" fontId="59" fillId="0" borderId="74" xfId="0" applyFont="1" applyFill="1" applyBorder="1" applyAlignment="1">
      <alignment horizontal="center" vertical="center" wrapText="1"/>
    </xf>
    <xf numFmtId="164" fontId="60" fillId="0" borderId="26" xfId="0" applyNumberFormat="1" applyFont="1" applyBorder="1" applyAlignment="1">
      <alignment horizontal="center" vertical="center"/>
    </xf>
    <xf numFmtId="164" fontId="60" fillId="0" borderId="36" xfId="0" applyNumberFormat="1" applyFont="1" applyBorder="1" applyAlignment="1">
      <alignment horizontal="center" vertical="center"/>
    </xf>
    <xf numFmtId="0" fontId="53" fillId="0" borderId="71" xfId="0" applyFont="1" applyBorder="1" applyAlignment="1">
      <alignment horizontal="left" vertical="top" wrapText="1"/>
    </xf>
    <xf numFmtId="0" fontId="59" fillId="0" borderId="36" xfId="0" applyFont="1" applyFill="1" applyBorder="1" applyAlignment="1">
      <alignment horizontal="center" vertical="center" wrapText="1"/>
    </xf>
    <xf numFmtId="49" fontId="54" fillId="3" borderId="3" xfId="0" applyNumberFormat="1" applyFont="1" applyFill="1" applyBorder="1" applyAlignment="1">
      <alignment horizontal="right" vertical="top"/>
    </xf>
    <xf numFmtId="49" fontId="54" fillId="3" borderId="4" xfId="0" applyNumberFormat="1" applyFont="1" applyFill="1" applyBorder="1" applyAlignment="1">
      <alignment horizontal="right" vertical="top"/>
    </xf>
    <xf numFmtId="49" fontId="54" fillId="3" borderId="22" xfId="0" applyNumberFormat="1" applyFont="1" applyFill="1" applyBorder="1" applyAlignment="1">
      <alignment horizontal="right" vertical="top"/>
    </xf>
    <xf numFmtId="49" fontId="2" fillId="0" borderId="43" xfId="0" applyNumberFormat="1" applyFont="1" applyBorder="1" applyAlignment="1">
      <alignment horizontal="center" vertical="top"/>
    </xf>
    <xf numFmtId="0" fontId="55" fillId="0" borderId="65" xfId="0" applyFont="1" applyBorder="1" applyAlignment="1">
      <alignment wrapText="1"/>
    </xf>
    <xf numFmtId="0" fontId="55" fillId="0" borderId="28" xfId="0" applyFont="1" applyBorder="1" applyAlignment="1">
      <alignment wrapText="1"/>
    </xf>
    <xf numFmtId="49" fontId="63" fillId="0" borderId="50" xfId="0" applyNumberFormat="1" applyFont="1" applyBorder="1" applyAlignment="1">
      <alignment horizontal="center" vertical="top" wrapText="1"/>
    </xf>
    <xf numFmtId="49" fontId="63" fillId="0" borderId="18" xfId="0" applyNumberFormat="1" applyFont="1" applyBorder="1" applyAlignment="1">
      <alignment horizontal="center" vertical="top" wrapText="1"/>
    </xf>
    <xf numFmtId="49" fontId="59" fillId="0" borderId="50" xfId="0" applyNumberFormat="1" applyFont="1" applyBorder="1" applyAlignment="1">
      <alignment horizontal="center" vertical="center" wrapText="1"/>
    </xf>
    <xf numFmtId="49" fontId="59" fillId="0" borderId="18" xfId="0" applyNumberFormat="1" applyFont="1" applyBorder="1" applyAlignment="1">
      <alignment horizontal="center" vertical="center" wrapText="1"/>
    </xf>
    <xf numFmtId="0" fontId="60" fillId="0" borderId="50" xfId="0" applyFont="1" applyBorder="1" applyAlignment="1">
      <alignment horizontal="center" vertical="center" wrapText="1"/>
    </xf>
    <xf numFmtId="0" fontId="60" fillId="0" borderId="55" xfId="0" applyFont="1" applyBorder="1" applyAlignment="1">
      <alignment horizontal="center" vertical="center" wrapText="1"/>
    </xf>
    <xf numFmtId="0" fontId="57" fillId="6" borderId="32" xfId="0" applyFont="1" applyFill="1" applyBorder="1" applyAlignment="1">
      <alignment horizontal="center" vertical="top"/>
    </xf>
    <xf numFmtId="0" fontId="57" fillId="6" borderId="23" xfId="0" applyFont="1" applyFill="1" applyBorder="1" applyAlignment="1">
      <alignment horizontal="center" vertical="top"/>
    </xf>
    <xf numFmtId="0" fontId="57" fillId="6" borderId="24" xfId="0" applyFont="1" applyFill="1" applyBorder="1" applyAlignment="1">
      <alignment horizontal="center" vertical="top"/>
    </xf>
    <xf numFmtId="0" fontId="53" fillId="0" borderId="37" xfId="0" applyFont="1" applyBorder="1" applyAlignment="1">
      <alignment wrapText="1"/>
    </xf>
    <xf numFmtId="0" fontId="15" fillId="0" borderId="0" xfId="0" applyFont="1" applyAlignment="1">
      <alignment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6" fillId="0" borderId="15" xfId="0" applyFont="1" applyBorder="1" applyAlignment="1">
      <alignment horizontal="left" vertical="top" wrapText="1"/>
    </xf>
    <xf numFmtId="0" fontId="15" fillId="0" borderId="14" xfId="0" applyFont="1" applyBorder="1" applyAlignment="1">
      <alignment vertical="top" wrapText="1"/>
    </xf>
    <xf numFmtId="0" fontId="15" fillId="0" borderId="16" xfId="0" applyFont="1" applyBorder="1" applyAlignment="1">
      <alignment vertical="top" wrapText="1"/>
    </xf>
    <xf numFmtId="0" fontId="15" fillId="0" borderId="57" xfId="0" applyFont="1" applyBorder="1" applyAlignment="1">
      <alignment vertical="top" wrapText="1"/>
    </xf>
    <xf numFmtId="0" fontId="15" fillId="0" borderId="70"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49" fontId="5" fillId="2" borderId="15"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3" borderId="3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0" fontId="6" fillId="0" borderId="65" xfId="5" applyFont="1" applyFill="1" applyBorder="1" applyAlignment="1">
      <alignment horizontal="left" vertical="top" wrapText="1"/>
    </xf>
    <xf numFmtId="0" fontId="6" fillId="0" borderId="41" xfId="5" applyFont="1" applyFill="1" applyBorder="1" applyAlignment="1">
      <alignment horizontal="left" vertical="top" wrapText="1"/>
    </xf>
    <xf numFmtId="49" fontId="17" fillId="0" borderId="12" xfId="5" applyNumberFormat="1" applyFont="1" applyBorder="1" applyAlignment="1">
      <alignment horizontal="center" vertical="top"/>
    </xf>
    <xf numFmtId="49" fontId="2" fillId="0" borderId="5" xfId="5" applyNumberFormat="1" applyFont="1" applyBorder="1" applyAlignment="1">
      <alignment horizontal="center" vertical="top"/>
    </xf>
    <xf numFmtId="0" fontId="6" fillId="0" borderId="28" xfId="5" applyFont="1" applyFill="1" applyBorder="1" applyAlignment="1">
      <alignment horizontal="left" vertical="top" wrapText="1"/>
    </xf>
    <xf numFmtId="49" fontId="5" fillId="3" borderId="39"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7" fillId="0" borderId="39" xfId="5" applyBorder="1" applyAlignment="1">
      <alignment horizontal="center" vertical="top" wrapText="1"/>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6" fillId="0" borderId="65" xfId="5" applyFont="1" applyFill="1" applyBorder="1" applyAlignment="1">
      <alignment vertical="top" wrapText="1"/>
    </xf>
    <xf numFmtId="0" fontId="15" fillId="0" borderId="41" xfId="0" applyFont="1" applyBorder="1" applyAlignment="1">
      <alignment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3" borderId="67" xfId="5" applyNumberFormat="1" applyFont="1" applyFill="1" applyBorder="1" applyAlignment="1">
      <alignment horizontal="left" vertical="top"/>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4" fillId="0" borderId="41" xfId="3" applyFont="1" applyBorder="1" applyAlignment="1">
      <alignment vertical="top" wrapText="1"/>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7" fillId="0" borderId="57" xfId="5" applyBorder="1" applyAlignment="1">
      <alignment vertical="top" wrapText="1"/>
    </xf>
    <xf numFmtId="0" fontId="7" fillId="0" borderId="56" xfId="5" applyBorder="1" applyAlignment="1">
      <alignment vertical="top" wrapText="1"/>
    </xf>
    <xf numFmtId="0" fontId="5" fillId="5"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7" fillId="0" borderId="74" xfId="5"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0" fontId="7" fillId="6" borderId="4" xfId="5" applyFill="1" applyBorder="1" applyAlignment="1">
      <alignment vertical="top" wrapText="1"/>
    </xf>
    <xf numFmtId="0" fontId="7" fillId="6" borderId="22" xfId="5" applyFill="1" applyBorder="1" applyAlignment="1">
      <alignment vertical="top" wrapText="1"/>
    </xf>
    <xf numFmtId="49" fontId="2" fillId="11" borderId="26" xfId="0" applyNumberFormat="1" applyFont="1" applyFill="1" applyBorder="1" applyAlignment="1">
      <alignment horizontal="center" vertical="top" wrapText="1"/>
    </xf>
    <xf numFmtId="0" fontId="0" fillId="0" borderId="6" xfId="0" applyBorder="1" applyAlignment="1">
      <alignment horizontal="center" vertical="top" wrapText="1"/>
    </xf>
    <xf numFmtId="49" fontId="5" fillId="3" borderId="26" xfId="0" applyNumberFormat="1" applyFont="1" applyFill="1" applyBorder="1" applyAlignment="1">
      <alignment horizontal="center" vertical="top" wrapText="1"/>
    </xf>
    <xf numFmtId="0" fontId="0" fillId="0" borderId="20" xfId="0" applyBorder="1" applyAlignment="1">
      <alignment horizontal="left" vertical="top" wrapText="1"/>
    </xf>
    <xf numFmtId="49" fontId="17" fillId="11" borderId="34" xfId="0" applyNumberFormat="1" applyFont="1" applyFill="1" applyBorder="1" applyAlignment="1">
      <alignment horizontal="center" vertical="top" wrapText="1"/>
    </xf>
    <xf numFmtId="164" fontId="6" fillId="0" borderId="26" xfId="0" applyNumberFormat="1" applyFont="1" applyBorder="1" applyAlignment="1">
      <alignment horizontal="center" vertical="top" wrapText="1"/>
    </xf>
    <xf numFmtId="0" fontId="0" fillId="0" borderId="19" xfId="0" applyBorder="1" applyAlignment="1">
      <alignment horizontal="center" wrapText="1"/>
    </xf>
    <xf numFmtId="0" fontId="0" fillId="0" borderId="36" xfId="0" applyBorder="1" applyAlignment="1">
      <alignment horizontal="center" wrapText="1"/>
    </xf>
    <xf numFmtId="164" fontId="46" fillId="0" borderId="26" xfId="0" applyNumberFormat="1" applyFont="1" applyBorder="1" applyAlignment="1">
      <alignment horizontal="center" vertical="top" wrapText="1"/>
    </xf>
    <xf numFmtId="164" fontId="6" fillId="11" borderId="26" xfId="0" applyNumberFormat="1" applyFont="1" applyFill="1" applyBorder="1" applyAlignment="1">
      <alignment horizontal="center" vertical="top" wrapText="1"/>
    </xf>
    <xf numFmtId="0" fontId="0" fillId="0" borderId="19" xfId="0" applyBorder="1" applyAlignment="1">
      <alignment wrapText="1"/>
    </xf>
    <xf numFmtId="0" fontId="0" fillId="0" borderId="36" xfId="0" applyBorder="1" applyAlignment="1">
      <alignment wrapText="1"/>
    </xf>
    <xf numFmtId="49" fontId="5" fillId="3" borderId="39" xfId="0" applyNumberFormat="1" applyFont="1" applyFill="1" applyBorder="1" applyAlignment="1">
      <alignment horizontal="right" vertical="top"/>
    </xf>
    <xf numFmtId="49" fontId="5" fillId="3" borderId="1" xfId="0" applyNumberFormat="1" applyFont="1" applyFill="1" applyBorder="1" applyAlignment="1">
      <alignment horizontal="right" vertical="top"/>
    </xf>
    <xf numFmtId="49" fontId="5" fillId="3" borderId="63" xfId="0" applyNumberFormat="1" applyFont="1" applyFill="1" applyBorder="1" applyAlignment="1">
      <alignment horizontal="right" vertical="top"/>
    </xf>
    <xf numFmtId="49" fontId="17" fillId="0" borderId="26" xfId="0" applyNumberFormat="1" applyFont="1" applyBorder="1" applyAlignment="1">
      <alignment horizontal="left" vertical="top" wrapText="1"/>
    </xf>
    <xf numFmtId="164" fontId="6" fillId="0" borderId="26" xfId="0" applyNumberFormat="1" applyFont="1" applyFill="1" applyBorder="1" applyAlignment="1">
      <alignment horizontal="center" vertical="top" wrapText="1"/>
    </xf>
    <xf numFmtId="0" fontId="0" fillId="0" borderId="71" xfId="0" applyBorder="1" applyAlignment="1">
      <alignment horizontal="center" vertical="top" wrapText="1"/>
    </xf>
    <xf numFmtId="0" fontId="0" fillId="0" borderId="74" xfId="0" applyBorder="1" applyAlignment="1">
      <alignment horizontal="left" vertical="top" wrapText="1"/>
    </xf>
    <xf numFmtId="0" fontId="6" fillId="0" borderId="26" xfId="0" applyFont="1" applyBorder="1" applyAlignment="1">
      <alignment horizontal="center" vertical="top" wrapText="1"/>
    </xf>
    <xf numFmtId="49" fontId="17" fillId="0" borderId="34" xfId="0" applyNumberFormat="1" applyFont="1" applyBorder="1" applyAlignment="1">
      <alignment horizontal="center" vertical="top" wrapText="1"/>
    </xf>
    <xf numFmtId="49" fontId="5" fillId="19" borderId="65" xfId="0" applyNumberFormat="1" applyFont="1" applyFill="1" applyBorder="1" applyAlignment="1">
      <alignment horizontal="center" vertical="top" wrapText="1"/>
    </xf>
    <xf numFmtId="0" fontId="15" fillId="0" borderId="28" xfId="0" applyFont="1" applyBorder="1" applyAlignment="1">
      <alignment vertical="top" wrapText="1"/>
    </xf>
    <xf numFmtId="0" fontId="15" fillId="0" borderId="19" xfId="0" applyFont="1" applyBorder="1" applyAlignment="1">
      <alignment vertical="top" wrapText="1"/>
    </xf>
    <xf numFmtId="0" fontId="4" fillId="11" borderId="26" xfId="0" applyFont="1" applyFill="1" applyBorder="1" applyAlignment="1">
      <alignment horizontal="left" vertical="top" wrapText="1"/>
    </xf>
    <xf numFmtId="0" fontId="15" fillId="0" borderId="19"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49" fontId="2" fillId="0" borderId="26" xfId="0" applyNumberFormat="1" applyFont="1" applyBorder="1" applyAlignment="1">
      <alignment horizontal="center" vertical="top" wrapText="1"/>
    </xf>
    <xf numFmtId="0" fontId="3" fillId="2" borderId="35" xfId="0" applyFont="1" applyFill="1" applyBorder="1" applyAlignment="1">
      <alignment horizontal="left" vertical="top" wrapText="1"/>
    </xf>
    <xf numFmtId="0" fontId="3" fillId="2" borderId="67" xfId="0" applyFont="1" applyFill="1" applyBorder="1" applyAlignment="1">
      <alignment horizontal="left" vertical="top" wrapText="1"/>
    </xf>
    <xf numFmtId="0" fontId="3" fillId="2" borderId="75"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49" fontId="5" fillId="3" borderId="31" xfId="0" applyNumberFormat="1" applyFont="1" applyFill="1" applyBorder="1" applyAlignment="1">
      <alignment horizontal="right" vertical="top"/>
    </xf>
    <xf numFmtId="49" fontId="5" fillId="15" borderId="22" xfId="0" applyNumberFormat="1" applyFont="1" applyFill="1" applyBorder="1" applyAlignment="1">
      <alignment horizontal="right" vertical="top"/>
    </xf>
    <xf numFmtId="49" fontId="5" fillId="15" borderId="23" xfId="0" applyNumberFormat="1" applyFont="1" applyFill="1" applyBorder="1" applyAlignment="1">
      <alignment horizontal="right" vertical="top"/>
    </xf>
    <xf numFmtId="49" fontId="5" fillId="15"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7" fillId="0" borderId="0" xfId="0" applyFont="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41" xfId="0" applyFont="1" applyFill="1" applyBorder="1" applyAlignment="1">
      <alignment horizontal="left" vertical="top" wrapText="1"/>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6" xfId="0" applyFont="1" applyBorder="1" applyAlignment="1">
      <alignment horizontal="left" vertical="top" wrapText="1"/>
    </xf>
    <xf numFmtId="49" fontId="29" fillId="0" borderId="26" xfId="0" applyNumberFormat="1" applyFont="1" applyBorder="1" applyAlignment="1">
      <alignment horizontal="center" vertical="top"/>
    </xf>
    <xf numFmtId="49" fontId="29" fillId="0" borderId="19" xfId="0" applyNumberFormat="1" applyFont="1" applyBorder="1" applyAlignment="1">
      <alignment horizontal="center" vertical="top"/>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7" fillId="0" borderId="30" xfId="0" applyFont="1" applyBorder="1" applyAlignment="1">
      <alignment horizontal="left" vertical="top" wrapText="1"/>
    </xf>
    <xf numFmtId="49" fontId="2" fillId="0" borderId="1"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0" borderId="65" xfId="0" applyFont="1" applyFill="1" applyBorder="1" applyAlignment="1">
      <alignment vertical="top" wrapText="1"/>
    </xf>
    <xf numFmtId="0" fontId="24" fillId="0" borderId="9" xfId="0" applyFont="1" applyBorder="1" applyAlignment="1">
      <alignment horizontal="left" vertical="top" wrapText="1"/>
    </xf>
    <xf numFmtId="0" fontId="0" fillId="0" borderId="30" xfId="0" applyBorder="1" applyAlignment="1">
      <alignment horizontal="left" vertical="top" wrapText="1"/>
    </xf>
    <xf numFmtId="0" fontId="6" fillId="0" borderId="26" xfId="0" applyFont="1" applyFill="1" applyBorder="1" applyAlignment="1">
      <alignment vertical="top" wrapText="1"/>
    </xf>
    <xf numFmtId="0" fontId="11" fillId="0" borderId="0" xfId="0" applyFont="1" applyAlignment="1">
      <alignment horizontal="left" wrapText="1"/>
    </xf>
    <xf numFmtId="0" fontId="3" fillId="5" borderId="3" xfId="0" applyFont="1" applyFill="1" applyBorder="1" applyAlignment="1">
      <alignment horizontal="right" vertical="top" wrapText="1"/>
    </xf>
    <xf numFmtId="164" fontId="33" fillId="5" borderId="23" xfId="0" applyNumberFormat="1" applyFont="1" applyFill="1" applyBorder="1" applyAlignment="1">
      <alignment horizontal="center" vertical="top" wrapText="1"/>
    </xf>
    <xf numFmtId="164" fontId="33" fillId="5" borderId="24" xfId="0" applyNumberFormat="1" applyFont="1" applyFill="1" applyBorder="1" applyAlignment="1">
      <alignment horizontal="center" vertical="top" wrapText="1"/>
    </xf>
    <xf numFmtId="164" fontId="15" fillId="0" borderId="44"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61" xfId="0" applyFont="1" applyBorder="1" applyAlignment="1">
      <alignment horizontal="left"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164" fontId="15" fillId="0" borderId="54" xfId="0" applyNumberFormat="1" applyFont="1" applyBorder="1" applyAlignment="1">
      <alignment horizontal="center" vertical="top" wrapText="1"/>
    </xf>
    <xf numFmtId="0" fontId="4" fillId="0" borderId="71" xfId="0" applyFont="1" applyBorder="1" applyAlignment="1">
      <alignment horizontal="left" vertical="top" wrapText="1"/>
    </xf>
    <xf numFmtId="164" fontId="15" fillId="0" borderId="73" xfId="0" applyNumberFormat="1" applyFont="1" applyBorder="1" applyAlignment="1">
      <alignment horizontal="center" vertical="top" wrapText="1"/>
    </xf>
    <xf numFmtId="0" fontId="15" fillId="0" borderId="77" xfId="0" applyFont="1" applyBorder="1" applyAlignment="1">
      <alignment horizontal="center" vertical="top" wrapText="1"/>
    </xf>
    <xf numFmtId="0" fontId="15" fillId="0" borderId="80" xfId="0" applyFont="1" applyBorder="1" applyAlignment="1">
      <alignment horizontal="center"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49" fontId="17" fillId="0" borderId="66"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0" fontId="6" fillId="0" borderId="28" xfId="0" applyFont="1" applyBorder="1" applyAlignment="1">
      <alignment horizontal="left" vertical="top" wrapText="1"/>
    </xf>
    <xf numFmtId="0" fontId="26" fillId="0" borderId="41"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55" fillId="0" borderId="27" xfId="0" applyFont="1" applyBorder="1" applyAlignment="1">
      <alignment horizontal="left" vertical="top" wrapText="1"/>
    </xf>
    <xf numFmtId="0" fontId="55" fillId="0" borderId="20" xfId="0" applyFont="1" applyBorder="1" applyAlignment="1">
      <alignment horizontal="left" vertical="top" wrapText="1"/>
    </xf>
    <xf numFmtId="0" fontId="55" fillId="0" borderId="31" xfId="0" applyFont="1" applyBorder="1" applyAlignment="1">
      <alignment horizontal="left" vertical="top" wrapText="1"/>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zoomScaleNormal="100" workbookViewId="0">
      <selection activeCell="A87" sqref="A87:N87"/>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2438" t="s">
        <v>968</v>
      </c>
      <c r="O1" s="2439"/>
      <c r="P1" s="2439"/>
      <c r="Q1" s="2439"/>
    </row>
    <row r="2" spans="1:23">
      <c r="A2" s="1"/>
      <c r="B2" s="1"/>
      <c r="C2" s="1"/>
      <c r="D2" s="64"/>
      <c r="E2" s="14" t="s">
        <v>71</v>
      </c>
      <c r="F2" s="15"/>
      <c r="G2" s="16"/>
      <c r="H2" s="15"/>
      <c r="I2" s="15"/>
      <c r="J2" s="15"/>
      <c r="K2" s="15"/>
      <c r="L2" s="13"/>
      <c r="M2" s="64"/>
      <c r="N2" s="64"/>
      <c r="O2" s="64"/>
      <c r="P2" s="64"/>
      <c r="Q2" s="64"/>
      <c r="R2" s="65"/>
      <c r="S2" s="65"/>
      <c r="T2" s="65"/>
      <c r="U2" s="65"/>
      <c r="V2" s="65"/>
      <c r="W2" s="65"/>
    </row>
    <row r="3" spans="1:23" ht="13.5" thickBot="1">
      <c r="A3" s="17"/>
      <c r="B3" s="18"/>
      <c r="C3" s="18"/>
      <c r="D3" s="2440" t="s">
        <v>34</v>
      </c>
      <c r="E3" s="2440"/>
      <c r="F3" s="2440"/>
      <c r="G3" s="2440"/>
      <c r="H3" s="2440"/>
      <c r="I3" s="2440"/>
      <c r="J3" s="2440"/>
      <c r="K3" s="2440"/>
      <c r="L3" s="2440"/>
      <c r="M3" s="2440"/>
      <c r="N3" s="2440"/>
      <c r="O3" s="2440"/>
      <c r="P3" s="2440"/>
      <c r="Q3" s="2440"/>
      <c r="R3" s="2440"/>
      <c r="S3" s="2440"/>
      <c r="T3" s="2440"/>
      <c r="U3" s="2440"/>
      <c r="V3" s="2440"/>
      <c r="W3" s="2440"/>
    </row>
    <row r="4" spans="1:23" ht="28.9" customHeight="1">
      <c r="A4" s="2441" t="s">
        <v>0</v>
      </c>
      <c r="B4" s="2444" t="s">
        <v>1</v>
      </c>
      <c r="C4" s="2444" t="s">
        <v>2</v>
      </c>
      <c r="D4" s="2447" t="s">
        <v>3</v>
      </c>
      <c r="E4" s="2450" t="s">
        <v>4</v>
      </c>
      <c r="F4" s="2453" t="s">
        <v>5</v>
      </c>
      <c r="G4" s="2456" t="s">
        <v>6</v>
      </c>
      <c r="H4" s="2459" t="s">
        <v>793</v>
      </c>
      <c r="I4" s="2460"/>
      <c r="J4" s="2460"/>
      <c r="K4" s="2461"/>
      <c r="L4" s="2462" t="s">
        <v>72</v>
      </c>
      <c r="M4" s="2456" t="s">
        <v>134</v>
      </c>
      <c r="N4" s="2487" t="s">
        <v>21</v>
      </c>
      <c r="O4" s="2488"/>
      <c r="P4" s="2488"/>
      <c r="Q4" s="2489"/>
      <c r="R4" s="58"/>
      <c r="S4" s="58"/>
      <c r="T4" s="58"/>
      <c r="U4" s="58"/>
      <c r="V4" s="58"/>
      <c r="W4" s="58"/>
    </row>
    <row r="5" spans="1:23">
      <c r="A5" s="2442"/>
      <c r="B5" s="2445"/>
      <c r="C5" s="2445"/>
      <c r="D5" s="2448"/>
      <c r="E5" s="2451"/>
      <c r="F5" s="2454"/>
      <c r="G5" s="2457"/>
      <c r="H5" s="2490" t="s">
        <v>7</v>
      </c>
      <c r="I5" s="2492" t="s">
        <v>8</v>
      </c>
      <c r="J5" s="2492"/>
      <c r="K5" s="2493" t="s">
        <v>73</v>
      </c>
      <c r="L5" s="2463"/>
      <c r="M5" s="2457"/>
      <c r="N5" s="2495" t="s">
        <v>33</v>
      </c>
      <c r="O5" s="2497" t="s">
        <v>9</v>
      </c>
      <c r="P5" s="2497"/>
      <c r="Q5" s="2498"/>
      <c r="R5" s="58"/>
      <c r="S5" s="58"/>
      <c r="T5" s="58"/>
      <c r="U5" s="58"/>
      <c r="V5" s="58"/>
      <c r="W5" s="58"/>
    </row>
    <row r="6" spans="1:23" ht="99.6" customHeight="1" thickBot="1">
      <c r="A6" s="2443"/>
      <c r="B6" s="2446"/>
      <c r="C6" s="2446"/>
      <c r="D6" s="2449"/>
      <c r="E6" s="2452"/>
      <c r="F6" s="2455"/>
      <c r="G6" s="2458"/>
      <c r="H6" s="2491"/>
      <c r="I6" s="19" t="s">
        <v>7</v>
      </c>
      <c r="J6" s="20" t="s">
        <v>10</v>
      </c>
      <c r="K6" s="2494"/>
      <c r="L6" s="2464"/>
      <c r="M6" s="2458"/>
      <c r="N6" s="2496"/>
      <c r="O6" s="21" t="s">
        <v>55</v>
      </c>
      <c r="P6" s="21" t="s">
        <v>133</v>
      </c>
      <c r="Q6" s="22" t="s">
        <v>794</v>
      </c>
      <c r="R6" s="58"/>
      <c r="S6" s="58"/>
      <c r="T6" s="58"/>
      <c r="U6" s="58"/>
      <c r="V6" s="58"/>
      <c r="W6" s="58"/>
    </row>
    <row r="7" spans="1:23" ht="14.45" customHeight="1" thickBot="1">
      <c r="A7" s="23" t="s">
        <v>11</v>
      </c>
      <c r="B7" s="2465" t="s">
        <v>71</v>
      </c>
      <c r="C7" s="2465"/>
      <c r="D7" s="2465"/>
      <c r="E7" s="2465"/>
      <c r="F7" s="2465"/>
      <c r="G7" s="2465"/>
      <c r="H7" s="2465"/>
      <c r="I7" s="2465"/>
      <c r="J7" s="2465"/>
      <c r="K7" s="2465"/>
      <c r="L7" s="2465"/>
      <c r="M7" s="2465"/>
      <c r="N7" s="2465"/>
      <c r="O7" s="2465"/>
      <c r="P7" s="2465"/>
      <c r="Q7" s="2466"/>
      <c r="R7" s="66"/>
      <c r="S7" s="66"/>
      <c r="T7" s="66"/>
      <c r="U7" s="66"/>
      <c r="V7" s="66"/>
      <c r="W7" s="66"/>
    </row>
    <row r="8" spans="1:23" ht="16.899999999999999" customHeight="1" thickBot="1">
      <c r="A8" s="24" t="s">
        <v>11</v>
      </c>
      <c r="B8" s="25" t="s">
        <v>11</v>
      </c>
      <c r="C8" s="2467" t="s">
        <v>74</v>
      </c>
      <c r="D8" s="2467"/>
      <c r="E8" s="2467"/>
      <c r="F8" s="2467"/>
      <c r="G8" s="2467"/>
      <c r="H8" s="2467"/>
      <c r="I8" s="2467"/>
      <c r="J8" s="2467"/>
      <c r="K8" s="2467"/>
      <c r="L8" s="2467"/>
      <c r="M8" s="2467"/>
      <c r="N8" s="2467"/>
      <c r="O8" s="2467"/>
      <c r="P8" s="2467"/>
      <c r="Q8" s="2468"/>
      <c r="R8" s="66"/>
      <c r="S8" s="66"/>
      <c r="T8" s="66"/>
      <c r="U8" s="66"/>
      <c r="V8" s="66"/>
      <c r="W8" s="66"/>
    </row>
    <row r="9" spans="1:23">
      <c r="A9" s="2469" t="s">
        <v>11</v>
      </c>
      <c r="B9" s="2472" t="s">
        <v>11</v>
      </c>
      <c r="C9" s="2475" t="s">
        <v>11</v>
      </c>
      <c r="D9" s="2478" t="s">
        <v>75</v>
      </c>
      <c r="E9" s="2481" t="s">
        <v>41</v>
      </c>
      <c r="F9" s="2484" t="s">
        <v>76</v>
      </c>
      <c r="G9" s="1023" t="s">
        <v>37</v>
      </c>
      <c r="H9" s="1039">
        <f>I9+K9</f>
        <v>4601.3</v>
      </c>
      <c r="I9" s="1040">
        <v>4564.8</v>
      </c>
      <c r="J9" s="1040">
        <v>3953.9</v>
      </c>
      <c r="K9" s="1041">
        <v>36.5</v>
      </c>
      <c r="L9" s="1091">
        <v>5000</v>
      </c>
      <c r="M9" s="1092">
        <v>5300</v>
      </c>
      <c r="N9" s="72" t="s">
        <v>77</v>
      </c>
      <c r="O9" s="2390" t="s">
        <v>79</v>
      </c>
      <c r="P9" s="2390" t="s">
        <v>79</v>
      </c>
      <c r="Q9" s="2390" t="s">
        <v>79</v>
      </c>
      <c r="R9" s="66"/>
      <c r="S9" s="66"/>
      <c r="T9" s="66"/>
      <c r="U9" s="66"/>
      <c r="V9" s="66"/>
      <c r="W9" s="66"/>
    </row>
    <row r="10" spans="1:23" ht="24">
      <c r="A10" s="2470"/>
      <c r="B10" s="2473"/>
      <c r="C10" s="2476"/>
      <c r="D10" s="2479"/>
      <c r="E10" s="2482"/>
      <c r="F10" s="2485"/>
      <c r="G10" s="27" t="s">
        <v>56</v>
      </c>
      <c r="H10" s="73">
        <f>I10+K10</f>
        <v>0</v>
      </c>
      <c r="I10" s="28">
        <v>0</v>
      </c>
      <c r="J10" s="28">
        <v>0</v>
      </c>
      <c r="K10" s="74">
        <v>0</v>
      </c>
      <c r="L10" s="36"/>
      <c r="M10" s="29"/>
      <c r="N10" s="75" t="s">
        <v>78</v>
      </c>
      <c r="O10" s="2219" t="s">
        <v>1105</v>
      </c>
      <c r="P10" s="2219" t="s">
        <v>1105</v>
      </c>
      <c r="Q10" s="2219" t="s">
        <v>1105</v>
      </c>
      <c r="R10" s="66"/>
      <c r="S10" s="66"/>
      <c r="T10" s="76"/>
      <c r="U10" s="66"/>
      <c r="V10" s="66"/>
      <c r="W10" s="66"/>
    </row>
    <row r="11" spans="1:23" ht="24">
      <c r="A11" s="2470"/>
      <c r="B11" s="2473"/>
      <c r="C11" s="2476"/>
      <c r="D11" s="2479"/>
      <c r="E11" s="2482"/>
      <c r="F11" s="2485"/>
      <c r="G11" s="27" t="s">
        <v>80</v>
      </c>
      <c r="H11" s="73">
        <f>I11+K11</f>
        <v>17.899999999999999</v>
      </c>
      <c r="I11" s="28">
        <v>17.899999999999999</v>
      </c>
      <c r="J11" s="28">
        <v>17.7</v>
      </c>
      <c r="K11" s="74">
        <v>0</v>
      </c>
      <c r="L11" s="36">
        <v>20</v>
      </c>
      <c r="M11" s="29">
        <v>25</v>
      </c>
      <c r="N11" s="77" t="s">
        <v>81</v>
      </c>
      <c r="O11" s="2219" t="s">
        <v>135</v>
      </c>
      <c r="P11" s="2219" t="s">
        <v>136</v>
      </c>
      <c r="Q11" s="2219" t="s">
        <v>137</v>
      </c>
      <c r="R11" s="66"/>
      <c r="S11" s="66"/>
      <c r="T11" s="76"/>
      <c r="U11" s="66"/>
      <c r="V11" s="66"/>
      <c r="W11" s="66"/>
    </row>
    <row r="12" spans="1:23" ht="24">
      <c r="A12" s="2470"/>
      <c r="B12" s="2473"/>
      <c r="C12" s="2476"/>
      <c r="D12" s="2479"/>
      <c r="E12" s="2482"/>
      <c r="F12" s="2485"/>
      <c r="G12" s="27"/>
      <c r="H12" s="73"/>
      <c r="I12" s="28"/>
      <c r="J12" s="28"/>
      <c r="K12" s="74"/>
      <c r="L12" s="36"/>
      <c r="M12" s="29"/>
      <c r="N12" s="77" t="s">
        <v>638</v>
      </c>
      <c r="O12" s="2219" t="s">
        <v>42</v>
      </c>
      <c r="P12" s="2219" t="s">
        <v>42</v>
      </c>
      <c r="Q12" s="2219" t="s">
        <v>42</v>
      </c>
      <c r="R12" s="66"/>
      <c r="S12" s="66"/>
      <c r="T12" s="76"/>
      <c r="U12" s="66"/>
      <c r="V12" s="66"/>
      <c r="W12" s="66"/>
    </row>
    <row r="13" spans="1:23" ht="13.5" thickBot="1">
      <c r="A13" s="2470"/>
      <c r="B13" s="2473"/>
      <c r="C13" s="2476"/>
      <c r="D13" s="2479"/>
      <c r="E13" s="2482"/>
      <c r="F13" s="2485"/>
      <c r="G13" s="27"/>
      <c r="H13" s="73"/>
      <c r="I13" s="28"/>
      <c r="J13" s="28"/>
      <c r="K13" s="74"/>
      <c r="L13" s="36"/>
      <c r="M13" s="29"/>
      <c r="N13" s="77" t="s">
        <v>82</v>
      </c>
      <c r="O13" s="2220" t="s">
        <v>42</v>
      </c>
      <c r="P13" s="2220" t="s">
        <v>42</v>
      </c>
      <c r="Q13" s="2220" t="s">
        <v>42</v>
      </c>
      <c r="R13" s="66"/>
      <c r="S13" s="66"/>
      <c r="T13" s="76"/>
      <c r="U13" s="66"/>
      <c r="V13" s="66"/>
      <c r="W13" s="66"/>
    </row>
    <row r="14" spans="1:23" ht="36.75" thickBot="1">
      <c r="A14" s="2471"/>
      <c r="B14" s="2474"/>
      <c r="C14" s="2477"/>
      <c r="D14" s="2480"/>
      <c r="E14" s="2483"/>
      <c r="F14" s="2486"/>
      <c r="G14" s="78" t="s">
        <v>12</v>
      </c>
      <c r="H14" s="79">
        <f t="shared" ref="H14:M14" si="0">SUM(H9:H13)</f>
        <v>4619.2</v>
      </c>
      <c r="I14" s="79">
        <f t="shared" si="0"/>
        <v>4582.7</v>
      </c>
      <c r="J14" s="79">
        <f t="shared" si="0"/>
        <v>3971.6</v>
      </c>
      <c r="K14" s="79">
        <f t="shared" si="0"/>
        <v>36.5</v>
      </c>
      <c r="L14" s="79">
        <f t="shared" si="0"/>
        <v>5020</v>
      </c>
      <c r="M14" s="79">
        <f t="shared" si="0"/>
        <v>5325</v>
      </c>
      <c r="N14" s="80" t="s">
        <v>83</v>
      </c>
      <c r="O14" s="2221">
        <v>60</v>
      </c>
      <c r="P14" s="2221">
        <v>62</v>
      </c>
      <c r="Q14" s="2221">
        <v>64</v>
      </c>
      <c r="R14" s="81"/>
      <c r="S14" s="66"/>
      <c r="T14" s="76"/>
      <c r="U14" s="66"/>
      <c r="V14" s="66"/>
      <c r="W14" s="66"/>
    </row>
    <row r="15" spans="1:23">
      <c r="A15" s="59" t="s">
        <v>11</v>
      </c>
      <c r="B15" s="82" t="s">
        <v>11</v>
      </c>
      <c r="C15" s="2499" t="s">
        <v>13</v>
      </c>
      <c r="D15" s="2501" t="s">
        <v>84</v>
      </c>
      <c r="E15" s="2481" t="s">
        <v>41</v>
      </c>
      <c r="F15" s="2503" t="s">
        <v>76</v>
      </c>
      <c r="G15" s="1042" t="s">
        <v>37</v>
      </c>
      <c r="H15" s="1039">
        <f>I15+K15</f>
        <v>547.4</v>
      </c>
      <c r="I15" s="1040">
        <v>547.4</v>
      </c>
      <c r="J15" s="1040">
        <v>405.1</v>
      </c>
      <c r="K15" s="84">
        <v>0</v>
      </c>
      <c r="L15" s="85">
        <v>600</v>
      </c>
      <c r="M15" s="1092">
        <v>640</v>
      </c>
      <c r="N15" s="86" t="s">
        <v>85</v>
      </c>
      <c r="O15" s="1042">
        <v>27</v>
      </c>
      <c r="P15" s="87">
        <v>27</v>
      </c>
      <c r="Q15" s="1042">
        <v>27</v>
      </c>
      <c r="R15" s="81"/>
      <c r="S15" s="66"/>
      <c r="T15" s="76"/>
      <c r="U15" s="66"/>
      <c r="V15" s="66"/>
      <c r="W15" s="66"/>
    </row>
    <row r="16" spans="1:23">
      <c r="A16" s="60"/>
      <c r="B16" s="63"/>
      <c r="C16" s="2511"/>
      <c r="D16" s="2512"/>
      <c r="E16" s="2513"/>
      <c r="F16" s="2514"/>
      <c r="G16" s="1351"/>
      <c r="H16" s="89"/>
      <c r="I16" s="90"/>
      <c r="J16" s="90"/>
      <c r="K16" s="91"/>
      <c r="L16" s="92"/>
      <c r="M16" s="93"/>
      <c r="N16" s="94"/>
      <c r="O16" s="95"/>
      <c r="P16" s="2216"/>
      <c r="Q16" s="95"/>
      <c r="R16" s="81"/>
      <c r="S16" s="66"/>
      <c r="T16" s="76"/>
      <c r="U16" s="66"/>
      <c r="V16" s="66"/>
      <c r="W16" s="66"/>
    </row>
    <row r="17" spans="1:23">
      <c r="A17" s="60"/>
      <c r="B17" s="63"/>
      <c r="C17" s="2511"/>
      <c r="D17" s="2512"/>
      <c r="E17" s="2482"/>
      <c r="F17" s="2514"/>
      <c r="G17" s="1351"/>
      <c r="H17" s="89"/>
      <c r="I17" s="90"/>
      <c r="J17" s="90"/>
      <c r="K17" s="91"/>
      <c r="L17" s="96"/>
      <c r="M17" s="97"/>
      <c r="N17" s="2515" t="s">
        <v>86</v>
      </c>
      <c r="O17" s="2217">
        <v>8</v>
      </c>
      <c r="P17" s="2218">
        <v>8</v>
      </c>
      <c r="Q17" s="27">
        <v>8</v>
      </c>
      <c r="R17" s="81"/>
      <c r="S17" s="66"/>
      <c r="T17" s="76"/>
      <c r="U17" s="66"/>
      <c r="V17" s="66"/>
      <c r="W17" s="66"/>
    </row>
    <row r="18" spans="1:23">
      <c r="A18" s="60"/>
      <c r="B18" s="63"/>
      <c r="C18" s="2511"/>
      <c r="D18" s="2512"/>
      <c r="E18" s="2482"/>
      <c r="F18" s="2514"/>
      <c r="G18" s="1351"/>
      <c r="H18" s="89"/>
      <c r="I18" s="98"/>
      <c r="J18" s="98"/>
      <c r="K18" s="99"/>
      <c r="L18" s="96"/>
      <c r="M18" s="100"/>
      <c r="N18" s="2516"/>
      <c r="O18" s="1533"/>
      <c r="P18" s="1534"/>
      <c r="Q18" s="1535"/>
      <c r="R18" s="81"/>
      <c r="S18" s="66"/>
      <c r="T18" s="76"/>
      <c r="U18" s="66"/>
      <c r="V18" s="66"/>
      <c r="W18" s="66"/>
    </row>
    <row r="19" spans="1:23" ht="13.5" thickBot="1">
      <c r="A19" s="61"/>
      <c r="B19" s="101"/>
      <c r="C19" s="2500"/>
      <c r="D19" s="2502"/>
      <c r="E19" s="2483"/>
      <c r="F19" s="2504"/>
      <c r="G19" s="1024" t="s">
        <v>12</v>
      </c>
      <c r="H19" s="51">
        <f t="shared" ref="H19:M19" si="1">H15+H17</f>
        <v>547.4</v>
      </c>
      <c r="I19" s="47">
        <f t="shared" si="1"/>
        <v>547.4</v>
      </c>
      <c r="J19" s="47">
        <f t="shared" si="1"/>
        <v>405.1</v>
      </c>
      <c r="K19" s="102">
        <f t="shared" si="1"/>
        <v>0</v>
      </c>
      <c r="L19" s="31">
        <f t="shared" si="1"/>
        <v>600</v>
      </c>
      <c r="M19" s="1034">
        <f t="shared" si="1"/>
        <v>640</v>
      </c>
      <c r="N19" s="103"/>
      <c r="O19" s="1536"/>
      <c r="P19" s="1537"/>
      <c r="Q19" s="1536"/>
      <c r="R19" s="106"/>
      <c r="S19" s="66"/>
      <c r="T19" s="76"/>
      <c r="U19" s="66"/>
      <c r="V19" s="66"/>
      <c r="W19" s="66"/>
    </row>
    <row r="20" spans="1:23">
      <c r="A20" s="59" t="s">
        <v>11</v>
      </c>
      <c r="B20" s="82" t="s">
        <v>11</v>
      </c>
      <c r="C20" s="2499" t="s">
        <v>35</v>
      </c>
      <c r="D20" s="2501" t="s">
        <v>87</v>
      </c>
      <c r="E20" s="2517" t="s">
        <v>41</v>
      </c>
      <c r="F20" s="2519" t="s">
        <v>76</v>
      </c>
      <c r="G20" s="83" t="s">
        <v>37</v>
      </c>
      <c r="H20" s="67">
        <f>I20+K20</f>
        <v>244.7</v>
      </c>
      <c r="I20" s="68">
        <v>244.7</v>
      </c>
      <c r="J20" s="68">
        <v>230.6</v>
      </c>
      <c r="K20" s="69"/>
      <c r="L20" s="70">
        <v>270</v>
      </c>
      <c r="M20" s="71">
        <v>300</v>
      </c>
      <c r="N20" s="2522" t="s">
        <v>88</v>
      </c>
      <c r="O20" s="1042">
        <v>8</v>
      </c>
      <c r="P20" s="87">
        <v>8</v>
      </c>
      <c r="Q20" s="1042">
        <v>8</v>
      </c>
      <c r="R20" s="107"/>
      <c r="S20" s="66"/>
      <c r="T20" s="76"/>
      <c r="U20" s="66"/>
      <c r="V20" s="66"/>
      <c r="W20" s="66"/>
    </row>
    <row r="21" spans="1:23">
      <c r="A21" s="60"/>
      <c r="B21" s="63"/>
      <c r="C21" s="2511"/>
      <c r="D21" s="2512"/>
      <c r="E21" s="2513"/>
      <c r="F21" s="2520"/>
      <c r="G21" s="88" t="s">
        <v>56</v>
      </c>
      <c r="H21" s="89">
        <f>I21+K21</f>
        <v>0</v>
      </c>
      <c r="I21" s="90">
        <v>0</v>
      </c>
      <c r="J21" s="90">
        <v>0</v>
      </c>
      <c r="K21" s="108"/>
      <c r="L21" s="109"/>
      <c r="M21" s="93"/>
      <c r="N21" s="2523"/>
      <c r="O21" s="2165"/>
      <c r="P21" s="2215"/>
      <c r="Q21" s="2165"/>
      <c r="R21" s="107"/>
      <c r="S21" s="66"/>
      <c r="T21" s="76"/>
      <c r="U21" s="66"/>
      <c r="V21" s="66"/>
      <c r="W21" s="66"/>
    </row>
    <row r="22" spans="1:23" ht="13.5" thickBot="1">
      <c r="A22" s="61"/>
      <c r="B22" s="101"/>
      <c r="C22" s="2500"/>
      <c r="D22" s="2502"/>
      <c r="E22" s="2518"/>
      <c r="F22" s="2521"/>
      <c r="G22" s="30" t="s">
        <v>12</v>
      </c>
      <c r="H22" s="48">
        <f>H20+H21</f>
        <v>244.7</v>
      </c>
      <c r="I22" s="46">
        <f>I20+I21</f>
        <v>244.7</v>
      </c>
      <c r="J22" s="46">
        <f>J20+J21</f>
        <v>230.6</v>
      </c>
      <c r="K22" s="102">
        <f>K20</f>
        <v>0</v>
      </c>
      <c r="L22" s="110">
        <f>L20</f>
        <v>270</v>
      </c>
      <c r="M22" s="31">
        <f>M20</f>
        <v>300</v>
      </c>
      <c r="N22" s="2524"/>
      <c r="O22" s="1536"/>
      <c r="P22" s="1537"/>
      <c r="Q22" s="1536"/>
      <c r="R22" s="107"/>
      <c r="S22" s="66"/>
      <c r="T22" s="76"/>
      <c r="U22" s="66"/>
      <c r="V22" s="66"/>
      <c r="W22" s="66"/>
    </row>
    <row r="23" spans="1:23">
      <c r="A23" s="59" t="s">
        <v>11</v>
      </c>
      <c r="B23" s="82" t="s">
        <v>11</v>
      </c>
      <c r="C23" s="2499" t="s">
        <v>59</v>
      </c>
      <c r="D23" s="2501" t="s">
        <v>89</v>
      </c>
      <c r="E23" s="2481" t="s">
        <v>41</v>
      </c>
      <c r="F23" s="2503" t="s">
        <v>76</v>
      </c>
      <c r="G23" s="83" t="s">
        <v>37</v>
      </c>
      <c r="H23" s="67">
        <f>I23+K23</f>
        <v>40.299999999999997</v>
      </c>
      <c r="I23" s="68">
        <v>40.299999999999997</v>
      </c>
      <c r="J23" s="68"/>
      <c r="K23" s="69">
        <v>0</v>
      </c>
      <c r="L23" s="70">
        <v>40</v>
      </c>
      <c r="M23" s="71">
        <v>40</v>
      </c>
      <c r="N23" s="111"/>
      <c r="O23" s="83"/>
      <c r="P23" s="87"/>
      <c r="Q23" s="83"/>
      <c r="R23" s="112"/>
      <c r="S23" s="66"/>
      <c r="T23" s="76"/>
      <c r="U23" s="66"/>
      <c r="V23" s="66"/>
      <c r="W23" s="66"/>
    </row>
    <row r="24" spans="1:23" ht="27" customHeight="1" thickBot="1">
      <c r="A24" s="61"/>
      <c r="B24" s="101"/>
      <c r="C24" s="2500"/>
      <c r="D24" s="2502"/>
      <c r="E24" s="2483"/>
      <c r="F24" s="2504"/>
      <c r="G24" s="30" t="s">
        <v>12</v>
      </c>
      <c r="H24" s="48">
        <f t="shared" ref="H24:M24" si="2">H23</f>
        <v>40.299999999999997</v>
      </c>
      <c r="I24" s="46">
        <f>I23</f>
        <v>40.299999999999997</v>
      </c>
      <c r="J24" s="46">
        <f t="shared" si="2"/>
        <v>0</v>
      </c>
      <c r="K24" s="102">
        <f t="shared" si="2"/>
        <v>0</v>
      </c>
      <c r="L24" s="110">
        <f t="shared" si="2"/>
        <v>40</v>
      </c>
      <c r="M24" s="31">
        <f t="shared" si="2"/>
        <v>40</v>
      </c>
      <c r="N24" s="113"/>
      <c r="O24" s="104"/>
      <c r="P24" s="105"/>
      <c r="Q24" s="114"/>
      <c r="R24" s="112"/>
      <c r="S24" s="66"/>
      <c r="T24" s="76"/>
      <c r="U24" s="66"/>
      <c r="V24" s="66"/>
      <c r="W24" s="66"/>
    </row>
    <row r="25" spans="1:23" ht="13.5" thickBot="1">
      <c r="A25" s="24" t="s">
        <v>11</v>
      </c>
      <c r="B25" s="37" t="s">
        <v>11</v>
      </c>
      <c r="C25" s="2505" t="s">
        <v>14</v>
      </c>
      <c r="D25" s="2506"/>
      <c r="E25" s="2506"/>
      <c r="F25" s="2506"/>
      <c r="G25" s="2507"/>
      <c r="H25" s="38">
        <f t="shared" ref="H25:M25" si="3">H24+H22+H19+H14</f>
        <v>5451.5999999999995</v>
      </c>
      <c r="I25" s="38">
        <f t="shared" si="3"/>
        <v>5415.0999999999995</v>
      </c>
      <c r="J25" s="38">
        <f t="shared" si="3"/>
        <v>4607.3</v>
      </c>
      <c r="K25" s="38">
        <f t="shared" si="3"/>
        <v>36.5</v>
      </c>
      <c r="L25" s="38">
        <f t="shared" si="3"/>
        <v>5930</v>
      </c>
      <c r="M25" s="38">
        <f t="shared" si="3"/>
        <v>6305</v>
      </c>
      <c r="N25" s="39"/>
      <c r="O25" s="40"/>
      <c r="P25" s="40"/>
      <c r="Q25" s="41"/>
      <c r="R25" s="66"/>
      <c r="S25" s="66"/>
      <c r="T25" s="66"/>
      <c r="U25" s="66"/>
      <c r="V25" s="66"/>
      <c r="W25" s="66"/>
    </row>
    <row r="26" spans="1:23" ht="13.5" thickBot="1">
      <c r="A26" s="24" t="s">
        <v>11</v>
      </c>
      <c r="B26" s="25" t="s">
        <v>13</v>
      </c>
      <c r="C26" s="2508" t="s">
        <v>90</v>
      </c>
      <c r="D26" s="2509"/>
      <c r="E26" s="2509"/>
      <c r="F26" s="2509"/>
      <c r="G26" s="2509"/>
      <c r="H26" s="2509"/>
      <c r="I26" s="2509"/>
      <c r="J26" s="2509"/>
      <c r="K26" s="2509"/>
      <c r="L26" s="2509"/>
      <c r="M26" s="2509"/>
      <c r="N26" s="2509"/>
      <c r="O26" s="2509"/>
      <c r="P26" s="2509"/>
      <c r="Q26" s="2510"/>
      <c r="R26" s="66"/>
      <c r="S26" s="66"/>
      <c r="T26" s="66"/>
      <c r="U26" s="66"/>
      <c r="V26" s="66"/>
      <c r="W26" s="66"/>
    </row>
    <row r="27" spans="1:23">
      <c r="A27" s="2528" t="s">
        <v>11</v>
      </c>
      <c r="B27" s="2531" t="s">
        <v>13</v>
      </c>
      <c r="C27" s="2475" t="s">
        <v>11</v>
      </c>
      <c r="D27" s="2534" t="s">
        <v>91</v>
      </c>
      <c r="E27" s="2481" t="s">
        <v>41</v>
      </c>
      <c r="F27" s="2537" t="s">
        <v>92</v>
      </c>
      <c r="G27" s="117" t="s">
        <v>93</v>
      </c>
      <c r="H27" s="118">
        <f>I27+K27</f>
        <v>1.5</v>
      </c>
      <c r="I27" s="119">
        <v>1.5</v>
      </c>
      <c r="J27" s="120">
        <v>0</v>
      </c>
      <c r="K27" s="121">
        <v>0</v>
      </c>
      <c r="L27" s="122">
        <v>1.5</v>
      </c>
      <c r="M27" s="123">
        <v>1.5</v>
      </c>
      <c r="N27" s="2525"/>
      <c r="O27" s="49"/>
      <c r="P27" s="49"/>
      <c r="Q27" s="50"/>
      <c r="R27" s="66"/>
      <c r="S27" s="66"/>
      <c r="T27" s="76"/>
      <c r="U27" s="66"/>
      <c r="V27" s="66"/>
      <c r="W27" s="66"/>
    </row>
    <row r="28" spans="1:23">
      <c r="A28" s="2529"/>
      <c r="B28" s="2532"/>
      <c r="C28" s="2511"/>
      <c r="D28" s="2535"/>
      <c r="E28" s="2482"/>
      <c r="F28" s="2538"/>
      <c r="G28" s="124"/>
      <c r="H28" s="125"/>
      <c r="I28" s="126"/>
      <c r="J28" s="127"/>
      <c r="K28" s="127"/>
      <c r="L28" s="128"/>
      <c r="M28" s="129"/>
      <c r="N28" s="2526"/>
      <c r="O28" s="34"/>
      <c r="P28" s="34"/>
      <c r="Q28" s="35"/>
      <c r="R28" s="66"/>
      <c r="S28" s="66"/>
      <c r="T28" s="76"/>
      <c r="U28" s="66"/>
      <c r="V28" s="66"/>
      <c r="W28" s="66"/>
    </row>
    <row r="29" spans="1:23" ht="13.5" thickBot="1">
      <c r="A29" s="2530"/>
      <c r="B29" s="2533"/>
      <c r="C29" s="2477"/>
      <c r="D29" s="2536"/>
      <c r="E29" s="2483"/>
      <c r="F29" s="2483"/>
      <c r="G29" s="130" t="s">
        <v>12</v>
      </c>
      <c r="H29" s="131">
        <f>H27</f>
        <v>1.5</v>
      </c>
      <c r="I29" s="132">
        <f>I27</f>
        <v>1.5</v>
      </c>
      <c r="J29" s="133">
        <f>J27</f>
        <v>0</v>
      </c>
      <c r="K29" s="133">
        <f>SUM(K27:K28)</f>
        <v>0</v>
      </c>
      <c r="L29" s="134">
        <f>L27</f>
        <v>1.5</v>
      </c>
      <c r="M29" s="134">
        <f>M27</f>
        <v>1.5</v>
      </c>
      <c r="N29" s="2527"/>
      <c r="O29" s="32"/>
      <c r="P29" s="32"/>
      <c r="Q29" s="33"/>
      <c r="R29" s="66"/>
      <c r="S29" s="66"/>
      <c r="T29" s="76"/>
      <c r="U29" s="66"/>
      <c r="V29" s="66"/>
      <c r="W29" s="66"/>
    </row>
    <row r="30" spans="1:23">
      <c r="A30" s="2528" t="s">
        <v>11</v>
      </c>
      <c r="B30" s="2531" t="s">
        <v>13</v>
      </c>
      <c r="C30" s="2475" t="s">
        <v>13</v>
      </c>
      <c r="D30" s="2534" t="s">
        <v>94</v>
      </c>
      <c r="E30" s="2481" t="s">
        <v>41</v>
      </c>
      <c r="F30" s="2537" t="s">
        <v>92</v>
      </c>
      <c r="G30" s="117" t="s">
        <v>93</v>
      </c>
      <c r="H30" s="118">
        <f>I30+K30</f>
        <v>48.7</v>
      </c>
      <c r="I30" s="119">
        <v>48.7</v>
      </c>
      <c r="J30" s="120">
        <v>0</v>
      </c>
      <c r="K30" s="121">
        <v>0</v>
      </c>
      <c r="L30" s="122">
        <v>50</v>
      </c>
      <c r="M30" s="123">
        <v>50</v>
      </c>
      <c r="N30" s="2525" t="s">
        <v>95</v>
      </c>
      <c r="O30" s="2169">
        <v>5000</v>
      </c>
      <c r="P30" s="2169" t="s">
        <v>62</v>
      </c>
      <c r="Q30" s="2166" t="s">
        <v>62</v>
      </c>
      <c r="R30" s="66"/>
      <c r="S30" s="66"/>
      <c r="T30" s="76"/>
      <c r="U30" s="66"/>
      <c r="V30" s="66"/>
      <c r="W30" s="66"/>
    </row>
    <row r="31" spans="1:23">
      <c r="A31" s="2529"/>
      <c r="B31" s="2532"/>
      <c r="C31" s="2511"/>
      <c r="D31" s="2535"/>
      <c r="E31" s="2482"/>
      <c r="F31" s="2538"/>
      <c r="G31" s="124"/>
      <c r="H31" s="125"/>
      <c r="I31" s="126"/>
      <c r="J31" s="127"/>
      <c r="K31" s="127"/>
      <c r="L31" s="128"/>
      <c r="M31" s="129"/>
      <c r="N31" s="2526"/>
      <c r="O31" s="2170"/>
      <c r="P31" s="2170"/>
      <c r="Q31" s="2167"/>
      <c r="R31" s="66"/>
      <c r="S31" s="66"/>
      <c r="T31" s="76"/>
      <c r="U31" s="66"/>
      <c r="V31" s="66"/>
      <c r="W31" s="66"/>
    </row>
    <row r="32" spans="1:23" ht="21.6" customHeight="1" thickBot="1">
      <c r="A32" s="2530"/>
      <c r="B32" s="2533"/>
      <c r="C32" s="2477"/>
      <c r="D32" s="2536"/>
      <c r="E32" s="2483"/>
      <c r="F32" s="2483"/>
      <c r="G32" s="130" t="s">
        <v>12</v>
      </c>
      <c r="H32" s="131">
        <f>H30</f>
        <v>48.7</v>
      </c>
      <c r="I32" s="132">
        <f>I30</f>
        <v>48.7</v>
      </c>
      <c r="J32" s="133">
        <f>J30</f>
        <v>0</v>
      </c>
      <c r="K32" s="133">
        <f>SUM(K30:K31)</f>
        <v>0</v>
      </c>
      <c r="L32" s="134">
        <f>L30</f>
        <v>50</v>
      </c>
      <c r="M32" s="134">
        <f>M30</f>
        <v>50</v>
      </c>
      <c r="N32" s="2527"/>
      <c r="O32" s="32"/>
      <c r="P32" s="32"/>
      <c r="Q32" s="33"/>
      <c r="R32" s="66"/>
      <c r="S32" s="66"/>
      <c r="T32" s="76"/>
      <c r="U32" s="66"/>
      <c r="V32" s="66"/>
      <c r="W32" s="66"/>
    </row>
    <row r="33" spans="1:23">
      <c r="A33" s="2528" t="s">
        <v>11</v>
      </c>
      <c r="B33" s="2531" t="s">
        <v>13</v>
      </c>
      <c r="C33" s="2475" t="s">
        <v>35</v>
      </c>
      <c r="D33" s="2534" t="s">
        <v>96</v>
      </c>
      <c r="E33" s="2481" t="s">
        <v>41</v>
      </c>
      <c r="F33" s="2537" t="s">
        <v>76</v>
      </c>
      <c r="G33" s="117" t="s">
        <v>93</v>
      </c>
      <c r="H33" s="118">
        <f>I33+K33</f>
        <v>40.5</v>
      </c>
      <c r="I33" s="119">
        <v>40.5</v>
      </c>
      <c r="J33" s="120">
        <v>0</v>
      </c>
      <c r="K33" s="121">
        <v>0</v>
      </c>
      <c r="L33" s="122">
        <v>40</v>
      </c>
      <c r="M33" s="123">
        <v>40</v>
      </c>
      <c r="N33" s="2525"/>
      <c r="O33" s="49"/>
      <c r="P33" s="49"/>
      <c r="Q33" s="50"/>
      <c r="R33" s="66"/>
      <c r="S33" s="66"/>
      <c r="T33" s="76"/>
      <c r="U33" s="66"/>
      <c r="V33" s="66"/>
      <c r="W33" s="66"/>
    </row>
    <row r="34" spans="1:23" ht="18" customHeight="1" thickBot="1">
      <c r="A34" s="2530"/>
      <c r="B34" s="2533"/>
      <c r="C34" s="2477"/>
      <c r="D34" s="2536"/>
      <c r="E34" s="2483"/>
      <c r="F34" s="2483"/>
      <c r="G34" s="130" t="s">
        <v>12</v>
      </c>
      <c r="H34" s="131">
        <f>H33</f>
        <v>40.5</v>
      </c>
      <c r="I34" s="132">
        <f>I33</f>
        <v>40.5</v>
      </c>
      <c r="J34" s="133">
        <f>J33</f>
        <v>0</v>
      </c>
      <c r="K34" s="133">
        <f>SUM(K33:K33)</f>
        <v>0</v>
      </c>
      <c r="L34" s="134">
        <f>L33</f>
        <v>40</v>
      </c>
      <c r="M34" s="134">
        <f>M33</f>
        <v>40</v>
      </c>
      <c r="N34" s="2527"/>
      <c r="O34" s="32"/>
      <c r="P34" s="32"/>
      <c r="Q34" s="33"/>
      <c r="R34" s="66"/>
      <c r="S34" s="66"/>
      <c r="T34" s="76"/>
      <c r="U34" s="66"/>
      <c r="V34" s="66"/>
      <c r="W34" s="66"/>
    </row>
    <row r="35" spans="1:23">
      <c r="A35" s="2528" t="s">
        <v>11</v>
      </c>
      <c r="B35" s="2531" t="s">
        <v>13</v>
      </c>
      <c r="C35" s="2475" t="s">
        <v>36</v>
      </c>
      <c r="D35" s="2534" t="s">
        <v>97</v>
      </c>
      <c r="E35" s="2481" t="s">
        <v>41</v>
      </c>
      <c r="F35" s="2537" t="s">
        <v>98</v>
      </c>
      <c r="G35" s="117" t="s">
        <v>93</v>
      </c>
      <c r="H35" s="118">
        <f>I35+K35</f>
        <v>15</v>
      </c>
      <c r="I35" s="119">
        <v>15</v>
      </c>
      <c r="J35" s="120">
        <v>0</v>
      </c>
      <c r="K35" s="121">
        <v>0</v>
      </c>
      <c r="L35" s="122">
        <v>16</v>
      </c>
      <c r="M35" s="123">
        <v>17</v>
      </c>
      <c r="N35" s="2525"/>
      <c r="O35" s="49"/>
      <c r="P35" s="49"/>
      <c r="Q35" s="50"/>
      <c r="R35" s="66"/>
      <c r="S35" s="66"/>
      <c r="T35" s="76"/>
      <c r="U35" s="66"/>
      <c r="V35" s="66"/>
      <c r="W35" s="66"/>
    </row>
    <row r="36" spans="1:23" ht="31.9" customHeight="1" thickBot="1">
      <c r="A36" s="2530"/>
      <c r="B36" s="2533"/>
      <c r="C36" s="2477"/>
      <c r="D36" s="2536"/>
      <c r="E36" s="2483"/>
      <c r="F36" s="2483"/>
      <c r="G36" s="130" t="s">
        <v>12</v>
      </c>
      <c r="H36" s="131">
        <f>H35</f>
        <v>15</v>
      </c>
      <c r="I36" s="132">
        <f>I35</f>
        <v>15</v>
      </c>
      <c r="J36" s="133">
        <f>J35</f>
        <v>0</v>
      </c>
      <c r="K36" s="133">
        <f>SUM(K35:K35)</f>
        <v>0</v>
      </c>
      <c r="L36" s="134">
        <f>L35</f>
        <v>16</v>
      </c>
      <c r="M36" s="134">
        <f>M35</f>
        <v>17</v>
      </c>
      <c r="N36" s="2527"/>
      <c r="O36" s="32"/>
      <c r="P36" s="32"/>
      <c r="Q36" s="33"/>
      <c r="R36" s="66"/>
      <c r="S36" s="66"/>
      <c r="T36" s="76"/>
      <c r="U36" s="66"/>
      <c r="V36" s="66"/>
      <c r="W36" s="66"/>
    </row>
    <row r="37" spans="1:23">
      <c r="A37" s="2528" t="s">
        <v>11</v>
      </c>
      <c r="B37" s="2531" t="s">
        <v>13</v>
      </c>
      <c r="C37" s="2475" t="s">
        <v>58</v>
      </c>
      <c r="D37" s="2534" t="s">
        <v>99</v>
      </c>
      <c r="E37" s="2481" t="s">
        <v>41</v>
      </c>
      <c r="F37" s="2537" t="s">
        <v>100</v>
      </c>
      <c r="G37" s="117" t="s">
        <v>93</v>
      </c>
      <c r="H37" s="118">
        <f>I37+K37</f>
        <v>5.4</v>
      </c>
      <c r="I37" s="119">
        <v>5.4</v>
      </c>
      <c r="J37" s="120">
        <v>0</v>
      </c>
      <c r="K37" s="121">
        <v>0</v>
      </c>
      <c r="L37" s="122">
        <v>6</v>
      </c>
      <c r="M37" s="123">
        <v>6</v>
      </c>
      <c r="N37" s="2525"/>
      <c r="O37" s="49"/>
      <c r="P37" s="49"/>
      <c r="Q37" s="50"/>
      <c r="R37" s="66"/>
      <c r="S37" s="66"/>
      <c r="T37" s="76"/>
      <c r="U37" s="66"/>
      <c r="V37" s="66"/>
      <c r="W37" s="66"/>
    </row>
    <row r="38" spans="1:23" ht="11.45" customHeight="1" thickBot="1">
      <c r="A38" s="2530"/>
      <c r="B38" s="2533"/>
      <c r="C38" s="2477"/>
      <c r="D38" s="2536"/>
      <c r="E38" s="2483"/>
      <c r="F38" s="2483"/>
      <c r="G38" s="130" t="s">
        <v>12</v>
      </c>
      <c r="H38" s="131">
        <f>H37</f>
        <v>5.4</v>
      </c>
      <c r="I38" s="132">
        <f>I37</f>
        <v>5.4</v>
      </c>
      <c r="J38" s="133">
        <f>J37</f>
        <v>0</v>
      </c>
      <c r="K38" s="133">
        <f>SUM(K37:K37)</f>
        <v>0</v>
      </c>
      <c r="L38" s="134">
        <f>L37</f>
        <v>6</v>
      </c>
      <c r="M38" s="134">
        <f>M37</f>
        <v>6</v>
      </c>
      <c r="N38" s="2527"/>
      <c r="O38" s="32"/>
      <c r="P38" s="32"/>
      <c r="Q38" s="33"/>
      <c r="R38" s="66"/>
      <c r="S38" s="66"/>
      <c r="T38" s="76"/>
      <c r="U38" s="66"/>
      <c r="V38" s="66"/>
      <c r="W38" s="66"/>
    </row>
    <row r="39" spans="1:23">
      <c r="A39" s="2528" t="s">
        <v>11</v>
      </c>
      <c r="B39" s="2531" t="s">
        <v>13</v>
      </c>
      <c r="C39" s="2475" t="s">
        <v>38</v>
      </c>
      <c r="D39" s="2534" t="s">
        <v>101</v>
      </c>
      <c r="E39" s="2481" t="s">
        <v>41</v>
      </c>
      <c r="F39" s="2537" t="s">
        <v>98</v>
      </c>
      <c r="G39" s="117" t="s">
        <v>93</v>
      </c>
      <c r="H39" s="118">
        <f>I39+K39</f>
        <v>59.5</v>
      </c>
      <c r="I39" s="119">
        <v>59.5</v>
      </c>
      <c r="J39" s="121">
        <v>0</v>
      </c>
      <c r="K39" s="121">
        <v>0</v>
      </c>
      <c r="L39" s="122">
        <v>60</v>
      </c>
      <c r="M39" s="123">
        <v>60</v>
      </c>
      <c r="N39" s="2525"/>
      <c r="O39" s="135"/>
      <c r="P39" s="49"/>
      <c r="Q39" s="136"/>
      <c r="R39" s="66"/>
      <c r="S39" s="66"/>
      <c r="T39" s="76"/>
      <c r="U39" s="66"/>
      <c r="V39" s="66"/>
      <c r="W39" s="66"/>
    </row>
    <row r="40" spans="1:23" ht="11.45" customHeight="1" thickBot="1">
      <c r="A40" s="2530"/>
      <c r="B40" s="2533"/>
      <c r="C40" s="2477"/>
      <c r="D40" s="2536"/>
      <c r="E40" s="2483"/>
      <c r="F40" s="2483"/>
      <c r="G40" s="130" t="s">
        <v>12</v>
      </c>
      <c r="H40" s="131">
        <f t="shared" ref="H40:M40" si="4">H39</f>
        <v>59.5</v>
      </c>
      <c r="I40" s="132">
        <f t="shared" si="4"/>
        <v>59.5</v>
      </c>
      <c r="J40" s="133">
        <f t="shared" si="4"/>
        <v>0</v>
      </c>
      <c r="K40" s="133">
        <f t="shared" si="4"/>
        <v>0</v>
      </c>
      <c r="L40" s="134">
        <f t="shared" si="4"/>
        <v>60</v>
      </c>
      <c r="M40" s="134">
        <f t="shared" si="4"/>
        <v>60</v>
      </c>
      <c r="N40" s="2527"/>
      <c r="O40" s="137"/>
      <c r="P40" s="137"/>
      <c r="Q40" s="138"/>
      <c r="R40" s="66"/>
      <c r="S40" s="66"/>
      <c r="T40" s="76"/>
      <c r="U40" s="66"/>
      <c r="V40" s="66"/>
      <c r="W40" s="66"/>
    </row>
    <row r="41" spans="1:23">
      <c r="A41" s="2528" t="s">
        <v>11</v>
      </c>
      <c r="B41" s="2531" t="s">
        <v>13</v>
      </c>
      <c r="C41" s="2475" t="s">
        <v>59</v>
      </c>
      <c r="D41" s="2534" t="s">
        <v>102</v>
      </c>
      <c r="E41" s="2481" t="s">
        <v>41</v>
      </c>
      <c r="F41" s="2537" t="s">
        <v>103</v>
      </c>
      <c r="G41" s="117" t="s">
        <v>93</v>
      </c>
      <c r="H41" s="118">
        <f>I41+K41</f>
        <v>14.2</v>
      </c>
      <c r="I41" s="119">
        <v>14.2</v>
      </c>
      <c r="J41" s="121">
        <v>0</v>
      </c>
      <c r="K41" s="121">
        <v>0</v>
      </c>
      <c r="L41" s="122">
        <v>15</v>
      </c>
      <c r="M41" s="123">
        <v>15</v>
      </c>
      <c r="N41" s="2525"/>
      <c r="O41" s="135"/>
      <c r="P41" s="49"/>
      <c r="Q41" s="136"/>
      <c r="R41" s="66"/>
      <c r="S41" s="66"/>
      <c r="T41" s="76"/>
      <c r="U41" s="66"/>
      <c r="V41" s="66"/>
      <c r="W41" s="66"/>
    </row>
    <row r="42" spans="1:23" ht="13.5" thickBot="1">
      <c r="A42" s="2530"/>
      <c r="B42" s="2533"/>
      <c r="C42" s="2477"/>
      <c r="D42" s="2536"/>
      <c r="E42" s="2483"/>
      <c r="F42" s="2483"/>
      <c r="G42" s="1050" t="s">
        <v>12</v>
      </c>
      <c r="H42" s="131">
        <f>H41</f>
        <v>14.2</v>
      </c>
      <c r="I42" s="1051">
        <f>I41</f>
        <v>14.2</v>
      </c>
      <c r="J42" s="133">
        <f>J41</f>
        <v>0</v>
      </c>
      <c r="K42" s="133">
        <f>SUM(K41:K41)</f>
        <v>0</v>
      </c>
      <c r="L42" s="134">
        <f>L41</f>
        <v>15</v>
      </c>
      <c r="M42" s="134">
        <f>M41</f>
        <v>15</v>
      </c>
      <c r="N42" s="2527"/>
      <c r="O42" s="137"/>
      <c r="P42" s="137"/>
      <c r="Q42" s="138"/>
      <c r="R42" s="66"/>
      <c r="S42" s="66"/>
      <c r="T42" s="76"/>
      <c r="U42" s="66"/>
      <c r="V42" s="66"/>
      <c r="W42" s="66"/>
    </row>
    <row r="43" spans="1:23">
      <c r="A43" s="2528" t="s">
        <v>11</v>
      </c>
      <c r="B43" s="2531" t="s">
        <v>13</v>
      </c>
      <c r="C43" s="2475" t="s">
        <v>39</v>
      </c>
      <c r="D43" s="2213" t="s">
        <v>1056</v>
      </c>
      <c r="E43" s="2481" t="s">
        <v>41</v>
      </c>
      <c r="F43" s="2539" t="s">
        <v>104</v>
      </c>
      <c r="G43" s="1046" t="s">
        <v>93</v>
      </c>
      <c r="H43" s="118">
        <f>I43+K43</f>
        <v>16</v>
      </c>
      <c r="I43" s="1047">
        <v>16</v>
      </c>
      <c r="J43" s="1048">
        <v>0</v>
      </c>
      <c r="K43" s="1048">
        <v>0</v>
      </c>
      <c r="L43" s="122">
        <v>17</v>
      </c>
      <c r="M43" s="1049">
        <v>18</v>
      </c>
      <c r="N43" s="2540"/>
      <c r="O43" s="1540"/>
      <c r="P43" s="1538"/>
      <c r="Q43" s="1539"/>
      <c r="R43" s="139"/>
      <c r="S43" s="66"/>
      <c r="T43" s="76"/>
      <c r="U43" s="66"/>
      <c r="V43" s="66"/>
      <c r="W43" s="66"/>
    </row>
    <row r="44" spans="1:23" ht="13.5" thickBot="1">
      <c r="A44" s="2530"/>
      <c r="B44" s="2533"/>
      <c r="C44" s="2477"/>
      <c r="D44" s="2214"/>
      <c r="E44" s="2483"/>
      <c r="F44" s="2483"/>
      <c r="G44" s="130" t="s">
        <v>12</v>
      </c>
      <c r="H44" s="131">
        <f t="shared" ref="H44:M44" si="5">H43*1</f>
        <v>16</v>
      </c>
      <c r="I44" s="131">
        <f t="shared" si="5"/>
        <v>16</v>
      </c>
      <c r="J44" s="131">
        <f t="shared" si="5"/>
        <v>0</v>
      </c>
      <c r="K44" s="131">
        <f t="shared" si="5"/>
        <v>0</v>
      </c>
      <c r="L44" s="131">
        <f t="shared" si="5"/>
        <v>17</v>
      </c>
      <c r="M44" s="131">
        <f t="shared" si="5"/>
        <v>18</v>
      </c>
      <c r="N44" s="2541"/>
      <c r="O44" s="1505"/>
      <c r="P44" s="1505"/>
      <c r="Q44" s="1506"/>
      <c r="R44" s="66"/>
      <c r="S44" s="66"/>
      <c r="T44" s="76"/>
      <c r="U44" s="66"/>
      <c r="V44" s="66"/>
      <c r="W44" s="66"/>
    </row>
    <row r="45" spans="1:23">
      <c r="A45" s="2528" t="s">
        <v>11</v>
      </c>
      <c r="B45" s="2531" t="s">
        <v>13</v>
      </c>
      <c r="C45" s="2475" t="s">
        <v>60</v>
      </c>
      <c r="D45" s="2534" t="s">
        <v>106</v>
      </c>
      <c r="E45" s="2481" t="s">
        <v>41</v>
      </c>
      <c r="F45" s="2537" t="s">
        <v>107</v>
      </c>
      <c r="G45" s="117" t="s">
        <v>93</v>
      </c>
      <c r="H45" s="118">
        <f>I45+K45</f>
        <v>16.600000000000001</v>
      </c>
      <c r="I45" s="119">
        <v>16.600000000000001</v>
      </c>
      <c r="J45" s="120">
        <v>0</v>
      </c>
      <c r="K45" s="121">
        <v>0</v>
      </c>
      <c r="L45" s="122">
        <v>17</v>
      </c>
      <c r="M45" s="123">
        <v>17</v>
      </c>
      <c r="N45" s="2525" t="s">
        <v>108</v>
      </c>
      <c r="O45" s="2169">
        <v>1500</v>
      </c>
      <c r="P45" s="2169" t="s">
        <v>105</v>
      </c>
      <c r="Q45" s="2166" t="s">
        <v>105</v>
      </c>
      <c r="R45" s="66"/>
      <c r="S45" s="66"/>
      <c r="T45" s="76"/>
      <c r="U45" s="66"/>
      <c r="V45" s="66"/>
      <c r="W45" s="66"/>
    </row>
    <row r="46" spans="1:23" ht="13.5" thickBot="1">
      <c r="A46" s="2530"/>
      <c r="B46" s="2533"/>
      <c r="C46" s="2477"/>
      <c r="D46" s="2536"/>
      <c r="E46" s="2483"/>
      <c r="F46" s="2483"/>
      <c r="G46" s="130" t="s">
        <v>12</v>
      </c>
      <c r="H46" s="131">
        <f>H45</f>
        <v>16.600000000000001</v>
      </c>
      <c r="I46" s="132">
        <f>I45</f>
        <v>16.600000000000001</v>
      </c>
      <c r="J46" s="133">
        <f>J45</f>
        <v>0</v>
      </c>
      <c r="K46" s="133">
        <f>SUM(K45:K45)</f>
        <v>0</v>
      </c>
      <c r="L46" s="134">
        <f>L45</f>
        <v>17</v>
      </c>
      <c r="M46" s="134">
        <f>M45</f>
        <v>17</v>
      </c>
      <c r="N46" s="2527"/>
      <c r="O46" s="137"/>
      <c r="P46" s="137"/>
      <c r="Q46" s="138"/>
      <c r="R46" s="66"/>
      <c r="S46" s="66"/>
      <c r="T46" s="76"/>
      <c r="U46" s="66"/>
      <c r="V46" s="66"/>
      <c r="W46" s="66"/>
    </row>
    <row r="47" spans="1:23">
      <c r="A47" s="2528" t="s">
        <v>11</v>
      </c>
      <c r="B47" s="2531" t="s">
        <v>13</v>
      </c>
      <c r="C47" s="2475" t="s">
        <v>61</v>
      </c>
      <c r="D47" s="2534" t="s">
        <v>109</v>
      </c>
      <c r="E47" s="2481" t="s">
        <v>41</v>
      </c>
      <c r="F47" s="2537" t="s">
        <v>98</v>
      </c>
      <c r="G47" s="117" t="s">
        <v>93</v>
      </c>
      <c r="H47" s="118">
        <f>I47+K47</f>
        <v>12.4</v>
      </c>
      <c r="I47" s="119">
        <v>12.4</v>
      </c>
      <c r="J47" s="121">
        <v>0</v>
      </c>
      <c r="K47" s="121">
        <v>0</v>
      </c>
      <c r="L47" s="122">
        <v>13</v>
      </c>
      <c r="M47" s="123">
        <v>13</v>
      </c>
      <c r="N47" s="2525"/>
      <c r="O47" s="135"/>
      <c r="P47" s="49"/>
      <c r="Q47" s="136"/>
      <c r="R47" s="66"/>
      <c r="S47" s="66"/>
      <c r="T47" s="76"/>
      <c r="U47" s="66"/>
      <c r="V47" s="66"/>
      <c r="W47" s="66"/>
    </row>
    <row r="48" spans="1:23" ht="32.450000000000003" customHeight="1" thickBot="1">
      <c r="A48" s="2530"/>
      <c r="B48" s="2533"/>
      <c r="C48" s="2477"/>
      <c r="D48" s="2536"/>
      <c r="E48" s="2483"/>
      <c r="F48" s="2483"/>
      <c r="G48" s="130" t="s">
        <v>12</v>
      </c>
      <c r="H48" s="131">
        <f>H47</f>
        <v>12.4</v>
      </c>
      <c r="I48" s="132">
        <f>I47</f>
        <v>12.4</v>
      </c>
      <c r="J48" s="133">
        <f>J47</f>
        <v>0</v>
      </c>
      <c r="K48" s="133">
        <f>SUM(K47:K47)</f>
        <v>0</v>
      </c>
      <c r="L48" s="134">
        <f>L47</f>
        <v>13</v>
      </c>
      <c r="M48" s="134">
        <f>M47</f>
        <v>13</v>
      </c>
      <c r="N48" s="2527"/>
      <c r="O48" s="137"/>
      <c r="P48" s="137"/>
      <c r="Q48" s="138"/>
      <c r="R48" s="66"/>
      <c r="S48" s="66"/>
      <c r="T48" s="76"/>
      <c r="U48" s="66"/>
      <c r="V48" s="66"/>
      <c r="W48" s="66"/>
    </row>
    <row r="49" spans="1:23">
      <c r="A49" s="2528" t="s">
        <v>11</v>
      </c>
      <c r="B49" s="2531" t="s">
        <v>13</v>
      </c>
      <c r="C49" s="2475" t="s">
        <v>70</v>
      </c>
      <c r="D49" s="2534" t="s">
        <v>110</v>
      </c>
      <c r="E49" s="2481" t="s">
        <v>41</v>
      </c>
      <c r="F49" s="2543" t="s">
        <v>107</v>
      </c>
      <c r="G49" s="117" t="s">
        <v>93</v>
      </c>
      <c r="H49" s="118">
        <f>I49+K49</f>
        <v>0.6</v>
      </c>
      <c r="I49" s="119">
        <v>0.6</v>
      </c>
      <c r="J49" s="120">
        <v>0</v>
      </c>
      <c r="K49" s="121">
        <v>0</v>
      </c>
      <c r="L49" s="123">
        <v>1</v>
      </c>
      <c r="M49" s="123">
        <v>1</v>
      </c>
      <c r="N49" s="2525"/>
      <c r="O49" s="49"/>
      <c r="P49" s="49"/>
      <c r="Q49" s="50"/>
      <c r="R49" s="66"/>
      <c r="S49" s="66"/>
      <c r="T49" s="76"/>
      <c r="U49" s="66"/>
      <c r="V49" s="66"/>
      <c r="W49" s="66"/>
    </row>
    <row r="50" spans="1:23" ht="24.6" customHeight="1" thickBot="1">
      <c r="A50" s="2530"/>
      <c r="B50" s="2533"/>
      <c r="C50" s="2477"/>
      <c r="D50" s="2536"/>
      <c r="E50" s="2483"/>
      <c r="F50" s="2544"/>
      <c r="G50" s="130" t="s">
        <v>12</v>
      </c>
      <c r="H50" s="131">
        <f>H49</f>
        <v>0.6</v>
      </c>
      <c r="I50" s="132">
        <f>I49</f>
        <v>0.6</v>
      </c>
      <c r="J50" s="133">
        <f>J49</f>
        <v>0</v>
      </c>
      <c r="K50" s="133">
        <f>SUM(K49:K49)</f>
        <v>0</v>
      </c>
      <c r="L50" s="134">
        <f>L49</f>
        <v>1</v>
      </c>
      <c r="M50" s="134">
        <f>M49</f>
        <v>1</v>
      </c>
      <c r="N50" s="2542"/>
      <c r="O50" s="32"/>
      <c r="P50" s="32"/>
      <c r="Q50" s="33"/>
      <c r="R50" s="66"/>
      <c r="S50" s="66"/>
      <c r="T50" s="76"/>
      <c r="U50" s="66"/>
      <c r="V50" s="66"/>
      <c r="W50" s="66"/>
    </row>
    <row r="51" spans="1:23">
      <c r="A51" s="2528" t="s">
        <v>11</v>
      </c>
      <c r="B51" s="2531" t="s">
        <v>13</v>
      </c>
      <c r="C51" s="2475" t="s">
        <v>63</v>
      </c>
      <c r="D51" s="2534" t="s">
        <v>111</v>
      </c>
      <c r="E51" s="2481" t="s">
        <v>41</v>
      </c>
      <c r="F51" s="2543" t="s">
        <v>112</v>
      </c>
      <c r="G51" s="1046" t="s">
        <v>93</v>
      </c>
      <c r="H51" s="118">
        <f>I51+K51</f>
        <v>55.5</v>
      </c>
      <c r="I51" s="1047">
        <v>55.5</v>
      </c>
      <c r="J51" s="1047">
        <v>0</v>
      </c>
      <c r="K51" s="121">
        <v>0</v>
      </c>
      <c r="L51" s="123">
        <v>60</v>
      </c>
      <c r="M51" s="123">
        <v>60</v>
      </c>
      <c r="N51" s="2525"/>
      <c r="O51" s="49"/>
      <c r="P51" s="49"/>
      <c r="Q51" s="50"/>
      <c r="R51" s="66"/>
      <c r="S51" s="66"/>
      <c r="T51" s="76"/>
      <c r="U51" s="66"/>
      <c r="V51" s="66"/>
      <c r="W51" s="66"/>
    </row>
    <row r="52" spans="1:23" ht="13.5" thickBot="1">
      <c r="A52" s="2530"/>
      <c r="B52" s="2533"/>
      <c r="C52" s="2477"/>
      <c r="D52" s="2536"/>
      <c r="E52" s="2483"/>
      <c r="F52" s="2544"/>
      <c r="G52" s="1050" t="s">
        <v>12</v>
      </c>
      <c r="H52" s="131">
        <f t="shared" ref="H52:M52" si="6">H51</f>
        <v>55.5</v>
      </c>
      <c r="I52" s="1051">
        <f t="shared" si="6"/>
        <v>55.5</v>
      </c>
      <c r="J52" s="1051">
        <f t="shared" si="6"/>
        <v>0</v>
      </c>
      <c r="K52" s="131">
        <f t="shared" si="6"/>
        <v>0</v>
      </c>
      <c r="L52" s="134">
        <f t="shared" si="6"/>
        <v>60</v>
      </c>
      <c r="M52" s="134">
        <f t="shared" si="6"/>
        <v>60</v>
      </c>
      <c r="N52" s="2542"/>
      <c r="O52" s="32"/>
      <c r="P52" s="32"/>
      <c r="Q52" s="33"/>
      <c r="R52" s="66"/>
      <c r="S52" s="66"/>
      <c r="T52" s="76"/>
      <c r="U52" s="66"/>
      <c r="V52" s="66"/>
      <c r="W52" s="66"/>
    </row>
    <row r="53" spans="1:23">
      <c r="A53" s="2528" t="s">
        <v>11</v>
      </c>
      <c r="B53" s="2531" t="s">
        <v>13</v>
      </c>
      <c r="C53" s="2475" t="s">
        <v>40</v>
      </c>
      <c r="D53" s="2534" t="s">
        <v>113</v>
      </c>
      <c r="E53" s="2481" t="s">
        <v>41</v>
      </c>
      <c r="F53" s="2543" t="s">
        <v>114</v>
      </c>
      <c r="G53" s="1046" t="s">
        <v>93</v>
      </c>
      <c r="H53" s="118">
        <f>I53+K53</f>
        <v>0</v>
      </c>
      <c r="I53" s="1047">
        <v>0</v>
      </c>
      <c r="J53" s="1047">
        <v>0</v>
      </c>
      <c r="K53" s="1048">
        <v>0</v>
      </c>
      <c r="L53" s="1049">
        <v>0</v>
      </c>
      <c r="M53" s="1049">
        <v>0</v>
      </c>
      <c r="N53" s="2525"/>
      <c r="O53" s="49"/>
      <c r="P53" s="49"/>
      <c r="Q53" s="50"/>
      <c r="R53" s="66"/>
      <c r="S53" s="66"/>
      <c r="T53" s="76"/>
      <c r="U53" s="66"/>
      <c r="V53" s="66"/>
      <c r="W53" s="66"/>
    </row>
    <row r="54" spans="1:23" ht="69.599999999999994" customHeight="1" thickBot="1">
      <c r="A54" s="2530"/>
      <c r="B54" s="2533"/>
      <c r="C54" s="2477"/>
      <c r="D54" s="2536"/>
      <c r="E54" s="2483"/>
      <c r="F54" s="2544"/>
      <c r="G54" s="130" t="s">
        <v>12</v>
      </c>
      <c r="H54" s="131">
        <f>H53</f>
        <v>0</v>
      </c>
      <c r="I54" s="132">
        <f>I53</f>
        <v>0</v>
      </c>
      <c r="J54" s="132">
        <f>J53</f>
        <v>0</v>
      </c>
      <c r="K54" s="133">
        <f>SUM(K53:K53)</f>
        <v>0</v>
      </c>
      <c r="L54" s="134">
        <f>L53</f>
        <v>0</v>
      </c>
      <c r="M54" s="134">
        <f>M53</f>
        <v>0</v>
      </c>
      <c r="N54" s="2542"/>
      <c r="O54" s="32"/>
      <c r="P54" s="32"/>
      <c r="Q54" s="33"/>
      <c r="R54" s="66"/>
      <c r="S54" s="66"/>
      <c r="T54" s="76"/>
      <c r="U54" s="66"/>
      <c r="V54" s="66"/>
      <c r="W54" s="66"/>
    </row>
    <row r="55" spans="1:23" s="1011" customFormat="1" ht="18" customHeight="1">
      <c r="A55" s="2528" t="s">
        <v>11</v>
      </c>
      <c r="B55" s="2531" t="s">
        <v>13</v>
      </c>
      <c r="C55" s="2475" t="s">
        <v>505</v>
      </c>
      <c r="D55" s="2534" t="s">
        <v>1057</v>
      </c>
      <c r="E55" s="2481" t="s">
        <v>41</v>
      </c>
      <c r="F55" s="2543" t="s">
        <v>114</v>
      </c>
      <c r="G55" s="1046" t="s">
        <v>93</v>
      </c>
      <c r="H55" s="118">
        <f>I55+K55</f>
        <v>25.1</v>
      </c>
      <c r="I55" s="1047">
        <v>25.1</v>
      </c>
      <c r="J55" s="1047">
        <v>0</v>
      </c>
      <c r="K55" s="1048">
        <v>0</v>
      </c>
      <c r="L55" s="1049">
        <v>26</v>
      </c>
      <c r="M55" s="1049">
        <v>26</v>
      </c>
      <c r="N55" s="2525"/>
      <c r="O55" s="2169"/>
      <c r="P55" s="2169"/>
      <c r="Q55" s="2166"/>
      <c r="R55" s="66"/>
      <c r="S55" s="66"/>
      <c r="T55" s="76"/>
      <c r="U55" s="66"/>
      <c r="V55" s="66"/>
      <c r="W55" s="66"/>
    </row>
    <row r="56" spans="1:23" s="1011" customFormat="1" ht="15.6" customHeight="1" thickBot="1">
      <c r="A56" s="2530"/>
      <c r="B56" s="2533"/>
      <c r="C56" s="2477"/>
      <c r="D56" s="2536"/>
      <c r="E56" s="2483"/>
      <c r="F56" s="2544"/>
      <c r="G56" s="1050" t="s">
        <v>12</v>
      </c>
      <c r="H56" s="131">
        <f>H55</f>
        <v>25.1</v>
      </c>
      <c r="I56" s="1051">
        <f>I55</f>
        <v>25.1</v>
      </c>
      <c r="J56" s="1051">
        <f>J55</f>
        <v>0</v>
      </c>
      <c r="K56" s="133">
        <f>SUM(K55:K55)</f>
        <v>0</v>
      </c>
      <c r="L56" s="1095">
        <f>L55</f>
        <v>26</v>
      </c>
      <c r="M56" s="1095">
        <f>M55</f>
        <v>26</v>
      </c>
      <c r="N56" s="2542"/>
      <c r="O56" s="2171"/>
      <c r="P56" s="2171"/>
      <c r="Q56" s="2168"/>
      <c r="R56" s="66"/>
      <c r="S56" s="66"/>
      <c r="T56" s="76"/>
      <c r="U56" s="66"/>
      <c r="V56" s="66"/>
      <c r="W56" s="66"/>
    </row>
    <row r="57" spans="1:23" ht="13.5" thickBot="1">
      <c r="A57" s="44" t="s">
        <v>11</v>
      </c>
      <c r="B57" s="37" t="s">
        <v>13</v>
      </c>
      <c r="C57" s="2505" t="s">
        <v>14</v>
      </c>
      <c r="D57" s="2506"/>
      <c r="E57" s="2506"/>
      <c r="F57" s="2506"/>
      <c r="G57" s="2507"/>
      <c r="H57" s="1033">
        <f>H29+H32+H34+H36+H38+H40+H42+H44+H46+H48+H54+H50+H52+H56</f>
        <v>311</v>
      </c>
      <c r="I57" s="1033">
        <f>I29+I32+I34+I36+I38+I40+I42+I44+I46+I48+I54+I50+I52+I56</f>
        <v>311</v>
      </c>
      <c r="J57" s="1347">
        <v>270.8</v>
      </c>
      <c r="K57" s="1033">
        <f>K29+K32+K34+K36+K38+K40+K42+K44+K46+K48+K54+K50+K52+K56</f>
        <v>0</v>
      </c>
      <c r="L57" s="1033">
        <f>L29+L32+L34+L36+L38+L40+L42+L44+L46+L48+L54+L50+L52+L56</f>
        <v>322.5</v>
      </c>
      <c r="M57" s="1033">
        <f>M29+M32+M34+M36+M38+M40+M42+M44+M46+M48+M54+M50+M52+M56</f>
        <v>324.5</v>
      </c>
      <c r="N57" s="1029"/>
      <c r="O57" s="1030"/>
      <c r="P57" s="1030"/>
      <c r="Q57" s="1031"/>
      <c r="R57" s="66"/>
      <c r="S57" s="66"/>
      <c r="T57" s="76"/>
      <c r="U57" s="66"/>
      <c r="V57" s="66"/>
      <c r="W57" s="66"/>
    </row>
    <row r="58" spans="1:23" ht="13.5" thickBot="1">
      <c r="A58" s="24" t="s">
        <v>11</v>
      </c>
      <c r="B58" s="25" t="s">
        <v>35</v>
      </c>
      <c r="C58" s="2508" t="s">
        <v>115</v>
      </c>
      <c r="D58" s="2509"/>
      <c r="E58" s="2509"/>
      <c r="F58" s="2509"/>
      <c r="G58" s="2509"/>
      <c r="H58" s="2509"/>
      <c r="I58" s="2509"/>
      <c r="J58" s="2509"/>
      <c r="K58" s="2509"/>
      <c r="L58" s="2509"/>
      <c r="M58" s="2509"/>
      <c r="N58" s="2509"/>
      <c r="O58" s="2509"/>
      <c r="P58" s="2509"/>
      <c r="Q58" s="2510"/>
      <c r="R58" s="66"/>
      <c r="S58" s="66"/>
      <c r="T58" s="76"/>
      <c r="U58" s="66"/>
      <c r="V58" s="66"/>
      <c r="W58" s="66"/>
    </row>
    <row r="59" spans="1:23">
      <c r="A59" s="2528" t="s">
        <v>11</v>
      </c>
      <c r="B59" s="2531" t="s">
        <v>35</v>
      </c>
      <c r="C59" s="2475" t="s">
        <v>11</v>
      </c>
      <c r="D59" s="2534" t="s">
        <v>116</v>
      </c>
      <c r="E59" s="2481" t="s">
        <v>41</v>
      </c>
      <c r="F59" s="2537" t="s">
        <v>76</v>
      </c>
      <c r="G59" s="1046" t="s">
        <v>37</v>
      </c>
      <c r="H59" s="1053">
        <f>I59+K59</f>
        <v>34.200000000000003</v>
      </c>
      <c r="I59" s="1047">
        <v>34.200000000000003</v>
      </c>
      <c r="J59" s="141"/>
      <c r="K59" s="142"/>
      <c r="L59" s="143">
        <v>30</v>
      </c>
      <c r="M59" s="123">
        <v>30</v>
      </c>
      <c r="N59" s="2525" t="s">
        <v>117</v>
      </c>
      <c r="O59" s="135">
        <v>2</v>
      </c>
      <c r="P59" s="49" t="s">
        <v>57</v>
      </c>
      <c r="Q59" s="144">
        <v>2</v>
      </c>
      <c r="R59" s="66"/>
      <c r="S59" s="66"/>
      <c r="T59" s="76"/>
      <c r="U59" s="66"/>
      <c r="V59" s="66"/>
      <c r="W59" s="66"/>
    </row>
    <row r="60" spans="1:23">
      <c r="A60" s="2529"/>
      <c r="B60" s="2532"/>
      <c r="C60" s="2511"/>
      <c r="D60" s="2535"/>
      <c r="E60" s="2482"/>
      <c r="F60" s="2538"/>
      <c r="G60" s="124"/>
      <c r="H60" s="145"/>
      <c r="I60" s="126"/>
      <c r="J60" s="146"/>
      <c r="K60" s="147"/>
      <c r="L60" s="148"/>
      <c r="M60" s="129"/>
      <c r="N60" s="2526"/>
      <c r="O60" s="149"/>
      <c r="P60" s="149"/>
      <c r="Q60" s="150"/>
      <c r="R60" s="66"/>
      <c r="S60" s="66"/>
      <c r="T60" s="76"/>
      <c r="U60" s="66"/>
      <c r="V60" s="66"/>
      <c r="W60" s="66"/>
    </row>
    <row r="61" spans="1:23" ht="28.9" customHeight="1" thickBot="1">
      <c r="A61" s="2530"/>
      <c r="B61" s="2533"/>
      <c r="C61" s="2477"/>
      <c r="D61" s="2536"/>
      <c r="E61" s="2483"/>
      <c r="F61" s="2483"/>
      <c r="G61" s="1050" t="s">
        <v>12</v>
      </c>
      <c r="H61" s="1056">
        <f t="shared" ref="H61:M61" si="7">H59</f>
        <v>34.200000000000003</v>
      </c>
      <c r="I61" s="1056">
        <f t="shared" si="7"/>
        <v>34.200000000000003</v>
      </c>
      <c r="J61" s="1056">
        <f t="shared" si="7"/>
        <v>0</v>
      </c>
      <c r="K61" s="151">
        <f t="shared" si="7"/>
        <v>0</v>
      </c>
      <c r="L61" s="151">
        <f t="shared" si="7"/>
        <v>30</v>
      </c>
      <c r="M61" s="151">
        <f t="shared" si="7"/>
        <v>30</v>
      </c>
      <c r="N61" s="2527"/>
      <c r="O61" s="137"/>
      <c r="P61" s="137"/>
      <c r="Q61" s="138"/>
      <c r="R61" s="66"/>
      <c r="S61" s="66"/>
      <c r="T61" s="76"/>
      <c r="U61" s="66"/>
      <c r="V61" s="66"/>
      <c r="W61" s="66"/>
    </row>
    <row r="62" spans="1:23" ht="13.5" thickBot="1">
      <c r="A62" s="44" t="s">
        <v>11</v>
      </c>
      <c r="B62" s="37" t="s">
        <v>35</v>
      </c>
      <c r="C62" s="2505" t="s">
        <v>14</v>
      </c>
      <c r="D62" s="2506"/>
      <c r="E62" s="2545"/>
      <c r="F62" s="2545"/>
      <c r="G62" s="2507"/>
      <c r="H62" s="45">
        <f t="shared" ref="H62:M62" si="8">H61</f>
        <v>34.200000000000003</v>
      </c>
      <c r="I62" s="45">
        <f t="shared" si="8"/>
        <v>34.200000000000003</v>
      </c>
      <c r="J62" s="45">
        <f t="shared" si="8"/>
        <v>0</v>
      </c>
      <c r="K62" s="45">
        <f t="shared" si="8"/>
        <v>0</v>
      </c>
      <c r="L62" s="45">
        <f t="shared" si="8"/>
        <v>30</v>
      </c>
      <c r="M62" s="45">
        <f t="shared" si="8"/>
        <v>30</v>
      </c>
      <c r="N62" s="39"/>
      <c r="O62" s="40"/>
      <c r="P62" s="40"/>
      <c r="Q62" s="41"/>
      <c r="R62" s="66"/>
      <c r="S62" s="66"/>
      <c r="T62" s="76"/>
      <c r="U62" s="66"/>
      <c r="V62" s="66"/>
      <c r="W62" s="66"/>
    </row>
    <row r="63" spans="1:23" ht="13.5" thickBot="1">
      <c r="A63" s="24" t="s">
        <v>11</v>
      </c>
      <c r="B63" s="25" t="s">
        <v>36</v>
      </c>
      <c r="C63" s="2508" t="s">
        <v>118</v>
      </c>
      <c r="D63" s="2509"/>
      <c r="E63" s="2546"/>
      <c r="F63" s="2546"/>
      <c r="G63" s="2509"/>
      <c r="H63" s="2509"/>
      <c r="I63" s="2509"/>
      <c r="J63" s="2509"/>
      <c r="K63" s="2509"/>
      <c r="L63" s="2509"/>
      <c r="M63" s="2509"/>
      <c r="N63" s="2509"/>
      <c r="O63" s="2546"/>
      <c r="P63" s="2546"/>
      <c r="Q63" s="2547"/>
      <c r="R63" s="66"/>
      <c r="S63" s="66"/>
      <c r="T63" s="76"/>
      <c r="U63" s="66"/>
      <c r="V63" s="66"/>
      <c r="W63" s="66"/>
    </row>
    <row r="64" spans="1:23">
      <c r="A64" s="2528" t="s">
        <v>11</v>
      </c>
      <c r="B64" s="2531" t="s">
        <v>36</v>
      </c>
      <c r="C64" s="2475" t="s">
        <v>11</v>
      </c>
      <c r="D64" s="2534" t="s">
        <v>119</v>
      </c>
      <c r="E64" s="2481" t="s">
        <v>41</v>
      </c>
      <c r="F64" s="2537" t="s">
        <v>76</v>
      </c>
      <c r="G64" s="117" t="s">
        <v>37</v>
      </c>
      <c r="H64" s="140">
        <f>I64+K64</f>
        <v>5.8</v>
      </c>
      <c r="I64" s="119">
        <v>5.8</v>
      </c>
      <c r="J64" s="141"/>
      <c r="K64" s="142"/>
      <c r="L64" s="143">
        <v>6</v>
      </c>
      <c r="M64" s="123">
        <v>7</v>
      </c>
      <c r="N64" s="2548"/>
      <c r="O64" s="152"/>
      <c r="P64" s="26"/>
      <c r="Q64" s="153"/>
      <c r="R64" s="66"/>
      <c r="S64" s="66"/>
      <c r="T64" s="66"/>
      <c r="U64" s="66"/>
      <c r="V64" s="66"/>
      <c r="W64" s="66"/>
    </row>
    <row r="65" spans="1:23" ht="31.15" customHeight="1" thickBot="1">
      <c r="A65" s="2530"/>
      <c r="B65" s="2533"/>
      <c r="C65" s="2477"/>
      <c r="D65" s="2536"/>
      <c r="E65" s="2483"/>
      <c r="F65" s="2483"/>
      <c r="G65" s="130" t="s">
        <v>12</v>
      </c>
      <c r="H65" s="151">
        <f>H64</f>
        <v>5.8</v>
      </c>
      <c r="I65" s="132">
        <f>SUM(I64:I64)</f>
        <v>5.8</v>
      </c>
      <c r="J65" s="154"/>
      <c r="K65" s="155">
        <f>SUM(K64:K64)</f>
        <v>0</v>
      </c>
      <c r="L65" s="156">
        <f>L64</f>
        <v>6</v>
      </c>
      <c r="M65" s="134">
        <f>M64</f>
        <v>7</v>
      </c>
      <c r="N65" s="2549"/>
      <c r="O65" s="157"/>
      <c r="P65" s="158"/>
      <c r="Q65" s="159"/>
      <c r="R65" s="66"/>
      <c r="S65" s="66"/>
      <c r="T65" s="76"/>
      <c r="U65" s="66"/>
      <c r="V65" s="66"/>
      <c r="W65" s="66"/>
    </row>
    <row r="66" spans="1:23" ht="13.5" thickBot="1">
      <c r="A66" s="44" t="s">
        <v>11</v>
      </c>
      <c r="B66" s="37" t="s">
        <v>36</v>
      </c>
      <c r="C66" s="2505" t="s">
        <v>14</v>
      </c>
      <c r="D66" s="2506"/>
      <c r="E66" s="2545"/>
      <c r="F66" s="2545"/>
      <c r="G66" s="2507"/>
      <c r="H66" s="45">
        <f>H65</f>
        <v>5.8</v>
      </c>
      <c r="I66" s="45">
        <f>I65</f>
        <v>5.8</v>
      </c>
      <c r="J66" s="45">
        <f>J65</f>
        <v>0</v>
      </c>
      <c r="K66" s="45">
        <f>K65</f>
        <v>0</v>
      </c>
      <c r="L66" s="45">
        <f>L65</f>
        <v>6</v>
      </c>
      <c r="M66" s="45">
        <f>M65</f>
        <v>7</v>
      </c>
      <c r="N66" s="39"/>
      <c r="O66" s="40"/>
      <c r="P66" s="40"/>
      <c r="Q66" s="41"/>
      <c r="R66" s="66"/>
      <c r="S66" s="66"/>
      <c r="T66" s="66"/>
      <c r="U66" s="66"/>
      <c r="V66" s="66"/>
      <c r="W66" s="66"/>
    </row>
    <row r="67" spans="1:23" ht="13.5" thickBot="1">
      <c r="A67" s="44" t="s">
        <v>11</v>
      </c>
      <c r="B67" s="2550" t="s">
        <v>64</v>
      </c>
      <c r="C67" s="2550"/>
      <c r="D67" s="2550"/>
      <c r="E67" s="2550"/>
      <c r="F67" s="2550"/>
      <c r="G67" s="2551"/>
      <c r="H67" s="52">
        <f t="shared" ref="H67:M67" si="9">H66+H62+H57+H25</f>
        <v>5802.5999999999995</v>
      </c>
      <c r="I67" s="52">
        <f t="shared" si="9"/>
        <v>5766.0999999999995</v>
      </c>
      <c r="J67" s="52">
        <f t="shared" si="9"/>
        <v>4878.1000000000004</v>
      </c>
      <c r="K67" s="52">
        <f t="shared" si="9"/>
        <v>36.5</v>
      </c>
      <c r="L67" s="52">
        <f t="shared" si="9"/>
        <v>6288.5</v>
      </c>
      <c r="M67" s="52">
        <f t="shared" si="9"/>
        <v>6666.5</v>
      </c>
      <c r="N67" s="53"/>
      <c r="O67" s="160"/>
      <c r="P67" s="160"/>
      <c r="Q67" s="161"/>
      <c r="R67" s="66"/>
      <c r="S67" s="66"/>
      <c r="T67" s="66"/>
      <c r="U67" s="66"/>
      <c r="V67" s="66"/>
      <c r="W67" s="66"/>
    </row>
    <row r="68" spans="1:23" ht="13.5" thickBot="1">
      <c r="A68" s="23" t="s">
        <v>13</v>
      </c>
      <c r="B68" s="2552" t="s">
        <v>120</v>
      </c>
      <c r="C68" s="2553"/>
      <c r="D68" s="2553"/>
      <c r="E68" s="2553"/>
      <c r="F68" s="2553"/>
      <c r="G68" s="2553"/>
      <c r="H68" s="2553"/>
      <c r="I68" s="2553"/>
      <c r="J68" s="2553"/>
      <c r="K68" s="2553"/>
      <c r="L68" s="2553"/>
      <c r="M68" s="2553"/>
      <c r="N68" s="2553"/>
      <c r="O68" s="2553"/>
      <c r="P68" s="2553"/>
      <c r="Q68" s="2554"/>
      <c r="R68" s="66"/>
      <c r="S68" s="66"/>
      <c r="T68" s="66"/>
      <c r="U68" s="66"/>
      <c r="V68" s="66"/>
      <c r="W68" s="66"/>
    </row>
    <row r="69" spans="1:23" ht="13.5" thickBot="1">
      <c r="A69" s="24" t="s">
        <v>13</v>
      </c>
      <c r="B69" s="25" t="s">
        <v>11</v>
      </c>
      <c r="C69" s="2555" t="s">
        <v>121</v>
      </c>
      <c r="D69" s="2555"/>
      <c r="E69" s="2555"/>
      <c r="F69" s="2555"/>
      <c r="G69" s="2555"/>
      <c r="H69" s="2555"/>
      <c r="I69" s="2555"/>
      <c r="J69" s="2555"/>
      <c r="K69" s="2555"/>
      <c r="L69" s="2555"/>
      <c r="M69" s="2555"/>
      <c r="N69" s="2555"/>
      <c r="O69" s="2555"/>
      <c r="P69" s="2555"/>
      <c r="Q69" s="2556"/>
      <c r="R69" s="66"/>
      <c r="S69" s="66"/>
      <c r="T69" s="66"/>
      <c r="U69" s="66"/>
      <c r="V69" s="66"/>
      <c r="W69" s="66"/>
    </row>
    <row r="70" spans="1:23">
      <c r="A70" s="59" t="s">
        <v>13</v>
      </c>
      <c r="B70" s="82" t="s">
        <v>11</v>
      </c>
      <c r="C70" s="2557" t="s">
        <v>11</v>
      </c>
      <c r="D70" s="2501" t="s">
        <v>122</v>
      </c>
      <c r="E70" s="2481" t="s">
        <v>41</v>
      </c>
      <c r="F70" s="2561" t="s">
        <v>123</v>
      </c>
      <c r="G70" s="2565" t="s">
        <v>37</v>
      </c>
      <c r="H70" s="162">
        <v>0</v>
      </c>
      <c r="I70" s="119"/>
      <c r="J70" s="119"/>
      <c r="K70" s="121"/>
      <c r="L70" s="123">
        <v>0</v>
      </c>
      <c r="M70" s="123">
        <v>0</v>
      </c>
      <c r="N70" s="2568" t="s">
        <v>124</v>
      </c>
      <c r="O70" s="163"/>
      <c r="P70" s="164"/>
      <c r="Q70" s="42"/>
      <c r="R70" s="66"/>
      <c r="S70" s="66"/>
      <c r="T70" s="76"/>
      <c r="U70" s="66"/>
      <c r="V70" s="66"/>
      <c r="W70" s="66"/>
    </row>
    <row r="71" spans="1:23" ht="37.9" customHeight="1" thickBot="1">
      <c r="A71" s="60"/>
      <c r="B71" s="63"/>
      <c r="C71" s="2558"/>
      <c r="D71" s="2512"/>
      <c r="E71" s="2513"/>
      <c r="F71" s="2562"/>
      <c r="G71" s="2566"/>
      <c r="H71" s="165"/>
      <c r="I71" s="166"/>
      <c r="J71" s="166"/>
      <c r="K71" s="167"/>
      <c r="L71" s="168"/>
      <c r="M71" s="168"/>
      <c r="N71" s="2569"/>
      <c r="O71" s="169"/>
      <c r="P71" s="170"/>
      <c r="Q71" s="43"/>
      <c r="R71" s="66"/>
      <c r="S71" s="66"/>
      <c r="T71" s="76"/>
      <c r="U71" s="66"/>
      <c r="V71" s="66"/>
      <c r="W71" s="66"/>
    </row>
    <row r="72" spans="1:23" ht="13.5" thickBot="1">
      <c r="A72" s="60"/>
      <c r="B72" s="63"/>
      <c r="C72" s="2559"/>
      <c r="D72" s="2512"/>
      <c r="E72" s="2482"/>
      <c r="F72" s="2563"/>
      <c r="G72" s="2567"/>
      <c r="H72" s="171"/>
      <c r="I72" s="172"/>
      <c r="J72" s="172"/>
      <c r="K72" s="173"/>
      <c r="L72" s="174"/>
      <c r="M72" s="175"/>
      <c r="N72" s="2570" t="s">
        <v>138</v>
      </c>
      <c r="O72" s="176" t="s">
        <v>42</v>
      </c>
      <c r="P72" s="176" t="s">
        <v>42</v>
      </c>
      <c r="Q72" s="177" t="s">
        <v>42</v>
      </c>
      <c r="R72" s="66"/>
      <c r="S72" s="66"/>
      <c r="T72" s="76"/>
      <c r="U72" s="66"/>
      <c r="V72" s="66"/>
      <c r="W72" s="66"/>
    </row>
    <row r="73" spans="1:23" ht="31.15" customHeight="1" thickBot="1">
      <c r="A73" s="178"/>
      <c r="B73" s="101"/>
      <c r="C73" s="2560"/>
      <c r="D73" s="2502"/>
      <c r="E73" s="2483"/>
      <c r="F73" s="2564"/>
      <c r="G73" s="179" t="s">
        <v>12</v>
      </c>
      <c r="H73" s="180">
        <f>H70</f>
        <v>0</v>
      </c>
      <c r="I73" s="181">
        <f>I70</f>
        <v>0</v>
      </c>
      <c r="J73" s="181"/>
      <c r="K73" s="182">
        <f>K70</f>
        <v>0</v>
      </c>
      <c r="L73" s="183">
        <f>L72+L70</f>
        <v>0</v>
      </c>
      <c r="M73" s="184">
        <f>M72+M70</f>
        <v>0</v>
      </c>
      <c r="N73" s="2571"/>
      <c r="O73" s="185"/>
      <c r="P73" s="185"/>
      <c r="Q73" s="186"/>
      <c r="R73" s="66"/>
      <c r="S73" s="66"/>
      <c r="T73" s="76"/>
      <c r="U73" s="66"/>
      <c r="V73" s="66"/>
      <c r="W73" s="66"/>
    </row>
    <row r="74" spans="1:23" ht="13.5" thickBot="1">
      <c r="A74" s="61" t="s">
        <v>13</v>
      </c>
      <c r="B74" s="62" t="s">
        <v>11</v>
      </c>
      <c r="C74" s="2572" t="s">
        <v>14</v>
      </c>
      <c r="D74" s="2573"/>
      <c r="E74" s="2573"/>
      <c r="F74" s="2573"/>
      <c r="G74" s="2573"/>
      <c r="H74" s="187">
        <f t="shared" ref="H74:M75" si="10">H73</f>
        <v>0</v>
      </c>
      <c r="I74" s="187">
        <f t="shared" si="10"/>
        <v>0</v>
      </c>
      <c r="J74" s="187">
        <f t="shared" si="10"/>
        <v>0</v>
      </c>
      <c r="K74" s="187">
        <f t="shared" si="10"/>
        <v>0</v>
      </c>
      <c r="L74" s="187">
        <f t="shared" si="10"/>
        <v>0</v>
      </c>
      <c r="M74" s="187">
        <f t="shared" si="10"/>
        <v>0</v>
      </c>
      <c r="N74" s="188"/>
      <c r="O74" s="115"/>
      <c r="P74" s="115"/>
      <c r="Q74" s="116"/>
      <c r="R74" s="66"/>
      <c r="S74" s="66"/>
      <c r="T74" s="66"/>
      <c r="U74" s="66"/>
      <c r="V74" s="66"/>
      <c r="W74" s="66"/>
    </row>
    <row r="75" spans="1:23" ht="13.5" thickBot="1">
      <c r="A75" s="24" t="s">
        <v>13</v>
      </c>
      <c r="B75" s="2574" t="s">
        <v>64</v>
      </c>
      <c r="C75" s="2575"/>
      <c r="D75" s="2575"/>
      <c r="E75" s="2575"/>
      <c r="F75" s="2575"/>
      <c r="G75" s="2575"/>
      <c r="H75" s="189">
        <f t="shared" si="10"/>
        <v>0</v>
      </c>
      <c r="I75" s="189">
        <f t="shared" si="10"/>
        <v>0</v>
      </c>
      <c r="J75" s="189">
        <f t="shared" si="10"/>
        <v>0</v>
      </c>
      <c r="K75" s="189">
        <f t="shared" si="10"/>
        <v>0</v>
      </c>
      <c r="L75" s="189">
        <f t="shared" si="10"/>
        <v>0</v>
      </c>
      <c r="M75" s="189">
        <f t="shared" si="10"/>
        <v>0</v>
      </c>
      <c r="N75" s="190"/>
      <c r="O75" s="53"/>
      <c r="P75" s="53"/>
      <c r="Q75" s="54"/>
      <c r="R75" s="66"/>
      <c r="S75" s="66"/>
      <c r="T75" s="66"/>
      <c r="U75" s="66"/>
      <c r="V75" s="66"/>
      <c r="W75" s="66"/>
    </row>
    <row r="76" spans="1:23" ht="13.5" thickBot="1">
      <c r="A76" s="23" t="s">
        <v>35</v>
      </c>
      <c r="B76" s="2552" t="s">
        <v>125</v>
      </c>
      <c r="C76" s="2553"/>
      <c r="D76" s="2553"/>
      <c r="E76" s="2553"/>
      <c r="F76" s="2553"/>
      <c r="G76" s="2553"/>
      <c r="H76" s="2553"/>
      <c r="I76" s="2553"/>
      <c r="J76" s="2553"/>
      <c r="K76" s="2553"/>
      <c r="L76" s="2553"/>
      <c r="M76" s="2553"/>
      <c r="N76" s="2553"/>
      <c r="O76" s="2553"/>
      <c r="P76" s="2553"/>
      <c r="Q76" s="2554"/>
      <c r="R76" s="66"/>
      <c r="S76" s="66"/>
      <c r="T76" s="66"/>
      <c r="U76" s="66"/>
      <c r="V76" s="66"/>
      <c r="W76" s="66"/>
    </row>
    <row r="77" spans="1:23" ht="13.5" thickBot="1">
      <c r="A77" s="24" t="s">
        <v>35</v>
      </c>
      <c r="B77" s="25" t="s">
        <v>11</v>
      </c>
      <c r="C77" s="2555" t="s">
        <v>126</v>
      </c>
      <c r="D77" s="2555"/>
      <c r="E77" s="2555"/>
      <c r="F77" s="2555"/>
      <c r="G77" s="2555"/>
      <c r="H77" s="2555"/>
      <c r="I77" s="2555"/>
      <c r="J77" s="2555"/>
      <c r="K77" s="2555"/>
      <c r="L77" s="2555"/>
      <c r="M77" s="2555"/>
      <c r="N77" s="2555"/>
      <c r="O77" s="2555"/>
      <c r="P77" s="2555"/>
      <c r="Q77" s="2556"/>
      <c r="R77" s="66"/>
      <c r="S77" s="66"/>
      <c r="T77" s="66"/>
      <c r="U77" s="66"/>
      <c r="V77" s="66"/>
      <c r="W77" s="66"/>
    </row>
    <row r="78" spans="1:23" ht="13.5" thickBot="1">
      <c r="A78" s="59" t="s">
        <v>35</v>
      </c>
      <c r="B78" s="82" t="s">
        <v>11</v>
      </c>
      <c r="C78" s="2557" t="s">
        <v>11</v>
      </c>
      <c r="D78" s="2501" t="s">
        <v>127</v>
      </c>
      <c r="E78" s="2481" t="s">
        <v>41</v>
      </c>
      <c r="F78" s="2561" t="s">
        <v>54</v>
      </c>
      <c r="G78" s="191" t="s">
        <v>37</v>
      </c>
      <c r="H78" s="162">
        <f>I78+K78</f>
        <v>2237.4</v>
      </c>
      <c r="I78" s="119">
        <v>0</v>
      </c>
      <c r="J78" s="119"/>
      <c r="K78" s="121">
        <v>2237.4</v>
      </c>
      <c r="L78" s="123">
        <v>1961</v>
      </c>
      <c r="M78" s="192">
        <v>861</v>
      </c>
      <c r="N78" s="2576" t="s">
        <v>128</v>
      </c>
      <c r="O78" s="193">
        <v>100</v>
      </c>
      <c r="P78" s="193">
        <v>100</v>
      </c>
      <c r="Q78" s="194">
        <v>100</v>
      </c>
      <c r="R78" s="66"/>
      <c r="S78" s="66"/>
      <c r="T78" s="66"/>
      <c r="U78" s="66"/>
      <c r="V78" s="66"/>
      <c r="W78" s="66"/>
    </row>
    <row r="79" spans="1:23" ht="30" customHeight="1" thickBot="1">
      <c r="A79" s="178"/>
      <c r="B79" s="101"/>
      <c r="C79" s="2560"/>
      <c r="D79" s="2502"/>
      <c r="E79" s="2483"/>
      <c r="F79" s="2564"/>
      <c r="G79" s="179" t="s">
        <v>12</v>
      </c>
      <c r="H79" s="180">
        <f>H78</f>
        <v>2237.4</v>
      </c>
      <c r="I79" s="181">
        <f>I78</f>
        <v>0</v>
      </c>
      <c r="J79" s="181"/>
      <c r="K79" s="182">
        <f>K78</f>
        <v>2237.4</v>
      </c>
      <c r="L79" s="183">
        <f>L78</f>
        <v>1961</v>
      </c>
      <c r="M79" s="202">
        <f>M78</f>
        <v>861</v>
      </c>
      <c r="N79" s="2577"/>
      <c r="O79" s="193"/>
      <c r="P79" s="193"/>
      <c r="Q79" s="194"/>
      <c r="R79" s="66"/>
      <c r="S79" s="66"/>
      <c r="T79" s="66"/>
      <c r="U79" s="66"/>
      <c r="V79" s="66"/>
      <c r="W79" s="66"/>
    </row>
    <row r="80" spans="1:23">
      <c r="A80" s="1352" t="s">
        <v>35</v>
      </c>
      <c r="B80" s="1353" t="s">
        <v>11</v>
      </c>
      <c r="C80" s="2557" t="s">
        <v>13</v>
      </c>
      <c r="D80" s="2501" t="s">
        <v>129</v>
      </c>
      <c r="E80" s="2481" t="s">
        <v>41</v>
      </c>
      <c r="F80" s="2561" t="s">
        <v>54</v>
      </c>
      <c r="G80" s="1350" t="s">
        <v>37</v>
      </c>
      <c r="H80" s="1059">
        <f>I80+K80</f>
        <v>65</v>
      </c>
      <c r="I80" s="1047">
        <v>65</v>
      </c>
      <c r="J80" s="1047"/>
      <c r="K80" s="1048"/>
      <c r="L80" s="1049">
        <v>70</v>
      </c>
      <c r="M80" s="1100">
        <v>70</v>
      </c>
      <c r="N80" s="2586"/>
      <c r="O80" s="1189"/>
      <c r="P80" s="1189"/>
      <c r="Q80" s="1193"/>
      <c r="R80" s="66"/>
      <c r="S80" s="66"/>
      <c r="T80" s="66"/>
      <c r="U80" s="66"/>
      <c r="V80" s="66"/>
      <c r="W80" s="66"/>
    </row>
    <row r="81" spans="1:23" ht="63.6" customHeight="1" thickBot="1">
      <c r="A81" s="1061"/>
      <c r="B81" s="1043"/>
      <c r="C81" s="2560"/>
      <c r="D81" s="2502"/>
      <c r="E81" s="2483"/>
      <c r="F81" s="2564"/>
      <c r="G81" s="179" t="s">
        <v>12</v>
      </c>
      <c r="H81" s="180">
        <f t="shared" ref="H81:M81" si="11">H80</f>
        <v>65</v>
      </c>
      <c r="I81" s="180">
        <f t="shared" si="11"/>
        <v>65</v>
      </c>
      <c r="J81" s="180">
        <f t="shared" si="11"/>
        <v>0</v>
      </c>
      <c r="K81" s="184">
        <f t="shared" si="11"/>
        <v>0</v>
      </c>
      <c r="L81" s="183">
        <f t="shared" si="11"/>
        <v>70</v>
      </c>
      <c r="M81" s="180">
        <f t="shared" si="11"/>
        <v>70</v>
      </c>
      <c r="N81" s="2587"/>
      <c r="O81" s="195"/>
      <c r="P81" s="196"/>
      <c r="Q81" s="197"/>
      <c r="R81" s="66"/>
      <c r="S81" s="66"/>
      <c r="T81" s="66"/>
      <c r="U81" s="66"/>
      <c r="V81" s="66"/>
      <c r="W81" s="66"/>
    </row>
    <row r="82" spans="1:23">
      <c r="A82" s="1352" t="s">
        <v>35</v>
      </c>
      <c r="B82" s="1353" t="s">
        <v>11</v>
      </c>
      <c r="C82" s="2557" t="s">
        <v>35</v>
      </c>
      <c r="D82" s="2501" t="s">
        <v>130</v>
      </c>
      <c r="E82" s="2481" t="s">
        <v>41</v>
      </c>
      <c r="F82" s="2561" t="s">
        <v>54</v>
      </c>
      <c r="G82" s="1350" t="s">
        <v>37</v>
      </c>
      <c r="H82" s="1059">
        <f>I82+K82</f>
        <v>0</v>
      </c>
      <c r="I82" s="1047"/>
      <c r="J82" s="1047"/>
      <c r="K82" s="1048"/>
      <c r="L82" s="1049"/>
      <c r="M82" s="1100"/>
      <c r="N82" s="2586"/>
      <c r="O82" s="1189"/>
      <c r="P82" s="1189"/>
      <c r="Q82" s="1193"/>
      <c r="R82" s="66"/>
      <c r="S82" s="66"/>
      <c r="T82" s="66"/>
      <c r="U82" s="66"/>
      <c r="V82" s="66"/>
      <c r="W82" s="66"/>
    </row>
    <row r="83" spans="1:23" ht="13.5" thickBot="1">
      <c r="A83" s="1061"/>
      <c r="B83" s="1043"/>
      <c r="C83" s="2560"/>
      <c r="D83" s="2502"/>
      <c r="E83" s="2483"/>
      <c r="F83" s="2564"/>
      <c r="G83" s="179" t="s">
        <v>12</v>
      </c>
      <c r="H83" s="180">
        <f t="shared" ref="H83:M83" si="12">H82</f>
        <v>0</v>
      </c>
      <c r="I83" s="180">
        <f t="shared" si="12"/>
        <v>0</v>
      </c>
      <c r="J83" s="180">
        <f t="shared" si="12"/>
        <v>0</v>
      </c>
      <c r="K83" s="180">
        <f t="shared" si="12"/>
        <v>0</v>
      </c>
      <c r="L83" s="180">
        <f t="shared" si="12"/>
        <v>0</v>
      </c>
      <c r="M83" s="180">
        <f t="shared" si="12"/>
        <v>0</v>
      </c>
      <c r="N83" s="2587"/>
      <c r="O83" s="195"/>
      <c r="P83" s="196"/>
      <c r="Q83" s="197"/>
      <c r="R83" s="66"/>
      <c r="S83" s="66"/>
      <c r="T83" s="66"/>
      <c r="U83" s="66"/>
      <c r="V83" s="66"/>
      <c r="W83" s="66"/>
    </row>
    <row r="84" spans="1:23" ht="13.5" thickBot="1">
      <c r="A84" s="1354" t="s">
        <v>35</v>
      </c>
      <c r="B84" s="1355" t="s">
        <v>11</v>
      </c>
      <c r="C84" s="2572" t="s">
        <v>14</v>
      </c>
      <c r="D84" s="2573"/>
      <c r="E84" s="2573"/>
      <c r="F84" s="2573"/>
      <c r="G84" s="2573"/>
      <c r="H84" s="187">
        <f t="shared" ref="H84:M84" si="13">H83+H79+H81</f>
        <v>2302.4</v>
      </c>
      <c r="I84" s="187">
        <f t="shared" si="13"/>
        <v>65</v>
      </c>
      <c r="J84" s="187">
        <f t="shared" si="13"/>
        <v>0</v>
      </c>
      <c r="K84" s="187">
        <f t="shared" si="13"/>
        <v>2237.4</v>
      </c>
      <c r="L84" s="187">
        <f t="shared" si="13"/>
        <v>2031</v>
      </c>
      <c r="M84" s="187">
        <f t="shared" si="13"/>
        <v>931</v>
      </c>
      <c r="N84" s="188"/>
      <c r="O84" s="1044"/>
      <c r="P84" s="1044"/>
      <c r="Q84" s="1045"/>
      <c r="R84" s="66"/>
      <c r="S84" s="66"/>
      <c r="T84" s="66"/>
      <c r="U84" s="66"/>
      <c r="V84" s="66"/>
      <c r="W84" s="66"/>
    </row>
    <row r="85" spans="1:23" ht="13.5" thickBot="1">
      <c r="A85" s="1021" t="s">
        <v>35</v>
      </c>
      <c r="B85" s="2574" t="s">
        <v>64</v>
      </c>
      <c r="C85" s="2575"/>
      <c r="D85" s="2575"/>
      <c r="E85" s="2575"/>
      <c r="F85" s="2575"/>
      <c r="G85" s="2575"/>
      <c r="H85" s="189">
        <f t="shared" ref="H85:M85" si="14">H84</f>
        <v>2302.4</v>
      </c>
      <c r="I85" s="189">
        <f t="shared" si="14"/>
        <v>65</v>
      </c>
      <c r="J85" s="189">
        <f t="shared" si="14"/>
        <v>0</v>
      </c>
      <c r="K85" s="189">
        <f t="shared" si="14"/>
        <v>2237.4</v>
      </c>
      <c r="L85" s="189">
        <f t="shared" si="14"/>
        <v>2031</v>
      </c>
      <c r="M85" s="189">
        <f t="shared" si="14"/>
        <v>931</v>
      </c>
      <c r="N85" s="1062"/>
      <c r="O85" s="1035"/>
      <c r="P85" s="1035"/>
      <c r="Q85" s="1036"/>
      <c r="R85" s="66"/>
      <c r="S85" s="66"/>
      <c r="T85" s="66"/>
      <c r="U85" s="66"/>
      <c r="V85" s="66"/>
      <c r="W85" s="66"/>
    </row>
    <row r="86" spans="1:23" ht="13.5" thickBot="1">
      <c r="A86" s="55" t="s">
        <v>11</v>
      </c>
      <c r="B86" s="2578" t="s">
        <v>15</v>
      </c>
      <c r="C86" s="2578"/>
      <c r="D86" s="2578"/>
      <c r="E86" s="2578"/>
      <c r="F86" s="2578"/>
      <c r="G86" s="2578"/>
      <c r="H86" s="56">
        <f t="shared" ref="H86:M86" si="15">H85+H75+H67</f>
        <v>8105</v>
      </c>
      <c r="I86" s="56">
        <f t="shared" si="15"/>
        <v>5831.0999999999995</v>
      </c>
      <c r="J86" s="56">
        <f t="shared" si="15"/>
        <v>4878.1000000000004</v>
      </c>
      <c r="K86" s="56">
        <f t="shared" si="15"/>
        <v>2273.9</v>
      </c>
      <c r="L86" s="56">
        <f>L85+L75+L67</f>
        <v>8319.5</v>
      </c>
      <c r="M86" s="56">
        <f t="shared" si="15"/>
        <v>7597.5</v>
      </c>
      <c r="N86" s="2579"/>
      <c r="O86" s="2580"/>
      <c r="P86" s="2580"/>
      <c r="Q86" s="2581"/>
      <c r="R86" s="66"/>
      <c r="S86" s="66"/>
      <c r="T86" s="66"/>
      <c r="U86" s="66"/>
      <c r="V86" s="66"/>
      <c r="W86" s="66"/>
    </row>
    <row r="87" spans="1:23">
      <c r="A87" s="2582"/>
      <c r="B87" s="2583"/>
      <c r="C87" s="2583"/>
      <c r="D87" s="2583"/>
      <c r="E87" s="2583"/>
      <c r="F87" s="2583"/>
      <c r="G87" s="2583"/>
      <c r="H87" s="2583"/>
      <c r="I87" s="2583"/>
      <c r="J87" s="2583"/>
      <c r="K87" s="2583"/>
      <c r="L87" s="2583"/>
      <c r="M87" s="2583"/>
      <c r="N87" s="2583"/>
      <c r="O87" s="1016"/>
      <c r="P87" s="1016"/>
      <c r="Q87" s="1016"/>
      <c r="R87" s="198"/>
      <c r="S87" s="198"/>
      <c r="T87" s="198"/>
      <c r="U87" s="198"/>
      <c r="V87" s="198"/>
      <c r="W87" s="198"/>
    </row>
    <row r="88" spans="1:23">
      <c r="A88" s="199"/>
      <c r="B88" s="200"/>
      <c r="C88" s="200"/>
      <c r="D88" s="200"/>
      <c r="E88" s="200"/>
      <c r="F88" s="200"/>
      <c r="G88" s="200"/>
      <c r="H88" s="200"/>
      <c r="I88" s="200"/>
      <c r="J88" s="200"/>
      <c r="K88" s="200"/>
      <c r="L88" s="200"/>
      <c r="M88" s="200"/>
      <c r="N88" s="200"/>
      <c r="O88" s="1016"/>
      <c r="P88" s="1016"/>
      <c r="Q88" s="1016"/>
      <c r="R88" s="198"/>
      <c r="S88" s="198"/>
      <c r="T88" s="198"/>
      <c r="U88" s="198"/>
      <c r="V88" s="198"/>
      <c r="W88" s="198"/>
    </row>
    <row r="89" spans="1:23">
      <c r="A89" s="199"/>
      <c r="B89" s="200"/>
      <c r="C89" s="200"/>
      <c r="D89" s="200"/>
      <c r="E89" s="200"/>
      <c r="F89" s="200"/>
      <c r="G89" s="200"/>
      <c r="H89" s="200"/>
      <c r="I89" s="200"/>
      <c r="J89" s="200"/>
      <c r="K89" s="200"/>
      <c r="L89" s="200"/>
      <c r="M89" s="200"/>
      <c r="N89" s="200"/>
      <c r="O89" s="1016"/>
      <c r="P89" s="1016"/>
      <c r="Q89" s="1016"/>
      <c r="R89" s="198"/>
      <c r="S89" s="198"/>
      <c r="T89" s="198"/>
      <c r="U89" s="198"/>
      <c r="V89" s="198"/>
      <c r="W89" s="198"/>
    </row>
    <row r="90" spans="1:23">
      <c r="A90" s="199"/>
      <c r="B90" s="200"/>
      <c r="C90" s="200"/>
      <c r="D90" s="200"/>
      <c r="E90" s="200"/>
      <c r="F90" s="200"/>
      <c r="G90" s="200"/>
      <c r="H90" s="200"/>
      <c r="I90" s="200"/>
      <c r="J90" s="200"/>
      <c r="K90" s="200"/>
      <c r="L90" s="200"/>
      <c r="M90" s="200"/>
      <c r="N90" s="200"/>
      <c r="O90" s="1016"/>
      <c r="P90" s="1016"/>
      <c r="Q90" s="1016"/>
      <c r="R90" s="198"/>
      <c r="S90" s="198"/>
      <c r="T90" s="198"/>
      <c r="U90" s="198"/>
      <c r="V90" s="198"/>
      <c r="W90" s="198"/>
    </row>
    <row r="91" spans="1:23">
      <c r="A91" s="1013"/>
      <c r="B91" s="1014"/>
      <c r="C91" s="1014"/>
      <c r="D91" s="1014"/>
      <c r="E91" s="1014"/>
      <c r="F91" s="1037"/>
      <c r="G91" s="1037"/>
      <c r="H91" s="1037"/>
      <c r="I91" s="1037"/>
      <c r="J91" s="1037"/>
      <c r="K91" s="1037"/>
      <c r="L91" s="1037"/>
      <c r="M91" s="1037"/>
      <c r="N91" s="1016"/>
      <c r="O91" s="1016"/>
      <c r="P91" s="1016"/>
      <c r="Q91" s="1016"/>
      <c r="R91" s="198"/>
      <c r="S91" s="198"/>
      <c r="T91" s="198"/>
      <c r="U91" s="198"/>
      <c r="V91" s="198"/>
      <c r="W91" s="198"/>
    </row>
    <row r="92" spans="1:23" ht="13.5" thickBot="1">
      <c r="A92" s="1013"/>
      <c r="B92" s="1014"/>
      <c r="C92" s="1014"/>
      <c r="D92" s="1014"/>
      <c r="E92" s="1014"/>
      <c r="F92" s="2584" t="s">
        <v>16</v>
      </c>
      <c r="G92" s="2585"/>
      <c r="H92" s="2585"/>
      <c r="I92" s="2585"/>
      <c r="J92" s="2585"/>
      <c r="K92" s="2585"/>
      <c r="L92" s="2585"/>
      <c r="M92" s="2585"/>
      <c r="N92" s="1016"/>
      <c r="O92" s="1016"/>
      <c r="P92" s="1016"/>
      <c r="Q92" s="1016"/>
      <c r="R92" s="198"/>
      <c r="S92" s="198"/>
      <c r="T92" s="198"/>
      <c r="U92" s="198"/>
      <c r="V92" s="198"/>
      <c r="W92" s="198"/>
    </row>
    <row r="93" spans="1:23" ht="33" customHeight="1" thickBot="1">
      <c r="A93" s="1012"/>
      <c r="B93" s="1012"/>
      <c r="C93" s="2597" t="s">
        <v>17</v>
      </c>
      <c r="D93" s="2598"/>
      <c r="E93" s="2598"/>
      <c r="F93" s="2598"/>
      <c r="G93" s="2599"/>
      <c r="H93" s="2459" t="s">
        <v>795</v>
      </c>
      <c r="I93" s="2460"/>
      <c r="J93" s="2460"/>
      <c r="K93" s="2461"/>
      <c r="L93" s="1038"/>
      <c r="M93" s="1038"/>
      <c r="N93" s="1012"/>
      <c r="O93" s="1063"/>
      <c r="P93" s="1012"/>
      <c r="Q93" s="1012"/>
      <c r="R93" s="66"/>
      <c r="S93" s="66"/>
      <c r="T93" s="66"/>
      <c r="U93" s="66"/>
      <c r="V93" s="66"/>
      <c r="W93" s="66"/>
    </row>
    <row r="94" spans="1:23" ht="13.5" thickBot="1">
      <c r="A94" s="1012"/>
      <c r="B94" s="1012"/>
      <c r="C94" s="2600" t="s">
        <v>18</v>
      </c>
      <c r="D94" s="2601"/>
      <c r="E94" s="2601"/>
      <c r="F94" s="2601"/>
      <c r="G94" s="2602"/>
      <c r="H94" s="2603">
        <f>H95+H96+H97+H98+H99+H100</f>
        <v>8105</v>
      </c>
      <c r="I94" s="2604"/>
      <c r="J94" s="2604"/>
      <c r="K94" s="2605"/>
      <c r="L94" s="1038"/>
      <c r="M94" s="1038"/>
      <c r="N94" s="1012"/>
      <c r="O94" s="1063"/>
      <c r="P94" s="1012"/>
      <c r="Q94" s="1012"/>
      <c r="R94" s="66"/>
      <c r="S94" s="66"/>
      <c r="T94" s="66"/>
      <c r="U94" s="66"/>
      <c r="V94" s="66"/>
      <c r="W94" s="66"/>
    </row>
    <row r="95" spans="1:23">
      <c r="A95" s="1012"/>
      <c r="B95" s="1012"/>
      <c r="C95" s="2606" t="s">
        <v>65</v>
      </c>
      <c r="D95" s="2607"/>
      <c r="E95" s="2607"/>
      <c r="F95" s="2607"/>
      <c r="G95" s="2608"/>
      <c r="H95" s="2609">
        <v>7776.1</v>
      </c>
      <c r="I95" s="2610"/>
      <c r="J95" s="2610"/>
      <c r="K95" s="2611"/>
      <c r="L95" s="1038"/>
      <c r="M95" s="1038"/>
      <c r="N95" s="1012"/>
      <c r="O95" s="1063"/>
      <c r="P95" s="1012"/>
      <c r="Q95" s="1012"/>
      <c r="R95" s="66"/>
      <c r="S95" s="66"/>
      <c r="T95" s="66"/>
      <c r="U95" s="66"/>
      <c r="V95" s="66"/>
      <c r="W95" s="66"/>
    </row>
    <row r="96" spans="1:23" ht="22.9" customHeight="1">
      <c r="A96" s="1012"/>
      <c r="B96" s="1012"/>
      <c r="C96" s="2588" t="s">
        <v>66</v>
      </c>
      <c r="D96" s="2589"/>
      <c r="E96" s="2589"/>
      <c r="F96" s="2589"/>
      <c r="G96" s="2590"/>
      <c r="H96" s="2591">
        <v>0</v>
      </c>
      <c r="I96" s="2592"/>
      <c r="J96" s="2592"/>
      <c r="K96" s="2593"/>
      <c r="L96" s="1038"/>
      <c r="M96" s="1038"/>
      <c r="N96" s="1012"/>
      <c r="O96" s="1063"/>
      <c r="P96" s="1012"/>
      <c r="Q96" s="1012"/>
      <c r="R96" s="66"/>
      <c r="S96" s="66"/>
      <c r="T96" s="66"/>
      <c r="U96" s="66"/>
      <c r="V96" s="66"/>
      <c r="W96" s="66"/>
    </row>
    <row r="97" spans="1:23" ht="14.45" customHeight="1">
      <c r="A97" s="1012"/>
      <c r="B97" s="1012"/>
      <c r="C97" s="2594" t="s">
        <v>131</v>
      </c>
      <c r="D97" s="2595"/>
      <c r="E97" s="2595"/>
      <c r="F97" s="2595"/>
      <c r="G97" s="2596"/>
      <c r="H97" s="2591">
        <v>311</v>
      </c>
      <c r="I97" s="2592"/>
      <c r="J97" s="2592"/>
      <c r="K97" s="2593"/>
      <c r="L97" s="1038"/>
      <c r="M97" s="1038"/>
      <c r="N97" s="1012"/>
      <c r="O97" s="1063"/>
      <c r="P97" s="1012"/>
      <c r="Q97" s="1012"/>
      <c r="R97" s="66"/>
      <c r="S97" s="66"/>
      <c r="T97" s="66"/>
      <c r="U97" s="66"/>
      <c r="V97" s="66"/>
      <c r="W97" s="66"/>
    </row>
    <row r="98" spans="1:23">
      <c r="A98" s="1012"/>
      <c r="B98" s="1012"/>
      <c r="C98" s="2588" t="s">
        <v>132</v>
      </c>
      <c r="D98" s="2589"/>
      <c r="E98" s="2589"/>
      <c r="F98" s="2589"/>
      <c r="G98" s="2590"/>
      <c r="H98" s="2591">
        <v>0</v>
      </c>
      <c r="I98" s="2592"/>
      <c r="J98" s="2592"/>
      <c r="K98" s="2593"/>
      <c r="L98" s="1038"/>
      <c r="M98" s="1038"/>
      <c r="N98" s="1012"/>
      <c r="O98" s="1063"/>
      <c r="P98" s="1012"/>
      <c r="Q98" s="1012"/>
      <c r="R98" s="66"/>
      <c r="S98" s="66"/>
      <c r="T98" s="66"/>
      <c r="U98" s="66"/>
      <c r="V98" s="66"/>
      <c r="W98" s="66"/>
    </row>
    <row r="99" spans="1:23">
      <c r="A99" s="1012"/>
      <c r="B99" s="1012"/>
      <c r="C99" s="2606" t="s">
        <v>67</v>
      </c>
      <c r="D99" s="2607"/>
      <c r="E99" s="2607"/>
      <c r="F99" s="2607"/>
      <c r="G99" s="2618"/>
      <c r="H99" s="2591"/>
      <c r="I99" s="2619"/>
      <c r="J99" s="2619"/>
      <c r="K99" s="2620"/>
      <c r="L99" s="1038"/>
      <c r="M99" s="1038"/>
      <c r="N99" s="1012"/>
      <c r="O99" s="1063"/>
      <c r="P99" s="1012"/>
      <c r="Q99" s="1012"/>
      <c r="R99" s="66"/>
      <c r="S99" s="66"/>
      <c r="T99" s="66"/>
      <c r="U99" s="66"/>
      <c r="V99" s="66"/>
      <c r="W99" s="66"/>
    </row>
    <row r="100" spans="1:23" ht="13.5" thickBot="1">
      <c r="A100" s="1012"/>
      <c r="B100" s="1012"/>
      <c r="C100" s="2621" t="s">
        <v>68</v>
      </c>
      <c r="D100" s="2622"/>
      <c r="E100" s="2622"/>
      <c r="F100" s="2622"/>
      <c r="G100" s="2623"/>
      <c r="H100" s="2624">
        <v>17.899999999999999</v>
      </c>
      <c r="I100" s="2625"/>
      <c r="J100" s="2625"/>
      <c r="K100" s="2626"/>
      <c r="L100" s="1038"/>
      <c r="M100" s="1038"/>
      <c r="N100" s="1012"/>
      <c r="O100" s="1063"/>
      <c r="P100" s="1012"/>
      <c r="Q100" s="1012"/>
      <c r="R100" s="66"/>
      <c r="S100" s="66"/>
      <c r="T100" s="66"/>
      <c r="U100" s="66"/>
      <c r="V100" s="66"/>
      <c r="W100" s="66"/>
    </row>
    <row r="101" spans="1:23" ht="13.5" thickBot="1">
      <c r="A101" s="1012"/>
      <c r="B101" s="1012"/>
      <c r="C101" s="2600" t="s">
        <v>19</v>
      </c>
      <c r="D101" s="2601"/>
      <c r="E101" s="2601"/>
      <c r="F101" s="2601"/>
      <c r="G101" s="2602"/>
      <c r="H101" s="2603">
        <f>H102*1</f>
        <v>0</v>
      </c>
      <c r="I101" s="2604"/>
      <c r="J101" s="2604"/>
      <c r="K101" s="2605"/>
      <c r="L101" s="1038"/>
      <c r="M101" s="1038"/>
      <c r="N101" s="1012"/>
      <c r="O101" s="1063"/>
      <c r="P101" s="1012"/>
      <c r="Q101" s="1012"/>
      <c r="R101" s="66"/>
      <c r="S101" s="66"/>
      <c r="T101" s="66"/>
      <c r="U101" s="66"/>
      <c r="V101" s="66"/>
      <c r="W101" s="66"/>
    </row>
    <row r="102" spans="1:23" ht="13.5" thickBot="1">
      <c r="A102" s="1012"/>
      <c r="B102" s="1012"/>
      <c r="C102" s="2594" t="s">
        <v>69</v>
      </c>
      <c r="D102" s="2595"/>
      <c r="E102" s="2595"/>
      <c r="F102" s="2595"/>
      <c r="G102" s="2612"/>
      <c r="H102" s="2592">
        <v>0</v>
      </c>
      <c r="I102" s="2592"/>
      <c r="J102" s="2592"/>
      <c r="K102" s="2593"/>
      <c r="L102" s="1038"/>
      <c r="M102" s="1038"/>
      <c r="N102" s="1012"/>
      <c r="O102" s="1063"/>
      <c r="P102" s="1012"/>
      <c r="Q102" s="1012"/>
      <c r="R102" s="66"/>
      <c r="S102" s="66"/>
      <c r="T102" s="66"/>
      <c r="U102" s="66"/>
      <c r="V102" s="66"/>
      <c r="W102" s="66"/>
    </row>
    <row r="103" spans="1:23" ht="13.5" thickBot="1">
      <c r="A103" s="1012"/>
      <c r="B103" s="1012"/>
      <c r="C103" s="2613" t="s">
        <v>20</v>
      </c>
      <c r="D103" s="2614"/>
      <c r="E103" s="2614"/>
      <c r="F103" s="2614"/>
      <c r="G103" s="2615"/>
      <c r="H103" s="2616">
        <f>H101+H94</f>
        <v>8105</v>
      </c>
      <c r="I103" s="2616"/>
      <c r="J103" s="2616"/>
      <c r="K103" s="2617"/>
      <c r="L103" s="1012"/>
      <c r="M103" s="1012"/>
      <c r="N103" s="1012"/>
      <c r="O103" s="1063"/>
      <c r="P103" s="1012"/>
      <c r="Q103" s="1012"/>
      <c r="R103" s="66"/>
      <c r="S103" s="66"/>
      <c r="T103" s="66"/>
      <c r="U103" s="66"/>
      <c r="V103" s="66"/>
      <c r="W103" s="66"/>
    </row>
  </sheetData>
  <mergeCells count="215">
    <mergeCell ref="C102:G102"/>
    <mergeCell ref="H102:K102"/>
    <mergeCell ref="C103:G103"/>
    <mergeCell ref="H103:K103"/>
    <mergeCell ref="C99:G99"/>
    <mergeCell ref="H99:K99"/>
    <mergeCell ref="C100:G100"/>
    <mergeCell ref="H100:K100"/>
    <mergeCell ref="C101:G101"/>
    <mergeCell ref="H101:K101"/>
    <mergeCell ref="C96:G96"/>
    <mergeCell ref="H96:K96"/>
    <mergeCell ref="C97:G97"/>
    <mergeCell ref="H97:K97"/>
    <mergeCell ref="C98:G98"/>
    <mergeCell ref="H98:K98"/>
    <mergeCell ref="C93:G93"/>
    <mergeCell ref="H93:K93"/>
    <mergeCell ref="C94:G94"/>
    <mergeCell ref="H94:K94"/>
    <mergeCell ref="C95:G95"/>
    <mergeCell ref="H95:K95"/>
    <mergeCell ref="C84:G84"/>
    <mergeCell ref="B85:G85"/>
    <mergeCell ref="B86:G86"/>
    <mergeCell ref="N86:Q86"/>
    <mergeCell ref="A87:N87"/>
    <mergeCell ref="F92:M92"/>
    <mergeCell ref="C80:C81"/>
    <mergeCell ref="D80:D81"/>
    <mergeCell ref="E80:E81"/>
    <mergeCell ref="F80:F81"/>
    <mergeCell ref="N80:N81"/>
    <mergeCell ref="C82:C83"/>
    <mergeCell ref="D82:D83"/>
    <mergeCell ref="E82:E83"/>
    <mergeCell ref="F82:F83"/>
    <mergeCell ref="N82:N83"/>
    <mergeCell ref="C74:G74"/>
    <mergeCell ref="B75:G75"/>
    <mergeCell ref="B76:Q76"/>
    <mergeCell ref="C77:Q77"/>
    <mergeCell ref="C78:C79"/>
    <mergeCell ref="D78:D79"/>
    <mergeCell ref="E78:E79"/>
    <mergeCell ref="F78:F79"/>
    <mergeCell ref="N78:N79"/>
    <mergeCell ref="C66:G66"/>
    <mergeCell ref="B67:G67"/>
    <mergeCell ref="B68:Q68"/>
    <mergeCell ref="C69:Q69"/>
    <mergeCell ref="C70:C73"/>
    <mergeCell ref="D70:D73"/>
    <mergeCell ref="E70:E73"/>
    <mergeCell ref="F70:F73"/>
    <mergeCell ref="G70:G72"/>
    <mergeCell ref="N70:N71"/>
    <mergeCell ref="N72:N73"/>
    <mergeCell ref="C62:G62"/>
    <mergeCell ref="C63:Q63"/>
    <mergeCell ref="A64:A65"/>
    <mergeCell ref="B64:B65"/>
    <mergeCell ref="C64:C65"/>
    <mergeCell ref="D64:D65"/>
    <mergeCell ref="E64:E65"/>
    <mergeCell ref="F64:F65"/>
    <mergeCell ref="N64:N65"/>
    <mergeCell ref="N53:N54"/>
    <mergeCell ref="C57:G57"/>
    <mergeCell ref="C58:Q58"/>
    <mergeCell ref="A59:A61"/>
    <mergeCell ref="B59:B61"/>
    <mergeCell ref="C59:C61"/>
    <mergeCell ref="D59:D61"/>
    <mergeCell ref="E59:E61"/>
    <mergeCell ref="F59:F61"/>
    <mergeCell ref="N59:N61"/>
    <mergeCell ref="A53:A54"/>
    <mergeCell ref="B53:B54"/>
    <mergeCell ref="C53:C54"/>
    <mergeCell ref="D53:D54"/>
    <mergeCell ref="E53:E54"/>
    <mergeCell ref="F53:F54"/>
    <mergeCell ref="A55:A56"/>
    <mergeCell ref="B55:B56"/>
    <mergeCell ref="C55:C56"/>
    <mergeCell ref="D55:D56"/>
    <mergeCell ref="E55:E56"/>
    <mergeCell ref="F55:F56"/>
    <mergeCell ref="N55:N56"/>
    <mergeCell ref="N49:N50"/>
    <mergeCell ref="A51:A52"/>
    <mergeCell ref="B51:B52"/>
    <mergeCell ref="C51:C52"/>
    <mergeCell ref="D51:D52"/>
    <mergeCell ref="E51:E52"/>
    <mergeCell ref="F51:F52"/>
    <mergeCell ref="N51:N52"/>
    <mergeCell ref="A49:A50"/>
    <mergeCell ref="B49:B50"/>
    <mergeCell ref="C49:C50"/>
    <mergeCell ref="D49:D50"/>
    <mergeCell ref="E49:E50"/>
    <mergeCell ref="F49:F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1:N42"/>
    <mergeCell ref="A43:A44"/>
    <mergeCell ref="B43:B44"/>
    <mergeCell ref="C43:C44"/>
    <mergeCell ref="E43:E44"/>
    <mergeCell ref="F43:F44"/>
    <mergeCell ref="N43:N44"/>
    <mergeCell ref="A41:A42"/>
    <mergeCell ref="B41:B42"/>
    <mergeCell ref="C41:C42"/>
    <mergeCell ref="D41:D42"/>
    <mergeCell ref="E41:E42"/>
    <mergeCell ref="F41:F42"/>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9"/>
  <sheetViews>
    <sheetView topLeftCell="A22" zoomScaleNormal="100" workbookViewId="0">
      <selection activeCell="P126" sqref="P126"/>
    </sheetView>
  </sheetViews>
  <sheetFormatPr defaultColWidth="9.140625" defaultRowHeight="12.75"/>
  <cols>
    <col min="1" max="1" width="2.85546875" style="384" customWidth="1"/>
    <col min="2" max="3" width="2.5703125" style="384" customWidth="1"/>
    <col min="4" max="4" width="26.85546875" style="384" customWidth="1"/>
    <col min="5" max="5" width="7.85546875" style="382" customWidth="1"/>
    <col min="6" max="6" width="4.42578125" style="1" customWidth="1"/>
    <col min="7" max="7" width="8.7109375" style="783" customWidth="1"/>
    <col min="8" max="8" width="8.85546875" style="384" customWidth="1"/>
    <col min="9" max="9" width="6.28515625" style="384" customWidth="1"/>
    <col min="10" max="10" width="4.42578125" style="384" customWidth="1"/>
    <col min="11" max="11" width="7.140625" style="384" customWidth="1"/>
    <col min="12" max="12" width="6.7109375" style="384" customWidth="1"/>
    <col min="13" max="13" width="7.140625" style="384" customWidth="1"/>
    <col min="14" max="14" width="39.28515625" style="384" customWidth="1"/>
    <col min="15" max="15" width="6.140625" style="986" customWidth="1"/>
    <col min="16" max="16" width="5.7109375" style="987" customWidth="1"/>
    <col min="17" max="17" width="6.140625" style="988" customWidth="1"/>
    <col min="18" max="16384" width="9.140625" style="391"/>
  </cols>
  <sheetData>
    <row r="1" spans="1:24" ht="50.45" customHeight="1">
      <c r="L1" s="2797" t="s">
        <v>968</v>
      </c>
      <c r="M1" s="3621"/>
      <c r="N1" s="3621"/>
      <c r="O1" s="3621"/>
      <c r="P1" s="3621"/>
      <c r="Q1" s="3621"/>
    </row>
    <row r="2" spans="1:24" ht="15.6" customHeight="1">
      <c r="A2" s="3622" t="s">
        <v>491</v>
      </c>
      <c r="B2" s="3622"/>
      <c r="C2" s="3622"/>
      <c r="D2" s="3622"/>
      <c r="E2" s="3622"/>
      <c r="F2" s="3622"/>
      <c r="G2" s="3622"/>
      <c r="H2" s="3622"/>
      <c r="I2" s="3622"/>
      <c r="J2" s="3622"/>
      <c r="K2" s="3622"/>
      <c r="L2" s="3622"/>
      <c r="M2" s="3622"/>
      <c r="N2" s="3622"/>
      <c r="O2" s="3622"/>
      <c r="P2" s="3622"/>
      <c r="Q2" s="3622"/>
    </row>
    <row r="3" spans="1:24" ht="19.149999999999999" customHeight="1" thickBot="1">
      <c r="A3" s="3623" t="s">
        <v>34</v>
      </c>
      <c r="B3" s="3623"/>
      <c r="C3" s="3623"/>
      <c r="D3" s="3623"/>
      <c r="E3" s="3623"/>
      <c r="F3" s="3623"/>
      <c r="G3" s="3623"/>
      <c r="H3" s="3623"/>
      <c r="I3" s="3623"/>
      <c r="J3" s="3623"/>
      <c r="K3" s="3623"/>
      <c r="L3" s="3623"/>
      <c r="M3" s="3623"/>
      <c r="N3" s="3623"/>
      <c r="O3" s="3623"/>
      <c r="P3" s="3623"/>
      <c r="Q3" s="3623"/>
    </row>
    <row r="4" spans="1:24" ht="43.9" customHeight="1">
      <c r="A4" s="3624" t="s">
        <v>0</v>
      </c>
      <c r="B4" s="3627" t="s">
        <v>1</v>
      </c>
      <c r="C4" s="3627" t="s">
        <v>2</v>
      </c>
      <c r="D4" s="3630" t="s">
        <v>3</v>
      </c>
      <c r="E4" s="3633" t="s">
        <v>4</v>
      </c>
      <c r="F4" s="2740" t="s">
        <v>5</v>
      </c>
      <c r="G4" s="2740" t="s">
        <v>6</v>
      </c>
      <c r="H4" s="3636" t="s">
        <v>796</v>
      </c>
      <c r="I4" s="3637"/>
      <c r="J4" s="3637"/>
      <c r="K4" s="3638"/>
      <c r="L4" s="2740" t="s">
        <v>283</v>
      </c>
      <c r="M4" s="2740" t="s">
        <v>802</v>
      </c>
      <c r="N4" s="3639" t="s">
        <v>21</v>
      </c>
      <c r="O4" s="3640"/>
      <c r="P4" s="3640"/>
      <c r="Q4" s="3641"/>
    </row>
    <row r="5" spans="1:24">
      <c r="A5" s="3625"/>
      <c r="B5" s="3628"/>
      <c r="C5" s="3628"/>
      <c r="D5" s="3631"/>
      <c r="E5" s="3634"/>
      <c r="F5" s="2741"/>
      <c r="G5" s="2741"/>
      <c r="H5" s="3642" t="s">
        <v>7</v>
      </c>
      <c r="I5" s="3644" t="s">
        <v>8</v>
      </c>
      <c r="J5" s="3645"/>
      <c r="K5" s="3646" t="s">
        <v>141</v>
      </c>
      <c r="L5" s="2741"/>
      <c r="M5" s="2741"/>
      <c r="N5" s="2770" t="s">
        <v>33</v>
      </c>
      <c r="O5" s="3648" t="s">
        <v>9</v>
      </c>
      <c r="P5" s="3649"/>
      <c r="Q5" s="3650"/>
    </row>
    <row r="6" spans="1:24" ht="104.45" customHeight="1" thickBot="1">
      <c r="A6" s="3626"/>
      <c r="B6" s="3629"/>
      <c r="C6" s="3629"/>
      <c r="D6" s="3632"/>
      <c r="E6" s="3635"/>
      <c r="F6" s="2742"/>
      <c r="G6" s="2742"/>
      <c r="H6" s="3643"/>
      <c r="I6" s="784" t="s">
        <v>7</v>
      </c>
      <c r="J6" s="784" t="s">
        <v>10</v>
      </c>
      <c r="K6" s="3647"/>
      <c r="L6" s="2742"/>
      <c r="M6" s="2742"/>
      <c r="N6" s="2771"/>
      <c r="O6" s="393" t="s">
        <v>55</v>
      </c>
      <c r="P6" s="393" t="s">
        <v>133</v>
      </c>
      <c r="Q6" s="785" t="s">
        <v>794</v>
      </c>
    </row>
    <row r="7" spans="1:24" ht="19.149999999999999" customHeight="1" thickBot="1">
      <c r="A7" s="786" t="s">
        <v>11</v>
      </c>
      <c r="B7" s="3600" t="s">
        <v>492</v>
      </c>
      <c r="C7" s="2725"/>
      <c r="D7" s="2725"/>
      <c r="E7" s="2725"/>
      <c r="F7" s="2725"/>
      <c r="G7" s="2725"/>
      <c r="H7" s="2725"/>
      <c r="I7" s="2725"/>
      <c r="J7" s="2725"/>
      <c r="K7" s="2725"/>
      <c r="L7" s="2725"/>
      <c r="M7" s="2725"/>
      <c r="N7" s="2725"/>
      <c r="O7" s="2725"/>
      <c r="P7" s="2725"/>
      <c r="Q7" s="2726"/>
    </row>
    <row r="8" spans="1:24" ht="18.600000000000001" customHeight="1" thickBot="1">
      <c r="A8" s="787" t="s">
        <v>11</v>
      </c>
      <c r="B8" s="788" t="s">
        <v>11</v>
      </c>
      <c r="C8" s="3601" t="s">
        <v>493</v>
      </c>
      <c r="D8" s="3602"/>
      <c r="E8" s="3602"/>
      <c r="F8" s="3602"/>
      <c r="G8" s="3602"/>
      <c r="H8" s="3602"/>
      <c r="I8" s="3602"/>
      <c r="J8" s="3602"/>
      <c r="K8" s="3602"/>
      <c r="L8" s="3602"/>
      <c r="M8" s="3602"/>
      <c r="N8" s="3603"/>
      <c r="O8" s="3603"/>
      <c r="P8" s="3603"/>
      <c r="Q8" s="3604"/>
    </row>
    <row r="9" spans="1:24">
      <c r="A9" s="3514" t="s">
        <v>11</v>
      </c>
      <c r="B9" s="3517" t="s">
        <v>11</v>
      </c>
      <c r="C9" s="3520" t="s">
        <v>40</v>
      </c>
      <c r="D9" s="3605" t="s">
        <v>494</v>
      </c>
      <c r="E9" s="3607" t="s">
        <v>41</v>
      </c>
      <c r="F9" s="3610" t="s">
        <v>213</v>
      </c>
      <c r="G9" s="1379" t="s">
        <v>37</v>
      </c>
      <c r="H9" s="1546">
        <f>I9+K9</f>
        <v>970</v>
      </c>
      <c r="I9" s="1547">
        <v>781</v>
      </c>
      <c r="J9" s="1547"/>
      <c r="K9" s="1548">
        <v>189</v>
      </c>
      <c r="L9" s="1380">
        <v>950</v>
      </c>
      <c r="M9" s="1381">
        <v>950</v>
      </c>
      <c r="N9" s="3613" t="s">
        <v>495</v>
      </c>
      <c r="O9" s="3615"/>
      <c r="P9" s="3615"/>
      <c r="Q9" s="3578"/>
    </row>
    <row r="10" spans="1:24" ht="20.45" customHeight="1">
      <c r="A10" s="3515"/>
      <c r="B10" s="3518"/>
      <c r="C10" s="3521"/>
      <c r="D10" s="3606"/>
      <c r="E10" s="3608"/>
      <c r="F10" s="3611"/>
      <c r="G10" s="2371" t="s">
        <v>56</v>
      </c>
      <c r="H10" s="1382">
        <f>I10+K10</f>
        <v>155</v>
      </c>
      <c r="I10" s="1383">
        <v>155</v>
      </c>
      <c r="J10" s="1383"/>
      <c r="K10" s="1384">
        <v>0</v>
      </c>
      <c r="L10" s="1385">
        <v>200</v>
      </c>
      <c r="M10" s="1386">
        <v>200</v>
      </c>
      <c r="N10" s="3614"/>
      <c r="O10" s="3616"/>
      <c r="P10" s="3616"/>
      <c r="Q10" s="3579"/>
    </row>
    <row r="11" spans="1:24">
      <c r="A11" s="3515"/>
      <c r="B11" s="3518"/>
      <c r="C11" s="3521"/>
      <c r="D11" s="3617" t="s">
        <v>496</v>
      </c>
      <c r="E11" s="3608"/>
      <c r="F11" s="3611"/>
      <c r="G11" s="1387"/>
      <c r="H11" s="1382"/>
      <c r="I11" s="1383"/>
      <c r="J11" s="1383"/>
      <c r="K11" s="1384"/>
      <c r="L11" s="1385"/>
      <c r="M11" s="1386"/>
      <c r="N11" s="1388" t="s">
        <v>497</v>
      </c>
      <c r="O11" s="877">
        <v>7500</v>
      </c>
      <c r="P11" s="877">
        <v>7500</v>
      </c>
      <c r="Q11" s="878">
        <v>7500</v>
      </c>
    </row>
    <row r="12" spans="1:24">
      <c r="A12" s="3515"/>
      <c r="B12" s="3518"/>
      <c r="C12" s="3521"/>
      <c r="D12" s="3618"/>
      <c r="E12" s="3608"/>
      <c r="F12" s="3611"/>
      <c r="G12" s="1387"/>
      <c r="H12" s="1382"/>
      <c r="I12" s="1383"/>
      <c r="J12" s="1383"/>
      <c r="K12" s="1384"/>
      <c r="L12" s="1385"/>
      <c r="M12" s="1386"/>
      <c r="N12" s="1389" t="s">
        <v>1121</v>
      </c>
      <c r="O12" s="879">
        <v>2.85</v>
      </c>
      <c r="P12" s="879">
        <v>2.9</v>
      </c>
      <c r="Q12" s="880">
        <v>2.9</v>
      </c>
    </row>
    <row r="13" spans="1:24">
      <c r="A13" s="3515"/>
      <c r="B13" s="3518"/>
      <c r="C13" s="3521"/>
      <c r="D13" s="3618"/>
      <c r="E13" s="3608"/>
      <c r="F13" s="3611"/>
      <c r="G13" s="1387"/>
      <c r="H13" s="1382"/>
      <c r="I13" s="1383"/>
      <c r="J13" s="1383"/>
      <c r="K13" s="1384"/>
      <c r="L13" s="1385"/>
      <c r="M13" s="1386"/>
      <c r="N13" s="1389" t="s">
        <v>498</v>
      </c>
      <c r="O13" s="879">
        <v>1000</v>
      </c>
      <c r="P13" s="879">
        <v>1000</v>
      </c>
      <c r="Q13" s="880">
        <v>1000</v>
      </c>
    </row>
    <row r="14" spans="1:24">
      <c r="A14" s="3515"/>
      <c r="B14" s="3518"/>
      <c r="C14" s="3521"/>
      <c r="D14" s="3618"/>
      <c r="E14" s="3608"/>
      <c r="F14" s="3611"/>
      <c r="G14" s="1387"/>
      <c r="H14" s="1382"/>
      <c r="I14" s="1383"/>
      <c r="J14" s="1383"/>
      <c r="K14" s="1384"/>
      <c r="L14" s="1385"/>
      <c r="M14" s="1386"/>
      <c r="N14" s="1389" t="s">
        <v>499</v>
      </c>
      <c r="O14" s="879">
        <v>15</v>
      </c>
      <c r="P14" s="879">
        <v>15</v>
      </c>
      <c r="Q14" s="880">
        <v>15</v>
      </c>
    </row>
    <row r="15" spans="1:24">
      <c r="A15" s="3515"/>
      <c r="B15" s="3518"/>
      <c r="C15" s="3521"/>
      <c r="D15" s="3617" t="s">
        <v>500</v>
      </c>
      <c r="E15" s="3608"/>
      <c r="F15" s="3611"/>
      <c r="G15" s="1387"/>
      <c r="H15" s="1382"/>
      <c r="I15" s="1383"/>
      <c r="J15" s="1383"/>
      <c r="K15" s="1384"/>
      <c r="L15" s="1385"/>
      <c r="M15" s="1386"/>
      <c r="N15" s="1390" t="s">
        <v>501</v>
      </c>
      <c r="O15" s="791">
        <v>43</v>
      </c>
      <c r="P15" s="791">
        <v>44</v>
      </c>
      <c r="Q15" s="792">
        <v>44</v>
      </c>
    </row>
    <row r="16" spans="1:24">
      <c r="A16" s="3515"/>
      <c r="B16" s="3518"/>
      <c r="C16" s="3521"/>
      <c r="D16" s="3618"/>
      <c r="E16" s="3608"/>
      <c r="F16" s="3611"/>
      <c r="G16" s="1387"/>
      <c r="H16" s="1382"/>
      <c r="I16" s="1383"/>
      <c r="J16" s="1383"/>
      <c r="K16" s="1384"/>
      <c r="L16" s="1385"/>
      <c r="M16" s="1386"/>
      <c r="N16" s="1391" t="s">
        <v>502</v>
      </c>
      <c r="O16" s="881">
        <v>2</v>
      </c>
      <c r="P16" s="881">
        <v>2</v>
      </c>
      <c r="Q16" s="828">
        <v>2</v>
      </c>
      <c r="T16" s="983"/>
      <c r="U16" s="983"/>
      <c r="X16" s="983"/>
    </row>
    <row r="17" spans="1:17">
      <c r="A17" s="3515"/>
      <c r="B17" s="3518"/>
      <c r="C17" s="3521"/>
      <c r="D17" s="3618"/>
      <c r="E17" s="3608"/>
      <c r="F17" s="3611"/>
      <c r="G17" s="1387"/>
      <c r="H17" s="1382"/>
      <c r="I17" s="1383"/>
      <c r="J17" s="1383"/>
      <c r="K17" s="1384"/>
      <c r="L17" s="1385"/>
      <c r="M17" s="1386"/>
      <c r="N17" s="1391" t="s">
        <v>503</v>
      </c>
      <c r="O17" s="881">
        <v>4708</v>
      </c>
      <c r="P17" s="881">
        <v>4740</v>
      </c>
      <c r="Q17" s="828">
        <v>4760</v>
      </c>
    </row>
    <row r="18" spans="1:17" ht="16.5" thickBot="1">
      <c r="A18" s="3515"/>
      <c r="B18" s="3518"/>
      <c r="C18" s="3521"/>
      <c r="D18" s="3619"/>
      <c r="E18" s="3608"/>
      <c r="F18" s="3611"/>
      <c r="G18" s="1392"/>
      <c r="H18" s="1393"/>
      <c r="I18" s="1394"/>
      <c r="J18" s="1394"/>
      <c r="K18" s="1395"/>
      <c r="L18" s="1396"/>
      <c r="M18" s="1397"/>
      <c r="N18" s="1398" t="s">
        <v>504</v>
      </c>
      <c r="O18" s="499">
        <v>11000</v>
      </c>
      <c r="P18" s="876">
        <v>11000</v>
      </c>
      <c r="Q18" s="882">
        <v>11000</v>
      </c>
    </row>
    <row r="19" spans="1:17" ht="13.5" thickBot="1">
      <c r="A19" s="3516"/>
      <c r="B19" s="3519"/>
      <c r="C19" s="3522"/>
      <c r="D19" s="863"/>
      <c r="E19" s="3609"/>
      <c r="F19" s="3612"/>
      <c r="G19" s="1399" t="s">
        <v>12</v>
      </c>
      <c r="H19" s="1400">
        <f t="shared" ref="H19:M19" si="0">SUM(H9:H18)</f>
        <v>1125</v>
      </c>
      <c r="I19" s="1401">
        <f t="shared" si="0"/>
        <v>936</v>
      </c>
      <c r="J19" s="1400">
        <f t="shared" si="0"/>
        <v>0</v>
      </c>
      <c r="K19" s="1400">
        <f t="shared" si="0"/>
        <v>189</v>
      </c>
      <c r="L19" s="1400">
        <f t="shared" si="0"/>
        <v>1150</v>
      </c>
      <c r="M19" s="1402">
        <f t="shared" si="0"/>
        <v>1150</v>
      </c>
      <c r="N19" s="1403"/>
      <c r="O19" s="498"/>
      <c r="P19" s="498"/>
      <c r="Q19" s="796"/>
    </row>
    <row r="20" spans="1:17">
      <c r="A20" s="1363" t="s">
        <v>11</v>
      </c>
      <c r="B20" s="797" t="s">
        <v>11</v>
      </c>
      <c r="C20" s="3520" t="s">
        <v>505</v>
      </c>
      <c r="D20" s="3592" t="s">
        <v>506</v>
      </c>
      <c r="E20" s="3523" t="s">
        <v>41</v>
      </c>
      <c r="F20" s="3423" t="s">
        <v>213</v>
      </c>
      <c r="G20" s="885" t="s">
        <v>37</v>
      </c>
      <c r="H20" s="886">
        <f>I20+K20</f>
        <v>85</v>
      </c>
      <c r="I20" s="887">
        <v>85</v>
      </c>
      <c r="J20" s="887"/>
      <c r="K20" s="888">
        <v>0</v>
      </c>
      <c r="L20" s="889">
        <v>100</v>
      </c>
      <c r="M20" s="890">
        <v>140</v>
      </c>
      <c r="N20" s="3574"/>
      <c r="O20" s="2784"/>
      <c r="P20" s="2784"/>
      <c r="Q20" s="3588"/>
    </row>
    <row r="21" spans="1:17">
      <c r="A21" s="1364"/>
      <c r="B21" s="798"/>
      <c r="C21" s="3521"/>
      <c r="D21" s="3593"/>
      <c r="E21" s="3524"/>
      <c r="F21" s="3418"/>
      <c r="G21" s="885"/>
      <c r="H21" s="886"/>
      <c r="I21" s="887"/>
      <c r="J21" s="887"/>
      <c r="K21" s="888"/>
      <c r="L21" s="889"/>
      <c r="M21" s="890"/>
      <c r="N21" s="3580"/>
      <c r="O21" s="3581"/>
      <c r="P21" s="3581"/>
      <c r="Q21" s="3590"/>
    </row>
    <row r="22" spans="1:17" ht="25.5">
      <c r="A22" s="1364"/>
      <c r="B22" s="798"/>
      <c r="C22" s="3521"/>
      <c r="D22" s="343" t="s">
        <v>507</v>
      </c>
      <c r="E22" s="3524"/>
      <c r="F22" s="3418"/>
      <c r="G22" s="885"/>
      <c r="H22" s="886"/>
      <c r="I22" s="887"/>
      <c r="J22" s="887"/>
      <c r="K22" s="888"/>
      <c r="L22" s="889"/>
      <c r="M22" s="890"/>
      <c r="N22" s="891" t="s">
        <v>508</v>
      </c>
      <c r="O22" s="877">
        <v>35</v>
      </c>
      <c r="P22" s="877">
        <v>40</v>
      </c>
      <c r="Q22" s="892">
        <v>45</v>
      </c>
    </row>
    <row r="23" spans="1:17" ht="38.450000000000003" customHeight="1" thickBot="1">
      <c r="A23" s="1364"/>
      <c r="B23" s="798"/>
      <c r="C23" s="3521"/>
      <c r="D23" s="343" t="s">
        <v>509</v>
      </c>
      <c r="E23" s="3524"/>
      <c r="F23" s="3418"/>
      <c r="G23" s="893"/>
      <c r="H23" s="886"/>
      <c r="I23" s="887"/>
      <c r="J23" s="887"/>
      <c r="K23" s="888"/>
      <c r="L23" s="894"/>
      <c r="M23" s="890"/>
      <c r="N23" s="891" t="s">
        <v>508</v>
      </c>
      <c r="O23" s="877">
        <v>35</v>
      </c>
      <c r="P23" s="877">
        <v>40</v>
      </c>
      <c r="Q23" s="892">
        <v>45</v>
      </c>
    </row>
    <row r="24" spans="1:17" ht="13.5" thickBot="1">
      <c r="A24" s="799"/>
      <c r="B24" s="800"/>
      <c r="C24" s="3522"/>
      <c r="D24" s="801"/>
      <c r="E24" s="3525"/>
      <c r="F24" s="3527"/>
      <c r="G24" s="895" t="s">
        <v>12</v>
      </c>
      <c r="H24" s="896">
        <f t="shared" ref="H24:M24" si="1">H20+H21</f>
        <v>85</v>
      </c>
      <c r="I24" s="883">
        <f t="shared" si="1"/>
        <v>85</v>
      </c>
      <c r="J24" s="896">
        <f t="shared" si="1"/>
        <v>0</v>
      </c>
      <c r="K24" s="897">
        <f t="shared" si="1"/>
        <v>0</v>
      </c>
      <c r="L24" s="898">
        <f t="shared" si="1"/>
        <v>100</v>
      </c>
      <c r="M24" s="884">
        <f t="shared" si="1"/>
        <v>140</v>
      </c>
      <c r="N24" s="802"/>
      <c r="O24" s="803"/>
      <c r="P24" s="803"/>
      <c r="Q24" s="804"/>
    </row>
    <row r="25" spans="1:17" ht="13.5" thickBot="1">
      <c r="A25" s="787" t="s">
        <v>11</v>
      </c>
      <c r="B25" s="805" t="s">
        <v>11</v>
      </c>
      <c r="C25" s="3568" t="s">
        <v>14</v>
      </c>
      <c r="D25" s="3509"/>
      <c r="E25" s="3509"/>
      <c r="F25" s="3509"/>
      <c r="G25" s="3620"/>
      <c r="H25" s="899">
        <f t="shared" ref="H25:M25" si="2">H19+H24</f>
        <v>1210</v>
      </c>
      <c r="I25" s="900">
        <f t="shared" si="2"/>
        <v>1021</v>
      </c>
      <c r="J25" s="900">
        <f t="shared" si="2"/>
        <v>0</v>
      </c>
      <c r="K25" s="900">
        <f t="shared" si="2"/>
        <v>189</v>
      </c>
      <c r="L25" s="900">
        <f t="shared" si="2"/>
        <v>1250</v>
      </c>
      <c r="M25" s="901">
        <f t="shared" si="2"/>
        <v>1290</v>
      </c>
      <c r="N25" s="806"/>
      <c r="O25" s="807"/>
      <c r="P25" s="807"/>
      <c r="Q25" s="808"/>
    </row>
    <row r="26" spans="1:17" ht="16.149999999999999" customHeight="1" thickBot="1">
      <c r="A26" s="787" t="s">
        <v>11</v>
      </c>
      <c r="B26" s="805" t="s">
        <v>13</v>
      </c>
      <c r="C26" s="3569" t="s">
        <v>510</v>
      </c>
      <c r="D26" s="3570"/>
      <c r="E26" s="3570"/>
      <c r="F26" s="3570"/>
      <c r="G26" s="3570"/>
      <c r="H26" s="3570"/>
      <c r="I26" s="3570"/>
      <c r="J26" s="3570"/>
      <c r="K26" s="3570"/>
      <c r="L26" s="3570"/>
      <c r="M26" s="3570"/>
      <c r="N26" s="3570"/>
      <c r="O26" s="3570"/>
      <c r="P26" s="3570"/>
      <c r="Q26" s="3571"/>
    </row>
    <row r="27" spans="1:17" ht="13.5" thickBot="1">
      <c r="A27" s="3514" t="s">
        <v>11</v>
      </c>
      <c r="B27" s="3517" t="s">
        <v>13</v>
      </c>
      <c r="C27" s="3557" t="s">
        <v>13</v>
      </c>
      <c r="D27" s="3591" t="s">
        <v>511</v>
      </c>
      <c r="E27" s="3526" t="s">
        <v>41</v>
      </c>
      <c r="F27" s="3526" t="s">
        <v>213</v>
      </c>
      <c r="G27" s="902" t="s">
        <v>37</v>
      </c>
      <c r="H27" s="903">
        <f>I27+K27</f>
        <v>162</v>
      </c>
      <c r="I27" s="904">
        <v>162</v>
      </c>
      <c r="J27" s="905"/>
      <c r="K27" s="906">
        <v>0</v>
      </c>
      <c r="L27" s="907">
        <v>170</v>
      </c>
      <c r="M27" s="908">
        <v>180</v>
      </c>
      <c r="N27" s="3502" t="s">
        <v>512</v>
      </c>
      <c r="O27" s="3582">
        <v>37</v>
      </c>
      <c r="P27" s="3504">
        <v>37</v>
      </c>
      <c r="Q27" s="3506">
        <v>37</v>
      </c>
    </row>
    <row r="28" spans="1:17" ht="13.5" thickBot="1">
      <c r="A28" s="3516"/>
      <c r="B28" s="3519"/>
      <c r="C28" s="3558"/>
      <c r="D28" s="2702"/>
      <c r="E28" s="3527"/>
      <c r="F28" s="3527"/>
      <c r="G28" s="909" t="s">
        <v>12</v>
      </c>
      <c r="H28" s="910">
        <f t="shared" ref="H28:M28" si="3">H27</f>
        <v>162</v>
      </c>
      <c r="I28" s="911">
        <f t="shared" si="3"/>
        <v>162</v>
      </c>
      <c r="J28" s="911">
        <f t="shared" si="3"/>
        <v>0</v>
      </c>
      <c r="K28" s="912">
        <f t="shared" si="3"/>
        <v>0</v>
      </c>
      <c r="L28" s="913">
        <f t="shared" si="3"/>
        <v>170</v>
      </c>
      <c r="M28" s="914">
        <f t="shared" si="3"/>
        <v>180</v>
      </c>
      <c r="N28" s="3503"/>
      <c r="O28" s="3583"/>
      <c r="P28" s="3546"/>
      <c r="Q28" s="3507"/>
    </row>
    <row r="29" spans="1:17" ht="22.15" customHeight="1">
      <c r="A29" s="3514" t="s">
        <v>11</v>
      </c>
      <c r="B29" s="3517" t="s">
        <v>13</v>
      </c>
      <c r="C29" s="3520" t="s">
        <v>39</v>
      </c>
      <c r="D29" s="3594" t="s">
        <v>513</v>
      </c>
      <c r="E29" s="3523" t="s">
        <v>41</v>
      </c>
      <c r="F29" s="3526" t="s">
        <v>213</v>
      </c>
      <c r="G29" s="1404" t="s">
        <v>37</v>
      </c>
      <c r="H29" s="1549">
        <f>I29+K29</f>
        <v>1802.2</v>
      </c>
      <c r="I29" s="1550">
        <v>895</v>
      </c>
      <c r="J29" s="1551"/>
      <c r="K29" s="1552">
        <v>907.2</v>
      </c>
      <c r="L29" s="915">
        <v>2000</v>
      </c>
      <c r="M29" s="916">
        <v>2300</v>
      </c>
      <c r="N29" s="3596"/>
      <c r="O29" s="3598"/>
      <c r="P29" s="3576"/>
      <c r="Q29" s="3578"/>
    </row>
    <row r="30" spans="1:17" ht="32.450000000000003" customHeight="1">
      <c r="A30" s="3515"/>
      <c r="B30" s="3518"/>
      <c r="C30" s="3521"/>
      <c r="D30" s="3595"/>
      <c r="E30" s="3524"/>
      <c r="F30" s="2730"/>
      <c r="G30" s="2370" t="s">
        <v>56</v>
      </c>
      <c r="H30" s="789">
        <f>I30+K30</f>
        <v>990</v>
      </c>
      <c r="I30" s="790">
        <v>990</v>
      </c>
      <c r="J30" s="809"/>
      <c r="K30" s="810">
        <v>0</v>
      </c>
      <c r="L30" s="811">
        <v>1300</v>
      </c>
      <c r="M30" s="812">
        <v>1600</v>
      </c>
      <c r="N30" s="3597"/>
      <c r="O30" s="3599"/>
      <c r="P30" s="3577"/>
      <c r="Q30" s="3579"/>
    </row>
    <row r="31" spans="1:17" ht="25.5">
      <c r="A31" s="3515"/>
      <c r="B31" s="3518"/>
      <c r="C31" s="3521"/>
      <c r="D31" s="3565" t="s">
        <v>514</v>
      </c>
      <c r="E31" s="3524"/>
      <c r="F31" s="2730"/>
      <c r="G31" s="1360"/>
      <c r="H31" s="789"/>
      <c r="I31" s="790"/>
      <c r="J31" s="809"/>
      <c r="K31" s="810"/>
      <c r="L31" s="811"/>
      <c r="M31" s="812"/>
      <c r="N31" s="917" t="s">
        <v>515</v>
      </c>
      <c r="O31" s="918">
        <v>186.6</v>
      </c>
      <c r="P31" s="918">
        <v>186.6</v>
      </c>
      <c r="Q31" s="919">
        <v>186.6</v>
      </c>
    </row>
    <row r="32" spans="1:17" ht="18.600000000000001" customHeight="1">
      <c r="A32" s="3515"/>
      <c r="B32" s="3518"/>
      <c r="C32" s="3521"/>
      <c r="D32" s="3567"/>
      <c r="E32" s="3524"/>
      <c r="F32" s="2730"/>
      <c r="G32" s="1360"/>
      <c r="H32" s="789"/>
      <c r="I32" s="790"/>
      <c r="J32" s="809"/>
      <c r="K32" s="810"/>
      <c r="L32" s="811"/>
      <c r="M32" s="812"/>
      <c r="N32" s="920" t="s">
        <v>516</v>
      </c>
      <c r="O32" s="921">
        <v>70.599999999999994</v>
      </c>
      <c r="P32" s="921">
        <v>70.599999999999994</v>
      </c>
      <c r="Q32" s="922">
        <v>70.599999999999994</v>
      </c>
    </row>
    <row r="33" spans="1:19" ht="16.149999999999999" customHeight="1">
      <c r="A33" s="3515"/>
      <c r="B33" s="3518"/>
      <c r="C33" s="3521"/>
      <c r="D33" s="3567"/>
      <c r="E33" s="3524"/>
      <c r="F33" s="2730"/>
      <c r="G33" s="1360"/>
      <c r="H33" s="789"/>
      <c r="I33" s="790"/>
      <c r="J33" s="809"/>
      <c r="K33" s="810"/>
      <c r="L33" s="811"/>
      <c r="M33" s="812"/>
      <c r="N33" s="920" t="s">
        <v>517</v>
      </c>
      <c r="O33" s="921">
        <v>83.8</v>
      </c>
      <c r="P33" s="921">
        <v>83.8</v>
      </c>
      <c r="Q33" s="922">
        <v>83.8</v>
      </c>
    </row>
    <row r="34" spans="1:19" ht="15.6" customHeight="1">
      <c r="A34" s="3515"/>
      <c r="B34" s="3518"/>
      <c r="C34" s="3521"/>
      <c r="D34" s="3567"/>
      <c r="E34" s="3524"/>
      <c r="F34" s="2730"/>
      <c r="G34" s="1360"/>
      <c r="H34" s="789"/>
      <c r="I34" s="790"/>
      <c r="J34" s="809"/>
      <c r="K34" s="810"/>
      <c r="L34" s="811"/>
      <c r="M34" s="812"/>
      <c r="N34" s="920" t="s">
        <v>1122</v>
      </c>
      <c r="O34" s="813">
        <v>14</v>
      </c>
      <c r="P34" s="814">
        <v>14</v>
      </c>
      <c r="Q34" s="923">
        <v>14</v>
      </c>
    </row>
    <row r="35" spans="1:19" ht="15.6" customHeight="1">
      <c r="A35" s="3515"/>
      <c r="B35" s="3518"/>
      <c r="C35" s="3521"/>
      <c r="D35" s="3567"/>
      <c r="E35" s="3524"/>
      <c r="F35" s="2730"/>
      <c r="G35" s="1360"/>
      <c r="H35" s="789"/>
      <c r="I35" s="790"/>
      <c r="J35" s="809"/>
      <c r="K35" s="810"/>
      <c r="L35" s="811"/>
      <c r="M35" s="812"/>
      <c r="N35" s="920" t="s">
        <v>518</v>
      </c>
      <c r="O35" s="813">
        <v>258</v>
      </c>
      <c r="P35" s="814">
        <v>258</v>
      </c>
      <c r="Q35" s="923">
        <v>258</v>
      </c>
    </row>
    <row r="36" spans="1:19" ht="18.600000000000001" customHeight="1">
      <c r="A36" s="3515"/>
      <c r="B36" s="3518"/>
      <c r="C36" s="3521"/>
      <c r="D36" s="3567"/>
      <c r="E36" s="3524"/>
      <c r="F36" s="2730"/>
      <c r="G36" s="1360"/>
      <c r="H36" s="789"/>
      <c r="I36" s="790"/>
      <c r="J36" s="809"/>
      <c r="K36" s="810"/>
      <c r="L36" s="811"/>
      <c r="M36" s="812"/>
      <c r="N36" s="924" t="s">
        <v>609</v>
      </c>
      <c r="O36" s="813">
        <v>2500</v>
      </c>
      <c r="P36" s="814">
        <v>2800</v>
      </c>
      <c r="Q36" s="923">
        <v>3000</v>
      </c>
    </row>
    <row r="37" spans="1:19" ht="25.5">
      <c r="A37" s="3515"/>
      <c r="B37" s="3518"/>
      <c r="C37" s="3521"/>
      <c r="D37" s="3567"/>
      <c r="E37" s="3524"/>
      <c r="F37" s="2730"/>
      <c r="G37" s="1360"/>
      <c r="H37" s="789"/>
      <c r="I37" s="790"/>
      <c r="J37" s="809"/>
      <c r="K37" s="810"/>
      <c r="L37" s="811"/>
      <c r="M37" s="812"/>
      <c r="N37" s="925" t="s">
        <v>519</v>
      </c>
      <c r="O37" s="813">
        <v>19</v>
      </c>
      <c r="P37" s="814">
        <v>12</v>
      </c>
      <c r="Q37" s="923">
        <v>11</v>
      </c>
    </row>
    <row r="38" spans="1:19" ht="15" customHeight="1">
      <c r="A38" s="3515"/>
      <c r="B38" s="3518"/>
      <c r="C38" s="3521"/>
      <c r="D38" s="3565" t="s">
        <v>520</v>
      </c>
      <c r="E38" s="3524"/>
      <c r="F38" s="2730"/>
      <c r="G38" s="793"/>
      <c r="H38" s="789"/>
      <c r="I38" s="790"/>
      <c r="J38" s="809"/>
      <c r="K38" s="810"/>
      <c r="L38" s="811"/>
      <c r="M38" s="812"/>
      <c r="N38" s="1374" t="s">
        <v>521</v>
      </c>
      <c r="O38" s="926">
        <v>300</v>
      </c>
      <c r="P38" s="927">
        <v>300</v>
      </c>
      <c r="Q38" s="892">
        <v>300</v>
      </c>
    </row>
    <row r="39" spans="1:19" ht="24.6" customHeight="1">
      <c r="A39" s="3515"/>
      <c r="B39" s="3518"/>
      <c r="C39" s="3521"/>
      <c r="D39" s="3567"/>
      <c r="E39" s="3524"/>
      <c r="F39" s="2730"/>
      <c r="G39" s="793"/>
      <c r="H39" s="789"/>
      <c r="I39" s="790"/>
      <c r="J39" s="809"/>
      <c r="K39" s="810"/>
      <c r="L39" s="811"/>
      <c r="M39" s="812"/>
      <c r="N39" s="782" t="s">
        <v>522</v>
      </c>
      <c r="O39" s="813">
        <v>70</v>
      </c>
      <c r="P39" s="814">
        <v>70</v>
      </c>
      <c r="Q39" s="815">
        <v>70</v>
      </c>
    </row>
    <row r="40" spans="1:19" ht="27" customHeight="1">
      <c r="A40" s="3515"/>
      <c r="B40" s="3518"/>
      <c r="C40" s="3521"/>
      <c r="D40" s="3566"/>
      <c r="E40" s="3524"/>
      <c r="F40" s="2730"/>
      <c r="G40" s="793"/>
      <c r="H40" s="789"/>
      <c r="I40" s="790"/>
      <c r="J40" s="809"/>
      <c r="K40" s="810"/>
      <c r="L40" s="811"/>
      <c r="M40" s="812"/>
      <c r="N40" s="782" t="s">
        <v>523</v>
      </c>
      <c r="O40" s="813">
        <v>340</v>
      </c>
      <c r="P40" s="814">
        <v>540</v>
      </c>
      <c r="Q40" s="815">
        <v>540</v>
      </c>
    </row>
    <row r="41" spans="1:19" ht="28.9" customHeight="1">
      <c r="A41" s="3515"/>
      <c r="B41" s="3518"/>
      <c r="C41" s="3521"/>
      <c r="D41" s="3565" t="s">
        <v>524</v>
      </c>
      <c r="E41" s="3524"/>
      <c r="F41" s="2730"/>
      <c r="G41" s="793"/>
      <c r="H41" s="789"/>
      <c r="I41" s="790"/>
      <c r="J41" s="809"/>
      <c r="K41" s="810"/>
      <c r="L41" s="811"/>
      <c r="M41" s="812"/>
      <c r="N41" s="1374" t="s">
        <v>610</v>
      </c>
      <c r="O41" s="926">
        <v>10000</v>
      </c>
      <c r="P41" s="927">
        <v>5000</v>
      </c>
      <c r="Q41" s="892">
        <v>3000</v>
      </c>
    </row>
    <row r="42" spans="1:19" ht="28.9" customHeight="1">
      <c r="A42" s="3515"/>
      <c r="B42" s="3518"/>
      <c r="C42" s="3521"/>
      <c r="D42" s="3567"/>
      <c r="E42" s="3524"/>
      <c r="F42" s="2730"/>
      <c r="G42" s="793"/>
      <c r="H42" s="789"/>
      <c r="I42" s="790"/>
      <c r="J42" s="809"/>
      <c r="K42" s="810"/>
      <c r="L42" s="811"/>
      <c r="M42" s="812"/>
      <c r="N42" s="782" t="s">
        <v>611</v>
      </c>
      <c r="O42" s="813">
        <v>200</v>
      </c>
      <c r="P42" s="814">
        <v>400</v>
      </c>
      <c r="Q42" s="815">
        <v>600</v>
      </c>
    </row>
    <row r="43" spans="1:19" ht="28.15" customHeight="1">
      <c r="A43" s="3515"/>
      <c r="B43" s="3518"/>
      <c r="C43" s="3521"/>
      <c r="D43" s="3566"/>
      <c r="E43" s="3524"/>
      <c r="F43" s="2730"/>
      <c r="G43" s="793"/>
      <c r="H43" s="789"/>
      <c r="I43" s="790"/>
      <c r="J43" s="809"/>
      <c r="K43" s="810"/>
      <c r="L43" s="811"/>
      <c r="M43" s="812"/>
      <c r="N43" s="928" t="s">
        <v>612</v>
      </c>
      <c r="O43" s="929">
        <v>5000</v>
      </c>
      <c r="P43" s="930">
        <v>5000</v>
      </c>
      <c r="Q43" s="931">
        <v>5000</v>
      </c>
    </row>
    <row r="44" spans="1:19" ht="37.9" customHeight="1">
      <c r="A44" s="3515"/>
      <c r="B44" s="3518"/>
      <c r="C44" s="3521"/>
      <c r="D44" s="816" t="s">
        <v>525</v>
      </c>
      <c r="E44" s="3524"/>
      <c r="F44" s="2730"/>
      <c r="G44" s="793"/>
      <c r="H44" s="789"/>
      <c r="I44" s="790"/>
      <c r="J44" s="809"/>
      <c r="K44" s="810"/>
      <c r="L44" s="811"/>
      <c r="M44" s="812"/>
      <c r="N44" s="924" t="s">
        <v>526</v>
      </c>
      <c r="O44" s="929">
        <v>25</v>
      </c>
      <c r="P44" s="930">
        <v>25</v>
      </c>
      <c r="Q44" s="931">
        <v>25</v>
      </c>
    </row>
    <row r="45" spans="1:19" ht="26.45" customHeight="1">
      <c r="A45" s="3515"/>
      <c r="B45" s="3518"/>
      <c r="C45" s="3521"/>
      <c r="D45" s="816" t="s">
        <v>527</v>
      </c>
      <c r="E45" s="3524"/>
      <c r="F45" s="2730"/>
      <c r="G45" s="793"/>
      <c r="H45" s="789"/>
      <c r="I45" s="790"/>
      <c r="J45" s="809"/>
      <c r="K45" s="810"/>
      <c r="L45" s="811"/>
      <c r="M45" s="812"/>
      <c r="N45" s="506" t="s">
        <v>528</v>
      </c>
      <c r="O45" s="932">
        <v>45</v>
      </c>
      <c r="P45" s="817">
        <v>40</v>
      </c>
      <c r="Q45" s="933">
        <v>40</v>
      </c>
      <c r="S45" s="984"/>
    </row>
    <row r="46" spans="1:19" ht="80.25" customHeight="1">
      <c r="A46" s="3515"/>
      <c r="B46" s="3518"/>
      <c r="C46" s="3521"/>
      <c r="D46" s="818" t="s">
        <v>529</v>
      </c>
      <c r="E46" s="3524"/>
      <c r="F46" s="2730"/>
      <c r="G46" s="793"/>
      <c r="H46" s="789"/>
      <c r="I46" s="790"/>
      <c r="J46" s="809"/>
      <c r="K46" s="810"/>
      <c r="L46" s="811"/>
      <c r="M46" s="812"/>
      <c r="N46" s="506" t="s">
        <v>530</v>
      </c>
      <c r="O46" s="932">
        <v>1</v>
      </c>
      <c r="P46" s="817">
        <v>1</v>
      </c>
      <c r="Q46" s="933">
        <v>1</v>
      </c>
    </row>
    <row r="47" spans="1:19" ht="29.45" customHeight="1">
      <c r="A47" s="3515"/>
      <c r="B47" s="3518"/>
      <c r="C47" s="3521"/>
      <c r="D47" s="816" t="s">
        <v>1110</v>
      </c>
      <c r="E47" s="3524"/>
      <c r="F47" s="2730"/>
      <c r="G47" s="793"/>
      <c r="H47" s="789"/>
      <c r="I47" s="790"/>
      <c r="J47" s="809"/>
      <c r="K47" s="810"/>
      <c r="L47" s="811"/>
      <c r="M47" s="812"/>
      <c r="N47" s="506" t="s">
        <v>1111</v>
      </c>
      <c r="O47" s="932">
        <v>3</v>
      </c>
      <c r="P47" s="817"/>
      <c r="Q47" s="933"/>
    </row>
    <row r="48" spans="1:19" ht="42" customHeight="1">
      <c r="A48" s="3515"/>
      <c r="B48" s="3518"/>
      <c r="C48" s="3521"/>
      <c r="D48" s="816" t="s">
        <v>979</v>
      </c>
      <c r="E48" s="3524"/>
      <c r="F48" s="2730"/>
      <c r="G48" s="793"/>
      <c r="H48" s="789"/>
      <c r="I48" s="790"/>
      <c r="J48" s="809"/>
      <c r="K48" s="810"/>
      <c r="L48" s="811"/>
      <c r="M48" s="812"/>
      <c r="N48" s="506" t="s">
        <v>1112</v>
      </c>
      <c r="O48" s="932">
        <v>1</v>
      </c>
      <c r="P48" s="817"/>
      <c r="Q48" s="933"/>
    </row>
    <row r="49" spans="1:20" ht="13.5" thickBot="1">
      <c r="A49" s="3515"/>
      <c r="B49" s="3518"/>
      <c r="C49" s="3521"/>
      <c r="D49" s="816" t="s">
        <v>531</v>
      </c>
      <c r="E49" s="3524"/>
      <c r="F49" s="2730"/>
      <c r="G49" s="793"/>
      <c r="H49" s="789"/>
      <c r="I49" s="790"/>
      <c r="J49" s="809"/>
      <c r="K49" s="810"/>
      <c r="L49" s="811"/>
      <c r="M49" s="812"/>
      <c r="N49" s="506" t="s">
        <v>1113</v>
      </c>
      <c r="O49" s="1405">
        <v>4</v>
      </c>
      <c r="P49" s="934"/>
      <c r="Q49" s="935"/>
    </row>
    <row r="50" spans="1:20" ht="18.600000000000001" customHeight="1" thickBot="1">
      <c r="A50" s="3516"/>
      <c r="B50" s="3519"/>
      <c r="C50" s="3522"/>
      <c r="D50" s="794"/>
      <c r="E50" s="3525"/>
      <c r="F50" s="3527"/>
      <c r="G50" s="795" t="s">
        <v>12</v>
      </c>
      <c r="H50" s="883">
        <f t="shared" ref="H50:M50" si="4">SUM(H29:H49)</f>
        <v>2792.2</v>
      </c>
      <c r="I50" s="883">
        <f t="shared" si="4"/>
        <v>1885</v>
      </c>
      <c r="J50" s="883">
        <f t="shared" si="4"/>
        <v>0</v>
      </c>
      <c r="K50" s="1406">
        <f t="shared" si="4"/>
        <v>907.2</v>
      </c>
      <c r="L50" s="883">
        <f t="shared" si="4"/>
        <v>3300</v>
      </c>
      <c r="M50" s="936">
        <f t="shared" si="4"/>
        <v>3900</v>
      </c>
      <c r="N50" s="820"/>
      <c r="O50" s="821"/>
      <c r="P50" s="821"/>
      <c r="Q50" s="822"/>
    </row>
    <row r="51" spans="1:20" ht="22.15" customHeight="1" thickBot="1">
      <c r="A51" s="823" t="s">
        <v>11</v>
      </c>
      <c r="B51" s="805" t="s">
        <v>13</v>
      </c>
      <c r="C51" s="3568" t="s">
        <v>14</v>
      </c>
      <c r="D51" s="3509"/>
      <c r="E51" s="3509"/>
      <c r="F51" s="3509"/>
      <c r="G51" s="3561"/>
      <c r="H51" s="937">
        <f t="shared" ref="H51:M51" si="5">H28+H50</f>
        <v>2954.2</v>
      </c>
      <c r="I51" s="937">
        <f t="shared" si="5"/>
        <v>2047</v>
      </c>
      <c r="J51" s="937">
        <f t="shared" si="5"/>
        <v>0</v>
      </c>
      <c r="K51" s="1407">
        <f t="shared" si="5"/>
        <v>907.2</v>
      </c>
      <c r="L51" s="937">
        <f t="shared" si="5"/>
        <v>3470</v>
      </c>
      <c r="M51" s="937">
        <f t="shared" si="5"/>
        <v>4080</v>
      </c>
      <c r="N51" s="806"/>
      <c r="O51" s="807"/>
      <c r="P51" s="807"/>
      <c r="Q51" s="808"/>
    </row>
    <row r="52" spans="1:20" ht="19.149999999999999" customHeight="1" thickBot="1">
      <c r="A52" s="787" t="s">
        <v>11</v>
      </c>
      <c r="B52" s="805" t="s">
        <v>35</v>
      </c>
      <c r="C52" s="3569" t="s">
        <v>532</v>
      </c>
      <c r="D52" s="3570"/>
      <c r="E52" s="3570"/>
      <c r="F52" s="3570"/>
      <c r="G52" s="3570"/>
      <c r="H52" s="3570"/>
      <c r="I52" s="3570"/>
      <c r="J52" s="3570"/>
      <c r="K52" s="3570"/>
      <c r="L52" s="3570"/>
      <c r="M52" s="3570"/>
      <c r="N52" s="3570"/>
      <c r="O52" s="3570"/>
      <c r="P52" s="3570"/>
      <c r="Q52" s="3571"/>
      <c r="T52" s="983"/>
    </row>
    <row r="53" spans="1:20">
      <c r="A53" s="3514" t="s">
        <v>11</v>
      </c>
      <c r="B53" s="3517" t="s">
        <v>35</v>
      </c>
      <c r="C53" s="3520" t="s">
        <v>505</v>
      </c>
      <c r="D53" s="3572" t="s">
        <v>533</v>
      </c>
      <c r="E53" s="3523" t="s">
        <v>41</v>
      </c>
      <c r="F53" s="3526" t="s">
        <v>213</v>
      </c>
      <c r="G53" s="1404" t="s">
        <v>37</v>
      </c>
      <c r="H53" s="1549">
        <f>I53+K53</f>
        <v>1949</v>
      </c>
      <c r="I53" s="1530">
        <v>1874</v>
      </c>
      <c r="J53" s="1408"/>
      <c r="K53" s="1409">
        <v>75</v>
      </c>
      <c r="L53" s="938">
        <v>2300</v>
      </c>
      <c r="M53" s="916">
        <v>2500</v>
      </c>
      <c r="N53" s="3574"/>
      <c r="O53" s="3584"/>
      <c r="P53" s="3586"/>
      <c r="Q53" s="3588"/>
    </row>
    <row r="54" spans="1:20" ht="42.6" customHeight="1">
      <c r="A54" s="3515"/>
      <c r="B54" s="3518"/>
      <c r="C54" s="3521"/>
      <c r="D54" s="3573"/>
      <c r="E54" s="3524"/>
      <c r="F54" s="2730"/>
      <c r="G54" s="1360" t="s">
        <v>56</v>
      </c>
      <c r="H54" s="789">
        <f>I54+K54</f>
        <v>0</v>
      </c>
      <c r="I54" s="1531">
        <v>0</v>
      </c>
      <c r="J54" s="825"/>
      <c r="K54" s="826">
        <v>0</v>
      </c>
      <c r="L54" s="827">
        <v>0</v>
      </c>
      <c r="M54" s="812">
        <v>0</v>
      </c>
      <c r="N54" s="3575"/>
      <c r="O54" s="3585"/>
      <c r="P54" s="3587"/>
      <c r="Q54" s="3589"/>
    </row>
    <row r="55" spans="1:20" ht="25.9" customHeight="1">
      <c r="A55" s="3515"/>
      <c r="B55" s="3518"/>
      <c r="C55" s="3521"/>
      <c r="D55" s="3565" t="s">
        <v>534</v>
      </c>
      <c r="E55" s="3524"/>
      <c r="F55" s="2730"/>
      <c r="G55" s="1360"/>
      <c r="H55" s="789"/>
      <c r="I55" s="1106"/>
      <c r="J55" s="825"/>
      <c r="K55" s="826"/>
      <c r="L55" s="827"/>
      <c r="M55" s="812"/>
      <c r="N55" s="829" t="s">
        <v>613</v>
      </c>
      <c r="O55" s="926">
        <v>180</v>
      </c>
      <c r="P55" s="927">
        <v>180</v>
      </c>
      <c r="Q55" s="878">
        <v>180</v>
      </c>
    </row>
    <row r="56" spans="1:20" ht="41.25">
      <c r="A56" s="3515"/>
      <c r="B56" s="3518"/>
      <c r="C56" s="3521"/>
      <c r="D56" s="3567"/>
      <c r="E56" s="3524"/>
      <c r="F56" s="2730"/>
      <c r="G56" s="1360"/>
      <c r="H56" s="789"/>
      <c r="I56" s="1106"/>
      <c r="J56" s="825"/>
      <c r="K56" s="826"/>
      <c r="L56" s="827"/>
      <c r="M56" s="812"/>
      <c r="N56" s="830" t="s">
        <v>614</v>
      </c>
      <c r="O56" s="813">
        <v>300</v>
      </c>
      <c r="P56" s="814">
        <v>300</v>
      </c>
      <c r="Q56" s="923">
        <v>300</v>
      </c>
    </row>
    <row r="57" spans="1:20" ht="15.75">
      <c r="A57" s="3515"/>
      <c r="B57" s="3518"/>
      <c r="C57" s="3521"/>
      <c r="D57" s="3567"/>
      <c r="E57" s="3524"/>
      <c r="F57" s="2730"/>
      <c r="G57" s="1360"/>
      <c r="H57" s="789"/>
      <c r="I57" s="1106"/>
      <c r="J57" s="825"/>
      <c r="K57" s="826"/>
      <c r="L57" s="827"/>
      <c r="M57" s="812"/>
      <c r="N57" s="830" t="s">
        <v>615</v>
      </c>
      <c r="O57" s="813">
        <v>320</v>
      </c>
      <c r="P57" s="814">
        <v>320</v>
      </c>
      <c r="Q57" s="923">
        <v>320</v>
      </c>
    </row>
    <row r="58" spans="1:20" ht="31.15" customHeight="1">
      <c r="A58" s="3515"/>
      <c r="B58" s="3518"/>
      <c r="C58" s="3521"/>
      <c r="D58" s="3567"/>
      <c r="E58" s="3524"/>
      <c r="F58" s="2730"/>
      <c r="G58" s="1360"/>
      <c r="H58" s="789"/>
      <c r="I58" s="1106"/>
      <c r="J58" s="825"/>
      <c r="K58" s="826"/>
      <c r="L58" s="827"/>
      <c r="M58" s="812"/>
      <c r="N58" s="830" t="s">
        <v>616</v>
      </c>
      <c r="O58" s="813">
        <v>1150</v>
      </c>
      <c r="P58" s="814">
        <v>1150</v>
      </c>
      <c r="Q58" s="923">
        <v>1150</v>
      </c>
    </row>
    <row r="59" spans="1:20" ht="25.5">
      <c r="A59" s="3515"/>
      <c r="B59" s="3518"/>
      <c r="C59" s="3521"/>
      <c r="D59" s="3567"/>
      <c r="E59" s="3524"/>
      <c r="F59" s="2730"/>
      <c r="G59" s="1360"/>
      <c r="H59" s="789"/>
      <c r="I59" s="1106"/>
      <c r="J59" s="825"/>
      <c r="K59" s="826"/>
      <c r="L59" s="827"/>
      <c r="M59" s="812"/>
      <c r="N59" s="830" t="s">
        <v>535</v>
      </c>
      <c r="O59" s="813">
        <v>120</v>
      </c>
      <c r="P59" s="814">
        <v>120</v>
      </c>
      <c r="Q59" s="923">
        <v>120</v>
      </c>
    </row>
    <row r="60" spans="1:20" ht="15.75">
      <c r="A60" s="3515"/>
      <c r="B60" s="3518"/>
      <c r="C60" s="3521"/>
      <c r="D60" s="3567"/>
      <c r="E60" s="3524"/>
      <c r="F60" s="2730"/>
      <c r="G60" s="1360"/>
      <c r="H60" s="789"/>
      <c r="I60" s="1106"/>
      <c r="J60" s="825"/>
      <c r="K60" s="826"/>
      <c r="L60" s="827"/>
      <c r="M60" s="812"/>
      <c r="N60" s="830" t="s">
        <v>617</v>
      </c>
      <c r="O60" s="813">
        <v>102</v>
      </c>
      <c r="P60" s="814">
        <v>102</v>
      </c>
      <c r="Q60" s="923">
        <v>102</v>
      </c>
    </row>
    <row r="61" spans="1:20" ht="25.5">
      <c r="A61" s="3515"/>
      <c r="B61" s="3518"/>
      <c r="C61" s="3521"/>
      <c r="D61" s="3567"/>
      <c r="E61" s="3524"/>
      <c r="F61" s="2730"/>
      <c r="G61" s="1360"/>
      <c r="H61" s="789"/>
      <c r="I61" s="1106"/>
      <c r="J61" s="825"/>
      <c r="K61" s="826"/>
      <c r="L61" s="827"/>
      <c r="M61" s="812"/>
      <c r="N61" s="830" t="s">
        <v>536</v>
      </c>
      <c r="O61" s="813">
        <v>130</v>
      </c>
      <c r="P61" s="814">
        <v>130</v>
      </c>
      <c r="Q61" s="923">
        <v>130</v>
      </c>
    </row>
    <row r="62" spans="1:20">
      <c r="A62" s="3515"/>
      <c r="B62" s="3518"/>
      <c r="C62" s="3521"/>
      <c r="D62" s="3567"/>
      <c r="E62" s="3524"/>
      <c r="F62" s="2730"/>
      <c r="G62" s="1360"/>
      <c r="H62" s="789"/>
      <c r="I62" s="1106"/>
      <c r="J62" s="825"/>
      <c r="K62" s="826"/>
      <c r="L62" s="827"/>
      <c r="M62" s="812"/>
      <c r="N62" s="830" t="s">
        <v>537</v>
      </c>
      <c r="O62" s="813">
        <v>27</v>
      </c>
      <c r="P62" s="814">
        <v>27</v>
      </c>
      <c r="Q62" s="923">
        <v>27</v>
      </c>
    </row>
    <row r="63" spans="1:20">
      <c r="A63" s="3515"/>
      <c r="B63" s="3518"/>
      <c r="C63" s="3521"/>
      <c r="D63" s="3567"/>
      <c r="E63" s="3524"/>
      <c r="F63" s="2730"/>
      <c r="G63" s="1360"/>
      <c r="H63" s="789"/>
      <c r="I63" s="1106"/>
      <c r="J63" s="825"/>
      <c r="K63" s="826"/>
      <c r="L63" s="827"/>
      <c r="M63" s="812"/>
      <c r="N63" s="830" t="s">
        <v>538</v>
      </c>
      <c r="O63" s="813">
        <v>430</v>
      </c>
      <c r="P63" s="814">
        <v>430</v>
      </c>
      <c r="Q63" s="923">
        <v>430</v>
      </c>
    </row>
    <row r="64" spans="1:20">
      <c r="A64" s="3515"/>
      <c r="B64" s="3518"/>
      <c r="C64" s="3521"/>
      <c r="D64" s="3566"/>
      <c r="E64" s="3524"/>
      <c r="F64" s="2730"/>
      <c r="G64" s="1360"/>
      <c r="H64" s="789"/>
      <c r="I64" s="1106"/>
      <c r="J64" s="825"/>
      <c r="K64" s="826"/>
      <c r="L64" s="827"/>
      <c r="M64" s="812"/>
      <c r="N64" s="939" t="s">
        <v>539</v>
      </c>
      <c r="O64" s="929">
        <v>10</v>
      </c>
      <c r="P64" s="930">
        <v>10</v>
      </c>
      <c r="Q64" s="940">
        <v>10</v>
      </c>
    </row>
    <row r="65" spans="1:17" ht="52.9" customHeight="1">
      <c r="A65" s="3515"/>
      <c r="B65" s="3518"/>
      <c r="C65" s="3521"/>
      <c r="D65" s="816" t="s">
        <v>540</v>
      </c>
      <c r="E65" s="3524"/>
      <c r="F65" s="2730"/>
      <c r="G65" s="793"/>
      <c r="H65" s="789"/>
      <c r="I65" s="1106"/>
      <c r="J65" s="825"/>
      <c r="K65" s="826"/>
      <c r="L65" s="827"/>
      <c r="M65" s="812"/>
      <c r="N65" s="830" t="s">
        <v>541</v>
      </c>
      <c r="O65" s="926">
        <v>500</v>
      </c>
      <c r="P65" s="927">
        <v>500</v>
      </c>
      <c r="Q65" s="892">
        <v>500</v>
      </c>
    </row>
    <row r="66" spans="1:17" ht="15.75">
      <c r="A66" s="3515"/>
      <c r="B66" s="3518"/>
      <c r="C66" s="3521"/>
      <c r="D66" s="3565" t="s">
        <v>542</v>
      </c>
      <c r="E66" s="3524"/>
      <c r="F66" s="2730"/>
      <c r="G66" s="793"/>
      <c r="H66" s="789"/>
      <c r="I66" s="1106"/>
      <c r="J66" s="825"/>
      <c r="K66" s="826"/>
      <c r="L66" s="827"/>
      <c r="M66" s="812"/>
      <c r="N66" s="829" t="s">
        <v>618</v>
      </c>
      <c r="O66" s="926">
        <v>3105</v>
      </c>
      <c r="P66" s="927">
        <v>3105</v>
      </c>
      <c r="Q66" s="892">
        <v>3110</v>
      </c>
    </row>
    <row r="67" spans="1:17" ht="25.5">
      <c r="A67" s="3515"/>
      <c r="B67" s="3518"/>
      <c r="C67" s="3521"/>
      <c r="D67" s="3567"/>
      <c r="E67" s="3524"/>
      <c r="F67" s="2730"/>
      <c r="G67" s="793"/>
      <c r="H67" s="789"/>
      <c r="I67" s="1106"/>
      <c r="J67" s="825"/>
      <c r="K67" s="826"/>
      <c r="L67" s="827"/>
      <c r="M67" s="812"/>
      <c r="N67" s="830" t="s">
        <v>543</v>
      </c>
      <c r="O67" s="813">
        <v>571</v>
      </c>
      <c r="P67" s="814">
        <v>580</v>
      </c>
      <c r="Q67" s="815">
        <v>580</v>
      </c>
    </row>
    <row r="68" spans="1:17" ht="18" customHeight="1">
      <c r="A68" s="3515"/>
      <c r="B68" s="3518"/>
      <c r="C68" s="3521"/>
      <c r="D68" s="3567"/>
      <c r="E68" s="3524"/>
      <c r="F68" s="2730"/>
      <c r="G68" s="793"/>
      <c r="H68" s="789"/>
      <c r="I68" s="1106"/>
      <c r="J68" s="825"/>
      <c r="K68" s="826"/>
      <c r="L68" s="827"/>
      <c r="M68" s="812"/>
      <c r="N68" s="831" t="s">
        <v>544</v>
      </c>
      <c r="O68" s="813">
        <v>1300</v>
      </c>
      <c r="P68" s="814">
        <v>1300</v>
      </c>
      <c r="Q68" s="815">
        <v>1300</v>
      </c>
    </row>
    <row r="69" spans="1:17" ht="18" customHeight="1">
      <c r="A69" s="3515"/>
      <c r="B69" s="3518"/>
      <c r="C69" s="3521"/>
      <c r="D69" s="3567"/>
      <c r="E69" s="3524"/>
      <c r="F69" s="2730"/>
      <c r="G69" s="793"/>
      <c r="H69" s="789"/>
      <c r="I69" s="1106"/>
      <c r="J69" s="825"/>
      <c r="K69" s="826"/>
      <c r="L69" s="827"/>
      <c r="M69" s="812"/>
      <c r="N69" s="831" t="s">
        <v>545</v>
      </c>
      <c r="O69" s="813">
        <v>470</v>
      </c>
      <c r="P69" s="814">
        <v>470</v>
      </c>
      <c r="Q69" s="815">
        <v>470</v>
      </c>
    </row>
    <row r="70" spans="1:17">
      <c r="A70" s="3515"/>
      <c r="B70" s="3518"/>
      <c r="C70" s="3521"/>
      <c r="D70" s="3567"/>
      <c r="E70" s="3524"/>
      <c r="F70" s="2730"/>
      <c r="G70" s="793"/>
      <c r="H70" s="789"/>
      <c r="I70" s="1106"/>
      <c r="J70" s="825"/>
      <c r="K70" s="826"/>
      <c r="L70" s="827"/>
      <c r="M70" s="812"/>
      <c r="N70" s="831" t="s">
        <v>546</v>
      </c>
      <c r="O70" s="813">
        <v>200</v>
      </c>
      <c r="P70" s="814">
        <v>200</v>
      </c>
      <c r="Q70" s="815">
        <v>200</v>
      </c>
    </row>
    <row r="71" spans="1:17">
      <c r="A71" s="3515"/>
      <c r="B71" s="3518"/>
      <c r="C71" s="3521"/>
      <c r="D71" s="3566"/>
      <c r="E71" s="3524"/>
      <c r="F71" s="2730"/>
      <c r="G71" s="793"/>
      <c r="H71" s="789"/>
      <c r="I71" s="1106"/>
      <c r="J71" s="825"/>
      <c r="K71" s="826"/>
      <c r="L71" s="827"/>
      <c r="M71" s="812"/>
      <c r="N71" s="831" t="s">
        <v>547</v>
      </c>
      <c r="O71" s="813">
        <v>450</v>
      </c>
      <c r="P71" s="814">
        <v>450</v>
      </c>
      <c r="Q71" s="815">
        <v>450</v>
      </c>
    </row>
    <row r="72" spans="1:17" ht="28.5">
      <c r="A72" s="3515"/>
      <c r="B72" s="3518"/>
      <c r="C72" s="3521"/>
      <c r="D72" s="816" t="s">
        <v>548</v>
      </c>
      <c r="E72" s="3524"/>
      <c r="F72" s="2730"/>
      <c r="G72" s="793"/>
      <c r="H72" s="789"/>
      <c r="I72" s="1106"/>
      <c r="J72" s="825"/>
      <c r="K72" s="826"/>
      <c r="L72" s="827"/>
      <c r="M72" s="812"/>
      <c r="N72" s="832" t="s">
        <v>549</v>
      </c>
      <c r="O72" s="817">
        <v>468.5</v>
      </c>
      <c r="P72" s="817">
        <v>468.5</v>
      </c>
      <c r="Q72" s="833">
        <v>468.5</v>
      </c>
    </row>
    <row r="73" spans="1:17" ht="16.899999999999999" customHeight="1">
      <c r="A73" s="3515"/>
      <c r="B73" s="3518"/>
      <c r="C73" s="3521"/>
      <c r="D73" s="3565" t="s">
        <v>619</v>
      </c>
      <c r="E73" s="3524"/>
      <c r="F73" s="2730"/>
      <c r="G73" s="793"/>
      <c r="H73" s="789"/>
      <c r="I73" s="1106"/>
      <c r="J73" s="825"/>
      <c r="K73" s="826"/>
      <c r="L73" s="827"/>
      <c r="M73" s="812"/>
      <c r="N73" s="829" t="s">
        <v>550</v>
      </c>
      <c r="O73" s="834">
        <v>3</v>
      </c>
      <c r="P73" s="835">
        <v>3</v>
      </c>
      <c r="Q73" s="836">
        <v>3</v>
      </c>
    </row>
    <row r="74" spans="1:17">
      <c r="A74" s="3515"/>
      <c r="B74" s="3518"/>
      <c r="C74" s="3521"/>
      <c r="D74" s="3567"/>
      <c r="E74" s="3524"/>
      <c r="F74" s="2730"/>
      <c r="G74" s="793"/>
      <c r="H74" s="789"/>
      <c r="I74" s="1106"/>
      <c r="J74" s="825"/>
      <c r="K74" s="826"/>
      <c r="L74" s="827"/>
      <c r="M74" s="812"/>
      <c r="N74" s="830" t="s">
        <v>551</v>
      </c>
      <c r="O74" s="837">
        <v>2</v>
      </c>
      <c r="P74" s="838">
        <v>2</v>
      </c>
      <c r="Q74" s="839">
        <v>3</v>
      </c>
    </row>
    <row r="75" spans="1:17">
      <c r="A75" s="3515"/>
      <c r="B75" s="3518"/>
      <c r="C75" s="3521"/>
      <c r="D75" s="3567"/>
      <c r="E75" s="3524"/>
      <c r="F75" s="2730"/>
      <c r="G75" s="793"/>
      <c r="H75" s="789"/>
      <c r="I75" s="1106"/>
      <c r="J75" s="825"/>
      <c r="K75" s="826"/>
      <c r="L75" s="827"/>
      <c r="M75" s="812"/>
      <c r="N75" s="830" t="s">
        <v>552</v>
      </c>
      <c r="O75" s="837">
        <v>3</v>
      </c>
      <c r="P75" s="838">
        <v>3</v>
      </c>
      <c r="Q75" s="840">
        <v>3</v>
      </c>
    </row>
    <row r="76" spans="1:17">
      <c r="A76" s="3515"/>
      <c r="B76" s="3518"/>
      <c r="C76" s="3521"/>
      <c r="D76" s="3567"/>
      <c r="E76" s="3524"/>
      <c r="F76" s="2730"/>
      <c r="G76" s="793"/>
      <c r="H76" s="789"/>
      <c r="I76" s="1106"/>
      <c r="J76" s="825"/>
      <c r="K76" s="826"/>
      <c r="L76" s="827"/>
      <c r="M76" s="812"/>
      <c r="N76" s="830" t="s">
        <v>553</v>
      </c>
      <c r="O76" s="837">
        <v>45</v>
      </c>
      <c r="P76" s="838">
        <v>45</v>
      </c>
      <c r="Q76" s="839">
        <v>45</v>
      </c>
    </row>
    <row r="77" spans="1:17">
      <c r="A77" s="3515"/>
      <c r="B77" s="3518"/>
      <c r="C77" s="3521"/>
      <c r="D77" s="3567"/>
      <c r="E77" s="3524"/>
      <c r="F77" s="2730"/>
      <c r="G77" s="793"/>
      <c r="H77" s="789"/>
      <c r="I77" s="1106"/>
      <c r="J77" s="825"/>
      <c r="K77" s="826"/>
      <c r="L77" s="827"/>
      <c r="M77" s="812"/>
      <c r="N77" s="830" t="s">
        <v>554</v>
      </c>
      <c r="O77" s="837">
        <v>50</v>
      </c>
      <c r="P77" s="838">
        <v>50</v>
      </c>
      <c r="Q77" s="840">
        <v>50</v>
      </c>
    </row>
    <row r="78" spans="1:17">
      <c r="A78" s="3515"/>
      <c r="B78" s="3518"/>
      <c r="C78" s="3521"/>
      <c r="D78" s="3567"/>
      <c r="E78" s="3524"/>
      <c r="F78" s="2730"/>
      <c r="G78" s="793"/>
      <c r="H78" s="789"/>
      <c r="I78" s="1106"/>
      <c r="J78" s="825"/>
      <c r="K78" s="826"/>
      <c r="L78" s="827"/>
      <c r="M78" s="812"/>
      <c r="N78" s="830" t="s">
        <v>555</v>
      </c>
      <c r="O78" s="837">
        <v>3</v>
      </c>
      <c r="P78" s="838">
        <v>3</v>
      </c>
      <c r="Q78" s="839">
        <v>3</v>
      </c>
    </row>
    <row r="79" spans="1:17">
      <c r="A79" s="3515"/>
      <c r="B79" s="3518"/>
      <c r="C79" s="3521"/>
      <c r="D79" s="3565" t="s">
        <v>556</v>
      </c>
      <c r="E79" s="3524"/>
      <c r="F79" s="2730"/>
      <c r="G79" s="793"/>
      <c r="H79" s="789"/>
      <c r="I79" s="1106"/>
      <c r="J79" s="825"/>
      <c r="K79" s="826"/>
      <c r="L79" s="827"/>
      <c r="M79" s="812"/>
      <c r="N79" s="829" t="s">
        <v>557</v>
      </c>
      <c r="O79" s="834">
        <v>2</v>
      </c>
      <c r="P79" s="835">
        <v>4</v>
      </c>
      <c r="Q79" s="841">
        <v>4</v>
      </c>
    </row>
    <row r="80" spans="1:17">
      <c r="A80" s="3515"/>
      <c r="B80" s="3518"/>
      <c r="C80" s="3521"/>
      <c r="D80" s="3566"/>
      <c r="E80" s="3524"/>
      <c r="F80" s="2730"/>
      <c r="G80" s="793"/>
      <c r="H80" s="789"/>
      <c r="I80" s="1106"/>
      <c r="J80" s="825"/>
      <c r="K80" s="826"/>
      <c r="L80" s="827"/>
      <c r="M80" s="812"/>
      <c r="N80" s="830" t="s">
        <v>558</v>
      </c>
      <c r="O80" s="837">
        <v>6</v>
      </c>
      <c r="P80" s="837">
        <v>8</v>
      </c>
      <c r="Q80" s="839">
        <v>12</v>
      </c>
    </row>
    <row r="81" spans="1:19">
      <c r="A81" s="3515"/>
      <c r="B81" s="3518"/>
      <c r="C81" s="3521"/>
      <c r="D81" s="3565" t="s">
        <v>559</v>
      </c>
      <c r="E81" s="3524"/>
      <c r="F81" s="2730"/>
      <c r="G81" s="793"/>
      <c r="H81" s="789"/>
      <c r="I81" s="1106"/>
      <c r="J81" s="825"/>
      <c r="K81" s="826"/>
      <c r="L81" s="827"/>
      <c r="M81" s="812"/>
      <c r="N81" s="842" t="s">
        <v>560</v>
      </c>
      <c r="O81" s="834">
        <v>60</v>
      </c>
      <c r="P81" s="834">
        <v>60</v>
      </c>
      <c r="Q81" s="843">
        <v>60</v>
      </c>
    </row>
    <row r="82" spans="1:19" ht="25.5">
      <c r="A82" s="3515"/>
      <c r="B82" s="3518"/>
      <c r="C82" s="3521"/>
      <c r="D82" s="3567"/>
      <c r="E82" s="3524"/>
      <c r="F82" s="2730"/>
      <c r="G82" s="793"/>
      <c r="H82" s="789"/>
      <c r="I82" s="1106"/>
      <c r="J82" s="825"/>
      <c r="K82" s="826"/>
      <c r="L82" s="827"/>
      <c r="M82" s="812"/>
      <c r="N82" s="844" t="s">
        <v>561</v>
      </c>
      <c r="O82" s="837">
        <v>25</v>
      </c>
      <c r="P82" s="837">
        <v>25</v>
      </c>
      <c r="Q82" s="845">
        <v>25</v>
      </c>
    </row>
    <row r="83" spans="1:19" ht="15.75">
      <c r="A83" s="3515"/>
      <c r="B83" s="3518"/>
      <c r="C83" s="3521"/>
      <c r="D83" s="3567"/>
      <c r="E83" s="3524"/>
      <c r="F83" s="2730"/>
      <c r="G83" s="793"/>
      <c r="H83" s="789"/>
      <c r="I83" s="1106"/>
      <c r="J83" s="825"/>
      <c r="K83" s="826"/>
      <c r="L83" s="827"/>
      <c r="M83" s="812"/>
      <c r="N83" s="844" t="s">
        <v>562</v>
      </c>
      <c r="O83" s="837">
        <v>280</v>
      </c>
      <c r="P83" s="837">
        <v>280</v>
      </c>
      <c r="Q83" s="845">
        <v>280</v>
      </c>
    </row>
    <row r="84" spans="1:19" ht="25.5">
      <c r="A84" s="3515"/>
      <c r="B84" s="3518"/>
      <c r="C84" s="3521"/>
      <c r="D84" s="3567"/>
      <c r="E84" s="3524"/>
      <c r="F84" s="2730"/>
      <c r="G84" s="793"/>
      <c r="H84" s="789"/>
      <c r="I84" s="1106"/>
      <c r="J84" s="825"/>
      <c r="K84" s="826"/>
      <c r="L84" s="827"/>
      <c r="M84" s="812"/>
      <c r="N84" s="844" t="s">
        <v>563</v>
      </c>
      <c r="O84" s="837">
        <v>15</v>
      </c>
      <c r="P84" s="837">
        <v>15</v>
      </c>
      <c r="Q84" s="845">
        <v>15</v>
      </c>
    </row>
    <row r="85" spans="1:19">
      <c r="A85" s="3515"/>
      <c r="B85" s="3518"/>
      <c r="C85" s="3521"/>
      <c r="D85" s="3566"/>
      <c r="E85" s="3524"/>
      <c r="F85" s="2730"/>
      <c r="G85" s="793"/>
      <c r="H85" s="789"/>
      <c r="I85" s="1106"/>
      <c r="J85" s="825"/>
      <c r="K85" s="826"/>
      <c r="L85" s="827"/>
      <c r="M85" s="812"/>
      <c r="N85" s="941" t="s">
        <v>564</v>
      </c>
      <c r="O85" s="942">
        <v>4</v>
      </c>
      <c r="P85" s="943">
        <v>4</v>
      </c>
      <c r="Q85" s="1373">
        <v>4</v>
      </c>
    </row>
    <row r="86" spans="1:19" ht="25.5">
      <c r="A86" s="3515"/>
      <c r="B86" s="3518"/>
      <c r="C86" s="3521"/>
      <c r="D86" s="816" t="s">
        <v>565</v>
      </c>
      <c r="E86" s="3524"/>
      <c r="F86" s="2730"/>
      <c r="G86" s="793"/>
      <c r="H86" s="789"/>
      <c r="I86" s="1106"/>
      <c r="J86" s="825"/>
      <c r="K86" s="826"/>
      <c r="L86" s="827"/>
      <c r="M86" s="812"/>
      <c r="N86" s="944" t="s">
        <v>566</v>
      </c>
      <c r="O86" s="932" t="s">
        <v>42</v>
      </c>
      <c r="P86" s="945" t="s">
        <v>42</v>
      </c>
      <c r="Q86" s="933" t="s">
        <v>42</v>
      </c>
    </row>
    <row r="87" spans="1:19" ht="25.5">
      <c r="A87" s="3515"/>
      <c r="B87" s="3518"/>
      <c r="C87" s="3521"/>
      <c r="D87" s="816" t="s">
        <v>980</v>
      </c>
      <c r="E87" s="3524"/>
      <c r="F87" s="2730"/>
      <c r="G87" s="793"/>
      <c r="H87" s="846"/>
      <c r="I87" s="1106"/>
      <c r="J87" s="825"/>
      <c r="K87" s="847"/>
      <c r="L87" s="827"/>
      <c r="M87" s="812"/>
      <c r="N87" s="944" t="s">
        <v>567</v>
      </c>
      <c r="O87" s="932"/>
      <c r="P87" s="945" t="s">
        <v>42</v>
      </c>
      <c r="Q87" s="933" t="s">
        <v>42</v>
      </c>
    </row>
    <row r="88" spans="1:19" ht="38.25">
      <c r="A88" s="3515"/>
      <c r="B88" s="3518"/>
      <c r="C88" s="3521"/>
      <c r="D88" s="816" t="s">
        <v>568</v>
      </c>
      <c r="E88" s="3524"/>
      <c r="F88" s="2730"/>
      <c r="G88" s="793"/>
      <c r="H88" s="846"/>
      <c r="I88" s="1106"/>
      <c r="J88" s="825"/>
      <c r="K88" s="847"/>
      <c r="L88" s="827"/>
      <c r="M88" s="812"/>
      <c r="N88" s="944" t="s">
        <v>1123</v>
      </c>
      <c r="O88" s="932" t="s">
        <v>569</v>
      </c>
      <c r="P88" s="932" t="s">
        <v>569</v>
      </c>
      <c r="Q88" s="933" t="s">
        <v>569</v>
      </c>
      <c r="S88" s="984"/>
    </row>
    <row r="89" spans="1:19" ht="64.5" thickBot="1">
      <c r="A89" s="3515"/>
      <c r="B89" s="3518"/>
      <c r="C89" s="3521"/>
      <c r="D89" s="1002" t="s">
        <v>620</v>
      </c>
      <c r="E89" s="3524"/>
      <c r="F89" s="2730"/>
      <c r="G89" s="793"/>
      <c r="H89" s="846"/>
      <c r="I89" s="1106"/>
      <c r="J89" s="825"/>
      <c r="K89" s="847"/>
      <c r="L89" s="827"/>
      <c r="M89" s="812"/>
      <c r="N89" s="946" t="s">
        <v>621</v>
      </c>
      <c r="O89" s="813" t="s">
        <v>42</v>
      </c>
      <c r="P89" s="813"/>
      <c r="Q89" s="815"/>
      <c r="S89" s="984"/>
    </row>
    <row r="90" spans="1:19" ht="13.5" thickBot="1">
      <c r="A90" s="3516"/>
      <c r="B90" s="3519"/>
      <c r="C90" s="3522"/>
      <c r="D90" s="848"/>
      <c r="E90" s="3525"/>
      <c r="F90" s="3527"/>
      <c r="G90" s="909" t="s">
        <v>12</v>
      </c>
      <c r="H90" s="910">
        <f t="shared" ref="H90:M90" si="6">SUM(H53:H86)</f>
        <v>1949</v>
      </c>
      <c r="I90" s="911">
        <f t="shared" si="6"/>
        <v>1874</v>
      </c>
      <c r="J90" s="911">
        <f t="shared" si="6"/>
        <v>0</v>
      </c>
      <c r="K90" s="912">
        <f t="shared" si="6"/>
        <v>75</v>
      </c>
      <c r="L90" s="912">
        <f t="shared" si="6"/>
        <v>2300</v>
      </c>
      <c r="M90" s="912">
        <f t="shared" si="6"/>
        <v>2500</v>
      </c>
      <c r="N90" s="849"/>
      <c r="O90" s="850"/>
      <c r="P90" s="850"/>
      <c r="Q90" s="822"/>
    </row>
    <row r="91" spans="1:19" ht="13.5" thickBot="1">
      <c r="A91" s="3514" t="s">
        <v>11</v>
      </c>
      <c r="B91" s="3517" t="s">
        <v>35</v>
      </c>
      <c r="C91" s="3557" t="s">
        <v>35</v>
      </c>
      <c r="D91" s="2701" t="s">
        <v>570</v>
      </c>
      <c r="E91" s="3526" t="s">
        <v>41</v>
      </c>
      <c r="F91" s="3526" t="s">
        <v>213</v>
      </c>
      <c r="G91" s="947" t="s">
        <v>37</v>
      </c>
      <c r="H91" s="2164">
        <f>I91+K91</f>
        <v>6</v>
      </c>
      <c r="I91" s="824">
        <v>6</v>
      </c>
      <c r="J91" s="948"/>
      <c r="K91" s="847">
        <v>0</v>
      </c>
      <c r="L91" s="780">
        <v>7</v>
      </c>
      <c r="M91" s="780">
        <v>8</v>
      </c>
      <c r="N91" s="3502" t="s">
        <v>571</v>
      </c>
      <c r="O91" s="3504">
        <v>2</v>
      </c>
      <c r="P91" s="3504">
        <v>2</v>
      </c>
      <c r="Q91" s="3506">
        <v>2</v>
      </c>
    </row>
    <row r="92" spans="1:19" ht="13.5" thickBot="1">
      <c r="A92" s="3516"/>
      <c r="B92" s="3519"/>
      <c r="C92" s="3558"/>
      <c r="D92" s="2702"/>
      <c r="E92" s="3527"/>
      <c r="F92" s="3527"/>
      <c r="G92" s="909" t="s">
        <v>12</v>
      </c>
      <c r="H92" s="2151">
        <f>I92+K92</f>
        <v>6</v>
      </c>
      <c r="I92" s="910">
        <f>I91</f>
        <v>6</v>
      </c>
      <c r="J92" s="911">
        <f>J91</f>
        <v>0</v>
      </c>
      <c r="K92" s="912">
        <f>K91</f>
        <v>0</v>
      </c>
      <c r="L92" s="913">
        <v>7</v>
      </c>
      <c r="M92" s="913">
        <v>8</v>
      </c>
      <c r="N92" s="3503"/>
      <c r="O92" s="3505"/>
      <c r="P92" s="3505"/>
      <c r="Q92" s="3507"/>
    </row>
    <row r="93" spans="1:19" ht="13.5" thickBot="1">
      <c r="A93" s="3514" t="s">
        <v>11</v>
      </c>
      <c r="B93" s="3517" t="s">
        <v>35</v>
      </c>
      <c r="C93" s="3557" t="s">
        <v>38</v>
      </c>
      <c r="D93" s="3651" t="s">
        <v>572</v>
      </c>
      <c r="E93" s="3610" t="s">
        <v>41</v>
      </c>
      <c r="F93" s="3653" t="s">
        <v>505</v>
      </c>
      <c r="G93" s="952" t="s">
        <v>37</v>
      </c>
      <c r="H93" s="949">
        <f>I93+K93</f>
        <v>125</v>
      </c>
      <c r="I93" s="1106">
        <v>125</v>
      </c>
      <c r="J93" s="953"/>
      <c r="K93" s="847">
        <v>0</v>
      </c>
      <c r="L93" s="1104">
        <v>130</v>
      </c>
      <c r="M93" s="1105">
        <v>135</v>
      </c>
      <c r="N93" s="3502" t="s">
        <v>622</v>
      </c>
      <c r="O93" s="3504" t="s">
        <v>42</v>
      </c>
      <c r="P93" s="3504" t="s">
        <v>42</v>
      </c>
      <c r="Q93" s="3506" t="s">
        <v>42</v>
      </c>
    </row>
    <row r="94" spans="1:19" ht="13.5" thickBot="1">
      <c r="A94" s="3516"/>
      <c r="B94" s="3519"/>
      <c r="C94" s="3558"/>
      <c r="D94" s="3652"/>
      <c r="E94" s="3612"/>
      <c r="F94" s="3654"/>
      <c r="G94" s="851" t="s">
        <v>12</v>
      </c>
      <c r="H94" s="954">
        <f t="shared" ref="H94:M94" si="7">H93</f>
        <v>125</v>
      </c>
      <c r="I94" s="955">
        <f t="shared" si="7"/>
        <v>125</v>
      </c>
      <c r="J94" s="955">
        <f t="shared" si="7"/>
        <v>0</v>
      </c>
      <c r="K94" s="956">
        <f t="shared" si="7"/>
        <v>0</v>
      </c>
      <c r="L94" s="957">
        <f t="shared" si="7"/>
        <v>130</v>
      </c>
      <c r="M94" s="958">
        <f t="shared" si="7"/>
        <v>135</v>
      </c>
      <c r="N94" s="3503"/>
      <c r="O94" s="3546"/>
      <c r="P94" s="3546"/>
      <c r="Q94" s="3507"/>
    </row>
    <row r="95" spans="1:19" ht="13.5" thickBot="1">
      <c r="A95" s="3514" t="s">
        <v>11</v>
      </c>
      <c r="B95" s="3517" t="s">
        <v>35</v>
      </c>
      <c r="C95" s="3557" t="s">
        <v>315</v>
      </c>
      <c r="D95" s="2700" t="s">
        <v>642</v>
      </c>
      <c r="E95" s="3526" t="s">
        <v>41</v>
      </c>
      <c r="F95" s="2703" t="s">
        <v>505</v>
      </c>
      <c r="G95" s="947" t="s">
        <v>37</v>
      </c>
      <c r="H95" s="949">
        <f>I95+K95</f>
        <v>8</v>
      </c>
      <c r="I95" s="1531">
        <v>8</v>
      </c>
      <c r="J95" s="948"/>
      <c r="K95" s="847">
        <v>0</v>
      </c>
      <c r="L95" s="1163">
        <v>10</v>
      </c>
      <c r="M95" s="1164">
        <v>10</v>
      </c>
      <c r="N95" s="3502" t="s">
        <v>643</v>
      </c>
      <c r="O95" s="3504">
        <v>130</v>
      </c>
      <c r="P95" s="3504">
        <v>150</v>
      </c>
      <c r="Q95" s="3506">
        <v>150</v>
      </c>
    </row>
    <row r="96" spans="1:19" ht="40.9" customHeight="1" thickBot="1">
      <c r="A96" s="3516"/>
      <c r="B96" s="3519"/>
      <c r="C96" s="3558"/>
      <c r="D96" s="2702"/>
      <c r="E96" s="3527"/>
      <c r="F96" s="2705"/>
      <c r="G96" s="909" t="s">
        <v>12</v>
      </c>
      <c r="H96" s="1202">
        <f t="shared" ref="H96:M96" si="8">H95</f>
        <v>8</v>
      </c>
      <c r="I96" s="1203">
        <f t="shared" si="8"/>
        <v>8</v>
      </c>
      <c r="J96" s="1203">
        <f t="shared" si="8"/>
        <v>0</v>
      </c>
      <c r="K96" s="956">
        <f t="shared" si="8"/>
        <v>0</v>
      </c>
      <c r="L96" s="957">
        <f t="shared" si="8"/>
        <v>10</v>
      </c>
      <c r="M96" s="958">
        <f t="shared" si="8"/>
        <v>10</v>
      </c>
      <c r="N96" s="3503"/>
      <c r="O96" s="3546"/>
      <c r="P96" s="3546"/>
      <c r="Q96" s="3507"/>
    </row>
    <row r="97" spans="1:19" ht="13.5" thickBot="1">
      <c r="A97" s="823" t="s">
        <v>11</v>
      </c>
      <c r="B97" s="788" t="s">
        <v>35</v>
      </c>
      <c r="C97" s="3508" t="s">
        <v>14</v>
      </c>
      <c r="D97" s="3509"/>
      <c r="E97" s="3509"/>
      <c r="F97" s="3509"/>
      <c r="G97" s="3561"/>
      <c r="H97" s="1204">
        <f t="shared" ref="H97:M97" si="9">SUM(H90+H92+H96+H94)</f>
        <v>2088</v>
      </c>
      <c r="I97" s="1204">
        <f t="shared" si="9"/>
        <v>2013</v>
      </c>
      <c r="J97" s="1204">
        <f t="shared" si="9"/>
        <v>0</v>
      </c>
      <c r="K97" s="1204">
        <f t="shared" si="9"/>
        <v>75</v>
      </c>
      <c r="L97" s="1204">
        <f t="shared" si="9"/>
        <v>2447</v>
      </c>
      <c r="M97" s="1204">
        <f t="shared" si="9"/>
        <v>2653</v>
      </c>
      <c r="N97" s="852"/>
      <c r="O97" s="853"/>
      <c r="P97" s="853"/>
      <c r="Q97" s="854"/>
    </row>
    <row r="98" spans="1:19" ht="17.45" customHeight="1" thickBot="1">
      <c r="A98" s="787" t="s">
        <v>11</v>
      </c>
      <c r="B98" s="805" t="s">
        <v>36</v>
      </c>
      <c r="C98" s="3562" t="s">
        <v>573</v>
      </c>
      <c r="D98" s="3563"/>
      <c r="E98" s="3563"/>
      <c r="F98" s="3563"/>
      <c r="G98" s="3563"/>
      <c r="H98" s="3563"/>
      <c r="I98" s="3563"/>
      <c r="J98" s="3563"/>
      <c r="K98" s="3563"/>
      <c r="L98" s="3563"/>
      <c r="M98" s="3563"/>
      <c r="N98" s="3563"/>
      <c r="O98" s="3563"/>
      <c r="P98" s="3563"/>
      <c r="Q98" s="3564"/>
    </row>
    <row r="99" spans="1:19" ht="20.45" customHeight="1" thickBot="1">
      <c r="A99" s="3514" t="s">
        <v>11</v>
      </c>
      <c r="B99" s="3517" t="s">
        <v>36</v>
      </c>
      <c r="C99" s="3557" t="s">
        <v>574</v>
      </c>
      <c r="D99" s="3559" t="s">
        <v>575</v>
      </c>
      <c r="E99" s="3526" t="s">
        <v>41</v>
      </c>
      <c r="F99" s="3526" t="s">
        <v>213</v>
      </c>
      <c r="G99" s="1410" t="s">
        <v>37</v>
      </c>
      <c r="H99" s="463">
        <f>I99+K99</f>
        <v>195</v>
      </c>
      <c r="I99" s="442">
        <v>195</v>
      </c>
      <c r="J99" s="443"/>
      <c r="K99" s="444">
        <v>0</v>
      </c>
      <c r="L99" s="461">
        <v>200</v>
      </c>
      <c r="M99" s="461">
        <v>230</v>
      </c>
      <c r="N99" s="855" t="s">
        <v>576</v>
      </c>
      <c r="O99" s="856">
        <v>48</v>
      </c>
      <c r="P99" s="856">
        <v>30</v>
      </c>
      <c r="Q99" s="857">
        <v>30</v>
      </c>
    </row>
    <row r="100" spans="1:19" ht="39.6" customHeight="1" thickBot="1">
      <c r="A100" s="3516"/>
      <c r="B100" s="3519"/>
      <c r="C100" s="3558"/>
      <c r="D100" s="3560"/>
      <c r="E100" s="3527"/>
      <c r="F100" s="3527"/>
      <c r="G100" s="909" t="s">
        <v>12</v>
      </c>
      <c r="H100" s="910">
        <f t="shared" ref="H100:M100" si="10">SUM(H99:H99)</f>
        <v>195</v>
      </c>
      <c r="I100" s="911">
        <f t="shared" si="10"/>
        <v>195</v>
      </c>
      <c r="J100" s="911">
        <f t="shared" si="10"/>
        <v>0</v>
      </c>
      <c r="K100" s="912">
        <f t="shared" si="10"/>
        <v>0</v>
      </c>
      <c r="L100" s="913">
        <f t="shared" si="10"/>
        <v>200</v>
      </c>
      <c r="M100" s="913">
        <f t="shared" si="10"/>
        <v>230</v>
      </c>
      <c r="N100" s="802"/>
      <c r="O100" s="858"/>
      <c r="P100" s="858"/>
      <c r="Q100" s="822"/>
    </row>
    <row r="101" spans="1:19">
      <c r="A101" s="3547" t="s">
        <v>11</v>
      </c>
      <c r="B101" s="3550" t="s">
        <v>36</v>
      </c>
      <c r="C101" s="3553" t="s">
        <v>577</v>
      </c>
      <c r="D101" s="3535" t="s">
        <v>578</v>
      </c>
      <c r="E101" s="2686" t="s">
        <v>41</v>
      </c>
      <c r="F101" s="2686" t="s">
        <v>213</v>
      </c>
      <c r="G101" s="490" t="s">
        <v>37</v>
      </c>
      <c r="H101" s="463">
        <f>I101+K101</f>
        <v>5</v>
      </c>
      <c r="I101" s="442">
        <v>5</v>
      </c>
      <c r="J101" s="959"/>
      <c r="K101" s="444">
        <v>0</v>
      </c>
      <c r="L101" s="461">
        <v>5</v>
      </c>
      <c r="M101" s="461">
        <v>5</v>
      </c>
      <c r="N101" s="989" t="s">
        <v>579</v>
      </c>
      <c r="O101" s="990">
        <v>5</v>
      </c>
      <c r="P101" s="990">
        <v>5</v>
      </c>
      <c r="Q101" s="991">
        <v>5</v>
      </c>
    </row>
    <row r="102" spans="1:19">
      <c r="A102" s="3548"/>
      <c r="B102" s="3551"/>
      <c r="C102" s="3554"/>
      <c r="D102" s="3556"/>
      <c r="E102" s="2730"/>
      <c r="F102" s="2730"/>
      <c r="G102" s="961"/>
      <c r="H102" s="859"/>
      <c r="I102" s="1106"/>
      <c r="J102" s="859"/>
      <c r="K102" s="847"/>
      <c r="L102" s="1361"/>
      <c r="M102" s="1361"/>
      <c r="N102" s="951" t="s">
        <v>580</v>
      </c>
      <c r="O102" s="934">
        <v>5</v>
      </c>
      <c r="P102" s="934">
        <v>5</v>
      </c>
      <c r="Q102" s="960">
        <v>5</v>
      </c>
    </row>
    <row r="103" spans="1:19" ht="25.15" customHeight="1" thickBot="1">
      <c r="A103" s="3549"/>
      <c r="B103" s="3552"/>
      <c r="C103" s="3555"/>
      <c r="D103" s="3536"/>
      <c r="E103" s="2685"/>
      <c r="F103" s="2685"/>
      <c r="G103" s="962" t="s">
        <v>12</v>
      </c>
      <c r="H103" s="963">
        <f t="shared" ref="H103:M103" si="11">SUM(H101:H101)</f>
        <v>5</v>
      </c>
      <c r="I103" s="963">
        <f t="shared" si="11"/>
        <v>5</v>
      </c>
      <c r="J103" s="963">
        <f t="shared" si="11"/>
        <v>0</v>
      </c>
      <c r="K103" s="963">
        <f t="shared" si="11"/>
        <v>0</v>
      </c>
      <c r="L103" s="964">
        <f t="shared" si="11"/>
        <v>5</v>
      </c>
      <c r="M103" s="964">
        <f t="shared" si="11"/>
        <v>5</v>
      </c>
      <c r="N103" s="992" t="s">
        <v>581</v>
      </c>
      <c r="O103" s="993">
        <v>5</v>
      </c>
      <c r="P103" s="993">
        <v>5</v>
      </c>
      <c r="Q103" s="994">
        <v>5</v>
      </c>
    </row>
    <row r="104" spans="1:19">
      <c r="A104" s="3529" t="s">
        <v>11</v>
      </c>
      <c r="B104" s="3531" t="s">
        <v>36</v>
      </c>
      <c r="C104" s="3533" t="s">
        <v>582</v>
      </c>
      <c r="D104" s="3535" t="s">
        <v>583</v>
      </c>
      <c r="E104" s="2686" t="s">
        <v>41</v>
      </c>
      <c r="F104" s="2686" t="s">
        <v>54</v>
      </c>
      <c r="G104" s="965" t="s">
        <v>37</v>
      </c>
      <c r="H104" s="1205">
        <f>I104+K104</f>
        <v>17</v>
      </c>
      <c r="I104" s="1206">
        <v>17</v>
      </c>
      <c r="J104" s="966"/>
      <c r="K104" s="967">
        <v>0</v>
      </c>
      <c r="L104" s="402">
        <v>18</v>
      </c>
      <c r="M104" s="402">
        <v>19</v>
      </c>
      <c r="N104" s="3544" t="s">
        <v>584</v>
      </c>
      <c r="O104" s="3504">
        <v>12</v>
      </c>
      <c r="P104" s="3504">
        <v>12</v>
      </c>
      <c r="Q104" s="3512">
        <v>12</v>
      </c>
    </row>
    <row r="105" spans="1:19" ht="28.15" customHeight="1" thickBot="1">
      <c r="A105" s="3530"/>
      <c r="B105" s="3532"/>
      <c r="C105" s="3534"/>
      <c r="D105" s="3536"/>
      <c r="E105" s="2685"/>
      <c r="F105" s="2685"/>
      <c r="G105" s="968" t="s">
        <v>12</v>
      </c>
      <c r="H105" s="969">
        <f t="shared" ref="H105:M105" si="12">SUM(H104:H104)</f>
        <v>17</v>
      </c>
      <c r="I105" s="969">
        <f t="shared" si="12"/>
        <v>17</v>
      </c>
      <c r="J105" s="969">
        <f t="shared" si="12"/>
        <v>0</v>
      </c>
      <c r="K105" s="969">
        <f t="shared" si="12"/>
        <v>0</v>
      </c>
      <c r="L105" s="970">
        <f t="shared" si="12"/>
        <v>18</v>
      </c>
      <c r="M105" s="970">
        <f t="shared" si="12"/>
        <v>19</v>
      </c>
      <c r="N105" s="3545"/>
      <c r="O105" s="3546"/>
      <c r="P105" s="3546"/>
      <c r="Q105" s="3513"/>
    </row>
    <row r="106" spans="1:19" ht="54" customHeight="1">
      <c r="A106" s="3514" t="s">
        <v>11</v>
      </c>
      <c r="B106" s="3517" t="s">
        <v>36</v>
      </c>
      <c r="C106" s="3520" t="s">
        <v>585</v>
      </c>
      <c r="D106" s="860" t="s">
        <v>586</v>
      </c>
      <c r="E106" s="3523" t="s">
        <v>41</v>
      </c>
      <c r="F106" s="3526" t="s">
        <v>587</v>
      </c>
      <c r="G106" s="3528" t="s">
        <v>37</v>
      </c>
      <c r="H106" s="3537">
        <f>I106+K106</f>
        <v>1571.6999999999998</v>
      </c>
      <c r="I106" s="2787">
        <v>4.5999999999999996</v>
      </c>
      <c r="J106" s="2787">
        <v>0</v>
      </c>
      <c r="K106" s="3540">
        <v>1567.1</v>
      </c>
      <c r="L106" s="3542">
        <v>1600</v>
      </c>
      <c r="M106" s="3543">
        <v>1700</v>
      </c>
      <c r="N106" s="1553"/>
      <c r="O106" s="856"/>
      <c r="P106" s="856"/>
      <c r="Q106" s="950"/>
    </row>
    <row r="107" spans="1:19" ht="28.9" customHeight="1">
      <c r="A107" s="3515"/>
      <c r="B107" s="3518"/>
      <c r="C107" s="3521"/>
      <c r="D107" s="861" t="s">
        <v>981</v>
      </c>
      <c r="E107" s="3524"/>
      <c r="F107" s="2730"/>
      <c r="G107" s="2844"/>
      <c r="H107" s="3538"/>
      <c r="I107" s="3539"/>
      <c r="J107" s="3539"/>
      <c r="K107" s="3541"/>
      <c r="L107" s="2884"/>
      <c r="M107" s="2885"/>
      <c r="N107" s="861" t="s">
        <v>981</v>
      </c>
      <c r="O107" s="945" t="s">
        <v>42</v>
      </c>
      <c r="P107" s="945" t="s">
        <v>42</v>
      </c>
      <c r="Q107" s="933"/>
    </row>
    <row r="108" spans="1:19" ht="52.15" customHeight="1">
      <c r="A108" s="3515"/>
      <c r="B108" s="3518"/>
      <c r="C108" s="3521"/>
      <c r="D108" s="342" t="s">
        <v>588</v>
      </c>
      <c r="E108" s="3524"/>
      <c r="F108" s="2730"/>
      <c r="G108" s="2844"/>
      <c r="H108" s="3538"/>
      <c r="I108" s="3539"/>
      <c r="J108" s="3539"/>
      <c r="K108" s="3541"/>
      <c r="L108" s="2884"/>
      <c r="M108" s="2885"/>
      <c r="N108" s="944" t="s">
        <v>589</v>
      </c>
      <c r="O108" s="945" t="s">
        <v>42</v>
      </c>
      <c r="P108" s="945" t="s">
        <v>42</v>
      </c>
      <c r="Q108" s="933"/>
    </row>
    <row r="109" spans="1:19" ht="66" customHeight="1">
      <c r="A109" s="3515"/>
      <c r="B109" s="3518"/>
      <c r="C109" s="3521"/>
      <c r="D109" s="861" t="s">
        <v>982</v>
      </c>
      <c r="E109" s="3524"/>
      <c r="F109" s="2730"/>
      <c r="G109" s="2844"/>
      <c r="H109" s="3538"/>
      <c r="I109" s="3539"/>
      <c r="J109" s="3539"/>
      <c r="K109" s="3541"/>
      <c r="L109" s="2884"/>
      <c r="M109" s="2885"/>
      <c r="N109" s="944" t="s">
        <v>987</v>
      </c>
      <c r="O109" s="945" t="s">
        <v>42</v>
      </c>
      <c r="P109" s="945"/>
      <c r="Q109" s="933"/>
      <c r="S109" s="985"/>
    </row>
    <row r="110" spans="1:19" ht="30.6" customHeight="1">
      <c r="A110" s="3515"/>
      <c r="B110" s="3518"/>
      <c r="C110" s="3521"/>
      <c r="D110" s="819" t="s">
        <v>590</v>
      </c>
      <c r="E110" s="3524"/>
      <c r="F110" s="2730"/>
      <c r="G110" s="2844"/>
      <c r="H110" s="3538"/>
      <c r="I110" s="3539"/>
      <c r="J110" s="3539"/>
      <c r="K110" s="3541"/>
      <c r="L110" s="2884"/>
      <c r="M110" s="2885"/>
      <c r="N110" s="944" t="s">
        <v>624</v>
      </c>
      <c r="O110" s="945" t="s">
        <v>42</v>
      </c>
      <c r="P110" s="945" t="s">
        <v>42</v>
      </c>
      <c r="Q110" s="933"/>
    </row>
    <row r="111" spans="1:19" ht="50.45" customHeight="1" thickBot="1">
      <c r="A111" s="3515"/>
      <c r="B111" s="3518"/>
      <c r="C111" s="3521"/>
      <c r="D111" s="819" t="s">
        <v>983</v>
      </c>
      <c r="E111" s="3524"/>
      <c r="F111" s="2730"/>
      <c r="G111" s="2844"/>
      <c r="H111" s="3538"/>
      <c r="I111" s="3539"/>
      <c r="J111" s="3539"/>
      <c r="K111" s="3541"/>
      <c r="L111" s="2884"/>
      <c r="M111" s="2885"/>
      <c r="N111" s="944" t="s">
        <v>988</v>
      </c>
      <c r="O111" s="945" t="s">
        <v>42</v>
      </c>
      <c r="P111" s="945"/>
      <c r="Q111" s="933"/>
    </row>
    <row r="112" spans="1:19" ht="25.9" customHeight="1" thickBot="1">
      <c r="A112" s="3515"/>
      <c r="B112" s="3518"/>
      <c r="C112" s="3521"/>
      <c r="D112" s="2152" t="s">
        <v>984</v>
      </c>
      <c r="E112" s="3524"/>
      <c r="F112" s="2730"/>
      <c r="G112" s="2844"/>
      <c r="H112" s="3538"/>
      <c r="I112" s="3539"/>
      <c r="J112" s="3539"/>
      <c r="K112" s="3541"/>
      <c r="L112" s="2884"/>
      <c r="M112" s="2885"/>
      <c r="N112" s="944" t="s">
        <v>989</v>
      </c>
      <c r="O112" s="945" t="s">
        <v>42</v>
      </c>
      <c r="P112" s="945" t="s">
        <v>42</v>
      </c>
      <c r="Q112" s="933"/>
    </row>
    <row r="113" spans="1:19" ht="39" customHeight="1">
      <c r="A113" s="3515"/>
      <c r="B113" s="3518"/>
      <c r="C113" s="3521"/>
      <c r="D113" s="343" t="s">
        <v>591</v>
      </c>
      <c r="E113" s="3524"/>
      <c r="F113" s="2730"/>
      <c r="G113" s="2844"/>
      <c r="H113" s="3538"/>
      <c r="I113" s="3539"/>
      <c r="J113" s="3539"/>
      <c r="K113" s="3541"/>
      <c r="L113" s="2884"/>
      <c r="M113" s="2885"/>
      <c r="N113" s="944" t="s">
        <v>592</v>
      </c>
      <c r="O113" s="945" t="s">
        <v>42</v>
      </c>
      <c r="P113" s="945" t="s">
        <v>42</v>
      </c>
      <c r="Q113" s="933"/>
    </row>
    <row r="114" spans="1:19" ht="25.5">
      <c r="A114" s="3515"/>
      <c r="B114" s="3518"/>
      <c r="C114" s="3521"/>
      <c r="D114" s="861" t="s">
        <v>986</v>
      </c>
      <c r="E114" s="3524"/>
      <c r="F114" s="2730"/>
      <c r="G114" s="2844"/>
      <c r="H114" s="3538"/>
      <c r="I114" s="3539"/>
      <c r="J114" s="3539"/>
      <c r="K114" s="3541"/>
      <c r="L114" s="2884"/>
      <c r="M114" s="2885"/>
      <c r="N114" s="944" t="s">
        <v>990</v>
      </c>
      <c r="O114" s="945" t="s">
        <v>42</v>
      </c>
      <c r="P114" s="945"/>
      <c r="Q114" s="933"/>
      <c r="S114" s="985"/>
    </row>
    <row r="115" spans="1:19" ht="51">
      <c r="A115" s="3515"/>
      <c r="B115" s="3518"/>
      <c r="C115" s="3521"/>
      <c r="D115" s="818" t="s">
        <v>593</v>
      </c>
      <c r="E115" s="3524"/>
      <c r="F115" s="2730"/>
      <c r="G115" s="2844"/>
      <c r="H115" s="3538"/>
      <c r="I115" s="3539"/>
      <c r="J115" s="3539"/>
      <c r="K115" s="3541"/>
      <c r="L115" s="2884"/>
      <c r="M115" s="2885"/>
      <c r="N115" s="944" t="s">
        <v>594</v>
      </c>
      <c r="O115" s="945" t="s">
        <v>42</v>
      </c>
      <c r="P115" s="945" t="s">
        <v>42</v>
      </c>
      <c r="Q115" s="933" t="s">
        <v>42</v>
      </c>
    </row>
    <row r="116" spans="1:19" ht="38.25">
      <c r="A116" s="3515"/>
      <c r="B116" s="3518"/>
      <c r="C116" s="3521"/>
      <c r="D116" s="862" t="s">
        <v>595</v>
      </c>
      <c r="E116" s="3524"/>
      <c r="F116" s="2730"/>
      <c r="G116" s="2844"/>
      <c r="H116" s="3538"/>
      <c r="I116" s="3539"/>
      <c r="J116" s="3539"/>
      <c r="K116" s="3541"/>
      <c r="L116" s="2884"/>
      <c r="M116" s="2885"/>
      <c r="N116" s="944" t="s">
        <v>596</v>
      </c>
      <c r="O116" s="945" t="s">
        <v>42</v>
      </c>
      <c r="P116" s="945" t="s">
        <v>42</v>
      </c>
      <c r="Q116" s="933"/>
    </row>
    <row r="117" spans="1:19" ht="25.5">
      <c r="A117" s="3515"/>
      <c r="B117" s="3518"/>
      <c r="C117" s="3521"/>
      <c r="D117" s="819" t="s">
        <v>597</v>
      </c>
      <c r="E117" s="3524"/>
      <c r="F117" s="2730"/>
      <c r="G117" s="2844"/>
      <c r="H117" s="3538"/>
      <c r="I117" s="3539"/>
      <c r="J117" s="3539"/>
      <c r="K117" s="3541"/>
      <c r="L117" s="2884"/>
      <c r="M117" s="2885"/>
      <c r="N117" s="944" t="s">
        <v>598</v>
      </c>
      <c r="O117" s="945" t="s">
        <v>42</v>
      </c>
      <c r="P117" s="945" t="s">
        <v>42</v>
      </c>
      <c r="Q117" s="933"/>
    </row>
    <row r="118" spans="1:19" ht="38.25">
      <c r="A118" s="3515"/>
      <c r="B118" s="3518"/>
      <c r="C118" s="3521"/>
      <c r="D118" s="819" t="s">
        <v>599</v>
      </c>
      <c r="E118" s="3524"/>
      <c r="F118" s="2730"/>
      <c r="G118" s="2844"/>
      <c r="H118" s="3538"/>
      <c r="I118" s="3539"/>
      <c r="J118" s="3539"/>
      <c r="K118" s="3541"/>
      <c r="L118" s="2884"/>
      <c r="M118" s="2885"/>
      <c r="N118" s="944" t="s">
        <v>600</v>
      </c>
      <c r="O118" s="945" t="s">
        <v>42</v>
      </c>
      <c r="P118" s="945" t="s">
        <v>42</v>
      </c>
      <c r="Q118" s="933"/>
      <c r="S118" s="985"/>
    </row>
    <row r="119" spans="1:19" ht="55.9" customHeight="1">
      <c r="A119" s="3515"/>
      <c r="B119" s="3518"/>
      <c r="C119" s="3521"/>
      <c r="D119" s="818" t="s">
        <v>985</v>
      </c>
      <c r="E119" s="3524"/>
      <c r="F119" s="2730"/>
      <c r="G119" s="2844"/>
      <c r="H119" s="3538"/>
      <c r="I119" s="3539"/>
      <c r="J119" s="3539"/>
      <c r="K119" s="3541"/>
      <c r="L119" s="2884"/>
      <c r="M119" s="2885"/>
      <c r="N119" s="944" t="s">
        <v>991</v>
      </c>
      <c r="O119" s="945" t="s">
        <v>42</v>
      </c>
      <c r="P119" s="945" t="s">
        <v>42</v>
      </c>
      <c r="Q119" s="933" t="s">
        <v>42</v>
      </c>
    </row>
    <row r="120" spans="1:19" ht="38.25">
      <c r="A120" s="3515"/>
      <c r="B120" s="3518"/>
      <c r="C120" s="3521"/>
      <c r="D120" s="819" t="s">
        <v>601</v>
      </c>
      <c r="E120" s="3524"/>
      <c r="F120" s="2730"/>
      <c r="G120" s="2844"/>
      <c r="H120" s="3538"/>
      <c r="I120" s="3539"/>
      <c r="J120" s="3539"/>
      <c r="K120" s="3541"/>
      <c r="L120" s="2884"/>
      <c r="M120" s="2885"/>
      <c r="N120" s="944" t="s">
        <v>602</v>
      </c>
      <c r="O120" s="945" t="s">
        <v>42</v>
      </c>
      <c r="P120" s="945"/>
      <c r="Q120" s="933"/>
    </row>
    <row r="121" spans="1:19" ht="38.25">
      <c r="A121" s="3515"/>
      <c r="B121" s="3518"/>
      <c r="C121" s="3521"/>
      <c r="D121" s="819" t="s">
        <v>1060</v>
      </c>
      <c r="E121" s="3524"/>
      <c r="F121" s="2730"/>
      <c r="G121" s="2844"/>
      <c r="H121" s="3538"/>
      <c r="I121" s="3539"/>
      <c r="J121" s="3539"/>
      <c r="K121" s="3541"/>
      <c r="L121" s="2884"/>
      <c r="M121" s="2885"/>
      <c r="N121" s="2270" t="s">
        <v>1061</v>
      </c>
      <c r="O121" s="972" t="s">
        <v>42</v>
      </c>
      <c r="P121" s="972"/>
      <c r="Q121" s="892"/>
    </row>
    <row r="122" spans="1:19" ht="39" thickBot="1">
      <c r="A122" s="3515"/>
      <c r="B122" s="3518"/>
      <c r="C122" s="3521"/>
      <c r="D122" s="818" t="s">
        <v>603</v>
      </c>
      <c r="E122" s="3524"/>
      <c r="F122" s="2730"/>
      <c r="G122" s="2844"/>
      <c r="H122" s="3538"/>
      <c r="I122" s="3539"/>
      <c r="J122" s="3539"/>
      <c r="K122" s="3541"/>
      <c r="L122" s="2884"/>
      <c r="M122" s="2885"/>
      <c r="N122" s="971" t="s">
        <v>148</v>
      </c>
      <c r="O122" s="972" t="s">
        <v>42</v>
      </c>
      <c r="P122" s="972"/>
      <c r="Q122" s="892"/>
    </row>
    <row r="123" spans="1:19" ht="13.5" thickBot="1">
      <c r="A123" s="3516"/>
      <c r="B123" s="3519"/>
      <c r="C123" s="3522"/>
      <c r="D123" s="863"/>
      <c r="E123" s="3525"/>
      <c r="F123" s="3527"/>
      <c r="G123" s="909" t="s">
        <v>12</v>
      </c>
      <c r="H123" s="912">
        <f>SUM(H106)</f>
        <v>1571.6999999999998</v>
      </c>
      <c r="I123" s="912">
        <f>SUM(I106)</f>
        <v>4.5999999999999996</v>
      </c>
      <c r="J123" s="911">
        <f>SUM(J106:J106)</f>
        <v>0</v>
      </c>
      <c r="K123" s="912">
        <f>SUM(K106:K122)</f>
        <v>1567.1</v>
      </c>
      <c r="L123" s="913">
        <f>SUM(L106:L106)</f>
        <v>1600</v>
      </c>
      <c r="M123" s="913">
        <f>SUM(M106:M106)</f>
        <v>1700</v>
      </c>
      <c r="N123" s="973"/>
      <c r="O123" s="972"/>
      <c r="P123" s="972"/>
      <c r="Q123" s="892"/>
      <c r="S123" s="985"/>
    </row>
    <row r="124" spans="1:19" ht="13.5" thickBot="1">
      <c r="A124" s="864" t="s">
        <v>11</v>
      </c>
      <c r="B124" s="1365" t="s">
        <v>36</v>
      </c>
      <c r="C124" s="1371" t="s">
        <v>604</v>
      </c>
      <c r="D124" s="1358" t="s">
        <v>605</v>
      </c>
      <c r="E124" s="1369"/>
      <c r="F124" s="1367" t="s">
        <v>606</v>
      </c>
      <c r="G124" s="995" t="s">
        <v>37</v>
      </c>
      <c r="H124" s="996">
        <f>I124+K124</f>
        <v>20</v>
      </c>
      <c r="I124" s="997">
        <v>0</v>
      </c>
      <c r="J124" s="998">
        <v>0</v>
      </c>
      <c r="K124" s="999">
        <v>20</v>
      </c>
      <c r="L124" s="1000">
        <v>5</v>
      </c>
      <c r="M124" s="1001">
        <v>5</v>
      </c>
      <c r="N124" s="3502" t="s">
        <v>625</v>
      </c>
      <c r="O124" s="3504">
        <v>1</v>
      </c>
      <c r="P124" s="3504" t="s">
        <v>42</v>
      </c>
      <c r="Q124" s="3506"/>
    </row>
    <row r="125" spans="1:19" ht="13.5" thickBot="1">
      <c r="A125" s="865"/>
      <c r="B125" s="1366"/>
      <c r="C125" s="1372"/>
      <c r="D125" s="1359"/>
      <c r="E125" s="1370"/>
      <c r="F125" s="1368"/>
      <c r="G125" s="974" t="s">
        <v>12</v>
      </c>
      <c r="H125" s="975">
        <f t="shared" ref="H125:M125" si="13">SUM(H124)</f>
        <v>20</v>
      </c>
      <c r="I125" s="911">
        <f t="shared" si="13"/>
        <v>0</v>
      </c>
      <c r="J125" s="911">
        <f t="shared" si="13"/>
        <v>0</v>
      </c>
      <c r="K125" s="976">
        <f t="shared" si="13"/>
        <v>20</v>
      </c>
      <c r="L125" s="977">
        <f t="shared" si="13"/>
        <v>5</v>
      </c>
      <c r="M125" s="914">
        <f t="shared" si="13"/>
        <v>5</v>
      </c>
      <c r="N125" s="3503"/>
      <c r="O125" s="3505"/>
      <c r="P125" s="3505"/>
      <c r="Q125" s="3507"/>
    </row>
    <row r="126" spans="1:19" ht="13.5" thickBot="1">
      <c r="A126" s="866" t="s">
        <v>11</v>
      </c>
      <c r="B126" s="1366" t="s">
        <v>36</v>
      </c>
      <c r="C126" s="3508" t="s">
        <v>14</v>
      </c>
      <c r="D126" s="3509"/>
      <c r="E126" s="3509"/>
      <c r="F126" s="3509"/>
      <c r="G126" s="3509"/>
      <c r="H126" s="978">
        <f t="shared" ref="H126:M126" si="14">SUM(H100+H103+H105+H123+H125)</f>
        <v>1808.6999999999998</v>
      </c>
      <c r="I126" s="979">
        <f t="shared" si="14"/>
        <v>221.6</v>
      </c>
      <c r="J126" s="979">
        <f t="shared" si="14"/>
        <v>0</v>
      </c>
      <c r="K126" s="980">
        <f t="shared" si="14"/>
        <v>1587.1</v>
      </c>
      <c r="L126" s="981">
        <f t="shared" si="14"/>
        <v>1828</v>
      </c>
      <c r="M126" s="981">
        <f t="shared" si="14"/>
        <v>1959</v>
      </c>
      <c r="N126" s="807"/>
      <c r="O126" s="807"/>
      <c r="P126" s="807"/>
      <c r="Q126" s="808"/>
    </row>
    <row r="127" spans="1:19" ht="13.5" thickBot="1">
      <c r="A127" s="787" t="s">
        <v>11</v>
      </c>
      <c r="B127" s="3510" t="s">
        <v>607</v>
      </c>
      <c r="C127" s="3511"/>
      <c r="D127" s="3511"/>
      <c r="E127" s="3511"/>
      <c r="F127" s="3511"/>
      <c r="G127" s="3511"/>
      <c r="H127" s="1411">
        <f t="shared" ref="H127:M127" si="15">H126+H97+H51+H25</f>
        <v>8060.9</v>
      </c>
      <c r="I127" s="1412">
        <f t="shared" si="15"/>
        <v>5302.6</v>
      </c>
      <c r="J127" s="1412">
        <f t="shared" si="15"/>
        <v>0</v>
      </c>
      <c r="K127" s="1413">
        <f t="shared" si="15"/>
        <v>2758.3</v>
      </c>
      <c r="L127" s="501">
        <f t="shared" si="15"/>
        <v>8995</v>
      </c>
      <c r="M127" s="501">
        <f t="shared" si="15"/>
        <v>9982</v>
      </c>
      <c r="N127" s="867"/>
      <c r="O127" s="868"/>
      <c r="P127" s="868"/>
      <c r="Q127" s="869"/>
    </row>
    <row r="128" spans="1:19" ht="13.5" thickBot="1">
      <c r="A128" s="870"/>
      <c r="B128" s="3495" t="s">
        <v>15</v>
      </c>
      <c r="C128" s="3496"/>
      <c r="D128" s="3496"/>
      <c r="E128" s="3496"/>
      <c r="F128" s="3496"/>
      <c r="G128" s="3496"/>
      <c r="H128" s="1554">
        <f t="shared" ref="H128:M128" si="16">H127</f>
        <v>8060.9</v>
      </c>
      <c r="I128" s="1414">
        <f t="shared" si="16"/>
        <v>5302.6</v>
      </c>
      <c r="J128" s="1414">
        <f t="shared" si="16"/>
        <v>0</v>
      </c>
      <c r="K128" s="1555">
        <f t="shared" si="16"/>
        <v>2758.3</v>
      </c>
      <c r="L128" s="871">
        <f t="shared" si="16"/>
        <v>8995</v>
      </c>
      <c r="M128" s="871">
        <f t="shared" si="16"/>
        <v>9982</v>
      </c>
      <c r="N128" s="3497"/>
      <c r="O128" s="3497"/>
      <c r="P128" s="3497"/>
      <c r="Q128" s="3498"/>
    </row>
    <row r="129" spans="1:17">
      <c r="A129" s="8"/>
      <c r="B129" s="1014"/>
      <c r="C129" s="1014"/>
      <c r="D129" s="1014"/>
      <c r="E129" s="872"/>
      <c r="F129" s="1362"/>
      <c r="G129" s="1362"/>
      <c r="H129" s="1362"/>
      <c r="I129" s="1362"/>
      <c r="J129" s="1362"/>
      <c r="K129" s="1362"/>
      <c r="L129" s="1362"/>
      <c r="M129" s="1362"/>
      <c r="N129" s="1016"/>
      <c r="O129" s="435"/>
      <c r="P129" s="435"/>
      <c r="Q129" s="873"/>
    </row>
    <row r="130" spans="1:17">
      <c r="A130" s="1013"/>
      <c r="B130" s="1014"/>
      <c r="C130" s="1014"/>
      <c r="D130" s="1014"/>
      <c r="E130" s="872"/>
      <c r="F130" s="1525"/>
      <c r="G130" s="1525"/>
      <c r="H130" s="1525"/>
      <c r="I130" s="1525"/>
      <c r="J130" s="1525"/>
      <c r="K130" s="1525"/>
      <c r="L130" s="1525"/>
      <c r="M130" s="1525"/>
      <c r="N130" s="1016"/>
      <c r="O130" s="435"/>
      <c r="P130" s="435"/>
      <c r="Q130" s="873"/>
    </row>
    <row r="131" spans="1:17">
      <c r="A131" s="1013"/>
      <c r="B131" s="1014"/>
      <c r="C131" s="1014"/>
      <c r="D131" s="1014"/>
      <c r="E131" s="872"/>
      <c r="F131" s="1525"/>
      <c r="G131" s="1525"/>
      <c r="H131" s="1525"/>
      <c r="I131" s="1525"/>
      <c r="J131" s="1525"/>
      <c r="K131" s="1525"/>
      <c r="L131" s="1525"/>
      <c r="M131" s="1525"/>
      <c r="N131" s="1016"/>
      <c r="O131" s="435"/>
      <c r="P131" s="435"/>
      <c r="Q131" s="873"/>
    </row>
    <row r="132" spans="1:17" ht="13.5" thickBot="1">
      <c r="A132" s="8"/>
      <c r="B132" s="1014"/>
      <c r="C132" s="1014"/>
      <c r="D132" s="1014"/>
      <c r="E132" s="872"/>
      <c r="F132" s="872"/>
      <c r="G132" s="3499" t="s">
        <v>16</v>
      </c>
      <c r="H132" s="3499"/>
      <c r="I132" s="3499"/>
      <c r="J132" s="3499"/>
      <c r="K132" s="3499"/>
      <c r="L132" s="3499"/>
      <c r="M132" s="3499"/>
      <c r="N132" s="3499"/>
      <c r="O132" s="435"/>
      <c r="P132" s="435"/>
      <c r="Q132" s="873"/>
    </row>
    <row r="133" spans="1:17" ht="39" customHeight="1" thickBot="1">
      <c r="A133" s="266"/>
      <c r="B133" s="266"/>
      <c r="C133" s="266"/>
      <c r="D133" s="2676" t="s">
        <v>17</v>
      </c>
      <c r="E133" s="3500"/>
      <c r="F133" s="3500"/>
      <c r="G133" s="3500"/>
      <c r="H133" s="3501"/>
      <c r="I133" s="2676" t="s">
        <v>803</v>
      </c>
      <c r="J133" s="3500"/>
      <c r="K133" s="3500"/>
      <c r="L133" s="3501"/>
      <c r="M133" s="266"/>
      <c r="N133" s="266"/>
      <c r="O133" s="874"/>
      <c r="P133" s="874"/>
      <c r="Q133" s="875"/>
    </row>
    <row r="134" spans="1:17" ht="13.5" thickBot="1">
      <c r="A134" s="266"/>
      <c r="B134" s="266"/>
      <c r="C134" s="266"/>
      <c r="D134" s="3483" t="s">
        <v>18</v>
      </c>
      <c r="E134" s="3484"/>
      <c r="F134" s="3484"/>
      <c r="G134" s="3484"/>
      <c r="H134" s="3485"/>
      <c r="I134" s="3486">
        <f>I135+I136+I137+I138+I139+I140</f>
        <v>8060.9</v>
      </c>
      <c r="J134" s="3487"/>
      <c r="K134" s="3487"/>
      <c r="L134" s="3488"/>
      <c r="M134" s="266"/>
      <c r="N134" s="266"/>
      <c r="O134" s="874"/>
      <c r="P134" s="874"/>
      <c r="Q134" s="875"/>
    </row>
    <row r="135" spans="1:17" ht="12.6" customHeight="1">
      <c r="A135" s="266"/>
      <c r="B135" s="266"/>
      <c r="C135" s="266"/>
      <c r="D135" s="3489" t="s">
        <v>270</v>
      </c>
      <c r="E135" s="3490"/>
      <c r="F135" s="3490"/>
      <c r="G135" s="3490"/>
      <c r="H135" s="3491"/>
      <c r="I135" s="3492">
        <v>6915.9</v>
      </c>
      <c r="J135" s="3493"/>
      <c r="K135" s="3493"/>
      <c r="L135" s="3494"/>
      <c r="M135" s="266"/>
      <c r="N135" s="266"/>
      <c r="O135" s="874"/>
      <c r="P135" s="874"/>
      <c r="Q135" s="875"/>
    </row>
    <row r="136" spans="1:17">
      <c r="A136" s="266"/>
      <c r="B136" s="266"/>
      <c r="C136" s="266"/>
      <c r="D136" s="3470" t="s">
        <v>608</v>
      </c>
      <c r="E136" s="3471"/>
      <c r="F136" s="3471"/>
      <c r="G136" s="3471"/>
      <c r="H136" s="3472"/>
      <c r="I136" s="3473"/>
      <c r="J136" s="3481"/>
      <c r="K136" s="3481"/>
      <c r="L136" s="3482"/>
      <c r="M136" s="266"/>
      <c r="N136" s="266"/>
      <c r="O136" s="874"/>
      <c r="P136" s="874"/>
      <c r="Q136" s="875"/>
    </row>
    <row r="137" spans="1:17" ht="16.149999999999999" customHeight="1">
      <c r="A137" s="266"/>
      <c r="B137" s="266"/>
      <c r="C137" s="266"/>
      <c r="D137" s="3470" t="s">
        <v>272</v>
      </c>
      <c r="E137" s="3471"/>
      <c r="F137" s="3471"/>
      <c r="G137" s="3471"/>
      <c r="H137" s="3472"/>
      <c r="I137" s="3473">
        <v>0</v>
      </c>
      <c r="J137" s="3481"/>
      <c r="K137" s="3481"/>
      <c r="L137" s="3482"/>
      <c r="M137" s="266"/>
      <c r="N137" s="266"/>
      <c r="O137" s="874"/>
      <c r="P137" s="874"/>
      <c r="Q137" s="875"/>
    </row>
    <row r="138" spans="1:17" ht="13.9" customHeight="1">
      <c r="A138" s="266"/>
      <c r="B138" s="266"/>
      <c r="C138" s="266"/>
      <c r="D138" s="3470" t="s">
        <v>274</v>
      </c>
      <c r="E138" s="3471"/>
      <c r="F138" s="3471"/>
      <c r="G138" s="3471"/>
      <c r="H138" s="3472"/>
      <c r="I138" s="3473"/>
      <c r="J138" s="2619"/>
      <c r="K138" s="2619"/>
      <c r="L138" s="2620"/>
      <c r="M138" s="266"/>
      <c r="N138" s="266"/>
      <c r="O138" s="874"/>
      <c r="P138" s="874"/>
      <c r="Q138" s="875"/>
    </row>
    <row r="139" spans="1:17" ht="15" customHeight="1">
      <c r="A139" s="266"/>
      <c r="B139" s="266"/>
      <c r="C139" s="266"/>
      <c r="D139" s="3474" t="s">
        <v>275</v>
      </c>
      <c r="E139" s="3475"/>
      <c r="F139" s="3475"/>
      <c r="G139" s="3475"/>
      <c r="H139" s="3476"/>
      <c r="I139" s="3473"/>
      <c r="J139" s="2619"/>
      <c r="K139" s="2619"/>
      <c r="L139" s="2620"/>
      <c r="M139" s="266"/>
      <c r="N139" s="266"/>
      <c r="O139" s="874"/>
      <c r="P139" s="874"/>
      <c r="Q139" s="875"/>
    </row>
    <row r="140" spans="1:17" ht="28.9" customHeight="1" thickBot="1">
      <c r="A140" s="266"/>
      <c r="B140" s="266"/>
      <c r="C140" s="266"/>
      <c r="D140" s="3477" t="s">
        <v>1118</v>
      </c>
      <c r="E140" s="3478"/>
      <c r="F140" s="3478"/>
      <c r="G140" s="3478"/>
      <c r="H140" s="3479"/>
      <c r="I140" s="3480">
        <v>1145</v>
      </c>
      <c r="J140" s="2625"/>
      <c r="K140" s="2625"/>
      <c r="L140" s="2626"/>
      <c r="M140" s="266"/>
      <c r="N140" s="266"/>
      <c r="O140" s="874"/>
      <c r="P140" s="874"/>
      <c r="Q140" s="875"/>
    </row>
    <row r="141" spans="1:17" ht="13.5" thickBot="1">
      <c r="A141" s="266"/>
      <c r="B141" s="266"/>
      <c r="C141" s="266"/>
      <c r="D141" s="3483" t="s">
        <v>19</v>
      </c>
      <c r="E141" s="3484"/>
      <c r="F141" s="3484"/>
      <c r="G141" s="3484"/>
      <c r="H141" s="3485"/>
      <c r="I141" s="3486">
        <f>SUM(I142:L142)</f>
        <v>0</v>
      </c>
      <c r="J141" s="3487"/>
      <c r="K141" s="3487"/>
      <c r="L141" s="3488"/>
      <c r="M141" s="266"/>
      <c r="N141" s="266"/>
      <c r="O141" s="874"/>
      <c r="P141" s="874"/>
      <c r="Q141" s="875"/>
    </row>
    <row r="142" spans="1:17" ht="13.5" thickBot="1">
      <c r="A142" s="266"/>
      <c r="B142" s="266"/>
      <c r="C142" s="266"/>
      <c r="D142" s="3460" t="s">
        <v>276</v>
      </c>
      <c r="E142" s="3461"/>
      <c r="F142" s="3461"/>
      <c r="G142" s="3461"/>
      <c r="H142" s="3462"/>
      <c r="I142" s="3463"/>
      <c r="J142" s="3464"/>
      <c r="K142" s="3464"/>
      <c r="L142" s="3465"/>
      <c r="M142" s="266"/>
      <c r="N142" s="266"/>
      <c r="O142" s="874"/>
      <c r="P142" s="874"/>
      <c r="Q142" s="875"/>
    </row>
    <row r="143" spans="1:17" ht="13.5" thickBot="1">
      <c r="A143" s="266"/>
      <c r="B143" s="266"/>
      <c r="C143" s="266"/>
      <c r="D143" s="3466" t="s">
        <v>20</v>
      </c>
      <c r="E143" s="3467"/>
      <c r="F143" s="3467"/>
      <c r="G143" s="3467"/>
      <c r="H143" s="3468"/>
      <c r="I143" s="3469">
        <f>I141+I134</f>
        <v>8060.9</v>
      </c>
      <c r="J143" s="2630"/>
      <c r="K143" s="2630"/>
      <c r="L143" s="2631"/>
      <c r="M143" s="266"/>
      <c r="N143" s="266"/>
      <c r="O143" s="874"/>
      <c r="P143" s="874"/>
      <c r="Q143" s="875"/>
    </row>
    <row r="144" spans="1:17">
      <c r="A144" s="266"/>
      <c r="B144" s="266"/>
      <c r="C144" s="266"/>
      <c r="D144" s="266"/>
      <c r="E144" s="497"/>
      <c r="F144" s="203"/>
      <c r="G144" s="12"/>
      <c r="H144" s="266"/>
      <c r="I144" s="266"/>
      <c r="J144" s="266"/>
      <c r="K144" s="266"/>
      <c r="L144" s="266"/>
      <c r="M144" s="266"/>
      <c r="N144" s="266"/>
      <c r="O144" s="982"/>
      <c r="P144" s="874"/>
      <c r="Q144" s="875"/>
    </row>
    <row r="145" spans="1:17">
      <c r="A145" s="266"/>
      <c r="B145" s="266"/>
      <c r="C145" s="266"/>
      <c r="D145" s="266"/>
      <c r="E145" s="497"/>
      <c r="F145" s="203"/>
      <c r="G145" s="12"/>
      <c r="H145" s="266"/>
      <c r="I145" s="266"/>
      <c r="J145" s="266"/>
      <c r="K145" s="266"/>
      <c r="L145" s="266"/>
      <c r="M145" s="266"/>
      <c r="N145" s="266"/>
      <c r="O145" s="982"/>
      <c r="P145" s="874"/>
      <c r="Q145" s="875"/>
    </row>
    <row r="146" spans="1:17">
      <c r="A146" s="266"/>
      <c r="B146" s="266"/>
      <c r="C146" s="266"/>
      <c r="D146" s="266"/>
      <c r="E146" s="497"/>
      <c r="F146" s="203"/>
      <c r="G146" s="12"/>
      <c r="H146" s="266"/>
      <c r="I146" s="266"/>
      <c r="J146" s="266"/>
      <c r="K146" s="266"/>
      <c r="L146" s="266"/>
      <c r="M146" s="266"/>
      <c r="N146" s="266"/>
      <c r="O146" s="982"/>
      <c r="P146" s="874"/>
      <c r="Q146" s="875"/>
    </row>
    <row r="147" spans="1:17">
      <c r="A147" s="266"/>
      <c r="B147" s="266"/>
      <c r="C147" s="266"/>
      <c r="D147" s="266"/>
      <c r="E147" s="497"/>
      <c r="F147" s="203"/>
      <c r="G147" s="12"/>
      <c r="H147" s="266"/>
      <c r="I147" s="266"/>
      <c r="J147" s="266"/>
      <c r="K147" s="266"/>
      <c r="L147" s="266"/>
      <c r="M147" s="266"/>
      <c r="N147" s="266"/>
      <c r="O147" s="982"/>
      <c r="P147" s="874"/>
      <c r="Q147" s="875"/>
    </row>
    <row r="148" spans="1:17">
      <c r="A148" s="266"/>
      <c r="B148" s="266"/>
      <c r="C148" s="266"/>
      <c r="D148" s="266"/>
      <c r="E148" s="497"/>
      <c r="F148" s="203"/>
      <c r="G148" s="12"/>
      <c r="H148" s="266"/>
      <c r="I148" s="266"/>
      <c r="J148" s="266"/>
      <c r="K148" s="266"/>
      <c r="L148" s="266"/>
      <c r="M148" s="266"/>
      <c r="N148" s="266"/>
      <c r="O148" s="982"/>
      <c r="P148" s="874"/>
      <c r="Q148" s="875"/>
    </row>
    <row r="149" spans="1:17">
      <c r="A149" s="266"/>
      <c r="B149" s="266"/>
      <c r="C149" s="266"/>
      <c r="D149" s="266"/>
      <c r="E149" s="497"/>
      <c r="F149" s="203"/>
      <c r="G149" s="12"/>
      <c r="H149" s="266"/>
      <c r="I149" s="266"/>
      <c r="J149" s="266"/>
      <c r="K149" s="266"/>
      <c r="L149" s="266"/>
      <c r="M149" s="266"/>
      <c r="N149" s="266"/>
      <c r="O149" s="982"/>
      <c r="P149" s="874"/>
      <c r="Q149" s="875"/>
    </row>
  </sheetData>
  <mergeCells count="180">
    <mergeCell ref="Q93:Q94"/>
    <mergeCell ref="A93:A94"/>
    <mergeCell ref="B93:B94"/>
    <mergeCell ref="C93:C94"/>
    <mergeCell ref="D93:D94"/>
    <mergeCell ref="E93:E94"/>
    <mergeCell ref="F93:F94"/>
    <mergeCell ref="N93:N94"/>
    <mergeCell ref="O93:O94"/>
    <mergeCell ref="P93:P94"/>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29:A50"/>
    <mergeCell ref="B29:B50"/>
    <mergeCell ref="C29:C50"/>
    <mergeCell ref="D29:D30"/>
    <mergeCell ref="E29:E50"/>
    <mergeCell ref="F29:F50"/>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A27:A28"/>
    <mergeCell ref="B27:B28"/>
    <mergeCell ref="C27:C28"/>
    <mergeCell ref="D27:D28"/>
    <mergeCell ref="E27:E28"/>
    <mergeCell ref="F27:F28"/>
    <mergeCell ref="C20:C24"/>
    <mergeCell ref="D20:D21"/>
    <mergeCell ref="E20:E24"/>
    <mergeCell ref="F20:F24"/>
    <mergeCell ref="N20:N21"/>
    <mergeCell ref="O20:O21"/>
    <mergeCell ref="N27:N28"/>
    <mergeCell ref="O27:O28"/>
    <mergeCell ref="P27:P28"/>
    <mergeCell ref="Q27:Q28"/>
    <mergeCell ref="O53:O54"/>
    <mergeCell ref="P53:P54"/>
    <mergeCell ref="Q53:Q54"/>
    <mergeCell ref="P20:P21"/>
    <mergeCell ref="Q20:Q21"/>
    <mergeCell ref="D41:D43"/>
    <mergeCell ref="C51:G51"/>
    <mergeCell ref="C52:Q52"/>
    <mergeCell ref="C53:C90"/>
    <mergeCell ref="D53:D54"/>
    <mergeCell ref="E53:E90"/>
    <mergeCell ref="F53:F90"/>
    <mergeCell ref="N53:N54"/>
    <mergeCell ref="P29:P30"/>
    <mergeCell ref="Q29:Q30"/>
    <mergeCell ref="D31:D37"/>
    <mergeCell ref="D38:D40"/>
    <mergeCell ref="E91:E92"/>
    <mergeCell ref="F91:F92"/>
    <mergeCell ref="N91:N92"/>
    <mergeCell ref="O91:O92"/>
    <mergeCell ref="P91:P92"/>
    <mergeCell ref="Q91:Q92"/>
    <mergeCell ref="D79:D80"/>
    <mergeCell ref="D81:D85"/>
    <mergeCell ref="A91:A92"/>
    <mergeCell ref="B91:B92"/>
    <mergeCell ref="C91:C92"/>
    <mergeCell ref="D91:D92"/>
    <mergeCell ref="A53:A90"/>
    <mergeCell ref="B53:B90"/>
    <mergeCell ref="D55:D64"/>
    <mergeCell ref="D66:D71"/>
    <mergeCell ref="D73:D78"/>
    <mergeCell ref="N95:N96"/>
    <mergeCell ref="O95:O96"/>
    <mergeCell ref="P95:P96"/>
    <mergeCell ref="Q95:Q96"/>
    <mergeCell ref="C97:G97"/>
    <mergeCell ref="C98:Q98"/>
    <mergeCell ref="A95:A96"/>
    <mergeCell ref="B95:B96"/>
    <mergeCell ref="C95:C96"/>
    <mergeCell ref="D95:D96"/>
    <mergeCell ref="E95:E96"/>
    <mergeCell ref="F95:F96"/>
    <mergeCell ref="A101:A103"/>
    <mergeCell ref="B101:B103"/>
    <mergeCell ref="C101:C103"/>
    <mergeCell ref="D101:D103"/>
    <mergeCell ref="E101:E103"/>
    <mergeCell ref="F101:F103"/>
    <mergeCell ref="A99:A100"/>
    <mergeCell ref="B99:B100"/>
    <mergeCell ref="C99:C100"/>
    <mergeCell ref="D99:D100"/>
    <mergeCell ref="E99:E100"/>
    <mergeCell ref="F99:F100"/>
    <mergeCell ref="Q104:Q105"/>
    <mergeCell ref="A106:A123"/>
    <mergeCell ref="B106:B123"/>
    <mergeCell ref="C106:C123"/>
    <mergeCell ref="E106:E123"/>
    <mergeCell ref="F106:F123"/>
    <mergeCell ref="G106:G122"/>
    <mergeCell ref="A104:A105"/>
    <mergeCell ref="B104:B105"/>
    <mergeCell ref="C104:C105"/>
    <mergeCell ref="D104:D105"/>
    <mergeCell ref="E104:E105"/>
    <mergeCell ref="F104:F105"/>
    <mergeCell ref="H106:H122"/>
    <mergeCell ref="I106:I122"/>
    <mergeCell ref="J106:J122"/>
    <mergeCell ref="K106:K122"/>
    <mergeCell ref="L106:L122"/>
    <mergeCell ref="M106:M122"/>
    <mergeCell ref="N104:N105"/>
    <mergeCell ref="O104:O105"/>
    <mergeCell ref="P104:P105"/>
    <mergeCell ref="B128:G128"/>
    <mergeCell ref="N128:Q128"/>
    <mergeCell ref="G132:N132"/>
    <mergeCell ref="D133:H133"/>
    <mergeCell ref="I133:L133"/>
    <mergeCell ref="N124:N125"/>
    <mergeCell ref="O124:O125"/>
    <mergeCell ref="P124:P125"/>
    <mergeCell ref="Q124:Q125"/>
    <mergeCell ref="C126:G126"/>
    <mergeCell ref="B127:G127"/>
    <mergeCell ref="D136:H136"/>
    <mergeCell ref="I136:L136"/>
    <mergeCell ref="D137:H137"/>
    <mergeCell ref="I137:L137"/>
    <mergeCell ref="D134:H134"/>
    <mergeCell ref="I134:L134"/>
    <mergeCell ref="D135:H135"/>
    <mergeCell ref="I135:L135"/>
    <mergeCell ref="D141:H141"/>
    <mergeCell ref="I141:L141"/>
    <mergeCell ref="D142:H142"/>
    <mergeCell ref="I142:L142"/>
    <mergeCell ref="D143:H143"/>
    <mergeCell ref="I143:L143"/>
    <mergeCell ref="D138:H138"/>
    <mergeCell ref="I138:L138"/>
    <mergeCell ref="D139:H139"/>
    <mergeCell ref="I139:L139"/>
    <mergeCell ref="D140:H140"/>
    <mergeCell ref="I140:L140"/>
  </mergeCells>
  <pageMargins left="0.7" right="0.7" top="0.75" bottom="0.75" header="0.3" footer="0.3"/>
  <pageSetup paperSize="9" scale="87"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9"/>
  <sheetViews>
    <sheetView topLeftCell="A19" zoomScaleNormal="100" workbookViewId="0">
      <selection activeCell="K28" sqref="K28"/>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8.285156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1" spans="1:17" ht="43.15" customHeight="1">
      <c r="A1" s="1"/>
      <c r="B1" s="1"/>
      <c r="C1" s="1"/>
      <c r="D1" s="1"/>
      <c r="E1" s="382"/>
      <c r="F1" s="1"/>
      <c r="G1" s="383"/>
      <c r="H1" s="1"/>
      <c r="I1" s="1"/>
      <c r="J1" s="1"/>
      <c r="K1" s="1"/>
      <c r="L1" s="3670" t="s">
        <v>968</v>
      </c>
      <c r="M1" s="3670"/>
      <c r="N1" s="3670"/>
      <c r="O1" s="3670"/>
      <c r="P1" s="3670"/>
      <c r="Q1" s="3670"/>
    </row>
    <row r="2" spans="1:17">
      <c r="A2" s="1"/>
      <c r="B2" s="1"/>
      <c r="C2" s="1"/>
      <c r="D2" s="385"/>
      <c r="E2" s="14" t="s">
        <v>289</v>
      </c>
      <c r="F2" s="15"/>
      <c r="G2" s="16"/>
      <c r="H2" s="15"/>
      <c r="I2" s="15"/>
      <c r="J2" s="15"/>
      <c r="K2" s="385"/>
      <c r="L2" s="388"/>
      <c r="M2" s="389"/>
      <c r="N2" s="389"/>
      <c r="O2" s="389"/>
      <c r="P2" s="389"/>
      <c r="Q2" s="389"/>
    </row>
    <row r="3" spans="1:17" ht="13.5" thickBot="1">
      <c r="A3" s="17"/>
      <c r="B3" s="18"/>
      <c r="C3" s="18"/>
      <c r="D3" s="3671" t="s">
        <v>34</v>
      </c>
      <c r="E3" s="3671"/>
      <c r="F3" s="3671"/>
      <c r="G3" s="3671"/>
      <c r="H3" s="3671"/>
      <c r="I3" s="3671"/>
      <c r="J3" s="3671"/>
      <c r="K3" s="3671"/>
      <c r="L3" s="3671"/>
      <c r="M3" s="3671"/>
      <c r="N3" s="3671"/>
      <c r="O3" s="3671"/>
      <c r="P3" s="3671"/>
      <c r="Q3" s="3671"/>
    </row>
    <row r="4" spans="1:17" ht="28.15" customHeight="1">
      <c r="A4" s="3655" t="s">
        <v>0</v>
      </c>
      <c r="B4" s="3657" t="s">
        <v>1</v>
      </c>
      <c r="C4" s="3657" t="s">
        <v>2</v>
      </c>
      <c r="D4" s="3660" t="s">
        <v>3</v>
      </c>
      <c r="E4" s="2450" t="s">
        <v>4</v>
      </c>
      <c r="F4" s="2456" t="s">
        <v>5</v>
      </c>
      <c r="G4" s="2456" t="s">
        <v>6</v>
      </c>
      <c r="H4" s="3663" t="s">
        <v>799</v>
      </c>
      <c r="I4" s="3664"/>
      <c r="J4" s="3664"/>
      <c r="K4" s="3665"/>
      <c r="L4" s="3106" t="s">
        <v>283</v>
      </c>
      <c r="M4" s="3106" t="s">
        <v>802</v>
      </c>
      <c r="N4" s="2487" t="s">
        <v>21</v>
      </c>
      <c r="O4" s="2488"/>
      <c r="P4" s="2488"/>
      <c r="Q4" s="2489"/>
    </row>
    <row r="5" spans="1:17">
      <c r="A5" s="3656"/>
      <c r="B5" s="3658"/>
      <c r="C5" s="3658"/>
      <c r="D5" s="3661"/>
      <c r="E5" s="2451"/>
      <c r="F5" s="2457"/>
      <c r="G5" s="2457"/>
      <c r="H5" s="2490" t="s">
        <v>7</v>
      </c>
      <c r="I5" s="3666" t="s">
        <v>8</v>
      </c>
      <c r="J5" s="3667"/>
      <c r="K5" s="2493" t="s">
        <v>284</v>
      </c>
      <c r="L5" s="3048"/>
      <c r="M5" s="3048"/>
      <c r="N5" s="2495" t="s">
        <v>33</v>
      </c>
      <c r="O5" s="3666" t="s">
        <v>9</v>
      </c>
      <c r="P5" s="3668"/>
      <c r="Q5" s="3669"/>
    </row>
    <row r="6" spans="1:17" ht="113.45" customHeight="1" thickBot="1">
      <c r="A6" s="2491"/>
      <c r="B6" s="3659"/>
      <c r="C6" s="3659"/>
      <c r="D6" s="3662"/>
      <c r="E6" s="2452"/>
      <c r="F6" s="2458"/>
      <c r="G6" s="2458"/>
      <c r="H6" s="2491"/>
      <c r="I6" s="495" t="s">
        <v>7</v>
      </c>
      <c r="J6" s="496" t="s">
        <v>10</v>
      </c>
      <c r="K6" s="2494"/>
      <c r="L6" s="3049"/>
      <c r="M6" s="3049"/>
      <c r="N6" s="2496"/>
      <c r="O6" s="21" t="s">
        <v>55</v>
      </c>
      <c r="P6" s="21" t="s">
        <v>133</v>
      </c>
      <c r="Q6" s="22" t="s">
        <v>794</v>
      </c>
    </row>
    <row r="7" spans="1:17" ht="13.5" thickBot="1">
      <c r="A7" s="23" t="s">
        <v>11</v>
      </c>
      <c r="B7" s="3675" t="s">
        <v>290</v>
      </c>
      <c r="C7" s="2465"/>
      <c r="D7" s="2465"/>
      <c r="E7" s="2465"/>
      <c r="F7" s="2465"/>
      <c r="G7" s="2465"/>
      <c r="H7" s="2465"/>
      <c r="I7" s="2465"/>
      <c r="J7" s="2465"/>
      <c r="K7" s="2465"/>
      <c r="L7" s="2465"/>
      <c r="M7" s="2465"/>
      <c r="N7" s="2465"/>
      <c r="O7" s="2465"/>
      <c r="P7" s="2465"/>
      <c r="Q7" s="2466"/>
    </row>
    <row r="8" spans="1:17" ht="13.5" thickBot="1">
      <c r="A8" s="24" t="s">
        <v>11</v>
      </c>
      <c r="B8" s="25" t="s">
        <v>11</v>
      </c>
      <c r="C8" s="2508" t="s">
        <v>291</v>
      </c>
      <c r="D8" s="2509"/>
      <c r="E8" s="2509"/>
      <c r="F8" s="2509"/>
      <c r="G8" s="2509"/>
      <c r="H8" s="2509"/>
      <c r="I8" s="2509"/>
      <c r="J8" s="2509"/>
      <c r="K8" s="2509"/>
      <c r="L8" s="2509"/>
      <c r="M8" s="2509"/>
      <c r="N8" s="2546"/>
      <c r="O8" s="2546"/>
      <c r="P8" s="2546"/>
      <c r="Q8" s="2547"/>
    </row>
    <row r="9" spans="1:17">
      <c r="A9" s="2987" t="s">
        <v>11</v>
      </c>
      <c r="B9" s="2989" t="s">
        <v>11</v>
      </c>
      <c r="C9" s="2499" t="s">
        <v>11</v>
      </c>
      <c r="D9" s="2501" t="s">
        <v>292</v>
      </c>
      <c r="E9" s="3672" t="s">
        <v>293</v>
      </c>
      <c r="F9" s="2519" t="s">
        <v>294</v>
      </c>
      <c r="G9" s="1023" t="s">
        <v>37</v>
      </c>
      <c r="H9" s="507">
        <f>I9+K9</f>
        <v>301.89999999999998</v>
      </c>
      <c r="I9" s="1025">
        <v>301.89999999999998</v>
      </c>
      <c r="J9" s="1025">
        <v>280.60000000000002</v>
      </c>
      <c r="K9" s="508">
        <v>0</v>
      </c>
      <c r="L9" s="1097">
        <v>330</v>
      </c>
      <c r="M9" s="509">
        <v>360</v>
      </c>
      <c r="N9" s="510" t="s">
        <v>295</v>
      </c>
      <c r="O9" s="511" t="s">
        <v>296</v>
      </c>
      <c r="P9" s="511" t="s">
        <v>1014</v>
      </c>
      <c r="Q9" s="177">
        <v>180</v>
      </c>
    </row>
    <row r="10" spans="1:17">
      <c r="A10" s="2997"/>
      <c r="B10" s="2532"/>
      <c r="C10" s="2511"/>
      <c r="D10" s="2512"/>
      <c r="E10" s="3673"/>
      <c r="F10" s="2520"/>
      <c r="G10" s="27" t="s">
        <v>56</v>
      </c>
      <c r="H10" s="512">
        <f>I10+K10</f>
        <v>0</v>
      </c>
      <c r="I10" s="28">
        <v>0</v>
      </c>
      <c r="J10" s="28">
        <v>0</v>
      </c>
      <c r="K10" s="513">
        <v>0</v>
      </c>
      <c r="L10" s="29"/>
      <c r="M10" s="500"/>
      <c r="N10" s="514" t="s">
        <v>297</v>
      </c>
      <c r="O10" s="515" t="s">
        <v>57</v>
      </c>
      <c r="P10" s="515" t="s">
        <v>57</v>
      </c>
      <c r="Q10" s="527">
        <v>2</v>
      </c>
    </row>
    <row r="11" spans="1:17" ht="15" customHeight="1">
      <c r="A11" s="2997"/>
      <c r="B11" s="2532"/>
      <c r="C11" s="2511"/>
      <c r="D11" s="2512"/>
      <c r="E11" s="3673"/>
      <c r="F11" s="2520"/>
      <c r="G11" s="27" t="s">
        <v>285</v>
      </c>
      <c r="H11" s="512">
        <f>I11+K11</f>
        <v>23.5</v>
      </c>
      <c r="I11" s="28">
        <v>23.5</v>
      </c>
      <c r="J11" s="28">
        <v>4</v>
      </c>
      <c r="K11" s="513">
        <v>0</v>
      </c>
      <c r="L11" s="29">
        <v>26</v>
      </c>
      <c r="M11" s="500">
        <v>28</v>
      </c>
      <c r="N11" s="516" t="s">
        <v>299</v>
      </c>
      <c r="O11" s="515" t="s">
        <v>300</v>
      </c>
      <c r="P11" s="515" t="s">
        <v>310</v>
      </c>
      <c r="Q11" s="527">
        <v>14000</v>
      </c>
    </row>
    <row r="12" spans="1:17" ht="13.5" thickBot="1">
      <c r="A12" s="2988"/>
      <c r="B12" s="2990"/>
      <c r="C12" s="2500"/>
      <c r="D12" s="2502"/>
      <c r="E12" s="3674"/>
      <c r="F12" s="2521"/>
      <c r="G12" s="1024" t="s">
        <v>12</v>
      </c>
      <c r="H12" s="517">
        <f t="shared" ref="H12:M12" si="0">H9+H10+H11</f>
        <v>325.39999999999998</v>
      </c>
      <c r="I12" s="517">
        <f t="shared" si="0"/>
        <v>325.39999999999998</v>
      </c>
      <c r="J12" s="517">
        <f t="shared" si="0"/>
        <v>284.60000000000002</v>
      </c>
      <c r="K12" s="518">
        <f t="shared" si="0"/>
        <v>0</v>
      </c>
      <c r="L12" s="31">
        <f t="shared" si="0"/>
        <v>356</v>
      </c>
      <c r="M12" s="51">
        <f t="shared" si="0"/>
        <v>388</v>
      </c>
      <c r="N12" s="519"/>
      <c r="O12" s="520"/>
      <c r="P12" s="520"/>
      <c r="Q12" s="521"/>
    </row>
    <row r="13" spans="1:17">
      <c r="A13" s="2987" t="s">
        <v>11</v>
      </c>
      <c r="B13" s="2989" t="s">
        <v>11</v>
      </c>
      <c r="C13" s="2499" t="s">
        <v>13</v>
      </c>
      <c r="D13" s="2501" t="s">
        <v>301</v>
      </c>
      <c r="E13" s="3672" t="s">
        <v>302</v>
      </c>
      <c r="F13" s="2519" t="s">
        <v>294</v>
      </c>
      <c r="G13" s="1023" t="s">
        <v>37</v>
      </c>
      <c r="H13" s="507">
        <f>I13+K13</f>
        <v>351.3</v>
      </c>
      <c r="I13" s="1025">
        <v>351.3</v>
      </c>
      <c r="J13" s="1025">
        <v>317.39999999999998</v>
      </c>
      <c r="K13" s="508">
        <v>0</v>
      </c>
      <c r="L13" s="1097">
        <v>390</v>
      </c>
      <c r="M13" s="509">
        <v>425</v>
      </c>
      <c r="N13" s="522" t="s">
        <v>295</v>
      </c>
      <c r="O13" s="523">
        <v>148</v>
      </c>
      <c r="P13" s="523">
        <v>148</v>
      </c>
      <c r="Q13" s="2173">
        <v>148</v>
      </c>
    </row>
    <row r="14" spans="1:17">
      <c r="A14" s="2997"/>
      <c r="B14" s="2532"/>
      <c r="C14" s="2511"/>
      <c r="D14" s="2512"/>
      <c r="E14" s="3673"/>
      <c r="F14" s="2520"/>
      <c r="G14" s="27" t="s">
        <v>56</v>
      </c>
      <c r="H14" s="512">
        <f>I14+K14</f>
        <v>0</v>
      </c>
      <c r="I14" s="28">
        <v>0</v>
      </c>
      <c r="J14" s="28">
        <v>0</v>
      </c>
      <c r="K14" s="513">
        <v>0</v>
      </c>
      <c r="L14" s="29"/>
      <c r="M14" s="500"/>
      <c r="N14" s="514" t="s">
        <v>297</v>
      </c>
      <c r="O14" s="524">
        <v>4</v>
      </c>
      <c r="P14" s="524">
        <v>4</v>
      </c>
      <c r="Q14" s="527">
        <v>4</v>
      </c>
    </row>
    <row r="15" spans="1:17" ht="15.6" customHeight="1">
      <c r="A15" s="2997"/>
      <c r="B15" s="2532"/>
      <c r="C15" s="2511"/>
      <c r="D15" s="2512"/>
      <c r="E15" s="3673"/>
      <c r="F15" s="2520"/>
      <c r="G15" s="27" t="s">
        <v>285</v>
      </c>
      <c r="H15" s="512">
        <f>I15+K15</f>
        <v>42</v>
      </c>
      <c r="I15" s="28">
        <v>42</v>
      </c>
      <c r="J15" s="28">
        <v>0</v>
      </c>
      <c r="K15" s="513">
        <v>0</v>
      </c>
      <c r="L15" s="29">
        <v>46</v>
      </c>
      <c r="M15" s="500">
        <v>50</v>
      </c>
      <c r="N15" s="516" t="s">
        <v>303</v>
      </c>
      <c r="O15" s="515" t="s">
        <v>304</v>
      </c>
      <c r="P15" s="515" t="s">
        <v>1015</v>
      </c>
      <c r="Q15" s="527">
        <v>11000</v>
      </c>
    </row>
    <row r="16" spans="1:17" ht="13.5" thickBot="1">
      <c r="A16" s="2988"/>
      <c r="B16" s="2990"/>
      <c r="C16" s="2500"/>
      <c r="D16" s="2502"/>
      <c r="E16" s="3674"/>
      <c r="F16" s="2521"/>
      <c r="G16" s="1024" t="s">
        <v>12</v>
      </c>
      <c r="H16" s="517">
        <f t="shared" ref="H16:M16" si="1">H13+H14+H15</f>
        <v>393.3</v>
      </c>
      <c r="I16" s="517">
        <f t="shared" si="1"/>
        <v>393.3</v>
      </c>
      <c r="J16" s="517">
        <f t="shared" si="1"/>
        <v>317.39999999999998</v>
      </c>
      <c r="K16" s="518">
        <f t="shared" si="1"/>
        <v>0</v>
      </c>
      <c r="L16" s="31">
        <f t="shared" si="1"/>
        <v>436</v>
      </c>
      <c r="M16" s="51">
        <f t="shared" si="1"/>
        <v>475</v>
      </c>
      <c r="N16" s="519"/>
      <c r="O16" s="520"/>
      <c r="P16" s="520"/>
      <c r="Q16" s="521"/>
    </row>
    <row r="17" spans="1:17">
      <c r="A17" s="2987" t="s">
        <v>11</v>
      </c>
      <c r="B17" s="2989" t="s">
        <v>11</v>
      </c>
      <c r="C17" s="2499" t="s">
        <v>35</v>
      </c>
      <c r="D17" s="2501" t="s">
        <v>305</v>
      </c>
      <c r="E17" s="3672" t="s">
        <v>306</v>
      </c>
      <c r="F17" s="2519" t="s">
        <v>294</v>
      </c>
      <c r="G17" s="1023" t="s">
        <v>37</v>
      </c>
      <c r="H17" s="507">
        <f>I17+K17</f>
        <v>1113.7</v>
      </c>
      <c r="I17" s="1025">
        <v>1113.7</v>
      </c>
      <c r="J17" s="1025">
        <v>1032.4000000000001</v>
      </c>
      <c r="K17" s="508">
        <v>0</v>
      </c>
      <c r="L17" s="1097">
        <v>1225</v>
      </c>
      <c r="M17" s="1096">
        <v>1340</v>
      </c>
      <c r="N17" s="510" t="s">
        <v>295</v>
      </c>
      <c r="O17" s="511" t="s">
        <v>40</v>
      </c>
      <c r="P17" s="511" t="s">
        <v>40</v>
      </c>
      <c r="Q17" s="177">
        <v>13</v>
      </c>
    </row>
    <row r="18" spans="1:17">
      <c r="A18" s="2997"/>
      <c r="B18" s="2532"/>
      <c r="C18" s="2511"/>
      <c r="D18" s="2512"/>
      <c r="E18" s="3673"/>
      <c r="F18" s="2520"/>
      <c r="G18" s="27" t="s">
        <v>56</v>
      </c>
      <c r="H18" s="512">
        <f>I18+K18</f>
        <v>0</v>
      </c>
      <c r="I18" s="28">
        <v>0</v>
      </c>
      <c r="J18" s="28">
        <v>0</v>
      </c>
      <c r="K18" s="513">
        <v>0</v>
      </c>
      <c r="L18" s="29"/>
      <c r="M18" s="36"/>
      <c r="N18" s="514" t="s">
        <v>297</v>
      </c>
      <c r="O18" s="515" t="s">
        <v>57</v>
      </c>
      <c r="P18" s="515" t="s">
        <v>57</v>
      </c>
      <c r="Q18" s="527">
        <v>2</v>
      </c>
    </row>
    <row r="19" spans="1:17">
      <c r="A19" s="2997"/>
      <c r="B19" s="2532"/>
      <c r="C19" s="2511"/>
      <c r="D19" s="2512"/>
      <c r="E19" s="3673"/>
      <c r="F19" s="2520"/>
      <c r="G19" s="27" t="s">
        <v>285</v>
      </c>
      <c r="H19" s="512">
        <f>I19+K19</f>
        <v>70</v>
      </c>
      <c r="I19" s="28">
        <v>70</v>
      </c>
      <c r="J19" s="28">
        <v>0</v>
      </c>
      <c r="K19" s="513">
        <v>0</v>
      </c>
      <c r="L19" s="29">
        <v>77</v>
      </c>
      <c r="M19" s="36">
        <v>85</v>
      </c>
      <c r="N19" s="526" t="s">
        <v>307</v>
      </c>
      <c r="O19" s="515" t="s">
        <v>1016</v>
      </c>
      <c r="P19" s="515" t="s">
        <v>1017</v>
      </c>
      <c r="Q19" s="527">
        <v>53</v>
      </c>
    </row>
    <row r="20" spans="1:17" ht="25.5">
      <c r="A20" s="2997"/>
      <c r="B20" s="2532"/>
      <c r="C20" s="2511"/>
      <c r="D20" s="2512"/>
      <c r="E20" s="3673"/>
      <c r="F20" s="2520"/>
      <c r="G20" s="27"/>
      <c r="H20" s="512"/>
      <c r="I20" s="28"/>
      <c r="J20" s="28"/>
      <c r="K20" s="513"/>
      <c r="L20" s="29"/>
      <c r="M20" s="36"/>
      <c r="N20" s="516" t="s">
        <v>309</v>
      </c>
      <c r="O20" s="515" t="s">
        <v>963</v>
      </c>
      <c r="P20" s="515" t="s">
        <v>61</v>
      </c>
      <c r="Q20" s="527">
        <v>10</v>
      </c>
    </row>
    <row r="21" spans="1:17" ht="19.149999999999999" customHeight="1" thickBot="1">
      <c r="A21" s="2988"/>
      <c r="B21" s="2990"/>
      <c r="C21" s="2500"/>
      <c r="D21" s="2502"/>
      <c r="E21" s="3674"/>
      <c r="F21" s="2521"/>
      <c r="G21" s="1024" t="s">
        <v>12</v>
      </c>
      <c r="H21" s="517">
        <f t="shared" ref="H21:M21" si="2">H17+H18+H19</f>
        <v>1183.7</v>
      </c>
      <c r="I21" s="517">
        <f t="shared" si="2"/>
        <v>1183.7</v>
      </c>
      <c r="J21" s="517">
        <f t="shared" si="2"/>
        <v>1032.4000000000001</v>
      </c>
      <c r="K21" s="518">
        <f t="shared" si="2"/>
        <v>0</v>
      </c>
      <c r="L21" s="31">
        <f t="shared" si="2"/>
        <v>1302</v>
      </c>
      <c r="M21" s="518">
        <f t="shared" si="2"/>
        <v>1425</v>
      </c>
      <c r="N21" s="528" t="s">
        <v>299</v>
      </c>
      <c r="O21" s="520" t="s">
        <v>1028</v>
      </c>
      <c r="P21" s="520" t="s">
        <v>1029</v>
      </c>
      <c r="Q21" s="2174">
        <v>12700</v>
      </c>
    </row>
    <row r="22" spans="1:17">
      <c r="A22" s="2987" t="s">
        <v>11</v>
      </c>
      <c r="B22" s="2989" t="s">
        <v>11</v>
      </c>
      <c r="C22" s="2499" t="s">
        <v>58</v>
      </c>
      <c r="D22" s="2501" t="s">
        <v>311</v>
      </c>
      <c r="E22" s="3672" t="s">
        <v>312</v>
      </c>
      <c r="F22" s="2519" t="s">
        <v>294</v>
      </c>
      <c r="G22" s="1023" t="s">
        <v>37</v>
      </c>
      <c r="H22" s="507">
        <f>I22+K22</f>
        <v>217.7</v>
      </c>
      <c r="I22" s="1025">
        <v>217.7</v>
      </c>
      <c r="J22" s="1025">
        <v>159.9</v>
      </c>
      <c r="K22" s="508">
        <v>0</v>
      </c>
      <c r="L22" s="1097">
        <v>0</v>
      </c>
      <c r="M22" s="509">
        <v>0</v>
      </c>
      <c r="N22" s="529" t="s">
        <v>313</v>
      </c>
      <c r="O22" s="511" t="s">
        <v>315</v>
      </c>
      <c r="P22" s="511" t="s">
        <v>314</v>
      </c>
      <c r="Q22" s="177">
        <v>32</v>
      </c>
    </row>
    <row r="23" spans="1:17">
      <c r="A23" s="2997"/>
      <c r="B23" s="2532"/>
      <c r="C23" s="2511"/>
      <c r="D23" s="2512"/>
      <c r="E23" s="3673"/>
      <c r="F23" s="2520"/>
      <c r="G23" s="27" t="s">
        <v>56</v>
      </c>
      <c r="H23" s="512">
        <f>I23+K23</f>
        <v>0</v>
      </c>
      <c r="I23" s="28">
        <v>0</v>
      </c>
      <c r="J23" s="28">
        <v>0</v>
      </c>
      <c r="K23" s="513">
        <v>0</v>
      </c>
      <c r="L23" s="29"/>
      <c r="M23" s="500"/>
      <c r="N23" s="516" t="s">
        <v>316</v>
      </c>
      <c r="O23" s="515" t="s">
        <v>62</v>
      </c>
      <c r="P23" s="515" t="s">
        <v>1018</v>
      </c>
      <c r="Q23" s="527">
        <v>10500</v>
      </c>
    </row>
    <row r="24" spans="1:17" ht="25.5">
      <c r="A24" s="2997"/>
      <c r="B24" s="2532"/>
      <c r="C24" s="2511"/>
      <c r="D24" s="2512"/>
      <c r="E24" s="3673"/>
      <c r="F24" s="2520"/>
      <c r="G24" s="27" t="s">
        <v>285</v>
      </c>
      <c r="H24" s="512">
        <f>I24+K24</f>
        <v>3.5</v>
      </c>
      <c r="I24" s="28">
        <v>3.5</v>
      </c>
      <c r="J24" s="28">
        <v>0</v>
      </c>
      <c r="K24" s="513">
        <v>0</v>
      </c>
      <c r="L24" s="29">
        <v>0</v>
      </c>
      <c r="M24" s="500">
        <v>0</v>
      </c>
      <c r="N24" s="516" t="s">
        <v>318</v>
      </c>
      <c r="O24" s="515" t="s">
        <v>61</v>
      </c>
      <c r="P24" s="515" t="s">
        <v>61</v>
      </c>
      <c r="Q24" s="527">
        <v>11</v>
      </c>
    </row>
    <row r="25" spans="1:17" ht="13.5" thickBot="1">
      <c r="A25" s="2988"/>
      <c r="B25" s="2990"/>
      <c r="C25" s="2500"/>
      <c r="D25" s="2502"/>
      <c r="E25" s="3674"/>
      <c r="F25" s="2521"/>
      <c r="G25" s="1024" t="s">
        <v>12</v>
      </c>
      <c r="H25" s="517">
        <f t="shared" ref="H25:M25" si="3">H22+H23+H24</f>
        <v>221.2</v>
      </c>
      <c r="I25" s="517">
        <f t="shared" si="3"/>
        <v>221.2</v>
      </c>
      <c r="J25" s="517">
        <f t="shared" si="3"/>
        <v>159.9</v>
      </c>
      <c r="K25" s="517">
        <f t="shared" si="3"/>
        <v>0</v>
      </c>
      <c r="L25" s="31">
        <f t="shared" si="3"/>
        <v>0</v>
      </c>
      <c r="M25" s="51">
        <f t="shared" si="3"/>
        <v>0</v>
      </c>
      <c r="N25" s="528" t="s">
        <v>319</v>
      </c>
      <c r="O25" s="520" t="s">
        <v>320</v>
      </c>
      <c r="P25" s="520" t="s">
        <v>1019</v>
      </c>
      <c r="Q25" s="2174">
        <v>3360</v>
      </c>
    </row>
    <row r="26" spans="1:17">
      <c r="A26" s="2987" t="s">
        <v>11</v>
      </c>
      <c r="B26" s="2989" t="s">
        <v>11</v>
      </c>
      <c r="C26" s="2499" t="s">
        <v>38</v>
      </c>
      <c r="D26" s="2501" t="s">
        <v>321</v>
      </c>
      <c r="E26" s="3672" t="s">
        <v>322</v>
      </c>
      <c r="F26" s="2519" t="s">
        <v>294</v>
      </c>
      <c r="G26" s="1023" t="s">
        <v>37</v>
      </c>
      <c r="H26" s="507">
        <f>I26+K26</f>
        <v>174.2</v>
      </c>
      <c r="I26" s="1025">
        <v>174.2</v>
      </c>
      <c r="J26" s="1025">
        <v>161.19999999999999</v>
      </c>
      <c r="K26" s="508">
        <v>0</v>
      </c>
      <c r="L26" s="1097">
        <v>190</v>
      </c>
      <c r="M26" s="509">
        <v>210</v>
      </c>
      <c r="N26" s="529" t="s">
        <v>323</v>
      </c>
      <c r="O26" s="2175" t="s">
        <v>308</v>
      </c>
      <c r="P26" s="2175" t="s">
        <v>1020</v>
      </c>
      <c r="Q26" s="177">
        <v>72</v>
      </c>
    </row>
    <row r="27" spans="1:17">
      <c r="A27" s="2997"/>
      <c r="B27" s="2532"/>
      <c r="C27" s="2511"/>
      <c r="D27" s="2512"/>
      <c r="E27" s="3673"/>
      <c r="F27" s="2520"/>
      <c r="G27" s="505" t="s">
        <v>56</v>
      </c>
      <c r="H27" s="530">
        <f>I27+K27</f>
        <v>0</v>
      </c>
      <c r="I27" s="531">
        <v>0</v>
      </c>
      <c r="J27" s="531">
        <v>0</v>
      </c>
      <c r="K27" s="532">
        <v>0</v>
      </c>
      <c r="L27" s="533"/>
      <c r="M27" s="534"/>
      <c r="N27" s="516" t="s">
        <v>324</v>
      </c>
      <c r="O27" s="2176" t="s">
        <v>325</v>
      </c>
      <c r="P27" s="2176" t="s">
        <v>314</v>
      </c>
      <c r="Q27" s="527">
        <v>30</v>
      </c>
    </row>
    <row r="28" spans="1:17" ht="16.149999999999999" customHeight="1">
      <c r="A28" s="2997"/>
      <c r="B28" s="2532"/>
      <c r="C28" s="2511"/>
      <c r="D28" s="2512"/>
      <c r="E28" s="3673"/>
      <c r="F28" s="2520"/>
      <c r="G28" s="27" t="s">
        <v>285</v>
      </c>
      <c r="H28" s="512">
        <f>I28+K28</f>
        <v>127</v>
      </c>
      <c r="I28" s="28">
        <v>122</v>
      </c>
      <c r="J28" s="28">
        <v>0</v>
      </c>
      <c r="K28" s="513">
        <v>5</v>
      </c>
      <c r="L28" s="535">
        <v>140</v>
      </c>
      <c r="M28" s="536">
        <v>154</v>
      </c>
      <c r="N28" s="516" t="s">
        <v>303</v>
      </c>
      <c r="O28" s="2176" t="s">
        <v>326</v>
      </c>
      <c r="P28" s="2176" t="s">
        <v>327</v>
      </c>
      <c r="Q28" s="527">
        <v>44000</v>
      </c>
    </row>
    <row r="29" spans="1:17" ht="13.5" thickBot="1">
      <c r="A29" s="2988"/>
      <c r="B29" s="2990"/>
      <c r="C29" s="2500"/>
      <c r="D29" s="2502"/>
      <c r="E29" s="3674"/>
      <c r="F29" s="2521"/>
      <c r="G29" s="1024" t="s">
        <v>12</v>
      </c>
      <c r="H29" s="517">
        <f t="shared" ref="H29:M29" si="4">H26+H28+H27</f>
        <v>301.2</v>
      </c>
      <c r="I29" s="517">
        <f t="shared" si="4"/>
        <v>296.2</v>
      </c>
      <c r="J29" s="517">
        <f t="shared" si="4"/>
        <v>161.19999999999999</v>
      </c>
      <c r="K29" s="518">
        <f t="shared" si="4"/>
        <v>5</v>
      </c>
      <c r="L29" s="31">
        <f t="shared" si="4"/>
        <v>330</v>
      </c>
      <c r="M29" s="51">
        <f t="shared" si="4"/>
        <v>364</v>
      </c>
      <c r="N29" s="519"/>
      <c r="O29" s="2177"/>
      <c r="P29" s="2177"/>
      <c r="Q29" s="2174"/>
    </row>
    <row r="30" spans="1:17" ht="22.9" customHeight="1">
      <c r="A30" s="2997" t="s">
        <v>11</v>
      </c>
      <c r="B30" s="2532" t="s">
        <v>11</v>
      </c>
      <c r="C30" s="2511" t="s">
        <v>59</v>
      </c>
      <c r="D30" s="2512" t="s">
        <v>328</v>
      </c>
      <c r="E30" s="3673" t="s">
        <v>41</v>
      </c>
      <c r="F30" s="2520" t="s">
        <v>294</v>
      </c>
      <c r="G30" s="1213" t="s">
        <v>37</v>
      </c>
      <c r="H30" s="1248">
        <f>I30+K30</f>
        <v>13</v>
      </c>
      <c r="I30" s="1211">
        <v>13</v>
      </c>
      <c r="J30" s="1211">
        <v>0</v>
      </c>
      <c r="K30" s="537">
        <v>0</v>
      </c>
      <c r="L30" s="1212">
        <v>15</v>
      </c>
      <c r="M30" s="538">
        <v>17</v>
      </c>
      <c r="N30" s="539" t="s">
        <v>329</v>
      </c>
      <c r="O30" s="163">
        <v>9</v>
      </c>
      <c r="P30" s="163">
        <v>10</v>
      </c>
      <c r="Q30" s="177">
        <v>11</v>
      </c>
    </row>
    <row r="31" spans="1:17" ht="13.5" thickBot="1">
      <c r="A31" s="2988"/>
      <c r="B31" s="2990"/>
      <c r="C31" s="2500"/>
      <c r="D31" s="2502"/>
      <c r="E31" s="3674"/>
      <c r="F31" s="2521"/>
      <c r="G31" s="1024" t="s">
        <v>12</v>
      </c>
      <c r="H31" s="517">
        <f t="shared" ref="H31:M31" si="5">H30*1</f>
        <v>13</v>
      </c>
      <c r="I31" s="517">
        <f t="shared" si="5"/>
        <v>13</v>
      </c>
      <c r="J31" s="517">
        <f t="shared" si="5"/>
        <v>0</v>
      </c>
      <c r="K31" s="518">
        <f t="shared" si="5"/>
        <v>0</v>
      </c>
      <c r="L31" s="31">
        <f t="shared" si="5"/>
        <v>15</v>
      </c>
      <c r="M31" s="518">
        <f t="shared" si="5"/>
        <v>17</v>
      </c>
      <c r="N31" s="528"/>
      <c r="O31" s="520"/>
      <c r="P31" s="520"/>
      <c r="Q31" s="521"/>
    </row>
    <row r="32" spans="1:17">
      <c r="A32" s="2987" t="s">
        <v>11</v>
      </c>
      <c r="B32" s="2989" t="s">
        <v>11</v>
      </c>
      <c r="C32" s="2499" t="s">
        <v>39</v>
      </c>
      <c r="D32" s="2501" t="s">
        <v>330</v>
      </c>
      <c r="E32" s="3672" t="s">
        <v>41</v>
      </c>
      <c r="F32" s="2519" t="s">
        <v>294</v>
      </c>
      <c r="G32" s="1023" t="s">
        <v>37</v>
      </c>
      <c r="H32" s="507"/>
      <c r="I32" s="1025"/>
      <c r="J32" s="1025"/>
      <c r="K32" s="508"/>
      <c r="L32" s="1097">
        <v>5</v>
      </c>
      <c r="M32" s="1096">
        <v>8</v>
      </c>
      <c r="N32" s="529" t="s">
        <v>331</v>
      </c>
      <c r="O32" s="163">
        <v>8</v>
      </c>
      <c r="P32" s="511" t="s">
        <v>61</v>
      </c>
      <c r="Q32" s="177">
        <v>10</v>
      </c>
    </row>
    <row r="33" spans="1:17">
      <c r="A33" s="2997"/>
      <c r="B33" s="2532"/>
      <c r="C33" s="2511"/>
      <c r="D33" s="2512"/>
      <c r="E33" s="3673"/>
      <c r="F33" s="2520"/>
      <c r="G33" s="27"/>
      <c r="H33" s="512"/>
      <c r="I33" s="28"/>
      <c r="J33" s="28"/>
      <c r="K33" s="513"/>
      <c r="L33" s="29"/>
      <c r="M33" s="36"/>
      <c r="N33" s="516"/>
      <c r="O33" s="515"/>
      <c r="P33" s="515"/>
      <c r="Q33" s="540"/>
    </row>
    <row r="34" spans="1:17">
      <c r="A34" s="2997"/>
      <c r="B34" s="2532"/>
      <c r="C34" s="2511"/>
      <c r="D34" s="2512"/>
      <c r="E34" s="3673"/>
      <c r="F34" s="2520"/>
      <c r="G34" s="27"/>
      <c r="H34" s="512"/>
      <c r="I34" s="28"/>
      <c r="J34" s="28"/>
      <c r="K34" s="513"/>
      <c r="L34" s="29"/>
      <c r="M34" s="36"/>
      <c r="N34" s="541"/>
      <c r="O34" s="515"/>
      <c r="P34" s="515"/>
      <c r="Q34" s="540"/>
    </row>
    <row r="35" spans="1:17" ht="13.5" thickBot="1">
      <c r="A35" s="2988"/>
      <c r="B35" s="2990"/>
      <c r="C35" s="2500"/>
      <c r="D35" s="2502"/>
      <c r="E35" s="3674"/>
      <c r="F35" s="2521"/>
      <c r="G35" s="1024" t="s">
        <v>12</v>
      </c>
      <c r="H35" s="517">
        <f t="shared" ref="H35:M35" si="6">H32*1</f>
        <v>0</v>
      </c>
      <c r="I35" s="517">
        <f t="shared" si="6"/>
        <v>0</v>
      </c>
      <c r="J35" s="517">
        <f t="shared" si="6"/>
        <v>0</v>
      </c>
      <c r="K35" s="518">
        <f t="shared" si="6"/>
        <v>0</v>
      </c>
      <c r="L35" s="31">
        <f t="shared" si="6"/>
        <v>5</v>
      </c>
      <c r="M35" s="518">
        <f t="shared" si="6"/>
        <v>8</v>
      </c>
      <c r="N35" s="519"/>
      <c r="O35" s="520"/>
      <c r="P35" s="520"/>
      <c r="Q35" s="521"/>
    </row>
    <row r="36" spans="1:17">
      <c r="A36" s="2987" t="s">
        <v>11</v>
      </c>
      <c r="B36" s="2989" t="s">
        <v>11</v>
      </c>
      <c r="C36" s="3676" t="s">
        <v>60</v>
      </c>
      <c r="D36" s="3679" t="s">
        <v>332</v>
      </c>
      <c r="E36" s="3682" t="s">
        <v>41</v>
      </c>
      <c r="F36" s="3685" t="s">
        <v>294</v>
      </c>
      <c r="G36" s="542" t="s">
        <v>37</v>
      </c>
      <c r="H36" s="543"/>
      <c r="I36" s="544"/>
      <c r="J36" s="544"/>
      <c r="K36" s="545"/>
      <c r="L36" s="546">
        <v>5</v>
      </c>
      <c r="M36" s="546"/>
      <c r="N36" s="547" t="s">
        <v>333</v>
      </c>
      <c r="O36" s="511"/>
      <c r="P36" s="2178">
        <v>1</v>
      </c>
      <c r="Q36" s="2179"/>
    </row>
    <row r="37" spans="1:17">
      <c r="A37" s="2997"/>
      <c r="B37" s="2532"/>
      <c r="C37" s="3677"/>
      <c r="D37" s="3680"/>
      <c r="E37" s="3683"/>
      <c r="F37" s="3686"/>
      <c r="G37" s="548" t="s">
        <v>12</v>
      </c>
      <c r="H37" s="549">
        <f t="shared" ref="H37:M37" si="7">H36*1</f>
        <v>0</v>
      </c>
      <c r="I37" s="549">
        <f t="shared" si="7"/>
        <v>0</v>
      </c>
      <c r="J37" s="549">
        <f t="shared" si="7"/>
        <v>0</v>
      </c>
      <c r="K37" s="549">
        <f t="shared" si="7"/>
        <v>0</v>
      </c>
      <c r="L37" s="549">
        <f t="shared" si="7"/>
        <v>5</v>
      </c>
      <c r="M37" s="550">
        <f t="shared" si="7"/>
        <v>0</v>
      </c>
      <c r="N37" s="551" t="s">
        <v>334</v>
      </c>
      <c r="O37" s="515"/>
      <c r="P37" s="515"/>
      <c r="Q37" s="540"/>
    </row>
    <row r="38" spans="1:17" ht="13.5" thickBot="1">
      <c r="A38" s="2988"/>
      <c r="B38" s="2990"/>
      <c r="C38" s="3678"/>
      <c r="D38" s="3681"/>
      <c r="E38" s="3684"/>
      <c r="F38" s="3687"/>
      <c r="G38" s="552"/>
      <c r="H38" s="553"/>
      <c r="I38" s="553"/>
      <c r="J38" s="553"/>
      <c r="K38" s="554"/>
      <c r="L38" s="554"/>
      <c r="M38" s="555"/>
      <c r="N38" s="556" t="s">
        <v>335</v>
      </c>
      <c r="O38" s="520"/>
      <c r="P38" s="520"/>
      <c r="Q38" s="521"/>
    </row>
    <row r="39" spans="1:17" ht="25.5">
      <c r="A39" s="2987" t="s">
        <v>11</v>
      </c>
      <c r="B39" s="2989" t="s">
        <v>11</v>
      </c>
      <c r="C39" s="3676" t="s">
        <v>61</v>
      </c>
      <c r="D39" s="3679" t="s">
        <v>336</v>
      </c>
      <c r="E39" s="3682" t="s">
        <v>41</v>
      </c>
      <c r="F39" s="3685" t="s">
        <v>294</v>
      </c>
      <c r="G39" s="542" t="s">
        <v>37</v>
      </c>
      <c r="H39" s="543"/>
      <c r="I39" s="544"/>
      <c r="J39" s="544"/>
      <c r="K39" s="558"/>
      <c r="L39" s="559">
        <v>0</v>
      </c>
      <c r="M39" s="560">
        <v>0</v>
      </c>
      <c r="N39" s="547" t="s">
        <v>337</v>
      </c>
      <c r="O39" s="511" t="s">
        <v>287</v>
      </c>
      <c r="P39" s="511" t="s">
        <v>287</v>
      </c>
      <c r="Q39" s="177">
        <v>5</v>
      </c>
    </row>
    <row r="40" spans="1:17" ht="34.15" customHeight="1" thickBot="1">
      <c r="A40" s="2988"/>
      <c r="B40" s="2990"/>
      <c r="C40" s="3678"/>
      <c r="D40" s="3681"/>
      <c r="E40" s="3684"/>
      <c r="F40" s="3687"/>
      <c r="G40" s="561" t="s">
        <v>12</v>
      </c>
      <c r="H40" s="562">
        <f t="shared" ref="H40:M40" si="8">H39*1</f>
        <v>0</v>
      </c>
      <c r="I40" s="562">
        <f t="shared" si="8"/>
        <v>0</v>
      </c>
      <c r="J40" s="562">
        <f t="shared" si="8"/>
        <v>0</v>
      </c>
      <c r="K40" s="562">
        <f t="shared" si="8"/>
        <v>0</v>
      </c>
      <c r="L40" s="562">
        <f t="shared" si="8"/>
        <v>0</v>
      </c>
      <c r="M40" s="563">
        <f t="shared" si="8"/>
        <v>0</v>
      </c>
      <c r="N40" s="556"/>
      <c r="O40" s="525"/>
      <c r="P40" s="525"/>
      <c r="Q40" s="557"/>
    </row>
    <row r="41" spans="1:17" s="1011" customFormat="1" ht="38.25">
      <c r="A41" s="2987" t="s">
        <v>11</v>
      </c>
      <c r="B41" s="2989" t="s">
        <v>11</v>
      </c>
      <c r="C41" s="3676" t="s">
        <v>70</v>
      </c>
      <c r="D41" s="3679" t="s">
        <v>792</v>
      </c>
      <c r="E41" s="3682" t="s">
        <v>41</v>
      </c>
      <c r="F41" s="3685" t="s">
        <v>294</v>
      </c>
      <c r="G41" s="542" t="s">
        <v>37</v>
      </c>
      <c r="H41" s="543">
        <f>I41+K41</f>
        <v>94.3</v>
      </c>
      <c r="I41" s="543">
        <v>88.3</v>
      </c>
      <c r="J41" s="543">
        <v>40.4</v>
      </c>
      <c r="K41" s="543">
        <v>6</v>
      </c>
      <c r="L41" s="543">
        <v>80</v>
      </c>
      <c r="M41" s="543">
        <v>85</v>
      </c>
      <c r="N41" s="2211" t="s">
        <v>1054</v>
      </c>
      <c r="O41" s="2212" t="s">
        <v>262</v>
      </c>
      <c r="P41" s="2212"/>
      <c r="Q41" s="2207"/>
    </row>
    <row r="42" spans="1:17" s="1011" customFormat="1" ht="27.6" customHeight="1" thickBot="1">
      <c r="A42" s="2988"/>
      <c r="B42" s="2990"/>
      <c r="C42" s="3678"/>
      <c r="D42" s="3681"/>
      <c r="E42" s="3684"/>
      <c r="F42" s="3687"/>
      <c r="G42" s="561" t="s">
        <v>12</v>
      </c>
      <c r="H42" s="562">
        <f t="shared" ref="H42:M42" si="9">H41*1</f>
        <v>94.3</v>
      </c>
      <c r="I42" s="562">
        <f t="shared" si="9"/>
        <v>88.3</v>
      </c>
      <c r="J42" s="562">
        <f t="shared" si="9"/>
        <v>40.4</v>
      </c>
      <c r="K42" s="562">
        <f t="shared" si="9"/>
        <v>6</v>
      </c>
      <c r="L42" s="562">
        <f t="shared" si="9"/>
        <v>80</v>
      </c>
      <c r="M42" s="563">
        <f t="shared" si="9"/>
        <v>85</v>
      </c>
      <c r="N42" s="2210" t="s">
        <v>1053</v>
      </c>
      <c r="O42" s="2208" t="s">
        <v>57</v>
      </c>
      <c r="P42" s="2208" t="s">
        <v>57</v>
      </c>
      <c r="Q42" s="2209" t="s">
        <v>57</v>
      </c>
    </row>
    <row r="43" spans="1:17" s="1011" customFormat="1" ht="13.5" thickBot="1">
      <c r="A43" s="1487"/>
      <c r="B43" s="1043"/>
      <c r="C43" s="1489"/>
      <c r="D43" s="1490"/>
      <c r="E43" s="1491"/>
      <c r="F43" s="1492"/>
      <c r="G43" s="1493"/>
      <c r="H43" s="1494"/>
      <c r="I43" s="1494"/>
      <c r="J43" s="1494"/>
      <c r="K43" s="1494"/>
      <c r="L43" s="1494"/>
      <c r="M43" s="1495"/>
      <c r="N43" s="1496"/>
      <c r="O43" s="1497"/>
      <c r="P43" s="1497"/>
      <c r="Q43" s="1498"/>
    </row>
    <row r="44" spans="1:17" ht="13.5" thickBot="1">
      <c r="A44" s="24" t="s">
        <v>11</v>
      </c>
      <c r="B44" s="1028" t="s">
        <v>11</v>
      </c>
      <c r="C44" s="3688" t="s">
        <v>14</v>
      </c>
      <c r="D44" s="3689"/>
      <c r="E44" s="3689"/>
      <c r="F44" s="3689"/>
      <c r="G44" s="3690"/>
      <c r="H44" s="564">
        <f t="shared" ref="H44:M44" si="10">H12+H16+H21+H25+H29+H31+H35+H37+H40+H42</f>
        <v>2532.1</v>
      </c>
      <c r="I44" s="564">
        <f t="shared" si="10"/>
        <v>2521.1</v>
      </c>
      <c r="J44" s="564">
        <f t="shared" si="10"/>
        <v>1995.9000000000003</v>
      </c>
      <c r="K44" s="564">
        <f t="shared" si="10"/>
        <v>11</v>
      </c>
      <c r="L44" s="564">
        <f t="shared" si="10"/>
        <v>2529</v>
      </c>
      <c r="M44" s="564">
        <f t="shared" si="10"/>
        <v>2762</v>
      </c>
      <c r="N44" s="565"/>
      <c r="O44" s="566"/>
      <c r="P44" s="566"/>
      <c r="Q44" s="567"/>
    </row>
    <row r="45" spans="1:17" ht="13.5" thickBot="1">
      <c r="A45" s="24" t="s">
        <v>11</v>
      </c>
      <c r="B45" s="1022" t="s">
        <v>13</v>
      </c>
      <c r="C45" s="3691" t="s">
        <v>338</v>
      </c>
      <c r="D45" s="3692"/>
      <c r="E45" s="3692"/>
      <c r="F45" s="3692"/>
      <c r="G45" s="3692"/>
      <c r="H45" s="3692"/>
      <c r="I45" s="3692"/>
      <c r="J45" s="3692"/>
      <c r="K45" s="3692"/>
      <c r="L45" s="3692"/>
      <c r="M45" s="3692"/>
      <c r="N45" s="3693"/>
      <c r="O45" s="3693"/>
      <c r="P45" s="3693"/>
      <c r="Q45" s="3694"/>
    </row>
    <row r="46" spans="1:17" ht="23.45" customHeight="1">
      <c r="A46" s="2987" t="s">
        <v>11</v>
      </c>
      <c r="B46" s="2989" t="s">
        <v>13</v>
      </c>
      <c r="C46" s="3676" t="s">
        <v>11</v>
      </c>
      <c r="D46" s="3679" t="s">
        <v>339</v>
      </c>
      <c r="E46" s="3682" t="s">
        <v>340</v>
      </c>
      <c r="F46" s="3685" t="s">
        <v>294</v>
      </c>
      <c r="G46" s="542" t="s">
        <v>37</v>
      </c>
      <c r="H46" s="543">
        <f>I46+K46</f>
        <v>730.3</v>
      </c>
      <c r="I46" s="544">
        <v>730.3</v>
      </c>
      <c r="J46" s="544">
        <v>625.29999999999995</v>
      </c>
      <c r="K46" s="545">
        <v>0</v>
      </c>
      <c r="L46" s="568">
        <v>750</v>
      </c>
      <c r="M46" s="569">
        <v>780</v>
      </c>
      <c r="N46" s="570" t="s">
        <v>341</v>
      </c>
      <c r="O46" s="511" t="s">
        <v>1021</v>
      </c>
      <c r="P46" s="163">
        <v>12400</v>
      </c>
      <c r="Q46" s="177">
        <v>12400</v>
      </c>
    </row>
    <row r="47" spans="1:17">
      <c r="A47" s="2997"/>
      <c r="B47" s="2532"/>
      <c r="C47" s="3677"/>
      <c r="D47" s="3680"/>
      <c r="E47" s="3683"/>
      <c r="F47" s="3686"/>
      <c r="G47" s="571" t="s">
        <v>56</v>
      </c>
      <c r="H47" s="572">
        <f>I47+K47</f>
        <v>0</v>
      </c>
      <c r="I47" s="573">
        <v>0</v>
      </c>
      <c r="J47" s="573">
        <v>0</v>
      </c>
      <c r="K47" s="574">
        <v>0</v>
      </c>
      <c r="L47" s="575"/>
      <c r="M47" s="576"/>
      <c r="N47" s="577" t="s">
        <v>342</v>
      </c>
      <c r="O47" s="515" t="s">
        <v>343</v>
      </c>
      <c r="P47" s="515" t="s">
        <v>344</v>
      </c>
      <c r="Q47" s="527">
        <v>4010</v>
      </c>
    </row>
    <row r="48" spans="1:17">
      <c r="A48" s="2997"/>
      <c r="B48" s="2532"/>
      <c r="C48" s="3677"/>
      <c r="D48" s="3680"/>
      <c r="E48" s="3683"/>
      <c r="F48" s="3686"/>
      <c r="G48" s="571" t="s">
        <v>285</v>
      </c>
      <c r="H48" s="572">
        <f>I48+K48</f>
        <v>3</v>
      </c>
      <c r="I48" s="573">
        <v>3</v>
      </c>
      <c r="J48" s="573">
        <v>0</v>
      </c>
      <c r="K48" s="574">
        <v>0</v>
      </c>
      <c r="L48" s="575">
        <v>5</v>
      </c>
      <c r="M48" s="576">
        <v>5</v>
      </c>
      <c r="N48" s="578" t="s">
        <v>345</v>
      </c>
      <c r="O48" s="515" t="s">
        <v>346</v>
      </c>
      <c r="P48" s="515" t="s">
        <v>346</v>
      </c>
      <c r="Q48" s="527">
        <v>62</v>
      </c>
    </row>
    <row r="49" spans="1:17" ht="13.5" thickBot="1">
      <c r="A49" s="2988"/>
      <c r="B49" s="2990"/>
      <c r="C49" s="3678"/>
      <c r="D49" s="3681"/>
      <c r="E49" s="3684"/>
      <c r="F49" s="3687"/>
      <c r="G49" s="561" t="s">
        <v>12</v>
      </c>
      <c r="H49" s="562">
        <f t="shared" ref="H49:M49" si="11">H46+H47+H48</f>
        <v>733.3</v>
      </c>
      <c r="I49" s="562">
        <f t="shared" si="11"/>
        <v>733.3</v>
      </c>
      <c r="J49" s="562">
        <f t="shared" si="11"/>
        <v>625.29999999999995</v>
      </c>
      <c r="K49" s="563">
        <f t="shared" si="11"/>
        <v>0</v>
      </c>
      <c r="L49" s="579">
        <f t="shared" si="11"/>
        <v>755</v>
      </c>
      <c r="M49" s="562">
        <f t="shared" si="11"/>
        <v>785</v>
      </c>
      <c r="N49" s="580" t="s">
        <v>347</v>
      </c>
      <c r="O49" s="2180">
        <v>31000</v>
      </c>
      <c r="P49" s="2180">
        <v>31000</v>
      </c>
      <c r="Q49" s="2174">
        <v>31000</v>
      </c>
    </row>
    <row r="50" spans="1:17">
      <c r="A50" s="2987" t="s">
        <v>11</v>
      </c>
      <c r="B50" s="2989" t="s">
        <v>13</v>
      </c>
      <c r="C50" s="2499" t="s">
        <v>13</v>
      </c>
      <c r="D50" s="2501" t="s">
        <v>348</v>
      </c>
      <c r="E50" s="3672" t="s">
        <v>340</v>
      </c>
      <c r="F50" s="2519" t="s">
        <v>294</v>
      </c>
      <c r="G50" s="1023" t="s">
        <v>37</v>
      </c>
      <c r="H50" s="507"/>
      <c r="I50" s="1025"/>
      <c r="J50" s="1025"/>
      <c r="K50" s="508"/>
      <c r="L50" s="1097"/>
      <c r="M50" s="581"/>
      <c r="N50" s="1477" t="s">
        <v>349</v>
      </c>
      <c r="O50" s="2175" t="s">
        <v>1022</v>
      </c>
      <c r="P50" s="2175" t="s">
        <v>136</v>
      </c>
      <c r="Q50" s="177">
        <v>400</v>
      </c>
    </row>
    <row r="51" spans="1:17">
      <c r="A51" s="2997"/>
      <c r="B51" s="2532"/>
      <c r="C51" s="2511"/>
      <c r="D51" s="2512"/>
      <c r="E51" s="3673"/>
      <c r="F51" s="2520"/>
      <c r="G51" s="27"/>
      <c r="H51" s="512"/>
      <c r="I51" s="28"/>
      <c r="J51" s="28"/>
      <c r="K51" s="513"/>
      <c r="L51" s="29"/>
      <c r="M51" s="582"/>
      <c r="N51" s="3697" t="s">
        <v>351</v>
      </c>
      <c r="O51" s="3699" t="s">
        <v>350</v>
      </c>
      <c r="P51" s="3699" t="s">
        <v>753</v>
      </c>
      <c r="Q51" s="3695">
        <v>150</v>
      </c>
    </row>
    <row r="52" spans="1:17" ht="13.5" thickBot="1">
      <c r="A52" s="2988"/>
      <c r="B52" s="2990"/>
      <c r="C52" s="2500"/>
      <c r="D52" s="2502"/>
      <c r="E52" s="3674"/>
      <c r="F52" s="2521"/>
      <c r="G52" s="1024" t="s">
        <v>12</v>
      </c>
      <c r="H52" s="517">
        <f t="shared" ref="H52:M52" si="12">H50*1</f>
        <v>0</v>
      </c>
      <c r="I52" s="517">
        <f t="shared" si="12"/>
        <v>0</v>
      </c>
      <c r="J52" s="517">
        <f t="shared" si="12"/>
        <v>0</v>
      </c>
      <c r="K52" s="518">
        <f t="shared" si="12"/>
        <v>0</v>
      </c>
      <c r="L52" s="31">
        <f t="shared" si="12"/>
        <v>0</v>
      </c>
      <c r="M52" s="517">
        <f t="shared" si="12"/>
        <v>0</v>
      </c>
      <c r="N52" s="3698"/>
      <c r="O52" s="3700"/>
      <c r="P52" s="3700"/>
      <c r="Q52" s="3696"/>
    </row>
    <row r="53" spans="1:17" ht="25.5">
      <c r="A53" s="2987" t="s">
        <v>11</v>
      </c>
      <c r="B53" s="2989" t="s">
        <v>13</v>
      </c>
      <c r="C53" s="2499" t="s">
        <v>35</v>
      </c>
      <c r="D53" s="2501" t="s">
        <v>352</v>
      </c>
      <c r="E53" s="3672" t="s">
        <v>41</v>
      </c>
      <c r="F53" s="2519" t="s">
        <v>294</v>
      </c>
      <c r="G53" s="1023" t="s">
        <v>37</v>
      </c>
      <c r="H53" s="507"/>
      <c r="I53" s="1025"/>
      <c r="J53" s="1025"/>
      <c r="K53" s="508"/>
      <c r="L53" s="1097"/>
      <c r="M53" s="1097"/>
      <c r="N53" s="583" t="s">
        <v>353</v>
      </c>
      <c r="O53" s="511"/>
      <c r="P53" s="511"/>
      <c r="Q53" s="2179"/>
    </row>
    <row r="54" spans="1:17" ht="13.5" thickBot="1">
      <c r="A54" s="2988"/>
      <c r="B54" s="2990"/>
      <c r="C54" s="2500"/>
      <c r="D54" s="2502"/>
      <c r="E54" s="3674"/>
      <c r="F54" s="2521"/>
      <c r="G54" s="1024" t="s">
        <v>12</v>
      </c>
      <c r="H54" s="517">
        <f t="shared" ref="H54:M54" si="13">H53*1</f>
        <v>0</v>
      </c>
      <c r="I54" s="517">
        <f t="shared" si="13"/>
        <v>0</v>
      </c>
      <c r="J54" s="517">
        <f t="shared" si="13"/>
        <v>0</v>
      </c>
      <c r="K54" s="518">
        <f t="shared" si="13"/>
        <v>0</v>
      </c>
      <c r="L54" s="31">
        <f t="shared" si="13"/>
        <v>0</v>
      </c>
      <c r="M54" s="31">
        <f t="shared" si="13"/>
        <v>0</v>
      </c>
      <c r="N54" s="584" t="s">
        <v>354</v>
      </c>
      <c r="O54" s="520" t="s">
        <v>57</v>
      </c>
      <c r="P54" s="520" t="s">
        <v>262</v>
      </c>
      <c r="Q54" s="2174"/>
    </row>
    <row r="55" spans="1:17">
      <c r="A55" s="2987" t="s">
        <v>11</v>
      </c>
      <c r="B55" s="2989" t="s">
        <v>13</v>
      </c>
      <c r="C55" s="2499" t="s">
        <v>58</v>
      </c>
      <c r="D55" s="2501" t="s">
        <v>355</v>
      </c>
      <c r="E55" s="3672" t="s">
        <v>41</v>
      </c>
      <c r="F55" s="2519" t="s">
        <v>294</v>
      </c>
      <c r="G55" s="1023" t="s">
        <v>37</v>
      </c>
      <c r="H55" s="507"/>
      <c r="I55" s="1025"/>
      <c r="J55" s="1025"/>
      <c r="K55" s="508"/>
      <c r="L55" s="1097"/>
      <c r="M55" s="509"/>
      <c r="N55" s="585" t="s">
        <v>356</v>
      </c>
      <c r="O55" s="511" t="s">
        <v>287</v>
      </c>
      <c r="P55" s="511" t="s">
        <v>262</v>
      </c>
      <c r="Q55" s="2181"/>
    </row>
    <row r="56" spans="1:17">
      <c r="A56" s="2997"/>
      <c r="B56" s="2532"/>
      <c r="C56" s="2511"/>
      <c r="D56" s="2512"/>
      <c r="E56" s="3673"/>
      <c r="F56" s="2520"/>
      <c r="G56" s="27"/>
      <c r="H56" s="512"/>
      <c r="I56" s="28"/>
      <c r="J56" s="28"/>
      <c r="K56" s="513"/>
      <c r="L56" s="29"/>
      <c r="M56" s="500"/>
      <c r="N56" s="1210"/>
      <c r="O56" s="515"/>
      <c r="P56" s="515"/>
      <c r="Q56" s="540"/>
    </row>
    <row r="57" spans="1:17" ht="13.5" thickBot="1">
      <c r="A57" s="2988"/>
      <c r="B57" s="2990"/>
      <c r="C57" s="2500"/>
      <c r="D57" s="2502"/>
      <c r="E57" s="3674"/>
      <c r="F57" s="2521"/>
      <c r="G57" s="1024" t="s">
        <v>12</v>
      </c>
      <c r="H57" s="517">
        <f t="shared" ref="H57:M57" si="14">H55*1</f>
        <v>0</v>
      </c>
      <c r="I57" s="517">
        <f t="shared" si="14"/>
        <v>0</v>
      </c>
      <c r="J57" s="517">
        <f t="shared" si="14"/>
        <v>0</v>
      </c>
      <c r="K57" s="517">
        <f t="shared" si="14"/>
        <v>0</v>
      </c>
      <c r="L57" s="517">
        <f t="shared" si="14"/>
        <v>0</v>
      </c>
      <c r="M57" s="518">
        <f t="shared" si="14"/>
        <v>0</v>
      </c>
      <c r="N57" s="586"/>
      <c r="O57" s="520"/>
      <c r="P57" s="520"/>
      <c r="Q57" s="521"/>
    </row>
    <row r="58" spans="1:17">
      <c r="A58" s="2987" t="s">
        <v>11</v>
      </c>
      <c r="B58" s="2989" t="s">
        <v>13</v>
      </c>
      <c r="C58" s="2499" t="s">
        <v>38</v>
      </c>
      <c r="D58" s="2501" t="s">
        <v>357</v>
      </c>
      <c r="E58" s="3672" t="s">
        <v>41</v>
      </c>
      <c r="F58" s="2519" t="s">
        <v>294</v>
      </c>
      <c r="G58" s="1023" t="s">
        <v>37</v>
      </c>
      <c r="H58" s="507"/>
      <c r="I58" s="1025"/>
      <c r="J58" s="1025"/>
      <c r="K58" s="508"/>
      <c r="L58" s="1097"/>
      <c r="M58" s="509"/>
      <c r="N58" s="585" t="s">
        <v>358</v>
      </c>
      <c r="O58" s="26" t="s">
        <v>262</v>
      </c>
      <c r="P58" s="26"/>
      <c r="Q58" s="1631"/>
    </row>
    <row r="59" spans="1:17" ht="13.5" thickBot="1">
      <c r="A59" s="2988"/>
      <c r="B59" s="2990"/>
      <c r="C59" s="2500"/>
      <c r="D59" s="2502"/>
      <c r="E59" s="3674"/>
      <c r="F59" s="2521"/>
      <c r="G59" s="1024" t="s">
        <v>12</v>
      </c>
      <c r="H59" s="517">
        <f t="shared" ref="H59:M59" si="15">H58*1</f>
        <v>0</v>
      </c>
      <c r="I59" s="517">
        <f t="shared" si="15"/>
        <v>0</v>
      </c>
      <c r="J59" s="517">
        <f t="shared" si="15"/>
        <v>0</v>
      </c>
      <c r="K59" s="517">
        <f t="shared" si="15"/>
        <v>0</v>
      </c>
      <c r="L59" s="517">
        <f t="shared" si="15"/>
        <v>0</v>
      </c>
      <c r="M59" s="518">
        <f t="shared" si="15"/>
        <v>0</v>
      </c>
      <c r="N59" s="586"/>
      <c r="O59" s="591"/>
      <c r="P59" s="591"/>
      <c r="Q59" s="593"/>
    </row>
    <row r="60" spans="1:17" ht="25.5">
      <c r="A60" s="2987" t="s">
        <v>11</v>
      </c>
      <c r="B60" s="2989" t="s">
        <v>13</v>
      </c>
      <c r="C60" s="2499" t="s">
        <v>59</v>
      </c>
      <c r="D60" s="2501" t="s">
        <v>359</v>
      </c>
      <c r="E60" s="3672" t="s">
        <v>41</v>
      </c>
      <c r="F60" s="2519" t="s">
        <v>294</v>
      </c>
      <c r="G60" s="1023" t="s">
        <v>37</v>
      </c>
      <c r="H60" s="507">
        <f>I60+K60</f>
        <v>4</v>
      </c>
      <c r="I60" s="1025">
        <v>4</v>
      </c>
      <c r="J60" s="1025">
        <v>0</v>
      </c>
      <c r="K60" s="508">
        <v>0</v>
      </c>
      <c r="L60" s="1097">
        <v>5</v>
      </c>
      <c r="M60" s="509">
        <v>6</v>
      </c>
      <c r="N60" s="585" t="s">
        <v>360</v>
      </c>
      <c r="O60" s="26" t="s">
        <v>298</v>
      </c>
      <c r="P60" s="26" t="s">
        <v>298</v>
      </c>
      <c r="Q60" s="177">
        <v>3</v>
      </c>
    </row>
    <row r="61" spans="1:17">
      <c r="A61" s="2997"/>
      <c r="B61" s="2532"/>
      <c r="C61" s="2511"/>
      <c r="D61" s="2512"/>
      <c r="E61" s="3673"/>
      <c r="F61" s="2520"/>
      <c r="G61" s="27"/>
      <c r="H61" s="512"/>
      <c r="I61" s="28"/>
      <c r="J61" s="28"/>
      <c r="K61" s="513"/>
      <c r="L61" s="29"/>
      <c r="M61" s="500"/>
      <c r="N61" s="588"/>
      <c r="O61" s="589"/>
      <c r="P61" s="589"/>
      <c r="Q61" s="2182"/>
    </row>
    <row r="62" spans="1:17" ht="13.5" thickBot="1">
      <c r="A62" s="2988"/>
      <c r="B62" s="2990"/>
      <c r="C62" s="2500"/>
      <c r="D62" s="2502"/>
      <c r="E62" s="3674"/>
      <c r="F62" s="2521"/>
      <c r="G62" s="1024" t="s">
        <v>12</v>
      </c>
      <c r="H62" s="517">
        <f t="shared" ref="H62:M62" si="16">H60*1</f>
        <v>4</v>
      </c>
      <c r="I62" s="517">
        <f t="shared" si="16"/>
        <v>4</v>
      </c>
      <c r="J62" s="517">
        <f t="shared" si="16"/>
        <v>0</v>
      </c>
      <c r="K62" s="517">
        <f t="shared" si="16"/>
        <v>0</v>
      </c>
      <c r="L62" s="517">
        <f t="shared" si="16"/>
        <v>5</v>
      </c>
      <c r="M62" s="518">
        <f t="shared" si="16"/>
        <v>6</v>
      </c>
      <c r="N62" s="590"/>
      <c r="O62" s="591"/>
      <c r="P62" s="591"/>
      <c r="Q62" s="2183"/>
    </row>
    <row r="63" spans="1:17" ht="25.5">
      <c r="A63" s="2987" t="s">
        <v>11</v>
      </c>
      <c r="B63" s="2989" t="s">
        <v>13</v>
      </c>
      <c r="C63" s="2499" t="s">
        <v>39</v>
      </c>
      <c r="D63" s="2501" t="s">
        <v>361</v>
      </c>
      <c r="E63" s="3672" t="s">
        <v>41</v>
      </c>
      <c r="F63" s="2519" t="s">
        <v>294</v>
      </c>
      <c r="G63" s="1023" t="s">
        <v>37</v>
      </c>
      <c r="H63" s="507">
        <f>I63+K63</f>
        <v>3</v>
      </c>
      <c r="I63" s="1025">
        <v>3</v>
      </c>
      <c r="J63" s="1025">
        <v>0</v>
      </c>
      <c r="K63" s="508">
        <v>0</v>
      </c>
      <c r="L63" s="1097">
        <v>4</v>
      </c>
      <c r="M63" s="509">
        <v>5</v>
      </c>
      <c r="N63" s="585" t="s">
        <v>362</v>
      </c>
      <c r="O63" s="26" t="s">
        <v>298</v>
      </c>
      <c r="P63" s="26" t="s">
        <v>298</v>
      </c>
      <c r="Q63" s="177">
        <v>3</v>
      </c>
    </row>
    <row r="64" spans="1:17">
      <c r="A64" s="2997"/>
      <c r="B64" s="2532"/>
      <c r="C64" s="2511"/>
      <c r="D64" s="2512"/>
      <c r="E64" s="3673"/>
      <c r="F64" s="2520"/>
      <c r="G64" s="27"/>
      <c r="H64" s="512"/>
      <c r="I64" s="28"/>
      <c r="J64" s="28"/>
      <c r="K64" s="513"/>
      <c r="L64" s="29"/>
      <c r="M64" s="500"/>
      <c r="N64" s="588"/>
      <c r="O64" s="589"/>
      <c r="P64" s="589"/>
      <c r="Q64" s="592"/>
    </row>
    <row r="65" spans="1:17" ht="13.5" thickBot="1">
      <c r="A65" s="2988"/>
      <c r="B65" s="2990"/>
      <c r="C65" s="2500"/>
      <c r="D65" s="2502"/>
      <c r="E65" s="3674"/>
      <c r="F65" s="2521"/>
      <c r="G65" s="1024" t="s">
        <v>12</v>
      </c>
      <c r="H65" s="517">
        <f t="shared" ref="H65:M65" si="17">H63*1</f>
        <v>3</v>
      </c>
      <c r="I65" s="517">
        <f t="shared" si="17"/>
        <v>3</v>
      </c>
      <c r="J65" s="517">
        <f t="shared" si="17"/>
        <v>0</v>
      </c>
      <c r="K65" s="517">
        <f t="shared" si="17"/>
        <v>0</v>
      </c>
      <c r="L65" s="517">
        <f t="shared" si="17"/>
        <v>4</v>
      </c>
      <c r="M65" s="518">
        <f t="shared" si="17"/>
        <v>5</v>
      </c>
      <c r="N65" s="590"/>
      <c r="O65" s="591"/>
      <c r="P65" s="591"/>
      <c r="Q65" s="593"/>
    </row>
    <row r="66" spans="1:17" ht="13.5" thickBot="1">
      <c r="A66" s="24" t="s">
        <v>11</v>
      </c>
      <c r="B66" s="1028" t="s">
        <v>13</v>
      </c>
      <c r="C66" s="3016" t="s">
        <v>14</v>
      </c>
      <c r="D66" s="2573"/>
      <c r="E66" s="2573"/>
      <c r="F66" s="2573"/>
      <c r="G66" s="3017"/>
      <c r="H66" s="38">
        <f t="shared" ref="H66:M66" si="18">H49+H52+H54+H57+H65+H59+H62</f>
        <v>740.3</v>
      </c>
      <c r="I66" s="38">
        <f t="shared" si="18"/>
        <v>740.3</v>
      </c>
      <c r="J66" s="38">
        <f>J49+J52+J54+J57+J65+J59+J62</f>
        <v>625.29999999999995</v>
      </c>
      <c r="K66" s="38">
        <f t="shared" si="18"/>
        <v>0</v>
      </c>
      <c r="L66" s="38">
        <f t="shared" si="18"/>
        <v>764</v>
      </c>
      <c r="M66" s="38">
        <f t="shared" si="18"/>
        <v>796</v>
      </c>
      <c r="N66" s="1076"/>
      <c r="O66" s="1044"/>
      <c r="P66" s="1044"/>
      <c r="Q66" s="1045"/>
    </row>
    <row r="67" spans="1:17" ht="13.5" thickBot="1">
      <c r="A67" s="24" t="s">
        <v>11</v>
      </c>
      <c r="B67" s="1022" t="s">
        <v>35</v>
      </c>
      <c r="C67" s="2508" t="s">
        <v>363</v>
      </c>
      <c r="D67" s="2509"/>
      <c r="E67" s="2509"/>
      <c r="F67" s="2509"/>
      <c r="G67" s="2509"/>
      <c r="H67" s="2509"/>
      <c r="I67" s="2509"/>
      <c r="J67" s="2509"/>
      <c r="K67" s="2509"/>
      <c r="L67" s="2509"/>
      <c r="M67" s="2509"/>
      <c r="N67" s="2546"/>
      <c r="O67" s="2546"/>
      <c r="P67" s="2546"/>
      <c r="Q67" s="2547"/>
    </row>
    <row r="68" spans="1:17" ht="25.5">
      <c r="A68" s="2987" t="s">
        <v>11</v>
      </c>
      <c r="B68" s="2989" t="s">
        <v>35</v>
      </c>
      <c r="C68" s="2499" t="s">
        <v>11</v>
      </c>
      <c r="D68" s="2501" t="s">
        <v>364</v>
      </c>
      <c r="E68" s="3672" t="s">
        <v>365</v>
      </c>
      <c r="F68" s="2519" t="s">
        <v>294</v>
      </c>
      <c r="G68" s="1023" t="s">
        <v>37</v>
      </c>
      <c r="H68" s="507">
        <f>I68+K68</f>
        <v>415</v>
      </c>
      <c r="I68" s="1025">
        <v>415</v>
      </c>
      <c r="J68" s="1025">
        <v>353.9</v>
      </c>
      <c r="K68" s="508">
        <v>0</v>
      </c>
      <c r="L68" s="1097">
        <v>450</v>
      </c>
      <c r="M68" s="509">
        <v>480</v>
      </c>
      <c r="N68" s="594" t="s">
        <v>366</v>
      </c>
      <c r="O68" s="511" t="s">
        <v>62</v>
      </c>
      <c r="P68" s="163">
        <v>10000</v>
      </c>
      <c r="Q68" s="177">
        <v>12000</v>
      </c>
    </row>
    <row r="69" spans="1:17">
      <c r="A69" s="2997"/>
      <c r="B69" s="2532"/>
      <c r="C69" s="2511"/>
      <c r="D69" s="2512"/>
      <c r="E69" s="3673"/>
      <c r="F69" s="2520"/>
      <c r="G69" s="505" t="s">
        <v>285</v>
      </c>
      <c r="H69" s="530">
        <f>I69+K69</f>
        <v>6</v>
      </c>
      <c r="I69" s="531">
        <v>4</v>
      </c>
      <c r="J69" s="531">
        <v>0</v>
      </c>
      <c r="K69" s="532">
        <v>2</v>
      </c>
      <c r="L69" s="533">
        <v>8</v>
      </c>
      <c r="M69" s="534">
        <v>10</v>
      </c>
      <c r="N69" s="449" t="s">
        <v>367</v>
      </c>
      <c r="O69" s="595">
        <v>10</v>
      </c>
      <c r="P69" s="595">
        <v>1</v>
      </c>
      <c r="Q69" s="596">
        <v>2</v>
      </c>
    </row>
    <row r="70" spans="1:17" ht="25.5">
      <c r="A70" s="2997"/>
      <c r="B70" s="2532"/>
      <c r="C70" s="2511"/>
      <c r="D70" s="2512"/>
      <c r="E70" s="3673"/>
      <c r="F70" s="2520"/>
      <c r="G70" s="27" t="s">
        <v>56</v>
      </c>
      <c r="H70" s="512">
        <f>I70+K70</f>
        <v>0</v>
      </c>
      <c r="I70" s="28">
        <v>0</v>
      </c>
      <c r="J70" s="28">
        <v>0</v>
      </c>
      <c r="K70" s="513">
        <v>0</v>
      </c>
      <c r="L70" s="29"/>
      <c r="M70" s="500"/>
      <c r="N70" s="597" t="s">
        <v>368</v>
      </c>
      <c r="O70" s="515" t="s">
        <v>716</v>
      </c>
      <c r="P70" s="515" t="s">
        <v>317</v>
      </c>
      <c r="Q70" s="596">
        <v>10000</v>
      </c>
    </row>
    <row r="71" spans="1:17" ht="13.5" thickBot="1">
      <c r="A71" s="2988"/>
      <c r="B71" s="2990"/>
      <c r="C71" s="2500"/>
      <c r="D71" s="2502"/>
      <c r="E71" s="3674"/>
      <c r="F71" s="2521"/>
      <c r="G71" s="1024" t="s">
        <v>12</v>
      </c>
      <c r="H71" s="517">
        <f t="shared" ref="H71:M71" si="19">H68+H70+H69</f>
        <v>421</v>
      </c>
      <c r="I71" s="517">
        <f t="shared" si="19"/>
        <v>419</v>
      </c>
      <c r="J71" s="517">
        <f t="shared" si="19"/>
        <v>353.9</v>
      </c>
      <c r="K71" s="518">
        <f t="shared" si="19"/>
        <v>2</v>
      </c>
      <c r="L71" s="31">
        <f t="shared" si="19"/>
        <v>458</v>
      </c>
      <c r="M71" s="51">
        <f t="shared" si="19"/>
        <v>490</v>
      </c>
      <c r="N71" s="453"/>
      <c r="O71" s="2184"/>
      <c r="P71" s="2184"/>
      <c r="Q71" s="2185"/>
    </row>
    <row r="72" spans="1:17" ht="25.5">
      <c r="A72" s="2987" t="s">
        <v>11</v>
      </c>
      <c r="B72" s="2989" t="s">
        <v>35</v>
      </c>
      <c r="C72" s="2499" t="s">
        <v>13</v>
      </c>
      <c r="D72" s="2501" t="s">
        <v>370</v>
      </c>
      <c r="E72" s="3672" t="s">
        <v>41</v>
      </c>
      <c r="F72" s="2519" t="s">
        <v>294</v>
      </c>
      <c r="G72" s="1023" t="s">
        <v>37</v>
      </c>
      <c r="H72" s="507"/>
      <c r="I72" s="1025"/>
      <c r="J72" s="1025"/>
      <c r="K72" s="508"/>
      <c r="L72" s="1097"/>
      <c r="M72" s="509"/>
      <c r="N72" s="598" t="s">
        <v>371</v>
      </c>
      <c r="O72" s="2186" t="s">
        <v>287</v>
      </c>
      <c r="P72" s="26" t="s">
        <v>262</v>
      </c>
      <c r="Q72" s="599"/>
    </row>
    <row r="73" spans="1:17" ht="13.5" thickBot="1">
      <c r="A73" s="2988"/>
      <c r="B73" s="2990"/>
      <c r="C73" s="2500"/>
      <c r="D73" s="2502"/>
      <c r="E73" s="3674"/>
      <c r="F73" s="2521"/>
      <c r="G73" s="1024" t="s">
        <v>12</v>
      </c>
      <c r="H73" s="517">
        <f t="shared" ref="H73:M73" si="20">H72*1</f>
        <v>0</v>
      </c>
      <c r="I73" s="517">
        <f t="shared" si="20"/>
        <v>0</v>
      </c>
      <c r="J73" s="517">
        <f t="shared" si="20"/>
        <v>0</v>
      </c>
      <c r="K73" s="518">
        <f t="shared" si="20"/>
        <v>0</v>
      </c>
      <c r="L73" s="31">
        <f t="shared" si="20"/>
        <v>0</v>
      </c>
      <c r="M73" s="51">
        <f t="shared" si="20"/>
        <v>0</v>
      </c>
      <c r="N73" s="600"/>
      <c r="O73" s="520"/>
      <c r="P73" s="520"/>
      <c r="Q73" s="521"/>
    </row>
    <row r="74" spans="1:17">
      <c r="A74" s="2987" t="s">
        <v>11</v>
      </c>
      <c r="B74" s="2989" t="s">
        <v>35</v>
      </c>
      <c r="C74" s="2499" t="s">
        <v>35</v>
      </c>
      <c r="D74" s="2501" t="s">
        <v>372</v>
      </c>
      <c r="E74" s="3672" t="s">
        <v>41</v>
      </c>
      <c r="F74" s="2519" t="s">
        <v>294</v>
      </c>
      <c r="G74" s="1023" t="s">
        <v>37</v>
      </c>
      <c r="H74" s="507"/>
      <c r="I74" s="1025"/>
      <c r="J74" s="1025"/>
      <c r="K74" s="508"/>
      <c r="L74" s="1097"/>
      <c r="M74" s="509"/>
      <c r="N74" s="510" t="s">
        <v>373</v>
      </c>
      <c r="O74" s="511" t="s">
        <v>298</v>
      </c>
      <c r="P74" s="511" t="s">
        <v>298</v>
      </c>
      <c r="Q74" s="177">
        <v>4</v>
      </c>
    </row>
    <row r="75" spans="1:17" ht="13.5" thickBot="1">
      <c r="A75" s="2988"/>
      <c r="B75" s="2990"/>
      <c r="C75" s="2500"/>
      <c r="D75" s="2502"/>
      <c r="E75" s="3674"/>
      <c r="F75" s="2521"/>
      <c r="G75" s="1024" t="s">
        <v>12</v>
      </c>
      <c r="H75" s="517">
        <f t="shared" ref="H75:M75" si="21">H74*1</f>
        <v>0</v>
      </c>
      <c r="I75" s="517">
        <f t="shared" si="21"/>
        <v>0</v>
      </c>
      <c r="J75" s="517">
        <f t="shared" si="21"/>
        <v>0</v>
      </c>
      <c r="K75" s="518">
        <f t="shared" si="21"/>
        <v>0</v>
      </c>
      <c r="L75" s="31">
        <f t="shared" si="21"/>
        <v>0</v>
      </c>
      <c r="M75" s="51">
        <f t="shared" si="21"/>
        <v>0</v>
      </c>
      <c r="N75" s="519"/>
      <c r="O75" s="520"/>
      <c r="P75" s="520"/>
      <c r="Q75" s="521"/>
    </row>
    <row r="76" spans="1:17">
      <c r="A76" s="2987" t="s">
        <v>11</v>
      </c>
      <c r="B76" s="2989" t="s">
        <v>35</v>
      </c>
      <c r="C76" s="2499" t="s">
        <v>36</v>
      </c>
      <c r="D76" s="2501" t="s">
        <v>374</v>
      </c>
      <c r="E76" s="3672" t="s">
        <v>41</v>
      </c>
      <c r="F76" s="2519" t="s">
        <v>294</v>
      </c>
      <c r="G76" s="1023" t="s">
        <v>37</v>
      </c>
      <c r="H76" s="507"/>
      <c r="I76" s="1025"/>
      <c r="J76" s="1025"/>
      <c r="K76" s="508"/>
      <c r="L76" s="1097">
        <v>0</v>
      </c>
      <c r="M76" s="1097">
        <v>0</v>
      </c>
      <c r="N76" s="601" t="s">
        <v>375</v>
      </c>
      <c r="O76" s="511" t="s">
        <v>376</v>
      </c>
      <c r="P76" s="511" t="s">
        <v>376</v>
      </c>
      <c r="Q76" s="177">
        <v>900</v>
      </c>
    </row>
    <row r="77" spans="1:17">
      <c r="A77" s="2997"/>
      <c r="B77" s="2532"/>
      <c r="C77" s="2511"/>
      <c r="D77" s="2512"/>
      <c r="E77" s="3673"/>
      <c r="F77" s="2520"/>
      <c r="G77" s="27"/>
      <c r="H77" s="512"/>
      <c r="I77" s="28"/>
      <c r="J77" s="28"/>
      <c r="K77" s="513"/>
      <c r="L77" s="29"/>
      <c r="M77" s="29"/>
      <c r="N77" s="602"/>
      <c r="O77" s="515"/>
      <c r="P77" s="515"/>
      <c r="Q77" s="540"/>
    </row>
    <row r="78" spans="1:17" ht="13.5" thickBot="1">
      <c r="A78" s="2988"/>
      <c r="B78" s="2990"/>
      <c r="C78" s="2500"/>
      <c r="D78" s="2502"/>
      <c r="E78" s="3674"/>
      <c r="F78" s="2521"/>
      <c r="G78" s="1024" t="s">
        <v>12</v>
      </c>
      <c r="H78" s="517">
        <f t="shared" ref="H78:M78" si="22">H76*1</f>
        <v>0</v>
      </c>
      <c r="I78" s="517">
        <f t="shared" si="22"/>
        <v>0</v>
      </c>
      <c r="J78" s="517">
        <f t="shared" si="22"/>
        <v>0</v>
      </c>
      <c r="K78" s="518">
        <f t="shared" si="22"/>
        <v>0</v>
      </c>
      <c r="L78" s="31">
        <f t="shared" si="22"/>
        <v>0</v>
      </c>
      <c r="M78" s="31">
        <f t="shared" si="22"/>
        <v>0</v>
      </c>
      <c r="N78" s="603"/>
      <c r="O78" s="520"/>
      <c r="P78" s="520"/>
      <c r="Q78" s="521"/>
    </row>
    <row r="79" spans="1:17" ht="13.5" thickBot="1">
      <c r="A79" s="44" t="s">
        <v>11</v>
      </c>
      <c r="B79" s="1028" t="s">
        <v>35</v>
      </c>
      <c r="C79" s="3016" t="s">
        <v>14</v>
      </c>
      <c r="D79" s="2573"/>
      <c r="E79" s="2573"/>
      <c r="F79" s="2573"/>
      <c r="G79" s="3017"/>
      <c r="H79" s="1033">
        <f t="shared" ref="H79:M79" si="23">H71+H73+H75+H78</f>
        <v>421</v>
      </c>
      <c r="I79" s="1033">
        <f t="shared" si="23"/>
        <v>419</v>
      </c>
      <c r="J79" s="1033">
        <f>J71+J73+J75+J78</f>
        <v>353.9</v>
      </c>
      <c r="K79" s="1033">
        <f t="shared" si="23"/>
        <v>2</v>
      </c>
      <c r="L79" s="1033">
        <f t="shared" si="23"/>
        <v>458</v>
      </c>
      <c r="M79" s="604">
        <f t="shared" si="23"/>
        <v>490</v>
      </c>
      <c r="N79" s="1029"/>
      <c r="O79" s="1030"/>
      <c r="P79" s="1030"/>
      <c r="Q79" s="1031"/>
    </row>
    <row r="80" spans="1:17" ht="13.5" thickBot="1">
      <c r="A80" s="605" t="s">
        <v>11</v>
      </c>
      <c r="B80" s="1022" t="s">
        <v>36</v>
      </c>
      <c r="C80" s="2508" t="s">
        <v>377</v>
      </c>
      <c r="D80" s="2509"/>
      <c r="E80" s="2509"/>
      <c r="F80" s="2509"/>
      <c r="G80" s="2509"/>
      <c r="H80" s="2509"/>
      <c r="I80" s="2509"/>
      <c r="J80" s="2509"/>
      <c r="K80" s="2509"/>
      <c r="L80" s="2509"/>
      <c r="M80" s="2509"/>
      <c r="N80" s="2546"/>
      <c r="O80" s="2546"/>
      <c r="P80" s="2546"/>
      <c r="Q80" s="2547"/>
    </row>
    <row r="81" spans="1:17">
      <c r="A81" s="2987" t="s">
        <v>11</v>
      </c>
      <c r="B81" s="2989" t="s">
        <v>36</v>
      </c>
      <c r="C81" s="2499" t="s">
        <v>35</v>
      </c>
      <c r="D81" s="2501" t="s">
        <v>378</v>
      </c>
      <c r="E81" s="3672" t="s">
        <v>41</v>
      </c>
      <c r="F81" s="2519" t="s">
        <v>379</v>
      </c>
      <c r="G81" s="1023" t="s">
        <v>37</v>
      </c>
      <c r="H81" s="507">
        <v>0</v>
      </c>
      <c r="I81" s="1025"/>
      <c r="J81" s="1025"/>
      <c r="K81" s="508"/>
      <c r="L81" s="1097"/>
      <c r="M81" s="509"/>
      <c r="N81" s="606" t="s">
        <v>380</v>
      </c>
      <c r="O81" s="26" t="s">
        <v>57</v>
      </c>
      <c r="P81" s="26" t="s">
        <v>57</v>
      </c>
      <c r="Q81" s="177">
        <v>2</v>
      </c>
    </row>
    <row r="82" spans="1:17">
      <c r="A82" s="2997"/>
      <c r="B82" s="2532"/>
      <c r="C82" s="2511"/>
      <c r="D82" s="2512"/>
      <c r="E82" s="3673"/>
      <c r="F82" s="2520"/>
      <c r="G82" s="27"/>
      <c r="H82" s="512"/>
      <c r="I82" s="28"/>
      <c r="J82" s="28"/>
      <c r="K82" s="513"/>
      <c r="L82" s="29"/>
      <c r="M82" s="500"/>
      <c r="N82" s="607"/>
      <c r="O82" s="2187"/>
      <c r="P82" s="2188"/>
      <c r="Q82" s="2189"/>
    </row>
    <row r="83" spans="1:17" ht="13.5" thickBot="1">
      <c r="A83" s="2988"/>
      <c r="B83" s="2990"/>
      <c r="C83" s="2500"/>
      <c r="D83" s="2502"/>
      <c r="E83" s="3674"/>
      <c r="F83" s="2521"/>
      <c r="G83" s="1024" t="s">
        <v>12</v>
      </c>
      <c r="H83" s="517">
        <f t="shared" ref="H83:M83" si="24">H81*1</f>
        <v>0</v>
      </c>
      <c r="I83" s="517">
        <f t="shared" si="24"/>
        <v>0</v>
      </c>
      <c r="J83" s="517">
        <f t="shared" si="24"/>
        <v>0</v>
      </c>
      <c r="K83" s="518">
        <f t="shared" si="24"/>
        <v>0</v>
      </c>
      <c r="L83" s="31">
        <f t="shared" si="24"/>
        <v>0</v>
      </c>
      <c r="M83" s="51">
        <f t="shared" si="24"/>
        <v>0</v>
      </c>
      <c r="N83" s="608"/>
      <c r="O83" s="591"/>
      <c r="P83" s="591"/>
      <c r="Q83" s="593"/>
    </row>
    <row r="84" spans="1:17" ht="25.5">
      <c r="A84" s="2987" t="s">
        <v>11</v>
      </c>
      <c r="B84" s="2989" t="s">
        <v>36</v>
      </c>
      <c r="C84" s="2499" t="s">
        <v>58</v>
      </c>
      <c r="D84" s="3679" t="s">
        <v>381</v>
      </c>
      <c r="E84" s="3672" t="s">
        <v>41</v>
      </c>
      <c r="F84" s="2561" t="s">
        <v>294</v>
      </c>
      <c r="G84" s="1023" t="s">
        <v>37</v>
      </c>
      <c r="H84" s="507">
        <f>I84+K84</f>
        <v>79</v>
      </c>
      <c r="I84" s="1025">
        <v>79</v>
      </c>
      <c r="J84" s="1025"/>
      <c r="K84" s="508"/>
      <c r="L84" s="1097">
        <v>85</v>
      </c>
      <c r="M84" s="509">
        <v>95</v>
      </c>
      <c r="N84" s="547" t="s">
        <v>382</v>
      </c>
      <c r="O84" s="26" t="s">
        <v>314</v>
      </c>
      <c r="P84" s="26" t="s">
        <v>314</v>
      </c>
      <c r="Q84" s="177">
        <v>30</v>
      </c>
    </row>
    <row r="85" spans="1:17">
      <c r="A85" s="2997"/>
      <c r="B85" s="2532"/>
      <c r="C85" s="2511"/>
      <c r="D85" s="3680"/>
      <c r="E85" s="3673"/>
      <c r="F85" s="2562"/>
      <c r="G85" s="27"/>
      <c r="H85" s="512"/>
      <c r="I85" s="28"/>
      <c r="J85" s="28"/>
      <c r="K85" s="513"/>
      <c r="L85" s="29"/>
      <c r="M85" s="500"/>
      <c r="N85" s="609" t="s">
        <v>383</v>
      </c>
      <c r="O85" s="589" t="s">
        <v>298</v>
      </c>
      <c r="P85" s="589" t="s">
        <v>298</v>
      </c>
      <c r="Q85" s="527">
        <v>3</v>
      </c>
    </row>
    <row r="86" spans="1:17" ht="13.5" thickBot="1">
      <c r="A86" s="2988"/>
      <c r="B86" s="2990"/>
      <c r="C86" s="2500"/>
      <c r="D86" s="3681"/>
      <c r="E86" s="3674"/>
      <c r="F86" s="3705"/>
      <c r="G86" s="1024" t="s">
        <v>12</v>
      </c>
      <c r="H86" s="517">
        <f t="shared" ref="H86:M86" si="25">H84*1</f>
        <v>79</v>
      </c>
      <c r="I86" s="517">
        <f t="shared" si="25"/>
        <v>79</v>
      </c>
      <c r="J86" s="517">
        <f t="shared" si="25"/>
        <v>0</v>
      </c>
      <c r="K86" s="518">
        <f t="shared" si="25"/>
        <v>0</v>
      </c>
      <c r="L86" s="31">
        <f t="shared" si="25"/>
        <v>85</v>
      </c>
      <c r="M86" s="51">
        <f t="shared" si="25"/>
        <v>95</v>
      </c>
      <c r="N86" s="519"/>
      <c r="O86" s="591"/>
      <c r="P86" s="591"/>
      <c r="Q86" s="587"/>
    </row>
    <row r="87" spans="1:17" ht="13.5" thickBot="1">
      <c r="A87" s="605" t="s">
        <v>11</v>
      </c>
      <c r="B87" s="1028" t="s">
        <v>36</v>
      </c>
      <c r="C87" s="3016" t="s">
        <v>14</v>
      </c>
      <c r="D87" s="2573"/>
      <c r="E87" s="2573"/>
      <c r="F87" s="2573"/>
      <c r="G87" s="3017"/>
      <c r="H87" s="38">
        <f t="shared" ref="H87:M87" si="26">H83+H86</f>
        <v>79</v>
      </c>
      <c r="I87" s="38">
        <f t="shared" si="26"/>
        <v>79</v>
      </c>
      <c r="J87" s="38">
        <f t="shared" si="26"/>
        <v>0</v>
      </c>
      <c r="K87" s="610">
        <f t="shared" si="26"/>
        <v>0</v>
      </c>
      <c r="L87" s="611">
        <f t="shared" si="26"/>
        <v>85</v>
      </c>
      <c r="M87" s="611">
        <f t="shared" si="26"/>
        <v>95</v>
      </c>
      <c r="N87" s="1029"/>
      <c r="O87" s="1030"/>
      <c r="P87" s="1030"/>
      <c r="Q87" s="1031"/>
    </row>
    <row r="88" spans="1:17" ht="13.5" thickBot="1">
      <c r="A88" s="24" t="s">
        <v>11</v>
      </c>
      <c r="B88" s="1022" t="s">
        <v>58</v>
      </c>
      <c r="C88" s="3701" t="s">
        <v>384</v>
      </c>
      <c r="D88" s="2555"/>
      <c r="E88" s="2555"/>
      <c r="F88" s="2555"/>
      <c r="G88" s="2555"/>
      <c r="H88" s="2555"/>
      <c r="I88" s="2555"/>
      <c r="J88" s="2555"/>
      <c r="K88" s="2555"/>
      <c r="L88" s="2555"/>
      <c r="M88" s="2555"/>
      <c r="N88" s="2555"/>
      <c r="O88" s="2555"/>
      <c r="P88" s="2555"/>
      <c r="Q88" s="2556"/>
    </row>
    <row r="89" spans="1:17" ht="26.25" thickBot="1">
      <c r="A89" s="3702" t="s">
        <v>11</v>
      </c>
      <c r="B89" s="2989" t="s">
        <v>58</v>
      </c>
      <c r="C89" s="2499" t="s">
        <v>11</v>
      </c>
      <c r="D89" s="2501" t="s">
        <v>385</v>
      </c>
      <c r="E89" s="3672" t="s">
        <v>386</v>
      </c>
      <c r="F89" s="2519" t="s">
        <v>294</v>
      </c>
      <c r="G89" s="1023" t="s">
        <v>37</v>
      </c>
      <c r="H89" s="507">
        <f>I89+K89</f>
        <v>764.8</v>
      </c>
      <c r="I89" s="1025">
        <v>764.8</v>
      </c>
      <c r="J89" s="1025">
        <v>499.3</v>
      </c>
      <c r="K89" s="508">
        <v>0</v>
      </c>
      <c r="L89" s="509">
        <v>840</v>
      </c>
      <c r="M89" s="1097">
        <v>925</v>
      </c>
      <c r="N89" s="585" t="s">
        <v>387</v>
      </c>
      <c r="O89" s="511" t="s">
        <v>1023</v>
      </c>
      <c r="P89" s="511" t="s">
        <v>1024</v>
      </c>
      <c r="Q89" s="177">
        <v>435</v>
      </c>
    </row>
    <row r="90" spans="1:17">
      <c r="A90" s="3703"/>
      <c r="B90" s="2532"/>
      <c r="C90" s="2511"/>
      <c r="D90" s="2512"/>
      <c r="E90" s="3673"/>
      <c r="F90" s="2520"/>
      <c r="G90" s="612" t="s">
        <v>388</v>
      </c>
      <c r="H90" s="507">
        <f>I90+K90</f>
        <v>0</v>
      </c>
      <c r="I90" s="613">
        <v>0</v>
      </c>
      <c r="J90" s="613">
        <v>0</v>
      </c>
      <c r="K90" s="614">
        <v>0</v>
      </c>
      <c r="L90" s="615"/>
      <c r="M90" s="616"/>
      <c r="N90" s="617"/>
      <c r="O90" s="618"/>
      <c r="P90" s="618"/>
      <c r="Q90" s="619"/>
    </row>
    <row r="91" spans="1:17">
      <c r="A91" s="3703"/>
      <c r="B91" s="2532"/>
      <c r="C91" s="2511"/>
      <c r="D91" s="2512"/>
      <c r="E91" s="3673"/>
      <c r="F91" s="2520"/>
      <c r="G91" s="505" t="s">
        <v>285</v>
      </c>
      <c r="H91" s="530">
        <f>I91+K91</f>
        <v>135</v>
      </c>
      <c r="I91" s="530">
        <v>128.80000000000001</v>
      </c>
      <c r="J91" s="530">
        <v>0</v>
      </c>
      <c r="K91" s="620">
        <v>6.2</v>
      </c>
      <c r="L91" s="534">
        <v>150</v>
      </c>
      <c r="M91" s="533">
        <v>165</v>
      </c>
      <c r="N91" s="617"/>
      <c r="O91" s="618"/>
      <c r="P91" s="618"/>
      <c r="Q91" s="619"/>
    </row>
    <row r="92" spans="1:17" ht="13.5" thickBot="1">
      <c r="A92" s="3704"/>
      <c r="B92" s="2990"/>
      <c r="C92" s="2500"/>
      <c r="D92" s="2502"/>
      <c r="E92" s="3674"/>
      <c r="F92" s="2521"/>
      <c r="G92" s="1024" t="s">
        <v>12</v>
      </c>
      <c r="H92" s="517">
        <f>SUM(H89:H91)</f>
        <v>899.8</v>
      </c>
      <c r="I92" s="517">
        <f>I89+I91+I90</f>
        <v>893.59999999999991</v>
      </c>
      <c r="J92" s="517">
        <f>J89+J91+J90</f>
        <v>499.3</v>
      </c>
      <c r="K92" s="518">
        <f>K89+K91+K90</f>
        <v>6.2</v>
      </c>
      <c r="L92" s="51">
        <f>L89+L91+L90</f>
        <v>990</v>
      </c>
      <c r="M92" s="31">
        <f>M89+M91+M90</f>
        <v>1090</v>
      </c>
      <c r="N92" s="621"/>
      <c r="O92" s="622"/>
      <c r="P92" s="622"/>
      <c r="Q92" s="623"/>
    </row>
    <row r="93" spans="1:17">
      <c r="A93" s="3702" t="s">
        <v>11</v>
      </c>
      <c r="B93" s="2989" t="s">
        <v>58</v>
      </c>
      <c r="C93" s="2499" t="s">
        <v>13</v>
      </c>
      <c r="D93" s="3679" t="s">
        <v>389</v>
      </c>
      <c r="E93" s="3672" t="s">
        <v>41</v>
      </c>
      <c r="F93" s="2519" t="s">
        <v>294</v>
      </c>
      <c r="G93" s="1023" t="s">
        <v>37</v>
      </c>
      <c r="H93" s="507"/>
      <c r="I93" s="1025"/>
      <c r="J93" s="1025"/>
      <c r="K93" s="508"/>
      <c r="L93" s="1097"/>
      <c r="M93" s="509"/>
      <c r="N93" s="547" t="s">
        <v>390</v>
      </c>
      <c r="O93" s="511" t="s">
        <v>298</v>
      </c>
      <c r="P93" s="511" t="s">
        <v>288</v>
      </c>
      <c r="Q93" s="2190">
        <v>5</v>
      </c>
    </row>
    <row r="94" spans="1:17" ht="13.5" thickBot="1">
      <c r="A94" s="3704"/>
      <c r="B94" s="2990"/>
      <c r="C94" s="2500"/>
      <c r="D94" s="3681"/>
      <c r="E94" s="3674"/>
      <c r="F94" s="2521"/>
      <c r="G94" s="1024" t="s">
        <v>12</v>
      </c>
      <c r="H94" s="517">
        <f>H93*1</f>
        <v>0</v>
      </c>
      <c r="I94" s="46"/>
      <c r="J94" s="46"/>
      <c r="K94" s="47"/>
      <c r="L94" s="31"/>
      <c r="M94" s="51"/>
      <c r="N94" s="781"/>
      <c r="O94" s="2191"/>
      <c r="P94" s="2191"/>
      <c r="Q94" s="2192"/>
    </row>
    <row r="95" spans="1:17">
      <c r="A95" s="3702" t="s">
        <v>11</v>
      </c>
      <c r="B95" s="2989" t="s">
        <v>58</v>
      </c>
      <c r="C95" s="2499" t="s">
        <v>35</v>
      </c>
      <c r="D95" s="2501" t="s">
        <v>391</v>
      </c>
      <c r="E95" s="3672" t="s">
        <v>41</v>
      </c>
      <c r="F95" s="2519" t="s">
        <v>294</v>
      </c>
      <c r="G95" s="1023" t="s">
        <v>37</v>
      </c>
      <c r="H95" s="507">
        <f>I95+K95</f>
        <v>0</v>
      </c>
      <c r="I95" s="1025">
        <v>0</v>
      </c>
      <c r="J95" s="1025">
        <v>0</v>
      </c>
      <c r="K95" s="508">
        <v>0</v>
      </c>
      <c r="L95" s="509">
        <v>0</v>
      </c>
      <c r="M95" s="1097">
        <v>0</v>
      </c>
      <c r="N95" s="624" t="s">
        <v>331</v>
      </c>
      <c r="O95" s="26" t="s">
        <v>288</v>
      </c>
      <c r="P95" s="26" t="s">
        <v>287</v>
      </c>
      <c r="Q95" s="2193">
        <v>5</v>
      </c>
    </row>
    <row r="96" spans="1:17">
      <c r="A96" s="3703"/>
      <c r="B96" s="2532"/>
      <c r="C96" s="2511"/>
      <c r="D96" s="2512"/>
      <c r="E96" s="3673"/>
      <c r="F96" s="2520"/>
      <c r="G96" s="27"/>
      <c r="H96" s="512"/>
      <c r="I96" s="28"/>
      <c r="J96" s="28"/>
      <c r="K96" s="513"/>
      <c r="L96" s="500"/>
      <c r="M96" s="29"/>
      <c r="N96" s="516"/>
      <c r="O96" s="589"/>
      <c r="P96" s="589"/>
      <c r="Q96" s="592"/>
    </row>
    <row r="97" spans="1:17" ht="53.25" customHeight="1" thickBot="1">
      <c r="A97" s="3704"/>
      <c r="B97" s="2990"/>
      <c r="C97" s="2500"/>
      <c r="D97" s="2502"/>
      <c r="E97" s="3674"/>
      <c r="F97" s="2521"/>
      <c r="G97" s="1024" t="s">
        <v>12</v>
      </c>
      <c r="H97" s="517">
        <f t="shared" ref="H97:M97" si="27">H95*1</f>
        <v>0</v>
      </c>
      <c r="I97" s="517">
        <f t="shared" si="27"/>
        <v>0</v>
      </c>
      <c r="J97" s="517">
        <f t="shared" si="27"/>
        <v>0</v>
      </c>
      <c r="K97" s="518">
        <f t="shared" si="27"/>
        <v>0</v>
      </c>
      <c r="L97" s="51">
        <f t="shared" si="27"/>
        <v>0</v>
      </c>
      <c r="M97" s="31">
        <f t="shared" si="27"/>
        <v>0</v>
      </c>
      <c r="N97" s="586"/>
      <c r="O97" s="591"/>
      <c r="P97" s="591"/>
      <c r="Q97" s="593"/>
    </row>
    <row r="98" spans="1:17">
      <c r="A98" s="2987" t="s">
        <v>11</v>
      </c>
      <c r="B98" s="2989" t="s">
        <v>58</v>
      </c>
      <c r="C98" s="2499" t="s">
        <v>38</v>
      </c>
      <c r="D98" s="2501" t="s">
        <v>392</v>
      </c>
      <c r="E98" s="3672" t="s">
        <v>41</v>
      </c>
      <c r="F98" s="1418" t="s">
        <v>294</v>
      </c>
      <c r="G98" s="1023" t="s">
        <v>37</v>
      </c>
      <c r="H98" s="507">
        <f>I98+K98</f>
        <v>8</v>
      </c>
      <c r="I98" s="1025">
        <v>8</v>
      </c>
      <c r="J98" s="1025"/>
      <c r="K98" s="508"/>
      <c r="L98" s="509">
        <v>10</v>
      </c>
      <c r="M98" s="1097">
        <v>12</v>
      </c>
      <c r="N98" s="3708" t="s">
        <v>393</v>
      </c>
      <c r="O98" s="26" t="s">
        <v>40</v>
      </c>
      <c r="P98" s="26" t="s">
        <v>40</v>
      </c>
      <c r="Q98" s="1900">
        <v>13</v>
      </c>
    </row>
    <row r="99" spans="1:17">
      <c r="A99" s="2997"/>
      <c r="B99" s="2532"/>
      <c r="C99" s="2511"/>
      <c r="D99" s="2512"/>
      <c r="E99" s="3673"/>
      <c r="F99" s="1419"/>
      <c r="G99" s="27"/>
      <c r="H99" s="512"/>
      <c r="I99" s="28"/>
      <c r="J99" s="28"/>
      <c r="K99" s="513"/>
      <c r="L99" s="500"/>
      <c r="M99" s="29"/>
      <c r="N99" s="3709"/>
      <c r="O99" s="589"/>
      <c r="P99" s="589"/>
      <c r="Q99" s="592"/>
    </row>
    <row r="100" spans="1:17" ht="28.9" customHeight="1" thickBot="1">
      <c r="A100" s="2988"/>
      <c r="B100" s="2990"/>
      <c r="C100" s="2500"/>
      <c r="D100" s="2502"/>
      <c r="E100" s="3674"/>
      <c r="F100" s="1419"/>
      <c r="G100" s="1024" t="s">
        <v>12</v>
      </c>
      <c r="H100" s="517">
        <f t="shared" ref="H100:M100" si="28">H98*1</f>
        <v>8</v>
      </c>
      <c r="I100" s="517">
        <f t="shared" si="28"/>
        <v>8</v>
      </c>
      <c r="J100" s="517">
        <f t="shared" si="28"/>
        <v>0</v>
      </c>
      <c r="K100" s="518">
        <f t="shared" si="28"/>
        <v>0</v>
      </c>
      <c r="L100" s="51">
        <f t="shared" si="28"/>
        <v>10</v>
      </c>
      <c r="M100" s="31">
        <f t="shared" si="28"/>
        <v>12</v>
      </c>
      <c r="N100" s="3710"/>
      <c r="O100" s="591"/>
      <c r="P100" s="591"/>
      <c r="Q100" s="593"/>
    </row>
    <row r="101" spans="1:17" ht="13.5" thickBot="1">
      <c r="A101" s="24" t="s">
        <v>11</v>
      </c>
      <c r="B101" s="1028" t="s">
        <v>58</v>
      </c>
      <c r="C101" s="3016" t="s">
        <v>14</v>
      </c>
      <c r="D101" s="2573"/>
      <c r="E101" s="2573"/>
      <c r="F101" s="2573"/>
      <c r="G101" s="3017"/>
      <c r="H101" s="38">
        <f t="shared" ref="H101:M101" si="29">H92+H94+H97+H100</f>
        <v>907.8</v>
      </c>
      <c r="I101" s="38">
        <f t="shared" si="29"/>
        <v>901.59999999999991</v>
      </c>
      <c r="J101" s="38">
        <f t="shared" si="29"/>
        <v>499.3</v>
      </c>
      <c r="K101" s="38">
        <f t="shared" si="29"/>
        <v>6.2</v>
      </c>
      <c r="L101" s="38">
        <f t="shared" si="29"/>
        <v>1000</v>
      </c>
      <c r="M101" s="38">
        <f t="shared" si="29"/>
        <v>1102</v>
      </c>
      <c r="N101" s="1076"/>
      <c r="O101" s="1044"/>
      <c r="P101" s="1044"/>
      <c r="Q101" s="1045"/>
    </row>
    <row r="102" spans="1:17" ht="13.5" thickBot="1">
      <c r="A102" s="44" t="s">
        <v>11</v>
      </c>
      <c r="B102" s="2574" t="s">
        <v>64</v>
      </c>
      <c r="C102" s="2575"/>
      <c r="D102" s="2575"/>
      <c r="E102" s="2575"/>
      <c r="F102" s="2575"/>
      <c r="G102" s="3706"/>
      <c r="H102" s="52">
        <f t="shared" ref="H102:M102" si="30">H44+H66+H79+H87+H101</f>
        <v>4680.2</v>
      </c>
      <c r="I102" s="52">
        <f t="shared" si="30"/>
        <v>4661</v>
      </c>
      <c r="J102" s="52">
        <f t="shared" si="30"/>
        <v>3474.4000000000005</v>
      </c>
      <c r="K102" s="52">
        <f t="shared" si="30"/>
        <v>19.2</v>
      </c>
      <c r="L102" s="52">
        <f t="shared" si="30"/>
        <v>4836</v>
      </c>
      <c r="M102" s="52">
        <f t="shared" si="30"/>
        <v>5245</v>
      </c>
      <c r="N102" s="1035"/>
      <c r="O102" s="1035"/>
      <c r="P102" s="1035"/>
      <c r="Q102" s="1036"/>
    </row>
    <row r="103" spans="1:17" ht="13.5" thickBot="1">
      <c r="A103" s="55" t="s">
        <v>11</v>
      </c>
      <c r="B103" s="3093" t="s">
        <v>15</v>
      </c>
      <c r="C103" s="2578"/>
      <c r="D103" s="2578"/>
      <c r="E103" s="2578"/>
      <c r="F103" s="2578"/>
      <c r="G103" s="2578"/>
      <c r="H103" s="56">
        <f t="shared" ref="H103:M103" si="31">H102</f>
        <v>4680.2</v>
      </c>
      <c r="I103" s="56">
        <f t="shared" si="31"/>
        <v>4661</v>
      </c>
      <c r="J103" s="56">
        <f t="shared" si="31"/>
        <v>3474.4000000000005</v>
      </c>
      <c r="K103" s="56">
        <f t="shared" si="31"/>
        <v>19.2</v>
      </c>
      <c r="L103" s="56">
        <f t="shared" si="31"/>
        <v>4836</v>
      </c>
      <c r="M103" s="56">
        <f t="shared" si="31"/>
        <v>5245</v>
      </c>
      <c r="N103" s="3094"/>
      <c r="O103" s="3095"/>
      <c r="P103" s="3095"/>
      <c r="Q103" s="3096"/>
    </row>
    <row r="104" spans="1:17">
      <c r="A104" s="625"/>
      <c r="B104" s="9"/>
      <c r="C104" s="9"/>
      <c r="D104" s="9"/>
      <c r="E104" s="9"/>
      <c r="F104" s="9"/>
      <c r="G104" s="9"/>
      <c r="H104" s="9"/>
      <c r="I104" s="12"/>
      <c r="J104" s="12"/>
      <c r="K104" s="12"/>
      <c r="L104" s="12"/>
      <c r="M104" s="12"/>
      <c r="O104" s="12"/>
      <c r="P104" s="12"/>
      <c r="Q104" s="12"/>
    </row>
    <row r="105" spans="1:17">
      <c r="A105" s="625"/>
      <c r="B105" s="9"/>
      <c r="C105" s="9"/>
      <c r="D105" s="9"/>
      <c r="E105" s="9"/>
      <c r="F105" s="9"/>
      <c r="G105" s="9"/>
      <c r="H105" s="9"/>
      <c r="I105" s="12"/>
      <c r="J105" s="12"/>
      <c r="K105" s="12"/>
      <c r="L105" s="12"/>
      <c r="M105" s="12"/>
      <c r="O105" s="12"/>
      <c r="P105" s="12"/>
      <c r="Q105" s="12"/>
    </row>
    <row r="106" spans="1:17" ht="16.5" thickBot="1">
      <c r="A106" s="625"/>
      <c r="B106" s="626"/>
      <c r="C106" s="9"/>
      <c r="D106" s="3707" t="s">
        <v>16</v>
      </c>
      <c r="E106" s="3707"/>
      <c r="F106" s="3707"/>
      <c r="G106" s="3707"/>
      <c r="H106" s="627"/>
      <c r="I106" s="628"/>
      <c r="J106" s="628"/>
      <c r="K106" s="628"/>
      <c r="L106" s="628"/>
      <c r="M106" s="628"/>
      <c r="O106" s="627"/>
      <c r="P106" s="627"/>
      <c r="Q106" s="627"/>
    </row>
    <row r="107" spans="1:17" ht="34.9" customHeight="1" thickBot="1">
      <c r="A107" s="629"/>
      <c r="B107" s="629"/>
      <c r="C107" s="2597" t="s">
        <v>17</v>
      </c>
      <c r="D107" s="2899"/>
      <c r="E107" s="2899"/>
      <c r="F107" s="2899"/>
      <c r="G107" s="2900"/>
      <c r="H107" s="3085" t="s">
        <v>795</v>
      </c>
      <c r="I107" s="3086"/>
      <c r="J107" s="3086"/>
      <c r="K107" s="3087"/>
      <c r="L107" s="58"/>
      <c r="M107" s="58"/>
      <c r="N107" s="629"/>
      <c r="O107" s="630"/>
      <c r="P107" s="629"/>
      <c r="Q107" s="629"/>
    </row>
    <row r="108" spans="1:17" ht="13.5" thickBot="1">
      <c r="A108" s="629"/>
      <c r="B108" s="629"/>
      <c r="C108" s="3080" t="s">
        <v>18</v>
      </c>
      <c r="D108" s="3081"/>
      <c r="E108" s="3081"/>
      <c r="F108" s="3081"/>
      <c r="G108" s="3082"/>
      <c r="H108" s="2603">
        <f>H109+H110+H111+H112+H113</f>
        <v>4680.2</v>
      </c>
      <c r="I108" s="2604"/>
      <c r="J108" s="2604"/>
      <c r="K108" s="2605"/>
      <c r="L108" s="58"/>
      <c r="M108" s="58"/>
      <c r="N108" s="629"/>
      <c r="O108" s="630"/>
      <c r="P108" s="629"/>
      <c r="Q108" s="629"/>
    </row>
    <row r="109" spans="1:17">
      <c r="A109" s="629"/>
      <c r="B109" s="629"/>
      <c r="C109" s="3071" t="s">
        <v>65</v>
      </c>
      <c r="D109" s="3072"/>
      <c r="E109" s="3072"/>
      <c r="F109" s="3072"/>
      <c r="G109" s="3073"/>
      <c r="H109" s="3074">
        <v>4270.2</v>
      </c>
      <c r="I109" s="3075"/>
      <c r="J109" s="3075"/>
      <c r="K109" s="3076"/>
      <c r="L109" s="58"/>
      <c r="M109" s="58"/>
      <c r="N109" s="629"/>
      <c r="O109" s="630"/>
      <c r="P109" s="629"/>
      <c r="Q109" s="629"/>
    </row>
    <row r="110" spans="1:17">
      <c r="A110" s="629"/>
      <c r="B110" s="629"/>
      <c r="C110" s="2588" t="s">
        <v>66</v>
      </c>
      <c r="D110" s="3083"/>
      <c r="E110" s="3083"/>
      <c r="F110" s="3083"/>
      <c r="G110" s="3084"/>
      <c r="H110" s="2591">
        <v>0</v>
      </c>
      <c r="I110" s="2592"/>
      <c r="J110" s="2592"/>
      <c r="K110" s="2593"/>
      <c r="L110" s="58"/>
      <c r="M110" s="58"/>
      <c r="N110" s="629"/>
      <c r="O110" s="630"/>
      <c r="P110" s="629"/>
      <c r="Q110" s="629"/>
    </row>
    <row r="111" spans="1:17">
      <c r="A111" s="629"/>
      <c r="B111" s="629"/>
      <c r="C111" s="2588" t="s">
        <v>286</v>
      </c>
      <c r="D111" s="3083"/>
      <c r="E111" s="3083"/>
      <c r="F111" s="3083"/>
      <c r="G111" s="3084"/>
      <c r="H111" s="2591">
        <v>410</v>
      </c>
      <c r="I111" s="2592"/>
      <c r="J111" s="2592"/>
      <c r="K111" s="2593"/>
      <c r="L111" s="58"/>
      <c r="M111" s="58"/>
      <c r="N111" s="629"/>
      <c r="O111" s="630"/>
      <c r="P111" s="629"/>
      <c r="Q111" s="629"/>
    </row>
    <row r="112" spans="1:17">
      <c r="A112" s="629"/>
      <c r="B112" s="629"/>
      <c r="C112" s="2588" t="s">
        <v>394</v>
      </c>
      <c r="D112" s="3083"/>
      <c r="E112" s="3083"/>
      <c r="F112" s="3083"/>
      <c r="G112" s="3084"/>
      <c r="H112" s="2591">
        <v>0</v>
      </c>
      <c r="I112" s="2592"/>
      <c r="J112" s="2592"/>
      <c r="K112" s="2593"/>
      <c r="L112" s="58"/>
      <c r="M112" s="58"/>
      <c r="N112" s="629"/>
      <c r="O112" s="630"/>
      <c r="P112" s="629"/>
      <c r="Q112" s="629"/>
    </row>
    <row r="113" spans="1:17">
      <c r="A113" s="629"/>
      <c r="B113" s="629"/>
      <c r="C113" s="2588" t="s">
        <v>395</v>
      </c>
      <c r="D113" s="3083"/>
      <c r="E113" s="3083"/>
      <c r="F113" s="3083"/>
      <c r="G113" s="3084"/>
      <c r="H113" s="2591">
        <v>0</v>
      </c>
      <c r="I113" s="2592"/>
      <c r="J113" s="2592"/>
      <c r="K113" s="2593"/>
      <c r="L113" s="58"/>
      <c r="M113" s="58"/>
      <c r="N113" s="629"/>
      <c r="O113" s="630"/>
      <c r="P113" s="629"/>
      <c r="Q113" s="629"/>
    </row>
    <row r="114" spans="1:17">
      <c r="A114" s="629"/>
      <c r="B114" s="629"/>
      <c r="C114" s="2588" t="s">
        <v>67</v>
      </c>
      <c r="D114" s="3083"/>
      <c r="E114" s="3083"/>
      <c r="F114" s="3083"/>
      <c r="G114" s="3084"/>
      <c r="H114" s="2591"/>
      <c r="I114" s="2592"/>
      <c r="J114" s="2592"/>
      <c r="K114" s="2593"/>
      <c r="L114" s="58"/>
      <c r="M114" s="58"/>
      <c r="N114" s="629"/>
      <c r="O114" s="630"/>
      <c r="P114" s="629"/>
      <c r="Q114" s="629"/>
    </row>
    <row r="115" spans="1:17" ht="13.5" thickBot="1">
      <c r="A115" s="629"/>
      <c r="B115" s="629"/>
      <c r="C115" s="3721" t="s">
        <v>68</v>
      </c>
      <c r="D115" s="3722"/>
      <c r="E115" s="3722"/>
      <c r="F115" s="3722"/>
      <c r="G115" s="3723"/>
      <c r="H115" s="3440"/>
      <c r="I115" s="3724"/>
      <c r="J115" s="3724"/>
      <c r="K115" s="3725"/>
      <c r="L115" s="58"/>
      <c r="M115" s="58"/>
      <c r="N115" s="629"/>
      <c r="O115" s="630"/>
      <c r="P115" s="629"/>
      <c r="Q115" s="629"/>
    </row>
    <row r="116" spans="1:17" ht="13.5" thickBot="1">
      <c r="A116" s="629"/>
      <c r="B116" s="629"/>
      <c r="C116" s="3080" t="s">
        <v>19</v>
      </c>
      <c r="D116" s="3081"/>
      <c r="E116" s="3081"/>
      <c r="F116" s="3081"/>
      <c r="G116" s="3082"/>
      <c r="H116" s="2603">
        <f>H117*1</f>
        <v>0</v>
      </c>
      <c r="I116" s="2604"/>
      <c r="J116" s="2604"/>
      <c r="K116" s="2605"/>
      <c r="L116" s="58"/>
      <c r="M116" s="58"/>
      <c r="N116" s="629"/>
      <c r="O116" s="630"/>
      <c r="P116" s="629"/>
      <c r="Q116" s="629"/>
    </row>
    <row r="117" spans="1:17" ht="13.5" thickBot="1">
      <c r="A117" s="629"/>
      <c r="B117" s="629"/>
      <c r="C117" s="3711" t="s">
        <v>69</v>
      </c>
      <c r="D117" s="3712"/>
      <c r="E117" s="3712"/>
      <c r="F117" s="3712"/>
      <c r="G117" s="3713"/>
      <c r="H117" s="3714">
        <v>0</v>
      </c>
      <c r="I117" s="3715"/>
      <c r="J117" s="3715"/>
      <c r="K117" s="3716"/>
      <c r="L117" s="58"/>
      <c r="M117" s="58"/>
      <c r="N117" s="629"/>
      <c r="O117" s="630"/>
      <c r="P117" s="629"/>
      <c r="Q117" s="629"/>
    </row>
    <row r="118" spans="1:17" ht="13.5" thickBot="1">
      <c r="A118" s="629"/>
      <c r="B118" s="629"/>
      <c r="C118" s="3717" t="s">
        <v>20</v>
      </c>
      <c r="D118" s="3718"/>
      <c r="E118" s="3718"/>
      <c r="F118" s="3718"/>
      <c r="G118" s="3719"/>
      <c r="H118" s="3720">
        <f>H116+H108</f>
        <v>4680.2</v>
      </c>
      <c r="I118" s="2616"/>
      <c r="J118" s="2616"/>
      <c r="K118" s="2617"/>
      <c r="L118" s="1"/>
      <c r="M118" s="1"/>
      <c r="N118" s="629"/>
      <c r="O118" s="630"/>
      <c r="P118" s="629"/>
      <c r="Q118" s="629"/>
    </row>
    <row r="119" spans="1:17">
      <c r="H119" s="634"/>
      <c r="I119" s="634"/>
      <c r="J119" s="634"/>
      <c r="K119" s="634"/>
    </row>
  </sheetData>
  <mergeCells count="223">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1:G101"/>
    <mergeCell ref="B102:G102"/>
    <mergeCell ref="B103:G103"/>
    <mergeCell ref="N103:Q103"/>
    <mergeCell ref="D106:G106"/>
    <mergeCell ref="C107:G107"/>
    <mergeCell ref="H107:K107"/>
    <mergeCell ref="A98:A100"/>
    <mergeCell ref="B98:B100"/>
    <mergeCell ref="C98:C100"/>
    <mergeCell ref="D98:D100"/>
    <mergeCell ref="E98:E100"/>
    <mergeCell ref="N98:N100"/>
    <mergeCell ref="A95:A97"/>
    <mergeCell ref="B95:B97"/>
    <mergeCell ref="C95:C97"/>
    <mergeCell ref="D95:D97"/>
    <mergeCell ref="E95:E97"/>
    <mergeCell ref="F95:F97"/>
    <mergeCell ref="A93:A94"/>
    <mergeCell ref="B93:B94"/>
    <mergeCell ref="C93:C94"/>
    <mergeCell ref="D93:D94"/>
    <mergeCell ref="E93:E94"/>
    <mergeCell ref="F93:F94"/>
    <mergeCell ref="C87:G87"/>
    <mergeCell ref="C88:Q88"/>
    <mergeCell ref="A89:A92"/>
    <mergeCell ref="B89:B92"/>
    <mergeCell ref="C89:C92"/>
    <mergeCell ref="D89:D92"/>
    <mergeCell ref="E89:E92"/>
    <mergeCell ref="F89:F92"/>
    <mergeCell ref="A84:A86"/>
    <mergeCell ref="B84:B86"/>
    <mergeCell ref="C84:C86"/>
    <mergeCell ref="D84:D86"/>
    <mergeCell ref="E84:E86"/>
    <mergeCell ref="F84:F86"/>
    <mergeCell ref="C79:G79"/>
    <mergeCell ref="C80:Q80"/>
    <mergeCell ref="A81:A83"/>
    <mergeCell ref="B81:B83"/>
    <mergeCell ref="C81:C83"/>
    <mergeCell ref="D81:D83"/>
    <mergeCell ref="E81:E83"/>
    <mergeCell ref="F81:F83"/>
    <mergeCell ref="A76:A78"/>
    <mergeCell ref="B76:B78"/>
    <mergeCell ref="C76:C78"/>
    <mergeCell ref="D76:D78"/>
    <mergeCell ref="E76:E78"/>
    <mergeCell ref="F76:F78"/>
    <mergeCell ref="A74:A75"/>
    <mergeCell ref="B74:B75"/>
    <mergeCell ref="C74:C75"/>
    <mergeCell ref="D74:D75"/>
    <mergeCell ref="E74:E75"/>
    <mergeCell ref="F74:F75"/>
    <mergeCell ref="A72:A73"/>
    <mergeCell ref="B72:B73"/>
    <mergeCell ref="C72:C73"/>
    <mergeCell ref="D72:D73"/>
    <mergeCell ref="E72:E73"/>
    <mergeCell ref="F72:F73"/>
    <mergeCell ref="C66:G66"/>
    <mergeCell ref="C67:Q67"/>
    <mergeCell ref="A68:A71"/>
    <mergeCell ref="B68:B71"/>
    <mergeCell ref="C68:C71"/>
    <mergeCell ref="D68:D71"/>
    <mergeCell ref="E68:E71"/>
    <mergeCell ref="F68:F71"/>
    <mergeCell ref="A63:A65"/>
    <mergeCell ref="B63:B65"/>
    <mergeCell ref="C63:C65"/>
    <mergeCell ref="D63:D65"/>
    <mergeCell ref="E63:E65"/>
    <mergeCell ref="F63:F65"/>
    <mergeCell ref="A60:A62"/>
    <mergeCell ref="B60:B62"/>
    <mergeCell ref="C60:C62"/>
    <mergeCell ref="D60:D62"/>
    <mergeCell ref="E60:E62"/>
    <mergeCell ref="F60:F62"/>
    <mergeCell ref="A58:A59"/>
    <mergeCell ref="B58:B59"/>
    <mergeCell ref="C58:C59"/>
    <mergeCell ref="D58:D59"/>
    <mergeCell ref="E58:E59"/>
    <mergeCell ref="F58:F59"/>
    <mergeCell ref="A55:A57"/>
    <mergeCell ref="B55:B57"/>
    <mergeCell ref="C55:C57"/>
    <mergeCell ref="D55:D57"/>
    <mergeCell ref="E55:E57"/>
    <mergeCell ref="F55:F57"/>
    <mergeCell ref="N51:N52"/>
    <mergeCell ref="O51:O52"/>
    <mergeCell ref="P51:P52"/>
    <mergeCell ref="Q51:Q52"/>
    <mergeCell ref="A53:A54"/>
    <mergeCell ref="B53:B54"/>
    <mergeCell ref="C53:C54"/>
    <mergeCell ref="D53:D54"/>
    <mergeCell ref="E53:E54"/>
    <mergeCell ref="F53:F54"/>
    <mergeCell ref="A50:A52"/>
    <mergeCell ref="B50:B52"/>
    <mergeCell ref="C50:C52"/>
    <mergeCell ref="D50:D52"/>
    <mergeCell ref="E50:E52"/>
    <mergeCell ref="F50:F52"/>
    <mergeCell ref="C44:G44"/>
    <mergeCell ref="C45:Q45"/>
    <mergeCell ref="A46:A49"/>
    <mergeCell ref="B46:B49"/>
    <mergeCell ref="C46:C49"/>
    <mergeCell ref="D46:D49"/>
    <mergeCell ref="E46:E49"/>
    <mergeCell ref="F46:F49"/>
    <mergeCell ref="A39:A40"/>
    <mergeCell ref="B39:B40"/>
    <mergeCell ref="C39:C40"/>
    <mergeCell ref="D39:D40"/>
    <mergeCell ref="E39:E40"/>
    <mergeCell ref="F39:F40"/>
    <mergeCell ref="A41:A42"/>
    <mergeCell ref="B41:B42"/>
    <mergeCell ref="C41:C42"/>
    <mergeCell ref="D41:D42"/>
    <mergeCell ref="E41:E42"/>
    <mergeCell ref="F41:F42"/>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L1:Q1"/>
    <mergeCell ref="D3:Q3"/>
    <mergeCell ref="A4:A6"/>
    <mergeCell ref="B4:B6"/>
    <mergeCell ref="C4:C6"/>
    <mergeCell ref="D4:D6"/>
    <mergeCell ref="E4:E6"/>
    <mergeCell ref="F4:F6"/>
    <mergeCell ref="G4:G6"/>
    <mergeCell ref="H4:K4"/>
    <mergeCell ref="L4:L6"/>
  </mergeCells>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zoomScaleNormal="100" workbookViewId="0">
      <selection activeCell="E4" sqref="E4:E6"/>
    </sheetView>
  </sheetViews>
  <sheetFormatPr defaultRowHeight="12.75"/>
  <cols>
    <col min="1" max="1" width="2.7109375" customWidth="1"/>
    <col min="2" max="3" width="2.5703125" customWidth="1"/>
    <col min="4" max="4" width="25.7109375" customWidth="1"/>
    <col min="5" max="5" width="7.85546875" customWidth="1"/>
    <col min="6" max="6" width="7.28515625" customWidth="1"/>
    <col min="7" max="7" width="4.85546875" customWidth="1"/>
    <col min="8" max="8" width="5.7109375" customWidth="1"/>
    <col min="9" max="10" width="5.85546875" customWidth="1"/>
    <col min="11" max="11" width="5" customWidth="1"/>
    <col min="12" max="12" width="5.5703125" customWidth="1"/>
    <col min="13" max="13" width="5.85546875" customWidth="1"/>
    <col min="14" max="14" width="33.5703125" customWidth="1"/>
    <col min="15" max="15" width="4.7109375" customWidth="1"/>
    <col min="16" max="16" width="4.28515625" customWidth="1"/>
    <col min="17" max="17" width="3.85546875" customWidth="1"/>
  </cols>
  <sheetData>
    <row r="1" spans="1:23" ht="40.9" customHeight="1">
      <c r="N1" s="2438" t="s">
        <v>968</v>
      </c>
      <c r="O1" s="2438"/>
      <c r="P1" s="2438"/>
      <c r="Q1" s="2438"/>
    </row>
    <row r="2" spans="1:23" ht="15.75">
      <c r="A2" s="1"/>
      <c r="B2" s="1"/>
      <c r="C2" s="1"/>
      <c r="D2" s="631" t="s">
        <v>1125</v>
      </c>
      <c r="E2" s="382"/>
      <c r="F2" s="1"/>
      <c r="G2" s="383"/>
      <c r="H2" s="1"/>
      <c r="I2" s="1"/>
      <c r="J2" s="1"/>
      <c r="K2" s="1"/>
      <c r="L2" s="502"/>
      <c r="M2" s="632"/>
      <c r="N2" s="632"/>
      <c r="O2" s="632"/>
      <c r="P2" s="632"/>
      <c r="Q2" s="632"/>
      <c r="R2" s="58"/>
      <c r="S2" s="58"/>
      <c r="T2" s="58"/>
      <c r="U2" s="58"/>
      <c r="V2" s="58"/>
      <c r="W2" s="58"/>
    </row>
    <row r="3" spans="1:23" ht="13.5" thickBot="1">
      <c r="A3" s="17"/>
      <c r="B3" s="18"/>
      <c r="C3" s="18"/>
      <c r="D3" s="3051" t="s">
        <v>34</v>
      </c>
      <c r="E3" s="3051"/>
      <c r="F3" s="3051"/>
      <c r="G3" s="3051"/>
      <c r="H3" s="3051"/>
      <c r="I3" s="3051"/>
      <c r="J3" s="3051"/>
      <c r="K3" s="3051"/>
      <c r="L3" s="3051"/>
      <c r="M3" s="3051"/>
      <c r="N3" s="3051"/>
      <c r="O3" s="3051"/>
      <c r="P3" s="3051"/>
      <c r="Q3" s="3051"/>
      <c r="R3" s="3051"/>
      <c r="S3" s="3051"/>
      <c r="T3" s="3051"/>
      <c r="U3" s="3051"/>
      <c r="V3" s="3051"/>
      <c r="W3" s="3051"/>
    </row>
    <row r="4" spans="1:23" ht="37.9" customHeight="1">
      <c r="A4" s="2441" t="s">
        <v>0</v>
      </c>
      <c r="B4" s="2444" t="s">
        <v>1</v>
      </c>
      <c r="C4" s="2444" t="s">
        <v>2</v>
      </c>
      <c r="D4" s="2447" t="s">
        <v>3</v>
      </c>
      <c r="E4" s="2450" t="s">
        <v>4</v>
      </c>
      <c r="F4" s="2453" t="s">
        <v>5</v>
      </c>
      <c r="G4" s="2456" t="s">
        <v>6</v>
      </c>
      <c r="H4" s="2459" t="s">
        <v>795</v>
      </c>
      <c r="I4" s="2460"/>
      <c r="J4" s="2460"/>
      <c r="K4" s="2461"/>
      <c r="L4" s="3107" t="s">
        <v>396</v>
      </c>
      <c r="M4" s="3106" t="s">
        <v>804</v>
      </c>
      <c r="N4" s="2487" t="s">
        <v>21</v>
      </c>
      <c r="O4" s="2488"/>
      <c r="P4" s="2488"/>
      <c r="Q4" s="2489"/>
      <c r="R4" s="58"/>
      <c r="S4" s="58"/>
      <c r="T4" s="58"/>
      <c r="U4" s="58"/>
      <c r="V4" s="58"/>
      <c r="W4" s="58"/>
    </row>
    <row r="5" spans="1:23">
      <c r="A5" s="2442"/>
      <c r="B5" s="2445"/>
      <c r="C5" s="2445"/>
      <c r="D5" s="2448"/>
      <c r="E5" s="2451"/>
      <c r="F5" s="2454"/>
      <c r="G5" s="2457"/>
      <c r="H5" s="2490" t="s">
        <v>7</v>
      </c>
      <c r="I5" s="2492" t="s">
        <v>8</v>
      </c>
      <c r="J5" s="2492"/>
      <c r="K5" s="2493" t="s">
        <v>141</v>
      </c>
      <c r="L5" s="3053"/>
      <c r="M5" s="3048"/>
      <c r="N5" s="2495" t="s">
        <v>33</v>
      </c>
      <c r="O5" s="2497" t="s">
        <v>9</v>
      </c>
      <c r="P5" s="2497"/>
      <c r="Q5" s="2498"/>
      <c r="R5" s="58"/>
      <c r="S5" s="58"/>
      <c r="T5" s="58"/>
      <c r="U5" s="58"/>
      <c r="V5" s="58"/>
      <c r="W5" s="58"/>
    </row>
    <row r="6" spans="1:23" ht="102.6" customHeight="1" thickBot="1">
      <c r="A6" s="2443"/>
      <c r="B6" s="2446"/>
      <c r="C6" s="2446"/>
      <c r="D6" s="2449"/>
      <c r="E6" s="2452"/>
      <c r="F6" s="2455"/>
      <c r="G6" s="2458"/>
      <c r="H6" s="2491"/>
      <c r="I6" s="495" t="s">
        <v>7</v>
      </c>
      <c r="J6" s="496" t="s">
        <v>10</v>
      </c>
      <c r="K6" s="2494"/>
      <c r="L6" s="3054"/>
      <c r="M6" s="3049"/>
      <c r="N6" s="2496"/>
      <c r="O6" s="21" t="s">
        <v>55</v>
      </c>
      <c r="P6" s="21" t="s">
        <v>133</v>
      </c>
      <c r="Q6" s="22" t="s">
        <v>794</v>
      </c>
      <c r="R6" s="58"/>
      <c r="S6" s="58"/>
      <c r="T6" s="58"/>
      <c r="U6" s="58"/>
      <c r="V6" s="58"/>
      <c r="W6" s="58"/>
    </row>
    <row r="7" spans="1:23" ht="13.5" thickBot="1">
      <c r="A7" s="23" t="s">
        <v>11</v>
      </c>
      <c r="B7" s="2465" t="s">
        <v>397</v>
      </c>
      <c r="C7" s="2465"/>
      <c r="D7" s="2465"/>
      <c r="E7" s="2465"/>
      <c r="F7" s="2465"/>
      <c r="G7" s="2465"/>
      <c r="H7" s="2465"/>
      <c r="I7" s="2465"/>
      <c r="J7" s="2465"/>
      <c r="K7" s="2465"/>
      <c r="L7" s="2465"/>
      <c r="M7" s="2465"/>
      <c r="N7" s="2465"/>
      <c r="O7" s="2465"/>
      <c r="P7" s="2465"/>
      <c r="Q7" s="2466"/>
      <c r="R7" s="58"/>
      <c r="S7" s="58"/>
      <c r="T7" s="58"/>
      <c r="U7" s="58"/>
      <c r="V7" s="58"/>
      <c r="W7" s="58"/>
    </row>
    <row r="8" spans="1:23" ht="13.5" thickBot="1">
      <c r="A8" s="488" t="s">
        <v>11</v>
      </c>
      <c r="B8" s="633" t="s">
        <v>11</v>
      </c>
      <c r="C8" s="2467" t="s">
        <v>398</v>
      </c>
      <c r="D8" s="2467"/>
      <c r="E8" s="2467"/>
      <c r="F8" s="2467"/>
      <c r="G8" s="2467"/>
      <c r="H8" s="2467"/>
      <c r="I8" s="2467"/>
      <c r="J8" s="2467"/>
      <c r="K8" s="2467"/>
      <c r="L8" s="2467"/>
      <c r="M8" s="2467"/>
      <c r="N8" s="2467"/>
      <c r="O8" s="2467"/>
      <c r="P8" s="2467"/>
      <c r="Q8" s="2468"/>
      <c r="R8" s="58"/>
      <c r="S8" s="58"/>
      <c r="T8" s="58"/>
      <c r="U8" s="58"/>
      <c r="V8" s="58"/>
      <c r="W8" s="58"/>
    </row>
    <row r="9" spans="1:23" ht="51">
      <c r="A9" s="2528" t="s">
        <v>11</v>
      </c>
      <c r="B9" s="3737" t="s">
        <v>11</v>
      </c>
      <c r="C9" s="3738" t="s">
        <v>11</v>
      </c>
      <c r="D9" s="3739" t="s">
        <v>399</v>
      </c>
      <c r="E9" s="3740" t="s">
        <v>400</v>
      </c>
      <c r="F9" s="3741" t="s">
        <v>1049</v>
      </c>
      <c r="G9" s="1556" t="s">
        <v>37</v>
      </c>
      <c r="H9" s="1557">
        <f>I9+K9</f>
        <v>2066</v>
      </c>
      <c r="I9" s="1532">
        <v>2056</v>
      </c>
      <c r="J9" s="1532">
        <v>1725.9</v>
      </c>
      <c r="K9" s="1558">
        <v>10</v>
      </c>
      <c r="L9" s="1559">
        <v>2270</v>
      </c>
      <c r="M9" s="1559">
        <v>2400</v>
      </c>
      <c r="N9" s="1251" t="s">
        <v>1050</v>
      </c>
      <c r="O9" s="2125">
        <v>2150</v>
      </c>
      <c r="P9" s="2125">
        <v>2200</v>
      </c>
      <c r="Q9" s="2126">
        <v>2250</v>
      </c>
      <c r="R9" s="58"/>
      <c r="S9" s="58"/>
      <c r="T9" s="58"/>
      <c r="U9" s="58"/>
      <c r="V9" s="58"/>
      <c r="W9" s="58"/>
    </row>
    <row r="10" spans="1:23" ht="25.15" customHeight="1">
      <c r="A10" s="3736"/>
      <c r="B10" s="3737"/>
      <c r="C10" s="3738"/>
      <c r="D10" s="3739"/>
      <c r="E10" s="3740"/>
      <c r="F10" s="3741"/>
      <c r="G10" s="1560" t="s">
        <v>37</v>
      </c>
      <c r="H10" s="1561">
        <f>I10+K10</f>
        <v>374.9</v>
      </c>
      <c r="I10" s="1562">
        <v>374.9</v>
      </c>
      <c r="J10" s="1562">
        <v>0</v>
      </c>
      <c r="K10" s="1563">
        <v>0</v>
      </c>
      <c r="L10" s="1564">
        <v>400</v>
      </c>
      <c r="M10" s="1564">
        <v>450</v>
      </c>
      <c r="N10" s="1252" t="s">
        <v>401</v>
      </c>
      <c r="O10" s="1253">
        <v>3400</v>
      </c>
      <c r="P10" s="2125">
        <v>3450</v>
      </c>
      <c r="Q10" s="2126">
        <v>3500</v>
      </c>
      <c r="R10" s="58"/>
      <c r="S10" s="58"/>
      <c r="T10" s="58"/>
      <c r="U10" s="58"/>
      <c r="V10" s="58"/>
      <c r="W10" s="58"/>
    </row>
    <row r="11" spans="1:23">
      <c r="A11" s="3736"/>
      <c r="B11" s="3737"/>
      <c r="C11" s="3738"/>
      <c r="D11" s="3739"/>
      <c r="E11" s="3740"/>
      <c r="F11" s="3741"/>
      <c r="G11" s="1565" t="s">
        <v>285</v>
      </c>
      <c r="H11" s="1566">
        <f>I11+K11</f>
        <v>160</v>
      </c>
      <c r="I11" s="1567">
        <v>151</v>
      </c>
      <c r="J11" s="1567">
        <v>0</v>
      </c>
      <c r="K11" s="1568">
        <v>9</v>
      </c>
      <c r="L11" s="1569">
        <v>200</v>
      </c>
      <c r="M11" s="1569">
        <v>250</v>
      </c>
      <c r="N11" s="1251"/>
      <c r="O11" s="1253"/>
      <c r="P11" s="2125"/>
      <c r="Q11" s="2126"/>
      <c r="R11" s="58"/>
      <c r="S11" s="58"/>
      <c r="T11" s="58"/>
      <c r="U11" s="58"/>
      <c r="V11" s="58"/>
      <c r="W11" s="58"/>
    </row>
    <row r="12" spans="1:23" ht="25.15" customHeight="1">
      <c r="A12" s="3736"/>
      <c r="B12" s="3737"/>
      <c r="C12" s="3738"/>
      <c r="D12" s="3739"/>
      <c r="E12" s="3740"/>
      <c r="F12" s="3741"/>
      <c r="G12" s="1570" t="s">
        <v>402</v>
      </c>
      <c r="H12" s="1566">
        <f>I12+K12</f>
        <v>0</v>
      </c>
      <c r="I12" s="1567">
        <v>0</v>
      </c>
      <c r="J12" s="1567">
        <v>0</v>
      </c>
      <c r="K12" s="1568">
        <v>0</v>
      </c>
      <c r="L12" s="1569">
        <v>0</v>
      </c>
      <c r="M12" s="1569">
        <v>0</v>
      </c>
      <c r="N12" s="1251" t="s">
        <v>403</v>
      </c>
      <c r="O12" s="1253">
        <v>1500</v>
      </c>
      <c r="P12" s="2125">
        <v>1510</v>
      </c>
      <c r="Q12" s="2126">
        <v>1520</v>
      </c>
      <c r="R12" s="58"/>
      <c r="S12" s="58"/>
      <c r="T12" s="58"/>
      <c r="U12" s="58"/>
      <c r="V12" s="58"/>
      <c r="W12" s="58"/>
    </row>
    <row r="13" spans="1:23" ht="25.5">
      <c r="A13" s="494"/>
      <c r="B13" s="1254"/>
      <c r="C13" s="3738"/>
      <c r="D13" s="3739"/>
      <c r="E13" s="3740"/>
      <c r="F13" s="3741"/>
      <c r="G13" s="1571" t="s">
        <v>56</v>
      </c>
      <c r="H13" s="1572">
        <f>I13+K13</f>
        <v>0</v>
      </c>
      <c r="I13" s="1572">
        <v>0</v>
      </c>
      <c r="J13" s="1572">
        <v>0</v>
      </c>
      <c r="K13" s="1573">
        <v>0</v>
      </c>
      <c r="L13" s="1574">
        <v>0</v>
      </c>
      <c r="M13" s="1574">
        <v>0</v>
      </c>
      <c r="N13" s="1252" t="s">
        <v>404</v>
      </c>
      <c r="O13" s="1253">
        <v>45</v>
      </c>
      <c r="P13" s="1253">
        <v>46</v>
      </c>
      <c r="Q13" s="1255">
        <v>47</v>
      </c>
      <c r="R13" s="58"/>
      <c r="S13" s="58"/>
      <c r="T13" s="58"/>
      <c r="U13" s="58"/>
      <c r="V13" s="58"/>
      <c r="W13" s="58"/>
    </row>
    <row r="14" spans="1:23" ht="13.5" thickBot="1">
      <c r="A14" s="494"/>
      <c r="B14" s="1254"/>
      <c r="C14" s="3738"/>
      <c r="D14" s="1256"/>
      <c r="E14" s="1257"/>
      <c r="F14" s="1258"/>
      <c r="G14" s="1575" t="s">
        <v>12</v>
      </c>
      <c r="H14" s="1576">
        <f t="shared" ref="H14:M14" si="0">H9+H10+H12+H11+H13</f>
        <v>2600.9</v>
      </c>
      <c r="I14" s="1576">
        <f t="shared" si="0"/>
        <v>2581.9</v>
      </c>
      <c r="J14" s="1576">
        <f t="shared" si="0"/>
        <v>1725.9</v>
      </c>
      <c r="K14" s="1577">
        <f t="shared" si="0"/>
        <v>19</v>
      </c>
      <c r="L14" s="1578">
        <f t="shared" si="0"/>
        <v>2870</v>
      </c>
      <c r="M14" s="1578">
        <f t="shared" si="0"/>
        <v>3100</v>
      </c>
      <c r="N14" s="1259"/>
      <c r="O14" s="1260"/>
      <c r="P14" s="1261"/>
      <c r="Q14" s="1262"/>
      <c r="R14" s="58"/>
      <c r="S14" s="58"/>
      <c r="T14" s="58"/>
      <c r="U14" s="58"/>
      <c r="V14" s="58"/>
      <c r="W14" s="58"/>
    </row>
    <row r="15" spans="1:23" ht="25.5">
      <c r="A15" s="2528" t="s">
        <v>11</v>
      </c>
      <c r="B15" s="3746" t="s">
        <v>11</v>
      </c>
      <c r="C15" s="2499" t="s">
        <v>13</v>
      </c>
      <c r="D15" s="2501" t="s">
        <v>405</v>
      </c>
      <c r="E15" s="3672" t="s">
        <v>406</v>
      </c>
      <c r="F15" s="3745" t="s">
        <v>407</v>
      </c>
      <c r="G15" s="3747" t="s">
        <v>37</v>
      </c>
      <c r="H15" s="3750">
        <f>I15+K15</f>
        <v>30</v>
      </c>
      <c r="I15" s="3753">
        <v>30</v>
      </c>
      <c r="J15" s="3753">
        <v>0</v>
      </c>
      <c r="K15" s="3756">
        <v>0</v>
      </c>
      <c r="L15" s="3742">
        <v>40</v>
      </c>
      <c r="M15" s="3742">
        <v>50</v>
      </c>
      <c r="N15" s="1263" t="s">
        <v>408</v>
      </c>
      <c r="O15" s="1264">
        <v>25</v>
      </c>
      <c r="P15" s="1264">
        <v>30</v>
      </c>
      <c r="Q15" s="1265">
        <v>32</v>
      </c>
      <c r="R15" s="58"/>
      <c r="S15" s="58"/>
      <c r="T15" s="58"/>
      <c r="U15" s="58"/>
      <c r="V15" s="58"/>
      <c r="W15" s="58"/>
    </row>
    <row r="16" spans="1:23" ht="25.5">
      <c r="A16" s="3736"/>
      <c r="B16" s="3737"/>
      <c r="C16" s="2511"/>
      <c r="D16" s="2512"/>
      <c r="E16" s="2520"/>
      <c r="F16" s="3727"/>
      <c r="G16" s="3748"/>
      <c r="H16" s="3751"/>
      <c r="I16" s="3754"/>
      <c r="J16" s="3754"/>
      <c r="K16" s="3757"/>
      <c r="L16" s="3743"/>
      <c r="M16" s="3743"/>
      <c r="N16" s="1266" t="s">
        <v>409</v>
      </c>
      <c r="O16" s="1253">
        <v>40</v>
      </c>
      <c r="P16" s="1253">
        <v>42</v>
      </c>
      <c r="Q16" s="1255">
        <v>44</v>
      </c>
      <c r="R16" s="58"/>
      <c r="S16" s="58"/>
      <c r="T16" s="58"/>
      <c r="U16" s="58"/>
      <c r="V16" s="58"/>
      <c r="W16" s="58"/>
    </row>
    <row r="17" spans="1:23" ht="38.25">
      <c r="A17" s="3736"/>
      <c r="B17" s="3737"/>
      <c r="C17" s="2511"/>
      <c r="D17" s="2512"/>
      <c r="E17" s="2520"/>
      <c r="F17" s="3727"/>
      <c r="G17" s="3749"/>
      <c r="H17" s="3752"/>
      <c r="I17" s="3755"/>
      <c r="J17" s="3755"/>
      <c r="K17" s="3758"/>
      <c r="L17" s="3744"/>
      <c r="M17" s="3744"/>
      <c r="N17" s="1266" t="s">
        <v>410</v>
      </c>
      <c r="O17" s="1253">
        <v>5</v>
      </c>
      <c r="P17" s="1253">
        <v>6</v>
      </c>
      <c r="Q17" s="1255">
        <v>7</v>
      </c>
      <c r="R17" s="58"/>
      <c r="S17" s="58"/>
      <c r="T17" s="58"/>
      <c r="U17" s="58"/>
      <c r="V17" s="58"/>
      <c r="W17" s="58"/>
    </row>
    <row r="18" spans="1:23" ht="14.45" customHeight="1" thickBot="1">
      <c r="A18" s="489"/>
      <c r="B18" s="1267"/>
      <c r="C18" s="2500"/>
      <c r="D18" s="3759"/>
      <c r="E18" s="1420"/>
      <c r="F18" s="1479"/>
      <c r="G18" s="1024" t="s">
        <v>12</v>
      </c>
      <c r="H18" s="1480">
        <f t="shared" ref="H18:M18" si="1">H15+H16+H17</f>
        <v>30</v>
      </c>
      <c r="I18" s="517">
        <f t="shared" si="1"/>
        <v>30</v>
      </c>
      <c r="J18" s="517">
        <f t="shared" si="1"/>
        <v>0</v>
      </c>
      <c r="K18" s="1272">
        <f t="shared" si="1"/>
        <v>0</v>
      </c>
      <c r="L18" s="1273">
        <f t="shared" si="1"/>
        <v>40</v>
      </c>
      <c r="M18" s="1271">
        <f t="shared" si="1"/>
        <v>50</v>
      </c>
      <c r="N18" s="1274" t="s">
        <v>411</v>
      </c>
      <c r="O18" s="1275">
        <v>6</v>
      </c>
      <c r="P18" s="1275">
        <v>7</v>
      </c>
      <c r="Q18" s="1276">
        <v>7</v>
      </c>
      <c r="R18" s="58"/>
      <c r="S18" s="58"/>
      <c r="T18" s="58"/>
      <c r="U18" s="58"/>
      <c r="V18" s="58"/>
      <c r="W18" s="58"/>
    </row>
    <row r="19" spans="1:23" ht="25.5">
      <c r="A19" s="2987" t="s">
        <v>11</v>
      </c>
      <c r="B19" s="1277" t="s">
        <v>11</v>
      </c>
      <c r="C19" s="2499" t="s">
        <v>35</v>
      </c>
      <c r="D19" s="1415" t="s">
        <v>412</v>
      </c>
      <c r="E19" s="2517" t="s">
        <v>413</v>
      </c>
      <c r="F19" s="3745" t="s">
        <v>407</v>
      </c>
      <c r="G19" s="1481" t="s">
        <v>37</v>
      </c>
      <c r="H19" s="1482">
        <f>I19+K19</f>
        <v>3.5</v>
      </c>
      <c r="I19" s="1483">
        <v>3.5</v>
      </c>
      <c r="J19" s="1483"/>
      <c r="K19" s="1278">
        <v>0</v>
      </c>
      <c r="L19" s="1279">
        <v>5</v>
      </c>
      <c r="M19" s="1280">
        <v>8</v>
      </c>
      <c r="N19" s="1263" t="s">
        <v>414</v>
      </c>
      <c r="O19" s="1264">
        <v>5</v>
      </c>
      <c r="P19" s="1264">
        <v>6</v>
      </c>
      <c r="Q19" s="1265">
        <v>6</v>
      </c>
      <c r="R19" s="58"/>
      <c r="S19" s="58"/>
      <c r="T19" s="58"/>
      <c r="U19" s="58"/>
      <c r="V19" s="58"/>
      <c r="W19" s="58"/>
    </row>
    <row r="20" spans="1:23" ht="13.5" thickBot="1">
      <c r="A20" s="2988"/>
      <c r="B20" s="1267"/>
      <c r="C20" s="2500"/>
      <c r="D20" s="1416"/>
      <c r="E20" s="2520"/>
      <c r="F20" s="3727"/>
      <c r="G20" s="1024" t="s">
        <v>12</v>
      </c>
      <c r="H20" s="517">
        <f t="shared" ref="H20:M20" si="2">H19*1</f>
        <v>3.5</v>
      </c>
      <c r="I20" s="517">
        <f t="shared" si="2"/>
        <v>3.5</v>
      </c>
      <c r="J20" s="517">
        <f t="shared" si="2"/>
        <v>0</v>
      </c>
      <c r="K20" s="1272">
        <f t="shared" si="2"/>
        <v>0</v>
      </c>
      <c r="L20" s="1273">
        <f t="shared" si="2"/>
        <v>5</v>
      </c>
      <c r="M20" s="1271">
        <f t="shared" si="2"/>
        <v>8</v>
      </c>
      <c r="N20" s="1281"/>
      <c r="O20" s="1282"/>
      <c r="P20" s="1282"/>
      <c r="Q20" s="1283"/>
      <c r="R20" s="58"/>
      <c r="S20" s="58"/>
      <c r="T20" s="58"/>
      <c r="U20" s="58"/>
      <c r="V20" s="58"/>
      <c r="W20" s="58"/>
    </row>
    <row r="21" spans="1:23" ht="25.5">
      <c r="A21" s="2528" t="s">
        <v>11</v>
      </c>
      <c r="B21" s="3746" t="s">
        <v>11</v>
      </c>
      <c r="C21" s="2499" t="s">
        <v>36</v>
      </c>
      <c r="D21" s="3021" t="s">
        <v>784</v>
      </c>
      <c r="E21" s="3672" t="s">
        <v>406</v>
      </c>
      <c r="F21" s="3726" t="s">
        <v>61</v>
      </c>
      <c r="G21" s="3728" t="s">
        <v>37</v>
      </c>
      <c r="H21" s="3730">
        <f>I21+K21</f>
        <v>636</v>
      </c>
      <c r="I21" s="3732">
        <v>636</v>
      </c>
      <c r="J21" s="3732">
        <v>0</v>
      </c>
      <c r="K21" s="3734">
        <v>0</v>
      </c>
      <c r="L21" s="1279">
        <v>700</v>
      </c>
      <c r="M21" s="1280">
        <v>700</v>
      </c>
      <c r="N21" s="1263" t="s">
        <v>415</v>
      </c>
      <c r="O21" s="1264">
        <v>10</v>
      </c>
      <c r="P21" s="1264">
        <v>12</v>
      </c>
      <c r="Q21" s="1265">
        <v>14</v>
      </c>
      <c r="R21" s="58"/>
      <c r="S21" s="58"/>
      <c r="T21" s="58"/>
      <c r="U21" s="58"/>
      <c r="V21" s="58"/>
      <c r="W21" s="58"/>
    </row>
    <row r="22" spans="1:23">
      <c r="A22" s="3736"/>
      <c r="B22" s="3737"/>
      <c r="C22" s="2511"/>
      <c r="D22" s="2512"/>
      <c r="E22" s="2520"/>
      <c r="F22" s="3727"/>
      <c r="G22" s="3729"/>
      <c r="H22" s="3731"/>
      <c r="I22" s="3733"/>
      <c r="J22" s="3733"/>
      <c r="K22" s="3735"/>
      <c r="L22" s="1284"/>
      <c r="M22" s="1285"/>
      <c r="N22" s="1286" t="s">
        <v>416</v>
      </c>
      <c r="O22" s="2127">
        <v>50</v>
      </c>
      <c r="P22" s="2127">
        <v>58</v>
      </c>
      <c r="Q22" s="2128">
        <v>58</v>
      </c>
      <c r="R22" s="58"/>
      <c r="S22" s="58"/>
      <c r="T22" s="58"/>
      <c r="U22" s="58"/>
      <c r="V22" s="58"/>
      <c r="W22" s="58"/>
    </row>
    <row r="23" spans="1:23" ht="28.15" customHeight="1" thickBot="1">
      <c r="A23" s="489"/>
      <c r="B23" s="1267"/>
      <c r="C23" s="2500"/>
      <c r="D23" s="3022"/>
      <c r="E23" s="2520"/>
      <c r="F23" s="3727"/>
      <c r="G23" s="1024" t="s">
        <v>12</v>
      </c>
      <c r="H23" s="517">
        <f t="shared" ref="H23:M23" si="3">H21*1</f>
        <v>636</v>
      </c>
      <c r="I23" s="517">
        <f t="shared" si="3"/>
        <v>636</v>
      </c>
      <c r="J23" s="517">
        <f t="shared" si="3"/>
        <v>0</v>
      </c>
      <c r="K23" s="1272">
        <f t="shared" si="3"/>
        <v>0</v>
      </c>
      <c r="L23" s="1273">
        <f t="shared" si="3"/>
        <v>700</v>
      </c>
      <c r="M23" s="1271">
        <f t="shared" si="3"/>
        <v>700</v>
      </c>
      <c r="N23" s="1281"/>
      <c r="O23" s="1287"/>
      <c r="P23" s="1287"/>
      <c r="Q23" s="1288"/>
      <c r="R23" s="58"/>
      <c r="S23" s="58"/>
      <c r="T23" s="58"/>
      <c r="U23" s="58"/>
      <c r="V23" s="58"/>
      <c r="W23" s="58"/>
    </row>
    <row r="24" spans="1:23">
      <c r="A24" s="2528" t="s">
        <v>11</v>
      </c>
      <c r="B24" s="3746" t="s">
        <v>11</v>
      </c>
      <c r="C24" s="2499" t="s">
        <v>58</v>
      </c>
      <c r="D24" s="3021" t="s">
        <v>635</v>
      </c>
      <c r="E24" s="3672" t="s">
        <v>406</v>
      </c>
      <c r="F24" s="3726" t="s">
        <v>637</v>
      </c>
      <c r="G24" s="3728" t="s">
        <v>37</v>
      </c>
      <c r="H24" s="3730">
        <f>I24+K24</f>
        <v>10</v>
      </c>
      <c r="I24" s="3732">
        <v>10</v>
      </c>
      <c r="J24" s="3732">
        <v>0</v>
      </c>
      <c r="K24" s="3734">
        <v>0</v>
      </c>
      <c r="L24" s="1279">
        <v>20</v>
      </c>
      <c r="M24" s="1280">
        <v>30</v>
      </c>
      <c r="N24" s="1263" t="s">
        <v>636</v>
      </c>
      <c r="O24" s="1264">
        <v>1</v>
      </c>
      <c r="P24" s="1264">
        <v>2</v>
      </c>
      <c r="Q24" s="1265">
        <v>3</v>
      </c>
      <c r="R24" s="58"/>
      <c r="S24" s="58"/>
      <c r="T24" s="58"/>
      <c r="U24" s="58"/>
      <c r="V24" s="58"/>
      <c r="W24" s="58"/>
    </row>
    <row r="25" spans="1:23">
      <c r="A25" s="3736"/>
      <c r="B25" s="3737"/>
      <c r="C25" s="2511"/>
      <c r="D25" s="2512"/>
      <c r="E25" s="2520"/>
      <c r="F25" s="3727"/>
      <c r="G25" s="3729"/>
      <c r="H25" s="3731"/>
      <c r="I25" s="3733"/>
      <c r="J25" s="3733"/>
      <c r="K25" s="3735"/>
      <c r="L25" s="1284"/>
      <c r="M25" s="1285"/>
      <c r="N25" s="1286"/>
      <c r="O25" s="2127"/>
      <c r="P25" s="2127"/>
      <c r="Q25" s="2128"/>
      <c r="R25" s="58"/>
      <c r="S25" s="58"/>
      <c r="T25" s="487"/>
      <c r="U25" s="58"/>
      <c r="V25" s="58"/>
      <c r="W25" s="58"/>
    </row>
    <row r="26" spans="1:23" ht="34.15" customHeight="1" thickBot="1">
      <c r="A26" s="489"/>
      <c r="B26" s="1267"/>
      <c r="C26" s="2500"/>
      <c r="D26" s="3022"/>
      <c r="E26" s="2520"/>
      <c r="F26" s="3727"/>
      <c r="G26" s="1024" t="s">
        <v>12</v>
      </c>
      <c r="H26" s="517">
        <f t="shared" ref="H26:M26" si="4">H24*1</f>
        <v>10</v>
      </c>
      <c r="I26" s="517">
        <f t="shared" si="4"/>
        <v>10</v>
      </c>
      <c r="J26" s="517">
        <f t="shared" si="4"/>
        <v>0</v>
      </c>
      <c r="K26" s="1272">
        <f t="shared" si="4"/>
        <v>0</v>
      </c>
      <c r="L26" s="1273">
        <f t="shared" si="4"/>
        <v>20</v>
      </c>
      <c r="M26" s="1271">
        <f t="shared" si="4"/>
        <v>30</v>
      </c>
      <c r="N26" s="1281"/>
      <c r="O26" s="1287"/>
      <c r="P26" s="1287"/>
      <c r="Q26" s="1288"/>
      <c r="R26" s="58"/>
      <c r="S26" s="58"/>
      <c r="T26" s="58"/>
      <c r="U26" s="58"/>
      <c r="V26" s="58"/>
      <c r="W26" s="58"/>
    </row>
    <row r="27" spans="1:23" ht="13.5" thickBot="1">
      <c r="A27" s="24" t="s">
        <v>11</v>
      </c>
      <c r="B27" s="1289" t="s">
        <v>11</v>
      </c>
      <c r="C27" s="2505" t="s">
        <v>14</v>
      </c>
      <c r="D27" s="2506"/>
      <c r="E27" s="2506"/>
      <c r="F27" s="2506"/>
      <c r="G27" s="2572"/>
      <c r="H27" s="1484">
        <f t="shared" ref="H27:M27" si="5">H26+H20+H18+H14+H23</f>
        <v>3280.4</v>
      </c>
      <c r="I27" s="1484">
        <f t="shared" si="5"/>
        <v>3261.4</v>
      </c>
      <c r="J27" s="1484">
        <f t="shared" si="5"/>
        <v>1725.9</v>
      </c>
      <c r="K27" s="1290">
        <f t="shared" si="5"/>
        <v>19</v>
      </c>
      <c r="L27" s="1290">
        <f t="shared" si="5"/>
        <v>3635</v>
      </c>
      <c r="M27" s="1290">
        <f t="shared" si="5"/>
        <v>3888</v>
      </c>
      <c r="N27" s="1291"/>
      <c r="O27" s="1292"/>
      <c r="P27" s="1292"/>
      <c r="Q27" s="1293"/>
      <c r="R27" s="58"/>
      <c r="S27" s="58"/>
      <c r="T27" s="58"/>
      <c r="U27" s="58"/>
      <c r="V27" s="58"/>
      <c r="W27" s="58"/>
    </row>
    <row r="28" spans="1:23" ht="13.5" thickBot="1">
      <c r="A28" s="24" t="s">
        <v>11</v>
      </c>
      <c r="B28" s="1294" t="s">
        <v>13</v>
      </c>
      <c r="C28" s="3762" t="s">
        <v>1051</v>
      </c>
      <c r="D28" s="3763"/>
      <c r="E28" s="3764"/>
      <c r="F28" s="3764"/>
      <c r="G28" s="3763"/>
      <c r="H28" s="3763"/>
      <c r="I28" s="3763"/>
      <c r="J28" s="3763"/>
      <c r="K28" s="3763"/>
      <c r="L28" s="3763"/>
      <c r="M28" s="3763"/>
      <c r="N28" s="3763"/>
      <c r="O28" s="3763"/>
      <c r="P28" s="3763"/>
      <c r="Q28" s="3765"/>
      <c r="R28" s="58"/>
      <c r="S28" s="58"/>
      <c r="T28" s="58"/>
      <c r="U28" s="58"/>
      <c r="V28" s="58"/>
      <c r="W28" s="58"/>
    </row>
    <row r="29" spans="1:23">
      <c r="A29" s="2528" t="s">
        <v>11</v>
      </c>
      <c r="B29" s="3746" t="s">
        <v>13</v>
      </c>
      <c r="C29" s="3774" t="s">
        <v>11</v>
      </c>
      <c r="D29" s="3776" t="s">
        <v>417</v>
      </c>
      <c r="E29" s="3779" t="s">
        <v>413</v>
      </c>
      <c r="F29" s="3781" t="s">
        <v>407</v>
      </c>
      <c r="G29" s="3783" t="s">
        <v>37</v>
      </c>
      <c r="H29" s="3785">
        <v>0</v>
      </c>
      <c r="I29" s="3788">
        <v>0</v>
      </c>
      <c r="J29" s="3788"/>
      <c r="K29" s="3734">
        <v>0</v>
      </c>
      <c r="L29" s="1279"/>
      <c r="M29" s="1279"/>
      <c r="N29" s="3772" t="s">
        <v>418</v>
      </c>
      <c r="O29" s="3766">
        <v>1</v>
      </c>
      <c r="P29" s="3766">
        <v>2</v>
      </c>
      <c r="Q29" s="3769">
        <v>3</v>
      </c>
      <c r="R29" s="58"/>
      <c r="S29" s="58"/>
      <c r="T29" s="58"/>
      <c r="U29" s="58"/>
      <c r="V29" s="58"/>
      <c r="W29" s="58"/>
    </row>
    <row r="30" spans="1:23" ht="32.450000000000003" customHeight="1">
      <c r="A30" s="3736"/>
      <c r="B30" s="3737"/>
      <c r="C30" s="3738"/>
      <c r="D30" s="3777"/>
      <c r="E30" s="3780"/>
      <c r="F30" s="3782"/>
      <c r="G30" s="3784"/>
      <c r="H30" s="3786"/>
      <c r="I30" s="3789"/>
      <c r="J30" s="3789"/>
      <c r="K30" s="3735"/>
      <c r="L30" s="1284">
        <v>10</v>
      </c>
      <c r="M30" s="1284">
        <v>10</v>
      </c>
      <c r="N30" s="3790"/>
      <c r="O30" s="3791"/>
      <c r="P30" s="3791"/>
      <c r="Q30" s="3787"/>
      <c r="R30" s="58"/>
      <c r="S30" s="58"/>
      <c r="T30" s="58"/>
      <c r="U30" s="58"/>
      <c r="V30" s="58"/>
      <c r="W30" s="58"/>
    </row>
    <row r="31" spans="1:23" ht="43.9" customHeight="1" thickBot="1">
      <c r="A31" s="489"/>
      <c r="B31" s="1267"/>
      <c r="C31" s="3775"/>
      <c r="D31" s="3778"/>
      <c r="E31" s="3780"/>
      <c r="F31" s="3782"/>
      <c r="G31" s="1270" t="s">
        <v>12</v>
      </c>
      <c r="H31" s="1271">
        <f t="shared" ref="H31:M31" si="6">H29+H30</f>
        <v>0</v>
      </c>
      <c r="I31" s="1271">
        <f t="shared" si="6"/>
        <v>0</v>
      </c>
      <c r="J31" s="1271">
        <f t="shared" si="6"/>
        <v>0</v>
      </c>
      <c r="K31" s="1272">
        <f t="shared" si="6"/>
        <v>0</v>
      </c>
      <c r="L31" s="1273">
        <f t="shared" si="6"/>
        <v>10</v>
      </c>
      <c r="M31" s="1273">
        <f t="shared" si="6"/>
        <v>10</v>
      </c>
      <c r="N31" s="1295" t="s">
        <v>419</v>
      </c>
      <c r="O31" s="1282"/>
      <c r="P31" s="1282"/>
      <c r="Q31" s="1283"/>
      <c r="R31" s="58"/>
      <c r="S31" s="58"/>
      <c r="T31" s="58"/>
      <c r="U31" s="58"/>
      <c r="V31" s="58"/>
      <c r="W31" s="58"/>
    </row>
    <row r="32" spans="1:23">
      <c r="A32" s="2528" t="s">
        <v>11</v>
      </c>
      <c r="B32" s="1277" t="s">
        <v>13</v>
      </c>
      <c r="C32" s="3774" t="s">
        <v>13</v>
      </c>
      <c r="D32" s="3776" t="s">
        <v>420</v>
      </c>
      <c r="E32" s="3798" t="s">
        <v>421</v>
      </c>
      <c r="F32" s="3800" t="s">
        <v>422</v>
      </c>
      <c r="G32" s="3802" t="s">
        <v>1013</v>
      </c>
      <c r="H32" s="3785">
        <f>I32+K32</f>
        <v>62</v>
      </c>
      <c r="I32" s="3788">
        <v>62</v>
      </c>
      <c r="J32" s="3788"/>
      <c r="K32" s="3734">
        <v>0</v>
      </c>
      <c r="L32" s="3760">
        <v>70</v>
      </c>
      <c r="M32" s="3760">
        <v>80</v>
      </c>
      <c r="N32" s="3772" t="s">
        <v>1052</v>
      </c>
      <c r="O32" s="3766">
        <v>81</v>
      </c>
      <c r="P32" s="3766">
        <v>83</v>
      </c>
      <c r="Q32" s="3769">
        <v>85</v>
      </c>
      <c r="R32" s="58"/>
      <c r="S32" s="58"/>
      <c r="T32" s="58"/>
      <c r="U32" s="58"/>
      <c r="V32" s="58"/>
      <c r="W32" s="58"/>
    </row>
    <row r="33" spans="1:23">
      <c r="A33" s="2529"/>
      <c r="B33" s="1254"/>
      <c r="C33" s="3738"/>
      <c r="D33" s="3777"/>
      <c r="E33" s="3799"/>
      <c r="F33" s="3801"/>
      <c r="G33" s="3803"/>
      <c r="H33" s="3786"/>
      <c r="I33" s="3789"/>
      <c r="J33" s="3789"/>
      <c r="K33" s="3735"/>
      <c r="L33" s="3761"/>
      <c r="M33" s="3761"/>
      <c r="N33" s="3773"/>
      <c r="O33" s="3767"/>
      <c r="P33" s="3767"/>
      <c r="Q33" s="3770"/>
      <c r="R33" s="58"/>
      <c r="S33" s="58"/>
      <c r="T33" s="58"/>
      <c r="U33" s="58"/>
      <c r="V33" s="58"/>
      <c r="W33" s="58"/>
    </row>
    <row r="34" spans="1:23" ht="18.600000000000001" customHeight="1" thickBot="1">
      <c r="A34" s="3736"/>
      <c r="B34" s="1267"/>
      <c r="C34" s="3775"/>
      <c r="D34" s="3778"/>
      <c r="E34" s="1268"/>
      <c r="F34" s="1269"/>
      <c r="G34" s="1270" t="s">
        <v>12</v>
      </c>
      <c r="H34" s="1271">
        <f t="shared" ref="H34:M34" si="7">H32+H33</f>
        <v>62</v>
      </c>
      <c r="I34" s="1271">
        <f t="shared" si="7"/>
        <v>62</v>
      </c>
      <c r="J34" s="1271">
        <f t="shared" si="7"/>
        <v>0</v>
      </c>
      <c r="K34" s="1272">
        <f t="shared" si="7"/>
        <v>0</v>
      </c>
      <c r="L34" s="1273">
        <f t="shared" si="7"/>
        <v>70</v>
      </c>
      <c r="M34" s="1273">
        <f t="shared" si="7"/>
        <v>80</v>
      </c>
      <c r="N34" s="2569"/>
      <c r="O34" s="3768"/>
      <c r="P34" s="3768"/>
      <c r="Q34" s="3771"/>
      <c r="R34" s="58"/>
      <c r="S34" s="58"/>
      <c r="T34" s="58"/>
      <c r="U34" s="58"/>
      <c r="V34" s="58"/>
      <c r="W34" s="58"/>
    </row>
    <row r="35" spans="1:23" ht="13.5" thickBot="1">
      <c r="A35" s="24" t="s">
        <v>11</v>
      </c>
      <c r="B35" s="1289" t="s">
        <v>13</v>
      </c>
      <c r="C35" s="3792" t="s">
        <v>14</v>
      </c>
      <c r="D35" s="3793"/>
      <c r="E35" s="3793"/>
      <c r="F35" s="3793"/>
      <c r="G35" s="3794"/>
      <c r="H35" s="1290">
        <f t="shared" ref="H35:M35" si="8">H31+H34</f>
        <v>62</v>
      </c>
      <c r="I35" s="1290">
        <f t="shared" si="8"/>
        <v>62</v>
      </c>
      <c r="J35" s="1290">
        <f t="shared" si="8"/>
        <v>0</v>
      </c>
      <c r="K35" s="1296">
        <f t="shared" si="8"/>
        <v>0</v>
      </c>
      <c r="L35" s="1297">
        <f t="shared" si="8"/>
        <v>80</v>
      </c>
      <c r="M35" s="1297">
        <f t="shared" si="8"/>
        <v>90</v>
      </c>
      <c r="N35" s="1291"/>
      <c r="O35" s="1292"/>
      <c r="P35" s="1292"/>
      <c r="Q35" s="1293"/>
      <c r="R35" s="58"/>
      <c r="S35" s="58"/>
      <c r="T35" s="58"/>
      <c r="U35" s="58"/>
      <c r="V35" s="58"/>
      <c r="W35" s="58"/>
    </row>
    <row r="36" spans="1:23" ht="13.5" thickBot="1">
      <c r="A36" s="24" t="s">
        <v>11</v>
      </c>
      <c r="B36" s="1294" t="s">
        <v>35</v>
      </c>
      <c r="C36" s="3762" t="s">
        <v>423</v>
      </c>
      <c r="D36" s="3763"/>
      <c r="E36" s="3763"/>
      <c r="F36" s="3763"/>
      <c r="G36" s="3763"/>
      <c r="H36" s="3763"/>
      <c r="I36" s="3763"/>
      <c r="J36" s="3763"/>
      <c r="K36" s="3763"/>
      <c r="L36" s="3763"/>
      <c r="M36" s="3763"/>
      <c r="N36" s="3763"/>
      <c r="O36" s="3763"/>
      <c r="P36" s="3763"/>
      <c r="Q36" s="3765"/>
      <c r="R36" s="58"/>
      <c r="S36" s="58"/>
      <c r="T36" s="58"/>
      <c r="U36" s="58"/>
      <c r="V36" s="58"/>
      <c r="W36" s="58"/>
    </row>
    <row r="37" spans="1:23">
      <c r="A37" s="2987" t="s">
        <v>11</v>
      </c>
      <c r="B37" s="2989" t="s">
        <v>35</v>
      </c>
      <c r="C37" s="2499" t="s">
        <v>11</v>
      </c>
      <c r="D37" s="2501" t="s">
        <v>424</v>
      </c>
      <c r="E37" s="2517" t="s">
        <v>413</v>
      </c>
      <c r="F37" s="3745" t="s">
        <v>407</v>
      </c>
      <c r="G37" s="1481" t="s">
        <v>37</v>
      </c>
      <c r="H37" s="1482">
        <v>0</v>
      </c>
      <c r="I37" s="1483">
        <v>0</v>
      </c>
      <c r="J37" s="1483">
        <v>0</v>
      </c>
      <c r="K37" s="1483">
        <v>0</v>
      </c>
      <c r="L37" s="1298">
        <v>10</v>
      </c>
      <c r="M37" s="2172">
        <v>15</v>
      </c>
      <c r="N37" s="3796" t="s">
        <v>425</v>
      </c>
      <c r="O37" s="3766">
        <v>14</v>
      </c>
      <c r="P37" s="3766">
        <v>16</v>
      </c>
      <c r="Q37" s="3769">
        <v>17</v>
      </c>
      <c r="R37" s="58"/>
      <c r="S37" s="58"/>
      <c r="T37" s="58"/>
      <c r="U37" s="58"/>
      <c r="V37" s="58"/>
      <c r="W37" s="58"/>
    </row>
    <row r="38" spans="1:23" ht="32.450000000000003" customHeight="1">
      <c r="A38" s="2997"/>
      <c r="B38" s="2532"/>
      <c r="C38" s="2511"/>
      <c r="D38" s="2512"/>
      <c r="E38" s="2520"/>
      <c r="F38" s="3727"/>
      <c r="G38" s="1421"/>
      <c r="H38" s="98"/>
      <c r="I38" s="90"/>
      <c r="J38" s="90"/>
      <c r="K38" s="90"/>
      <c r="L38" s="1299"/>
      <c r="M38" s="1284"/>
      <c r="N38" s="3797"/>
      <c r="O38" s="3767"/>
      <c r="P38" s="3767"/>
      <c r="Q38" s="3770"/>
      <c r="R38" s="58"/>
      <c r="S38" s="58"/>
      <c r="T38" s="58"/>
      <c r="U38" s="58"/>
      <c r="V38" s="58"/>
      <c r="W38" s="58"/>
    </row>
    <row r="39" spans="1:23" ht="13.5" thickBot="1">
      <c r="A39" s="489"/>
      <c r="B39" s="1043"/>
      <c r="C39" s="2500"/>
      <c r="D39" s="1416"/>
      <c r="E39" s="2521"/>
      <c r="F39" s="3795"/>
      <c r="G39" s="1024" t="s">
        <v>12</v>
      </c>
      <c r="H39" s="517">
        <f t="shared" ref="H39:M39" si="9">H37+H38</f>
        <v>0</v>
      </c>
      <c r="I39" s="517">
        <f t="shared" si="9"/>
        <v>0</v>
      </c>
      <c r="J39" s="517">
        <f t="shared" si="9"/>
        <v>0</v>
      </c>
      <c r="K39" s="517">
        <f t="shared" si="9"/>
        <v>0</v>
      </c>
      <c r="L39" s="1272">
        <f t="shared" si="9"/>
        <v>10</v>
      </c>
      <c r="M39" s="1273">
        <f t="shared" si="9"/>
        <v>15</v>
      </c>
      <c r="N39" s="1300"/>
      <c r="O39" s="1282"/>
      <c r="P39" s="1282"/>
      <c r="Q39" s="1283"/>
      <c r="R39" s="58"/>
      <c r="S39" s="58"/>
      <c r="T39" s="58"/>
      <c r="U39" s="58"/>
      <c r="V39" s="58"/>
      <c r="W39" s="58"/>
    </row>
    <row r="40" spans="1:23">
      <c r="A40" s="2528" t="s">
        <v>11</v>
      </c>
      <c r="B40" s="3088" t="s">
        <v>35</v>
      </c>
      <c r="C40" s="2499" t="s">
        <v>13</v>
      </c>
      <c r="D40" s="2501" t="s">
        <v>426</v>
      </c>
      <c r="E40" s="2517" t="s">
        <v>413</v>
      </c>
      <c r="F40" s="3745" t="s">
        <v>407</v>
      </c>
      <c r="G40" s="1481" t="s">
        <v>37</v>
      </c>
      <c r="H40" s="1482">
        <v>0</v>
      </c>
      <c r="I40" s="1483">
        <v>0</v>
      </c>
      <c r="J40" s="1483">
        <v>0</v>
      </c>
      <c r="K40" s="1483">
        <v>0</v>
      </c>
      <c r="L40" s="1298">
        <v>10</v>
      </c>
      <c r="M40" s="2172">
        <v>15</v>
      </c>
      <c r="N40" s="3796" t="s">
        <v>427</v>
      </c>
      <c r="O40" s="3766">
        <v>3</v>
      </c>
      <c r="P40" s="3766">
        <v>4</v>
      </c>
      <c r="Q40" s="3769">
        <v>5</v>
      </c>
      <c r="R40" s="58"/>
      <c r="S40" s="58"/>
      <c r="T40" s="58"/>
      <c r="U40" s="58"/>
      <c r="V40" s="58"/>
      <c r="W40" s="58"/>
    </row>
    <row r="41" spans="1:23">
      <c r="A41" s="3736"/>
      <c r="B41" s="3089"/>
      <c r="C41" s="2511"/>
      <c r="D41" s="2512"/>
      <c r="E41" s="2520"/>
      <c r="F41" s="3727"/>
      <c r="G41" s="1421"/>
      <c r="H41" s="98"/>
      <c r="I41" s="90"/>
      <c r="J41" s="90"/>
      <c r="K41" s="90"/>
      <c r="L41" s="1299"/>
      <c r="M41" s="1284"/>
      <c r="N41" s="3807"/>
      <c r="O41" s="3791"/>
      <c r="P41" s="3791"/>
      <c r="Q41" s="3787"/>
      <c r="R41" s="58"/>
      <c r="S41" s="58"/>
      <c r="T41" s="58"/>
      <c r="U41" s="58"/>
      <c r="V41" s="58"/>
      <c r="W41" s="58"/>
    </row>
    <row r="42" spans="1:23" ht="19.899999999999999" customHeight="1" thickBot="1">
      <c r="A42" s="489"/>
      <c r="B42" s="1043"/>
      <c r="C42" s="2500"/>
      <c r="D42" s="3022"/>
      <c r="E42" s="2521"/>
      <c r="F42" s="3795"/>
      <c r="G42" s="1024" t="s">
        <v>12</v>
      </c>
      <c r="H42" s="517">
        <f>H40+H41</f>
        <v>0</v>
      </c>
      <c r="I42" s="517">
        <f>I40+I41</f>
        <v>0</v>
      </c>
      <c r="J42" s="517">
        <f>J40+J41</f>
        <v>0</v>
      </c>
      <c r="K42" s="517">
        <f>K40+K41</f>
        <v>0</v>
      </c>
      <c r="L42" s="1272">
        <v>0</v>
      </c>
      <c r="M42" s="1273">
        <f>M40+M41</f>
        <v>15</v>
      </c>
      <c r="N42" s="1301"/>
      <c r="O42" s="1287"/>
      <c r="P42" s="1287"/>
      <c r="Q42" s="1288"/>
      <c r="R42" s="58"/>
      <c r="S42" s="58"/>
      <c r="T42" s="58"/>
      <c r="U42" s="58"/>
      <c r="V42" s="58"/>
      <c r="W42" s="58"/>
    </row>
    <row r="43" spans="1:23" ht="13.5" thickBot="1">
      <c r="A43" s="24" t="s">
        <v>11</v>
      </c>
      <c r="B43" s="1028" t="s">
        <v>35</v>
      </c>
      <c r="C43" s="2505" t="s">
        <v>14</v>
      </c>
      <c r="D43" s="2506"/>
      <c r="E43" s="2506"/>
      <c r="F43" s="2506"/>
      <c r="G43" s="2572"/>
      <c r="H43" s="1484">
        <f t="shared" ref="H43:M43" si="10">H42+H39</f>
        <v>0</v>
      </c>
      <c r="I43" s="1484">
        <f t="shared" si="10"/>
        <v>0</v>
      </c>
      <c r="J43" s="1484">
        <f t="shared" si="10"/>
        <v>0</v>
      </c>
      <c r="K43" s="1484">
        <f t="shared" si="10"/>
        <v>0</v>
      </c>
      <c r="L43" s="1296">
        <f t="shared" si="10"/>
        <v>10</v>
      </c>
      <c r="M43" s="1297">
        <f t="shared" si="10"/>
        <v>30</v>
      </c>
      <c r="N43" s="1291"/>
      <c r="O43" s="1292"/>
      <c r="P43" s="1292"/>
      <c r="Q43" s="1293"/>
      <c r="R43" s="58"/>
      <c r="S43" s="58"/>
      <c r="T43" s="58"/>
      <c r="U43" s="58"/>
      <c r="V43" s="58"/>
      <c r="W43" s="58"/>
    </row>
    <row r="44" spans="1:23" ht="13.5" thickBot="1">
      <c r="A44" s="44" t="s">
        <v>11</v>
      </c>
      <c r="B44" s="2574" t="s">
        <v>64</v>
      </c>
      <c r="C44" s="2575"/>
      <c r="D44" s="2575"/>
      <c r="E44" s="2575"/>
      <c r="F44" s="2575"/>
      <c r="G44" s="3706"/>
      <c r="H44" s="52">
        <f t="shared" ref="H44:M44" si="11">H27+H35</f>
        <v>3342.4</v>
      </c>
      <c r="I44" s="52">
        <f t="shared" si="11"/>
        <v>3323.4</v>
      </c>
      <c r="J44" s="52">
        <f t="shared" si="11"/>
        <v>1725.9</v>
      </c>
      <c r="K44" s="52">
        <f t="shared" si="11"/>
        <v>19</v>
      </c>
      <c r="L44" s="1302">
        <f t="shared" si="11"/>
        <v>3715</v>
      </c>
      <c r="M44" s="1302">
        <f t="shared" si="11"/>
        <v>3978</v>
      </c>
      <c r="N44" s="1303"/>
      <c r="O44" s="1303"/>
      <c r="P44" s="1303"/>
      <c r="Q44" s="1304"/>
      <c r="R44" s="58"/>
      <c r="S44" s="58"/>
      <c r="T44" s="58"/>
      <c r="U44" s="58"/>
      <c r="V44" s="58"/>
      <c r="W44" s="58"/>
    </row>
    <row r="45" spans="1:23" ht="13.5" thickBot="1">
      <c r="A45" s="55" t="s">
        <v>11</v>
      </c>
      <c r="B45" s="3093" t="s">
        <v>15</v>
      </c>
      <c r="C45" s="2578"/>
      <c r="D45" s="2578"/>
      <c r="E45" s="2578"/>
      <c r="F45" s="2578"/>
      <c r="G45" s="2578"/>
      <c r="H45" s="1485">
        <f t="shared" ref="H45:M45" si="12">H44</f>
        <v>3342.4</v>
      </c>
      <c r="I45" s="1485">
        <f t="shared" si="12"/>
        <v>3323.4</v>
      </c>
      <c r="J45" s="1485">
        <f t="shared" si="12"/>
        <v>1725.9</v>
      </c>
      <c r="K45" s="1485">
        <f t="shared" si="12"/>
        <v>19</v>
      </c>
      <c r="L45" s="1305">
        <f t="shared" si="12"/>
        <v>3715</v>
      </c>
      <c r="M45" s="1305">
        <f t="shared" si="12"/>
        <v>3978</v>
      </c>
      <c r="N45" s="3804"/>
      <c r="O45" s="3805"/>
      <c r="P45" s="3805"/>
      <c r="Q45" s="3806"/>
      <c r="R45" s="58"/>
      <c r="S45" s="58"/>
      <c r="T45" s="58"/>
      <c r="U45" s="58"/>
      <c r="V45" s="58"/>
      <c r="W45" s="58"/>
    </row>
    <row r="46" spans="1:23">
      <c r="A46" s="8"/>
      <c r="B46" s="9"/>
      <c r="C46" s="9"/>
      <c r="D46" s="9"/>
      <c r="E46" s="9"/>
      <c r="F46" s="57"/>
      <c r="G46" s="57"/>
      <c r="H46" s="57"/>
      <c r="I46" s="57"/>
      <c r="J46" s="57"/>
      <c r="K46" s="57"/>
      <c r="L46" s="57"/>
      <c r="M46" s="57"/>
      <c r="N46" s="12"/>
      <c r="O46" s="12"/>
      <c r="P46" s="12"/>
      <c r="Q46" s="12"/>
      <c r="R46" s="491"/>
      <c r="S46" s="491"/>
      <c r="T46" s="491"/>
      <c r="U46" s="491"/>
      <c r="V46" s="491"/>
      <c r="W46" s="491"/>
    </row>
    <row r="47" spans="1:23">
      <c r="A47" s="8"/>
      <c r="B47" s="9"/>
      <c r="C47" s="9"/>
      <c r="D47" s="9"/>
      <c r="E47" s="9"/>
      <c r="F47" s="57"/>
      <c r="G47" s="57"/>
      <c r="H47" s="57"/>
      <c r="I47" s="57"/>
      <c r="J47" s="57"/>
      <c r="K47" s="57"/>
      <c r="L47" s="57"/>
      <c r="M47" s="57"/>
      <c r="N47" s="12"/>
      <c r="O47" s="12"/>
      <c r="P47" s="12"/>
      <c r="Q47" s="12"/>
      <c r="R47" s="491"/>
      <c r="S47" s="491"/>
      <c r="T47" s="491"/>
      <c r="U47" s="491"/>
      <c r="V47" s="491"/>
      <c r="W47" s="491"/>
    </row>
    <row r="48" spans="1:23">
      <c r="A48" s="8"/>
      <c r="B48" s="9"/>
      <c r="C48" s="9"/>
      <c r="D48" s="9"/>
      <c r="E48" s="9"/>
      <c r="F48" s="57"/>
      <c r="G48" s="57"/>
      <c r="H48" s="57"/>
      <c r="I48" s="57"/>
      <c r="J48" s="57"/>
      <c r="K48" s="57"/>
      <c r="L48" s="57"/>
      <c r="M48" s="57"/>
      <c r="N48" s="12"/>
      <c r="O48" s="12"/>
      <c r="P48" s="12"/>
      <c r="Q48" s="12"/>
      <c r="R48" s="491"/>
      <c r="S48" s="491"/>
      <c r="T48" s="491"/>
      <c r="U48" s="491"/>
      <c r="V48" s="491"/>
      <c r="W48" s="491"/>
    </row>
    <row r="49" spans="1:23">
      <c r="A49" s="8"/>
      <c r="B49" s="9"/>
      <c r="C49" s="9"/>
      <c r="D49" s="9"/>
      <c r="E49" s="9"/>
      <c r="F49" s="57"/>
      <c r="G49" s="57"/>
      <c r="H49" s="57"/>
      <c r="I49" s="57"/>
      <c r="J49" s="57"/>
      <c r="K49" s="57"/>
      <c r="L49" s="57"/>
      <c r="M49" s="57"/>
      <c r="N49" s="12"/>
      <c r="O49" s="12"/>
      <c r="P49" s="12"/>
      <c r="Q49" s="12"/>
      <c r="R49" s="491"/>
      <c r="S49" s="491"/>
      <c r="T49" s="491"/>
      <c r="U49" s="491"/>
      <c r="V49" s="491"/>
      <c r="W49" s="491"/>
    </row>
    <row r="50" spans="1:23">
      <c r="A50" s="8"/>
      <c r="B50" s="9"/>
      <c r="C50" s="9"/>
      <c r="D50" s="9"/>
      <c r="E50" s="9"/>
      <c r="F50" s="57"/>
      <c r="G50" s="57"/>
      <c r="H50" s="57"/>
      <c r="I50" s="57"/>
      <c r="J50" s="57"/>
      <c r="K50" s="57"/>
      <c r="L50" s="57"/>
      <c r="M50" s="57"/>
      <c r="N50" s="12"/>
      <c r="O50" s="12"/>
      <c r="P50" s="12"/>
      <c r="Q50" s="12"/>
      <c r="R50" s="491"/>
      <c r="S50" s="491"/>
      <c r="T50" s="491"/>
      <c r="U50" s="491"/>
      <c r="V50" s="491"/>
      <c r="W50" s="491"/>
    </row>
    <row r="51" spans="1:23">
      <c r="A51" s="8"/>
      <c r="B51" s="9"/>
      <c r="C51" s="9"/>
      <c r="D51" s="9"/>
      <c r="E51" s="9"/>
      <c r="F51" s="57"/>
      <c r="G51" s="57"/>
      <c r="H51" s="57"/>
      <c r="I51" s="57"/>
      <c r="J51" s="57"/>
      <c r="K51" s="57"/>
      <c r="L51" s="57"/>
      <c r="M51" s="57"/>
      <c r="N51" s="12"/>
      <c r="O51" s="12"/>
      <c r="P51" s="12"/>
      <c r="Q51" s="12"/>
      <c r="R51" s="491"/>
      <c r="S51" s="491"/>
      <c r="T51" s="491"/>
      <c r="U51" s="491"/>
      <c r="V51" s="491"/>
      <c r="W51" s="491"/>
    </row>
    <row r="52" spans="1:23">
      <c r="A52" s="8"/>
      <c r="B52" s="9"/>
      <c r="C52" s="9"/>
      <c r="D52" s="9"/>
      <c r="E52" s="9"/>
      <c r="F52" s="57"/>
      <c r="G52" s="57"/>
      <c r="H52" s="57"/>
      <c r="I52" s="57"/>
      <c r="J52" s="57"/>
      <c r="K52" s="57"/>
      <c r="L52" s="57"/>
      <c r="M52" s="57"/>
      <c r="N52" s="12"/>
      <c r="O52" s="12"/>
      <c r="P52" s="12"/>
      <c r="Q52" s="12"/>
      <c r="R52" s="491"/>
      <c r="S52" s="491"/>
      <c r="T52" s="491"/>
      <c r="U52" s="491"/>
      <c r="V52" s="491"/>
      <c r="W52" s="491"/>
    </row>
    <row r="53" spans="1:23" ht="13.5" thickBot="1">
      <c r="A53" s="8"/>
      <c r="B53" s="9"/>
      <c r="C53" s="9"/>
      <c r="D53" s="9"/>
      <c r="E53" s="2584" t="s">
        <v>16</v>
      </c>
      <c r="F53" s="3808"/>
      <c r="G53" s="3808"/>
      <c r="H53" s="3808"/>
      <c r="I53" s="3808"/>
      <c r="J53" s="3808"/>
      <c r="K53" s="3808"/>
      <c r="L53" s="3808"/>
      <c r="M53" s="635"/>
      <c r="N53" s="12"/>
      <c r="O53" s="12"/>
      <c r="P53" s="12"/>
      <c r="Q53" s="12"/>
      <c r="R53" s="491"/>
      <c r="S53" s="491"/>
      <c r="T53" s="491"/>
      <c r="U53" s="491"/>
      <c r="V53" s="491"/>
      <c r="W53" s="491"/>
    </row>
    <row r="54" spans="1:23" ht="33.6" customHeight="1" thickBot="1">
      <c r="A54" s="1"/>
      <c r="B54" s="1"/>
      <c r="C54" s="2597" t="s">
        <v>17</v>
      </c>
      <c r="D54" s="2598"/>
      <c r="E54" s="2598"/>
      <c r="F54" s="2598"/>
      <c r="G54" s="2599"/>
      <c r="H54" s="2459" t="s">
        <v>795</v>
      </c>
      <c r="I54" s="2460"/>
      <c r="J54" s="2460"/>
      <c r="K54" s="2461"/>
      <c r="L54" s="58"/>
      <c r="M54" s="58"/>
      <c r="N54" s="1"/>
      <c r="O54" s="201"/>
      <c r="P54" s="1"/>
      <c r="Q54" s="1"/>
      <c r="R54" s="58"/>
      <c r="S54" s="58"/>
      <c r="T54" s="58"/>
      <c r="U54" s="58"/>
      <c r="V54" s="58"/>
      <c r="W54" s="58"/>
    </row>
    <row r="55" spans="1:23" ht="13.5" thickBot="1">
      <c r="A55" s="1"/>
      <c r="B55" s="1"/>
      <c r="C55" s="2600" t="s">
        <v>18</v>
      </c>
      <c r="D55" s="3809"/>
      <c r="E55" s="3809"/>
      <c r="F55" s="3809"/>
      <c r="G55" s="3810"/>
      <c r="H55" s="2603">
        <f>H56+H57+H58+H59+H60</f>
        <v>3342.4</v>
      </c>
      <c r="I55" s="2604"/>
      <c r="J55" s="2604"/>
      <c r="K55" s="2605"/>
      <c r="L55" s="58"/>
      <c r="M55" s="58"/>
      <c r="N55" s="1"/>
      <c r="O55" s="201"/>
      <c r="P55" s="1"/>
      <c r="Q55" s="1"/>
      <c r="R55" s="58"/>
      <c r="S55" s="58"/>
      <c r="T55" s="58"/>
      <c r="U55" s="58"/>
      <c r="V55" s="58"/>
      <c r="W55" s="58"/>
    </row>
    <row r="56" spans="1:23">
      <c r="A56" s="1"/>
      <c r="B56" s="1"/>
      <c r="C56" s="2606" t="s">
        <v>65</v>
      </c>
      <c r="D56" s="3811"/>
      <c r="E56" s="3811"/>
      <c r="F56" s="3811"/>
      <c r="G56" s="3812"/>
      <c r="H56" s="2609">
        <v>3182.4</v>
      </c>
      <c r="I56" s="2610"/>
      <c r="J56" s="2610"/>
      <c r="K56" s="2611"/>
      <c r="L56" s="58"/>
      <c r="M56" s="58"/>
      <c r="N56" s="1"/>
      <c r="O56" s="201"/>
      <c r="P56" s="1"/>
      <c r="Q56" s="1"/>
      <c r="R56" s="58"/>
      <c r="S56" s="58"/>
      <c r="T56" s="58"/>
      <c r="U56" s="58"/>
      <c r="V56" s="58"/>
      <c r="W56" s="58"/>
    </row>
    <row r="57" spans="1:23">
      <c r="A57" s="1"/>
      <c r="B57" s="1"/>
      <c r="C57" s="2588" t="s">
        <v>66</v>
      </c>
      <c r="D57" s="3813"/>
      <c r="E57" s="3813"/>
      <c r="F57" s="3813"/>
      <c r="G57" s="3814"/>
      <c r="H57" s="2591">
        <v>0</v>
      </c>
      <c r="I57" s="2592"/>
      <c r="J57" s="2592"/>
      <c r="K57" s="2593"/>
      <c r="L57" s="58"/>
      <c r="M57" s="58"/>
      <c r="N57" s="1"/>
      <c r="O57" s="201"/>
      <c r="P57" s="1"/>
      <c r="Q57" s="1"/>
      <c r="R57" s="58"/>
      <c r="S57" s="58"/>
      <c r="T57" s="58"/>
      <c r="U57" s="58"/>
      <c r="V57" s="58"/>
      <c r="W57" s="58"/>
    </row>
    <row r="58" spans="1:23">
      <c r="A58" s="1"/>
      <c r="B58" s="1"/>
      <c r="C58" s="2594" t="s">
        <v>286</v>
      </c>
      <c r="D58" s="3818"/>
      <c r="E58" s="3818"/>
      <c r="F58" s="3818"/>
      <c r="G58" s="3819"/>
      <c r="H58" s="2591">
        <v>160</v>
      </c>
      <c r="I58" s="2592"/>
      <c r="J58" s="2592"/>
      <c r="K58" s="2593"/>
      <c r="L58" s="58"/>
      <c r="M58" s="58"/>
      <c r="N58" s="1"/>
      <c r="O58" s="201"/>
      <c r="P58" s="1"/>
      <c r="Q58" s="1"/>
      <c r="R58" s="58"/>
      <c r="S58" s="58"/>
      <c r="T58" s="58"/>
      <c r="U58" s="58"/>
      <c r="V58" s="58"/>
      <c r="W58" s="58"/>
    </row>
    <row r="59" spans="1:23">
      <c r="A59" s="1"/>
      <c r="B59" s="1"/>
      <c r="C59" s="2594" t="s">
        <v>428</v>
      </c>
      <c r="D59" s="3818"/>
      <c r="E59" s="3818"/>
      <c r="F59" s="3818"/>
      <c r="G59" s="3819"/>
      <c r="H59" s="2591">
        <v>0</v>
      </c>
      <c r="I59" s="2592"/>
      <c r="J59" s="2592"/>
      <c r="K59" s="2593"/>
      <c r="L59" s="58"/>
      <c r="M59" s="58"/>
      <c r="N59" s="1"/>
      <c r="O59" s="201"/>
      <c r="P59" s="1"/>
      <c r="Q59" s="1"/>
      <c r="R59" s="58"/>
      <c r="S59" s="58"/>
      <c r="T59" s="58"/>
      <c r="U59" s="58"/>
      <c r="V59" s="58"/>
      <c r="W59" s="58"/>
    </row>
    <row r="60" spans="1:23" ht="13.5" thickBot="1">
      <c r="A60" s="1"/>
      <c r="B60" s="1"/>
      <c r="C60" s="2588" t="s">
        <v>280</v>
      </c>
      <c r="D60" s="3813"/>
      <c r="E60" s="3813"/>
      <c r="F60" s="3813"/>
      <c r="G60" s="3814"/>
      <c r="H60" s="2591">
        <v>0</v>
      </c>
      <c r="I60" s="2592"/>
      <c r="J60" s="2592"/>
      <c r="K60" s="2593"/>
      <c r="L60" s="58"/>
      <c r="M60" s="58"/>
      <c r="N60" s="1"/>
      <c r="O60" s="201"/>
      <c r="P60" s="1"/>
      <c r="Q60" s="1"/>
      <c r="R60" s="58"/>
      <c r="S60" s="58"/>
      <c r="T60" s="58"/>
      <c r="U60" s="58"/>
      <c r="V60" s="58"/>
      <c r="W60" s="58"/>
    </row>
    <row r="61" spans="1:23" ht="13.5" thickBot="1">
      <c r="A61" s="1"/>
      <c r="B61" s="1"/>
      <c r="C61" s="2600" t="s">
        <v>19</v>
      </c>
      <c r="D61" s="3809"/>
      <c r="E61" s="3809"/>
      <c r="F61" s="3809"/>
      <c r="G61" s="3810"/>
      <c r="H61" s="2603">
        <f>H62+H63+H64+H65+H66</f>
        <v>0</v>
      </c>
      <c r="I61" s="2604"/>
      <c r="J61" s="2604"/>
      <c r="K61" s="2605"/>
      <c r="L61" s="58"/>
      <c r="M61" s="58"/>
      <c r="N61" s="1"/>
      <c r="O61" s="201"/>
      <c r="P61" s="1"/>
      <c r="Q61" s="1"/>
      <c r="R61" s="58"/>
      <c r="S61" s="58"/>
      <c r="T61" s="58"/>
      <c r="U61" s="58"/>
      <c r="V61" s="58"/>
      <c r="W61" s="58"/>
    </row>
    <row r="62" spans="1:23">
      <c r="A62" s="1"/>
      <c r="B62" s="1"/>
      <c r="C62" s="3815" t="s">
        <v>67</v>
      </c>
      <c r="D62" s="3816"/>
      <c r="E62" s="3816"/>
      <c r="F62" s="3816"/>
      <c r="G62" s="3817"/>
      <c r="H62" s="3075">
        <v>0</v>
      </c>
      <c r="I62" s="3075"/>
      <c r="J62" s="3075"/>
      <c r="K62" s="3076"/>
      <c r="L62" s="58"/>
      <c r="M62" s="58"/>
      <c r="N62" s="1"/>
      <c r="O62" s="201"/>
      <c r="P62" s="1"/>
      <c r="Q62" s="1"/>
      <c r="R62" s="58"/>
      <c r="S62" s="58"/>
      <c r="T62" s="58"/>
      <c r="U62" s="58"/>
      <c r="V62" s="58"/>
      <c r="W62" s="58"/>
    </row>
    <row r="63" spans="1:23">
      <c r="A63" s="1"/>
      <c r="B63" s="1"/>
      <c r="C63" s="3077" t="s">
        <v>281</v>
      </c>
      <c r="D63" s="3078"/>
      <c r="E63" s="3078"/>
      <c r="F63" s="3078"/>
      <c r="G63" s="3079"/>
      <c r="H63" s="2592">
        <v>0</v>
      </c>
      <c r="I63" s="2592"/>
      <c r="J63" s="2592"/>
      <c r="K63" s="2593"/>
      <c r="L63" s="58"/>
      <c r="M63" s="58"/>
      <c r="N63" s="1"/>
      <c r="O63" s="201"/>
      <c r="P63" s="1"/>
      <c r="Q63" s="1"/>
      <c r="R63" s="58"/>
      <c r="S63" s="58"/>
      <c r="T63" s="58"/>
      <c r="U63" s="58"/>
      <c r="V63" s="58"/>
      <c r="W63" s="58"/>
    </row>
    <row r="64" spans="1:23">
      <c r="A64" s="1"/>
      <c r="B64" s="1"/>
      <c r="C64" s="2621" t="s">
        <v>68</v>
      </c>
      <c r="D64" s="2622"/>
      <c r="E64" s="2622"/>
      <c r="F64" s="2622"/>
      <c r="G64" s="2623"/>
      <c r="H64" s="2592">
        <v>0</v>
      </c>
      <c r="I64" s="2592"/>
      <c r="J64" s="2592"/>
      <c r="K64" s="2593"/>
      <c r="L64" s="58"/>
      <c r="M64" s="58"/>
      <c r="N64" s="1"/>
      <c r="O64" s="201"/>
      <c r="P64" s="1"/>
      <c r="Q64" s="1"/>
      <c r="R64" s="58"/>
      <c r="S64" s="58"/>
      <c r="T64" s="58"/>
      <c r="U64" s="58"/>
      <c r="V64" s="58"/>
      <c r="W64" s="58"/>
    </row>
    <row r="65" spans="1:23">
      <c r="A65" s="1"/>
      <c r="B65" s="1"/>
      <c r="C65" s="3068" t="s">
        <v>282</v>
      </c>
      <c r="D65" s="3069"/>
      <c r="E65" s="3069"/>
      <c r="F65" s="3069"/>
      <c r="G65" s="3070"/>
      <c r="H65" s="2592">
        <v>0</v>
      </c>
      <c r="I65" s="2592"/>
      <c r="J65" s="2592"/>
      <c r="K65" s="2593"/>
      <c r="L65" s="58"/>
      <c r="M65" s="58"/>
      <c r="N65" s="1"/>
      <c r="O65" s="201"/>
      <c r="P65" s="1"/>
      <c r="Q65" s="1"/>
      <c r="R65" s="58"/>
      <c r="S65" s="58"/>
      <c r="T65" s="58"/>
      <c r="U65" s="58"/>
      <c r="V65" s="58"/>
      <c r="W65" s="58"/>
    </row>
    <row r="66" spans="1:23" ht="13.5" thickBot="1">
      <c r="A66" s="1"/>
      <c r="B66" s="1"/>
      <c r="C66" s="2594" t="s">
        <v>69</v>
      </c>
      <c r="D66" s="3818"/>
      <c r="E66" s="3818"/>
      <c r="F66" s="3818"/>
      <c r="G66" s="3820"/>
      <c r="H66" s="2592">
        <v>0</v>
      </c>
      <c r="I66" s="2592"/>
      <c r="J66" s="2592"/>
      <c r="K66" s="2593"/>
      <c r="L66" s="58"/>
      <c r="M66" s="58"/>
      <c r="N66" s="1"/>
      <c r="O66" s="201"/>
      <c r="P66" s="1"/>
      <c r="Q66" s="1"/>
      <c r="R66" s="58"/>
      <c r="S66" s="58"/>
      <c r="T66" s="58"/>
      <c r="U66" s="58"/>
      <c r="V66" s="58"/>
      <c r="W66" s="58"/>
    </row>
    <row r="67" spans="1:23" ht="13.5" thickBot="1">
      <c r="A67" s="1"/>
      <c r="B67" s="1"/>
      <c r="C67" s="2613" t="s">
        <v>20</v>
      </c>
      <c r="D67" s="3821"/>
      <c r="E67" s="3821"/>
      <c r="F67" s="3821"/>
      <c r="G67" s="3822"/>
      <c r="H67" s="2616">
        <f>H61+H55</f>
        <v>3342.4</v>
      </c>
      <c r="I67" s="2616"/>
      <c r="J67" s="2616"/>
      <c r="K67" s="2617"/>
      <c r="L67" s="1"/>
      <c r="M67" s="1"/>
      <c r="N67" s="1"/>
      <c r="O67" s="201"/>
      <c r="P67" s="1"/>
      <c r="Q67" s="1"/>
      <c r="R67" s="58"/>
      <c r="S67" s="58"/>
      <c r="T67" s="58"/>
      <c r="U67" s="58"/>
      <c r="V67" s="58"/>
      <c r="W67" s="58"/>
    </row>
  </sheetData>
  <mergeCells count="153">
    <mergeCell ref="C66:G66"/>
    <mergeCell ref="H66:K66"/>
    <mergeCell ref="C67:G67"/>
    <mergeCell ref="H67:K67"/>
    <mergeCell ref="C63:G63"/>
    <mergeCell ref="H63:K63"/>
    <mergeCell ref="C64:G64"/>
    <mergeCell ref="H64:K64"/>
    <mergeCell ref="C65:G65"/>
    <mergeCell ref="H65:K65"/>
    <mergeCell ref="C60:G60"/>
    <mergeCell ref="H60:K60"/>
    <mergeCell ref="C61:G61"/>
    <mergeCell ref="H61:K61"/>
    <mergeCell ref="C62:G62"/>
    <mergeCell ref="H62:K62"/>
    <mergeCell ref="C57:G57"/>
    <mergeCell ref="H57:K57"/>
    <mergeCell ref="C58:G58"/>
    <mergeCell ref="H58:K58"/>
    <mergeCell ref="C59:G59"/>
    <mergeCell ref="H59:K59"/>
    <mergeCell ref="E53:L53"/>
    <mergeCell ref="C54:G54"/>
    <mergeCell ref="H54:K54"/>
    <mergeCell ref="C55:G55"/>
    <mergeCell ref="H55:K55"/>
    <mergeCell ref="C56:G56"/>
    <mergeCell ref="H56:K56"/>
    <mergeCell ref="O40:O41"/>
    <mergeCell ref="P40:P41"/>
    <mergeCell ref="Q40:Q41"/>
    <mergeCell ref="C43:G43"/>
    <mergeCell ref="B44:G44"/>
    <mergeCell ref="B45:G45"/>
    <mergeCell ref="N45:Q45"/>
    <mergeCell ref="O37:O38"/>
    <mergeCell ref="P37:P38"/>
    <mergeCell ref="Q37:Q38"/>
    <mergeCell ref="A40:A41"/>
    <mergeCell ref="B40:B41"/>
    <mergeCell ref="C40:C42"/>
    <mergeCell ref="D40:D42"/>
    <mergeCell ref="E40:E42"/>
    <mergeCell ref="F40:F42"/>
    <mergeCell ref="N40:N41"/>
    <mergeCell ref="A32:A34"/>
    <mergeCell ref="C32:C34"/>
    <mergeCell ref="D32:D34"/>
    <mergeCell ref="E32:E33"/>
    <mergeCell ref="F32:F33"/>
    <mergeCell ref="G32:G33"/>
    <mergeCell ref="H32:H33"/>
    <mergeCell ref="I32:I33"/>
    <mergeCell ref="J32:J33"/>
    <mergeCell ref="C35:G35"/>
    <mergeCell ref="C36:Q36"/>
    <mergeCell ref="A37:A38"/>
    <mergeCell ref="B37:B38"/>
    <mergeCell ref="C37:C39"/>
    <mergeCell ref="D37:D38"/>
    <mergeCell ref="E37:E39"/>
    <mergeCell ref="F37:F39"/>
    <mergeCell ref="N37:N38"/>
    <mergeCell ref="A29:A30"/>
    <mergeCell ref="B29:B30"/>
    <mergeCell ref="C29:C31"/>
    <mergeCell ref="D29:D31"/>
    <mergeCell ref="E29:E31"/>
    <mergeCell ref="F29:F31"/>
    <mergeCell ref="G29:G30"/>
    <mergeCell ref="H29:H30"/>
    <mergeCell ref="Q29:Q30"/>
    <mergeCell ref="I29:I30"/>
    <mergeCell ref="J29:J30"/>
    <mergeCell ref="K29:K30"/>
    <mergeCell ref="N29:N30"/>
    <mergeCell ref="O29:O30"/>
    <mergeCell ref="P29:P30"/>
    <mergeCell ref="K32:K33"/>
    <mergeCell ref="L32:L33"/>
    <mergeCell ref="M32:M33"/>
    <mergeCell ref="F24:F26"/>
    <mergeCell ref="G24:G25"/>
    <mergeCell ref="H24:H25"/>
    <mergeCell ref="I24:I25"/>
    <mergeCell ref="J24:J25"/>
    <mergeCell ref="K24:K25"/>
    <mergeCell ref="C27:G27"/>
    <mergeCell ref="C28:Q28"/>
    <mergeCell ref="O32:O34"/>
    <mergeCell ref="P32:P34"/>
    <mergeCell ref="Q32:Q34"/>
    <mergeCell ref="N32:N34"/>
    <mergeCell ref="M15:M17"/>
    <mergeCell ref="A19:A20"/>
    <mergeCell ref="C19:C20"/>
    <mergeCell ref="E19:E20"/>
    <mergeCell ref="F19:F20"/>
    <mergeCell ref="A24:A25"/>
    <mergeCell ref="B24:B25"/>
    <mergeCell ref="C24:C26"/>
    <mergeCell ref="D24:D26"/>
    <mergeCell ref="E24:E26"/>
    <mergeCell ref="G15:G17"/>
    <mergeCell ref="H15:H17"/>
    <mergeCell ref="I15:I17"/>
    <mergeCell ref="J15:J17"/>
    <mergeCell ref="K15:K17"/>
    <mergeCell ref="L15:L17"/>
    <mergeCell ref="A15:A17"/>
    <mergeCell ref="B15:B17"/>
    <mergeCell ref="C15:C18"/>
    <mergeCell ref="D15:D18"/>
    <mergeCell ref="E15:E17"/>
    <mergeCell ref="F15:F17"/>
    <mergeCell ref="A21:A22"/>
    <mergeCell ref="B21:B22"/>
    <mergeCell ref="B7:Q7"/>
    <mergeCell ref="C8:Q8"/>
    <mergeCell ref="A9:A12"/>
    <mergeCell ref="B9:B12"/>
    <mergeCell ref="C9:C14"/>
    <mergeCell ref="D9:D13"/>
    <mergeCell ref="E9:E13"/>
    <mergeCell ref="F9:F13"/>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 ref="C21:C23"/>
    <mergeCell ref="D21:D23"/>
    <mergeCell ref="E21:E23"/>
    <mergeCell ref="F21:F23"/>
    <mergeCell ref="G21:G22"/>
    <mergeCell ref="H21:H22"/>
    <mergeCell ref="I21:I22"/>
    <mergeCell ref="J21:J22"/>
    <mergeCell ref="K21:K22"/>
  </mergeCell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zoomScaleNormal="100" workbookViewId="0">
      <selection activeCell="C106" sqref="C106:G106"/>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7" ht="39" customHeight="1">
      <c r="M1" s="2438" t="s">
        <v>968</v>
      </c>
      <c r="N1" s="2438"/>
      <c r="O1" s="2438"/>
      <c r="P1" s="2438"/>
      <c r="Q1" s="2438"/>
    </row>
    <row r="2" spans="1:17" ht="15.75">
      <c r="A2" s="636"/>
      <c r="B2" s="636"/>
      <c r="C2" s="636"/>
      <c r="D2" s="637" t="s">
        <v>429</v>
      </c>
      <c r="E2" s="638"/>
      <c r="F2" s="637"/>
      <c r="G2" s="639"/>
      <c r="H2" s="636"/>
      <c r="I2" s="636"/>
      <c r="J2" s="636"/>
      <c r="K2" s="636"/>
      <c r="L2" s="640"/>
      <c r="M2" s="641"/>
      <c r="N2" s="641"/>
      <c r="O2" s="641"/>
      <c r="P2" s="641"/>
      <c r="Q2" s="641"/>
    </row>
    <row r="3" spans="1:17" ht="13.5" thickBot="1">
      <c r="A3" s="642"/>
      <c r="B3" s="643"/>
      <c r="C3" s="643"/>
      <c r="D3" s="3862" t="s">
        <v>34</v>
      </c>
      <c r="E3" s="3862"/>
      <c r="F3" s="3862"/>
      <c r="G3" s="3862"/>
      <c r="H3" s="3862"/>
      <c r="I3" s="3862"/>
      <c r="J3" s="3862"/>
      <c r="K3" s="3862"/>
      <c r="L3" s="3862"/>
      <c r="M3" s="3862"/>
      <c r="N3" s="3862"/>
      <c r="O3" s="3862"/>
      <c r="P3" s="3862"/>
      <c r="Q3" s="3862"/>
    </row>
    <row r="4" spans="1:17" ht="30.6" customHeight="1">
      <c r="A4" s="3823" t="s">
        <v>0</v>
      </c>
      <c r="B4" s="3826" t="s">
        <v>1</v>
      </c>
      <c r="C4" s="3826" t="s">
        <v>2</v>
      </c>
      <c r="D4" s="3829" t="s">
        <v>3</v>
      </c>
      <c r="E4" s="3832" t="s">
        <v>4</v>
      </c>
      <c r="F4" s="3835" t="s">
        <v>5</v>
      </c>
      <c r="G4" s="3838" t="s">
        <v>6</v>
      </c>
      <c r="H4" s="3841" t="s">
        <v>793</v>
      </c>
      <c r="I4" s="3842"/>
      <c r="J4" s="3842"/>
      <c r="K4" s="3843"/>
      <c r="L4" s="3844" t="s">
        <v>283</v>
      </c>
      <c r="M4" s="3847" t="s">
        <v>802</v>
      </c>
      <c r="N4" s="3850" t="s">
        <v>21</v>
      </c>
      <c r="O4" s="3851"/>
      <c r="P4" s="3851"/>
      <c r="Q4" s="3852"/>
    </row>
    <row r="5" spans="1:17">
      <c r="A5" s="3824"/>
      <c r="B5" s="3827"/>
      <c r="C5" s="3827"/>
      <c r="D5" s="3830"/>
      <c r="E5" s="3833"/>
      <c r="F5" s="3836"/>
      <c r="G5" s="3839"/>
      <c r="H5" s="3853" t="s">
        <v>7</v>
      </c>
      <c r="I5" s="3855" t="s">
        <v>8</v>
      </c>
      <c r="J5" s="3855"/>
      <c r="K5" s="3856" t="s">
        <v>284</v>
      </c>
      <c r="L5" s="3845"/>
      <c r="M5" s="3848"/>
      <c r="N5" s="3858" t="s">
        <v>33</v>
      </c>
      <c r="O5" s="3860" t="s">
        <v>9</v>
      </c>
      <c r="P5" s="3860"/>
      <c r="Q5" s="3861"/>
    </row>
    <row r="6" spans="1:17" ht="125.45" customHeight="1" thickBot="1">
      <c r="A6" s="3825"/>
      <c r="B6" s="3828"/>
      <c r="C6" s="3828"/>
      <c r="D6" s="3831"/>
      <c r="E6" s="3834"/>
      <c r="F6" s="3837"/>
      <c r="G6" s="3840"/>
      <c r="H6" s="3854"/>
      <c r="I6" s="644" t="s">
        <v>7</v>
      </c>
      <c r="J6" s="645" t="s">
        <v>10</v>
      </c>
      <c r="K6" s="3857"/>
      <c r="L6" s="3846"/>
      <c r="M6" s="3849"/>
      <c r="N6" s="3859"/>
      <c r="O6" s="646" t="s">
        <v>55</v>
      </c>
      <c r="P6" s="646" t="s">
        <v>133</v>
      </c>
      <c r="Q6" s="647" t="s">
        <v>794</v>
      </c>
    </row>
    <row r="7" spans="1:17" ht="13.5" thickBot="1">
      <c r="A7" s="648" t="s">
        <v>11</v>
      </c>
      <c r="B7" s="3863" t="s">
        <v>430</v>
      </c>
      <c r="C7" s="3864"/>
      <c r="D7" s="3864"/>
      <c r="E7" s="3864"/>
      <c r="F7" s="3864"/>
      <c r="G7" s="3864"/>
      <c r="H7" s="3864"/>
      <c r="I7" s="3864"/>
      <c r="J7" s="3864"/>
      <c r="K7" s="3864"/>
      <c r="L7" s="3864"/>
      <c r="M7" s="3864"/>
      <c r="N7" s="3864"/>
      <c r="O7" s="3864"/>
      <c r="P7" s="3864"/>
      <c r="Q7" s="3865"/>
    </row>
    <row r="8" spans="1:17" ht="13.5" thickBot="1">
      <c r="A8" s="649" t="s">
        <v>11</v>
      </c>
      <c r="B8" s="650" t="s">
        <v>11</v>
      </c>
      <c r="C8" s="3866" t="s">
        <v>431</v>
      </c>
      <c r="D8" s="3867"/>
      <c r="E8" s="3867"/>
      <c r="F8" s="3867"/>
      <c r="G8" s="3867"/>
      <c r="H8" s="3867"/>
      <c r="I8" s="3867"/>
      <c r="J8" s="3867"/>
      <c r="K8" s="3867"/>
      <c r="L8" s="3867"/>
      <c r="M8" s="3867"/>
      <c r="N8" s="3867"/>
      <c r="O8" s="3867"/>
      <c r="P8" s="3867"/>
      <c r="Q8" s="3868"/>
    </row>
    <row r="9" spans="1:17" ht="24">
      <c r="A9" s="3869" t="s">
        <v>11</v>
      </c>
      <c r="B9" s="3872" t="s">
        <v>11</v>
      </c>
      <c r="C9" s="3875" t="s">
        <v>11</v>
      </c>
      <c r="D9" s="3878" t="s">
        <v>432</v>
      </c>
      <c r="E9" s="3881" t="s">
        <v>41</v>
      </c>
      <c r="F9" s="3884" t="s">
        <v>433</v>
      </c>
      <c r="G9" s="1579" t="s">
        <v>37</v>
      </c>
      <c r="H9" s="651">
        <f>I9+K9</f>
        <v>10284.400000000001</v>
      </c>
      <c r="I9" s="652">
        <v>10176.700000000001</v>
      </c>
      <c r="J9" s="653">
        <v>8727.9</v>
      </c>
      <c r="K9" s="654">
        <v>107.7</v>
      </c>
      <c r="L9" s="655">
        <v>11310</v>
      </c>
      <c r="M9" s="656">
        <v>12440</v>
      </c>
      <c r="N9" s="657" t="s">
        <v>434</v>
      </c>
      <c r="O9" s="658">
        <v>29</v>
      </c>
      <c r="P9" s="658">
        <v>29</v>
      </c>
      <c r="Q9" s="659">
        <v>29</v>
      </c>
    </row>
    <row r="10" spans="1:17">
      <c r="A10" s="3870"/>
      <c r="B10" s="3873"/>
      <c r="C10" s="3876"/>
      <c r="D10" s="3879"/>
      <c r="E10" s="3882"/>
      <c r="F10" s="3885"/>
      <c r="G10" s="660" t="s">
        <v>285</v>
      </c>
      <c r="H10" s="661">
        <f>I10+K10</f>
        <v>1557.8</v>
      </c>
      <c r="I10" s="662">
        <v>1552.5</v>
      </c>
      <c r="J10" s="661">
        <v>0</v>
      </c>
      <c r="K10" s="1580">
        <v>5.3</v>
      </c>
      <c r="L10" s="663">
        <v>1710</v>
      </c>
      <c r="M10" s="664">
        <v>1880</v>
      </c>
      <c r="N10" s="3887" t="s">
        <v>435</v>
      </c>
      <c r="O10" s="665">
        <v>3512</v>
      </c>
      <c r="P10" s="665">
        <v>3540</v>
      </c>
      <c r="Q10" s="666">
        <v>3560</v>
      </c>
    </row>
    <row r="11" spans="1:17">
      <c r="A11" s="3870"/>
      <c r="B11" s="3873"/>
      <c r="C11" s="3876"/>
      <c r="D11" s="3879"/>
      <c r="E11" s="3882"/>
      <c r="F11" s="3885"/>
      <c r="G11" s="667" t="s">
        <v>56</v>
      </c>
      <c r="H11" s="668">
        <f>I11+K11</f>
        <v>0</v>
      </c>
      <c r="I11" s="669">
        <v>0</v>
      </c>
      <c r="J11" s="668">
        <v>0</v>
      </c>
      <c r="K11" s="670"/>
      <c r="L11" s="671"/>
      <c r="M11" s="672"/>
      <c r="N11" s="3888"/>
      <c r="O11" s="673"/>
      <c r="P11" s="673"/>
      <c r="Q11" s="674"/>
    </row>
    <row r="12" spans="1:17" ht="18" customHeight="1" thickBot="1">
      <c r="A12" s="3871"/>
      <c r="B12" s="3874"/>
      <c r="C12" s="3877"/>
      <c r="D12" s="3880"/>
      <c r="E12" s="3883"/>
      <c r="F12" s="3886"/>
      <c r="G12" s="675" t="s">
        <v>12</v>
      </c>
      <c r="H12" s="676">
        <f t="shared" ref="H12:M12" si="0">SUM(H9:H11)</f>
        <v>11842.2</v>
      </c>
      <c r="I12" s="677">
        <f t="shared" si="0"/>
        <v>11729.2</v>
      </c>
      <c r="J12" s="676">
        <f t="shared" si="0"/>
        <v>8727.9</v>
      </c>
      <c r="K12" s="678">
        <f t="shared" si="0"/>
        <v>113</v>
      </c>
      <c r="L12" s="679">
        <f t="shared" si="0"/>
        <v>13020</v>
      </c>
      <c r="M12" s="1165">
        <f t="shared" si="0"/>
        <v>14320</v>
      </c>
      <c r="N12" s="1156"/>
      <c r="O12" s="680"/>
      <c r="P12" s="680"/>
      <c r="Q12" s="681"/>
    </row>
    <row r="13" spans="1:17" ht="36.75" thickBot="1">
      <c r="A13" s="3869" t="s">
        <v>11</v>
      </c>
      <c r="B13" s="3872" t="s">
        <v>11</v>
      </c>
      <c r="C13" s="3875" t="s">
        <v>13</v>
      </c>
      <c r="D13" s="3878" t="s">
        <v>436</v>
      </c>
      <c r="E13" s="3881" t="s">
        <v>41</v>
      </c>
      <c r="F13" s="3884" t="s">
        <v>433</v>
      </c>
      <c r="G13" s="1579" t="s">
        <v>402</v>
      </c>
      <c r="H13" s="651">
        <f>I13+K13</f>
        <v>5165.3999999999996</v>
      </c>
      <c r="I13" s="652">
        <v>5165.3999999999996</v>
      </c>
      <c r="J13" s="653">
        <v>4866.8999999999996</v>
      </c>
      <c r="K13" s="654">
        <v>0</v>
      </c>
      <c r="L13" s="655">
        <v>5680</v>
      </c>
      <c r="M13" s="682">
        <v>6200</v>
      </c>
      <c r="N13" s="683" t="s">
        <v>437</v>
      </c>
      <c r="O13" s="684">
        <v>924</v>
      </c>
      <c r="P13" s="658">
        <v>930</v>
      </c>
      <c r="Q13" s="685">
        <v>950</v>
      </c>
    </row>
    <row r="14" spans="1:17" s="1011" customFormat="1">
      <c r="A14" s="3870"/>
      <c r="B14" s="3873"/>
      <c r="C14" s="3876"/>
      <c r="D14" s="3879"/>
      <c r="E14" s="3882"/>
      <c r="F14" s="3885"/>
      <c r="G14" s="667" t="s">
        <v>56</v>
      </c>
      <c r="H14" s="651">
        <f>I14+K14</f>
        <v>0</v>
      </c>
      <c r="I14" s="669">
        <v>0</v>
      </c>
      <c r="J14" s="668">
        <v>0</v>
      </c>
      <c r="K14" s="670">
        <v>0</v>
      </c>
      <c r="L14" s="671"/>
      <c r="M14" s="672"/>
      <c r="N14" s="688"/>
      <c r="O14" s="689"/>
      <c r="P14" s="673"/>
      <c r="Q14" s="690"/>
    </row>
    <row r="15" spans="1:17" ht="30.6" customHeight="1" thickBot="1">
      <c r="A15" s="3871"/>
      <c r="B15" s="3874"/>
      <c r="C15" s="3877"/>
      <c r="D15" s="3880"/>
      <c r="E15" s="3883"/>
      <c r="F15" s="3886"/>
      <c r="G15" s="675" t="s">
        <v>12</v>
      </c>
      <c r="H15" s="676">
        <f>SUM(H13+H14)</f>
        <v>5165.3999999999996</v>
      </c>
      <c r="I15" s="676">
        <f>SUM(I13+I14)</f>
        <v>5165.3999999999996</v>
      </c>
      <c r="J15" s="676">
        <f>SUM(J13+J14)</f>
        <v>4866.8999999999996</v>
      </c>
      <c r="K15" s="678">
        <f>SUM(K13+K14)</f>
        <v>0</v>
      </c>
      <c r="L15" s="686">
        <f>SUM(L13:L13)</f>
        <v>5680</v>
      </c>
      <c r="M15" s="687">
        <f>SUM(M13:M13)</f>
        <v>6200</v>
      </c>
      <c r="N15" s="2016" t="s">
        <v>438</v>
      </c>
      <c r="O15" s="2019">
        <v>605</v>
      </c>
      <c r="P15" s="680">
        <v>610</v>
      </c>
      <c r="Q15" s="2020">
        <v>615</v>
      </c>
    </row>
    <row r="16" spans="1:17">
      <c r="A16" s="3869" t="s">
        <v>11</v>
      </c>
      <c r="B16" s="3872" t="s">
        <v>11</v>
      </c>
      <c r="C16" s="3875" t="s">
        <v>35</v>
      </c>
      <c r="D16" s="3878" t="s">
        <v>439</v>
      </c>
      <c r="E16" s="3881" t="s">
        <v>41</v>
      </c>
      <c r="F16" s="3884" t="s">
        <v>433</v>
      </c>
      <c r="G16" s="1579" t="s">
        <v>402</v>
      </c>
      <c r="H16" s="651">
        <f>I16+K16</f>
        <v>37.200000000000003</v>
      </c>
      <c r="I16" s="652">
        <v>37.200000000000003</v>
      </c>
      <c r="J16" s="653">
        <v>35.5</v>
      </c>
      <c r="K16" s="654">
        <v>0</v>
      </c>
      <c r="L16" s="655">
        <v>40</v>
      </c>
      <c r="M16" s="682">
        <v>45</v>
      </c>
      <c r="N16" s="2016"/>
      <c r="O16" s="2021"/>
      <c r="P16" s="2022"/>
      <c r="Q16" s="2023"/>
    </row>
    <row r="17" spans="1:17" ht="39.6" customHeight="1" thickBot="1">
      <c r="A17" s="3871"/>
      <c r="B17" s="3874"/>
      <c r="C17" s="3877"/>
      <c r="D17" s="3880"/>
      <c r="E17" s="3883"/>
      <c r="F17" s="3886"/>
      <c r="G17" s="675" t="s">
        <v>12</v>
      </c>
      <c r="H17" s="676">
        <f>SUM(H16)</f>
        <v>37.200000000000003</v>
      </c>
      <c r="I17" s="676">
        <f>SUM(I16:I16)</f>
        <v>37.200000000000003</v>
      </c>
      <c r="J17" s="676">
        <f>SUM(J16:J16)</f>
        <v>35.5</v>
      </c>
      <c r="K17" s="678">
        <f>SUM(K16:K16)</f>
        <v>0</v>
      </c>
      <c r="L17" s="686">
        <f>SUM(L16:L16)</f>
        <v>40</v>
      </c>
      <c r="M17" s="687">
        <f>SUM(M16:M16)</f>
        <v>45</v>
      </c>
      <c r="N17" s="691"/>
      <c r="O17" s="692"/>
      <c r="P17" s="693"/>
      <c r="Q17" s="694"/>
    </row>
    <row r="18" spans="1:17" ht="22.15" customHeight="1" thickBot="1">
      <c r="A18" s="649" t="s">
        <v>11</v>
      </c>
      <c r="B18" s="695" t="s">
        <v>11</v>
      </c>
      <c r="C18" s="3904" t="s">
        <v>14</v>
      </c>
      <c r="D18" s="3905"/>
      <c r="E18" s="3905"/>
      <c r="F18" s="3905"/>
      <c r="G18" s="3906"/>
      <c r="H18" s="696">
        <f t="shared" ref="H18:M18" si="1">H12+H15+H17</f>
        <v>17044.8</v>
      </c>
      <c r="I18" s="697">
        <f t="shared" si="1"/>
        <v>16931.8</v>
      </c>
      <c r="J18" s="696">
        <f t="shared" si="1"/>
        <v>13630.3</v>
      </c>
      <c r="K18" s="696">
        <f t="shared" si="1"/>
        <v>113</v>
      </c>
      <c r="L18" s="696">
        <f t="shared" si="1"/>
        <v>18740</v>
      </c>
      <c r="M18" s="696">
        <f t="shared" si="1"/>
        <v>20565</v>
      </c>
      <c r="N18" s="698"/>
      <c r="O18" s="699"/>
      <c r="P18" s="699"/>
      <c r="Q18" s="700"/>
    </row>
    <row r="19" spans="1:17" ht="31.15" customHeight="1" thickBot="1">
      <c r="A19" s="649" t="s">
        <v>11</v>
      </c>
      <c r="B19" s="701" t="s">
        <v>13</v>
      </c>
      <c r="C19" s="3907" t="s">
        <v>440</v>
      </c>
      <c r="D19" s="3908"/>
      <c r="E19" s="3908"/>
      <c r="F19" s="3908"/>
      <c r="G19" s="3908"/>
      <c r="H19" s="3908"/>
      <c r="I19" s="3908"/>
      <c r="J19" s="3908"/>
      <c r="K19" s="3908"/>
      <c r="L19" s="3908"/>
      <c r="M19" s="3908"/>
      <c r="N19" s="3908"/>
      <c r="O19" s="3908"/>
      <c r="P19" s="3908"/>
      <c r="Q19" s="3909"/>
    </row>
    <row r="20" spans="1:17">
      <c r="A20" s="3910" t="s">
        <v>11</v>
      </c>
      <c r="B20" s="3913" t="s">
        <v>13</v>
      </c>
      <c r="C20" s="3875" t="s">
        <v>11</v>
      </c>
      <c r="D20" s="3915" t="s">
        <v>441</v>
      </c>
      <c r="E20" s="3918" t="s">
        <v>41</v>
      </c>
      <c r="F20" s="3921" t="s">
        <v>433</v>
      </c>
      <c r="G20" s="1579" t="s">
        <v>37</v>
      </c>
      <c r="H20" s="651">
        <f>I20+K20</f>
        <v>6374.6</v>
      </c>
      <c r="I20" s="652">
        <v>6342.6</v>
      </c>
      <c r="J20" s="682">
        <v>4655.3999999999996</v>
      </c>
      <c r="K20" s="714">
        <v>32</v>
      </c>
      <c r="L20" s="2064">
        <v>7000</v>
      </c>
      <c r="M20" s="655">
        <v>7700</v>
      </c>
      <c r="N20" s="3922" t="s">
        <v>442</v>
      </c>
      <c r="O20" s="702" t="s">
        <v>443</v>
      </c>
      <c r="P20" s="702" t="s">
        <v>444</v>
      </c>
      <c r="Q20" s="703" t="s">
        <v>444</v>
      </c>
    </row>
    <row r="21" spans="1:17" ht="24" customHeight="1">
      <c r="A21" s="3911"/>
      <c r="B21" s="3892"/>
      <c r="C21" s="3876"/>
      <c r="D21" s="3916"/>
      <c r="E21" s="3919"/>
      <c r="F21" s="3885"/>
      <c r="G21" s="667" t="s">
        <v>285</v>
      </c>
      <c r="H21" s="668">
        <f>I21+K21</f>
        <v>247.39999999999998</v>
      </c>
      <c r="I21" s="669">
        <v>243.7</v>
      </c>
      <c r="J21" s="672">
        <v>48.7</v>
      </c>
      <c r="K21" s="717">
        <v>3.7</v>
      </c>
      <c r="L21" s="2065">
        <v>270</v>
      </c>
      <c r="M21" s="671">
        <v>295</v>
      </c>
      <c r="N21" s="3923"/>
      <c r="O21" s="704"/>
      <c r="P21" s="704"/>
      <c r="Q21" s="705"/>
    </row>
    <row r="22" spans="1:17" ht="24.75" thickBot="1">
      <c r="A22" s="3912"/>
      <c r="B22" s="3914"/>
      <c r="C22" s="3877"/>
      <c r="D22" s="3917"/>
      <c r="E22" s="3920"/>
      <c r="F22" s="3920"/>
      <c r="G22" s="675" t="s">
        <v>12</v>
      </c>
      <c r="H22" s="676">
        <f>H20+H21</f>
        <v>6622</v>
      </c>
      <c r="I22" s="676">
        <f t="shared" ref="I22:M22" si="2">I20+I21</f>
        <v>6586.3</v>
      </c>
      <c r="J22" s="678">
        <f t="shared" si="2"/>
        <v>4704.0999999999995</v>
      </c>
      <c r="K22" s="679">
        <f t="shared" si="2"/>
        <v>35.700000000000003</v>
      </c>
      <c r="L22" s="687">
        <f t="shared" si="2"/>
        <v>7270</v>
      </c>
      <c r="M22" s="679">
        <f t="shared" si="2"/>
        <v>7995</v>
      </c>
      <c r="N22" s="2061" t="s">
        <v>445</v>
      </c>
      <c r="O22" s="2024" t="s">
        <v>446</v>
      </c>
      <c r="P22" s="2024" t="s">
        <v>447</v>
      </c>
      <c r="Q22" s="2025" t="s">
        <v>448</v>
      </c>
    </row>
    <row r="23" spans="1:17">
      <c r="A23" s="3889" t="s">
        <v>11</v>
      </c>
      <c r="B23" s="3891" t="s">
        <v>13</v>
      </c>
      <c r="C23" s="3894" t="s">
        <v>13</v>
      </c>
      <c r="D23" s="3896" t="s">
        <v>449</v>
      </c>
      <c r="E23" s="3899" t="s">
        <v>41</v>
      </c>
      <c r="F23" s="3901" t="s">
        <v>433</v>
      </c>
      <c r="G23" s="1579" t="s">
        <v>402</v>
      </c>
      <c r="H23" s="2050">
        <f>I23+K23</f>
        <v>14985.4</v>
      </c>
      <c r="I23" s="652">
        <v>14970.6</v>
      </c>
      <c r="J23" s="682">
        <v>14269.8</v>
      </c>
      <c r="K23" s="714">
        <v>14.8</v>
      </c>
      <c r="L23" s="2064">
        <v>16480</v>
      </c>
      <c r="M23" s="2062">
        <v>18100</v>
      </c>
      <c r="N23" s="708" t="s">
        <v>450</v>
      </c>
      <c r="O23" s="709" t="s">
        <v>954</v>
      </c>
      <c r="P23" s="709" t="s">
        <v>955</v>
      </c>
      <c r="Q23" s="710" t="s">
        <v>956</v>
      </c>
    </row>
    <row r="24" spans="1:17" s="1011" customFormat="1">
      <c r="A24" s="3870"/>
      <c r="B24" s="3892"/>
      <c r="C24" s="3876"/>
      <c r="D24" s="3897"/>
      <c r="E24" s="3882"/>
      <c r="F24" s="3902"/>
      <c r="G24" s="711" t="s">
        <v>402</v>
      </c>
      <c r="H24" s="749">
        <f>I24+K24</f>
        <v>0</v>
      </c>
      <c r="I24" s="713">
        <v>0</v>
      </c>
      <c r="J24" s="2063">
        <v>0</v>
      </c>
      <c r="K24" s="726"/>
      <c r="L24" s="2066"/>
      <c r="M24" s="2035"/>
      <c r="N24" s="715"/>
      <c r="O24" s="704"/>
      <c r="P24" s="704"/>
      <c r="Q24" s="705"/>
    </row>
    <row r="25" spans="1:17">
      <c r="A25" s="3870"/>
      <c r="B25" s="3892"/>
      <c r="C25" s="3876"/>
      <c r="D25" s="3897"/>
      <c r="E25" s="3882"/>
      <c r="F25" s="3902"/>
      <c r="G25" s="711" t="s">
        <v>93</v>
      </c>
      <c r="H25" s="712">
        <f>I25+K25</f>
        <v>1781.1</v>
      </c>
      <c r="I25" s="713">
        <v>1729.1</v>
      </c>
      <c r="J25" s="2063">
        <v>1168.8</v>
      </c>
      <c r="K25" s="726">
        <v>52</v>
      </c>
      <c r="L25" s="2066">
        <v>1950</v>
      </c>
      <c r="M25" s="751">
        <v>2150</v>
      </c>
      <c r="N25" s="715"/>
      <c r="O25" s="704"/>
      <c r="P25" s="704"/>
      <c r="Q25" s="705"/>
    </row>
    <row r="26" spans="1:17">
      <c r="A26" s="3870"/>
      <c r="B26" s="3892"/>
      <c r="C26" s="3876"/>
      <c r="D26" s="3897"/>
      <c r="E26" s="3882"/>
      <c r="F26" s="3902"/>
      <c r="G26" s="716" t="s">
        <v>56</v>
      </c>
      <c r="H26" s="712">
        <f>I26+K26</f>
        <v>0</v>
      </c>
      <c r="I26" s="669">
        <v>0</v>
      </c>
      <c r="J26" s="672">
        <v>0</v>
      </c>
      <c r="K26" s="717"/>
      <c r="L26" s="2065"/>
      <c r="M26" s="717"/>
      <c r="N26" s="718"/>
      <c r="O26" s="704"/>
      <c r="P26" s="704"/>
      <c r="Q26" s="705"/>
    </row>
    <row r="27" spans="1:17" ht="13.5" thickBot="1">
      <c r="A27" s="3890"/>
      <c r="B27" s="3893"/>
      <c r="C27" s="3895"/>
      <c r="D27" s="3898"/>
      <c r="E27" s="3900"/>
      <c r="F27" s="3903"/>
      <c r="G27" s="719" t="s">
        <v>12</v>
      </c>
      <c r="H27" s="720">
        <f>SUM(H23:H26)</f>
        <v>16766.5</v>
      </c>
      <c r="I27" s="1432">
        <f t="shared" ref="I27:M27" si="3">SUM(I23:I26)</f>
        <v>16699.7</v>
      </c>
      <c r="J27" s="2060">
        <f t="shared" si="3"/>
        <v>15438.599999999999</v>
      </c>
      <c r="K27" s="686">
        <f t="shared" si="3"/>
        <v>66.8</v>
      </c>
      <c r="L27" s="759">
        <f t="shared" si="3"/>
        <v>18430</v>
      </c>
      <c r="M27" s="686">
        <f t="shared" si="3"/>
        <v>20250</v>
      </c>
      <c r="N27" s="721"/>
      <c r="O27" s="706"/>
      <c r="P27" s="706"/>
      <c r="Q27" s="707"/>
    </row>
    <row r="28" spans="1:17">
      <c r="A28" s="3910" t="s">
        <v>11</v>
      </c>
      <c r="B28" s="3913" t="s">
        <v>13</v>
      </c>
      <c r="C28" s="3875" t="s">
        <v>35</v>
      </c>
      <c r="D28" s="3915" t="s">
        <v>943</v>
      </c>
      <c r="E28" s="3881" t="s">
        <v>41</v>
      </c>
      <c r="F28" s="3936" t="s">
        <v>433</v>
      </c>
      <c r="G28" s="722" t="s">
        <v>37</v>
      </c>
      <c r="H28" s="651">
        <f>I28+K28</f>
        <v>2.2000000000000002</v>
      </c>
      <c r="I28" s="652">
        <v>2.2000000000000002</v>
      </c>
      <c r="J28" s="682">
        <v>0</v>
      </c>
      <c r="K28" s="714">
        <v>0</v>
      </c>
      <c r="L28" s="2064">
        <v>3</v>
      </c>
      <c r="M28" s="714">
        <v>4</v>
      </c>
      <c r="N28" s="3933" t="s">
        <v>451</v>
      </c>
      <c r="O28" s="723" t="s">
        <v>957</v>
      </c>
      <c r="P28" s="723" t="s">
        <v>958</v>
      </c>
      <c r="Q28" s="724" t="s">
        <v>959</v>
      </c>
    </row>
    <row r="29" spans="1:17" ht="26.45" customHeight="1" thickBot="1">
      <c r="A29" s="3912"/>
      <c r="B29" s="3914"/>
      <c r="C29" s="3877"/>
      <c r="D29" s="3917"/>
      <c r="E29" s="3935"/>
      <c r="F29" s="3883"/>
      <c r="G29" s="725" t="s">
        <v>12</v>
      </c>
      <c r="H29" s="676">
        <f>SUM(H28:H28)</f>
        <v>2.2000000000000002</v>
      </c>
      <c r="I29" s="676">
        <f t="shared" ref="I29:M29" si="4">SUM(I28:I28)</f>
        <v>2.2000000000000002</v>
      </c>
      <c r="J29" s="678">
        <f t="shared" si="4"/>
        <v>0</v>
      </c>
      <c r="K29" s="679">
        <f t="shared" si="4"/>
        <v>0</v>
      </c>
      <c r="L29" s="687">
        <f t="shared" si="4"/>
        <v>3</v>
      </c>
      <c r="M29" s="679">
        <f t="shared" si="4"/>
        <v>4</v>
      </c>
      <c r="N29" s="3934"/>
      <c r="O29" s="706"/>
      <c r="P29" s="706"/>
      <c r="Q29" s="707"/>
    </row>
    <row r="30" spans="1:17" ht="13.5" thickBot="1">
      <c r="A30" s="3910" t="s">
        <v>11</v>
      </c>
      <c r="B30" s="3913" t="s">
        <v>13</v>
      </c>
      <c r="C30" s="3875" t="s">
        <v>59</v>
      </c>
      <c r="D30" s="3915" t="s">
        <v>452</v>
      </c>
      <c r="E30" s="3881" t="s">
        <v>41</v>
      </c>
      <c r="F30" s="3936" t="s">
        <v>433</v>
      </c>
      <c r="G30" s="722" t="s">
        <v>37</v>
      </c>
      <c r="H30" s="651">
        <f>I30+K30</f>
        <v>0</v>
      </c>
      <c r="I30" s="652">
        <v>0</v>
      </c>
      <c r="J30" s="682">
        <v>0</v>
      </c>
      <c r="K30" s="714">
        <v>0</v>
      </c>
      <c r="L30" s="2064">
        <v>0</v>
      </c>
      <c r="M30" s="714">
        <v>0</v>
      </c>
      <c r="N30" s="3933"/>
      <c r="O30" s="723"/>
      <c r="P30" s="723"/>
      <c r="Q30" s="724"/>
    </row>
    <row r="31" spans="1:17">
      <c r="A31" s="3911"/>
      <c r="B31" s="3892"/>
      <c r="C31" s="3876"/>
      <c r="D31" s="3916"/>
      <c r="E31" s="3882"/>
      <c r="F31" s="3902"/>
      <c r="G31" s="1579" t="s">
        <v>402</v>
      </c>
      <c r="H31" s="712">
        <f>I31+K31</f>
        <v>1423.1</v>
      </c>
      <c r="I31" s="713">
        <v>1423.1</v>
      </c>
      <c r="J31" s="2063">
        <v>1350.2</v>
      </c>
      <c r="K31" s="726">
        <v>0</v>
      </c>
      <c r="L31" s="2066">
        <v>1560</v>
      </c>
      <c r="M31" s="726">
        <v>1700</v>
      </c>
      <c r="N31" s="3937"/>
      <c r="O31" s="704"/>
      <c r="P31" s="704"/>
      <c r="Q31" s="705"/>
    </row>
    <row r="32" spans="1:17">
      <c r="A32" s="3911"/>
      <c r="B32" s="3892"/>
      <c r="C32" s="3876"/>
      <c r="D32" s="3916"/>
      <c r="E32" s="3882"/>
      <c r="F32" s="3902"/>
      <c r="G32" s="716" t="s">
        <v>56</v>
      </c>
      <c r="H32" s="668">
        <f>I32+K32</f>
        <v>0</v>
      </c>
      <c r="I32" s="669">
        <v>0</v>
      </c>
      <c r="J32" s="672">
        <v>0</v>
      </c>
      <c r="K32" s="717"/>
      <c r="L32" s="2065"/>
      <c r="M32" s="717"/>
      <c r="N32" s="3937"/>
      <c r="O32" s="704"/>
      <c r="P32" s="704"/>
      <c r="Q32" s="705"/>
    </row>
    <row r="33" spans="1:17" ht="13.5" thickBot="1">
      <c r="A33" s="3912"/>
      <c r="B33" s="3914"/>
      <c r="C33" s="3877"/>
      <c r="D33" s="3917"/>
      <c r="E33" s="3935"/>
      <c r="F33" s="3883"/>
      <c r="G33" s="725" t="s">
        <v>12</v>
      </c>
      <c r="H33" s="676">
        <f>SUM(H30:H32)</f>
        <v>1423.1</v>
      </c>
      <c r="I33" s="676">
        <f t="shared" ref="I33:M33" si="5">SUM(I30:I32)</f>
        <v>1423.1</v>
      </c>
      <c r="J33" s="678">
        <f t="shared" si="5"/>
        <v>1350.2</v>
      </c>
      <c r="K33" s="679">
        <f t="shared" si="5"/>
        <v>0</v>
      </c>
      <c r="L33" s="687">
        <f t="shared" si="5"/>
        <v>1560</v>
      </c>
      <c r="M33" s="679">
        <f t="shared" si="5"/>
        <v>1700</v>
      </c>
      <c r="N33" s="3934"/>
      <c r="O33" s="706"/>
      <c r="P33" s="706"/>
      <c r="Q33" s="707"/>
    </row>
    <row r="34" spans="1:17" ht="13.5" thickBot="1">
      <c r="A34" s="727" t="s">
        <v>11</v>
      </c>
      <c r="B34" s="695" t="s">
        <v>13</v>
      </c>
      <c r="C34" s="3904" t="s">
        <v>14</v>
      </c>
      <c r="D34" s="3905"/>
      <c r="E34" s="3924"/>
      <c r="F34" s="3924"/>
      <c r="G34" s="3906"/>
      <c r="H34" s="696">
        <f>H22+H27+H33+H29</f>
        <v>24813.8</v>
      </c>
      <c r="I34" s="696">
        <f t="shared" ref="I34:M34" si="6">I22+I27+I33+I29</f>
        <v>24711.3</v>
      </c>
      <c r="J34" s="696">
        <f t="shared" si="6"/>
        <v>21492.899999999998</v>
      </c>
      <c r="K34" s="696">
        <f t="shared" si="6"/>
        <v>102.5</v>
      </c>
      <c r="L34" s="696">
        <f t="shared" si="6"/>
        <v>27263</v>
      </c>
      <c r="M34" s="696">
        <f t="shared" si="6"/>
        <v>29949</v>
      </c>
      <c r="N34" s="729"/>
      <c r="O34" s="730"/>
      <c r="P34" s="730"/>
      <c r="Q34" s="731"/>
    </row>
    <row r="35" spans="1:17" ht="13.5" thickBot="1">
      <c r="A35" s="649" t="s">
        <v>11</v>
      </c>
      <c r="B35" s="701" t="s">
        <v>35</v>
      </c>
      <c r="C35" s="3925" t="s">
        <v>453</v>
      </c>
      <c r="D35" s="3926"/>
      <c r="E35" s="3927"/>
      <c r="F35" s="3927"/>
      <c r="G35" s="3926"/>
      <c r="H35" s="3926"/>
      <c r="I35" s="3926"/>
      <c r="J35" s="3926"/>
      <c r="K35" s="3926"/>
      <c r="L35" s="3926"/>
      <c r="M35" s="3926"/>
      <c r="N35" s="3926"/>
      <c r="O35" s="3926"/>
      <c r="P35" s="3926"/>
      <c r="Q35" s="3928"/>
    </row>
    <row r="36" spans="1:17" ht="48">
      <c r="A36" s="732" t="s">
        <v>11</v>
      </c>
      <c r="B36" s="733" t="s">
        <v>35</v>
      </c>
      <c r="C36" s="3894" t="s">
        <v>11</v>
      </c>
      <c r="D36" s="3896" t="s">
        <v>944</v>
      </c>
      <c r="E36" s="2265" t="s">
        <v>41</v>
      </c>
      <c r="F36" s="2267" t="s">
        <v>433</v>
      </c>
      <c r="G36" s="1579" t="s">
        <v>37</v>
      </c>
      <c r="H36" s="653">
        <f>I36+K36</f>
        <v>1812.4</v>
      </c>
      <c r="I36" s="652">
        <v>1812.4</v>
      </c>
      <c r="J36" s="653">
        <v>1660.2</v>
      </c>
      <c r="K36" s="654">
        <v>0</v>
      </c>
      <c r="L36" s="655">
        <v>1990</v>
      </c>
      <c r="M36" s="714">
        <v>2190</v>
      </c>
      <c r="N36" s="2030" t="s">
        <v>454</v>
      </c>
      <c r="O36" s="1166">
        <v>4</v>
      </c>
      <c r="P36" s="702" t="s">
        <v>288</v>
      </c>
      <c r="Q36" s="703" t="s">
        <v>288</v>
      </c>
    </row>
    <row r="37" spans="1:17">
      <c r="A37" s="734"/>
      <c r="B37" s="1155"/>
      <c r="C37" s="3929"/>
      <c r="D37" s="3931"/>
      <c r="E37" s="2264"/>
      <c r="F37" s="2268"/>
      <c r="G37" s="660" t="s">
        <v>285</v>
      </c>
      <c r="H37" s="661">
        <f>I37+K37</f>
        <v>180</v>
      </c>
      <c r="I37" s="662">
        <v>164</v>
      </c>
      <c r="J37" s="661">
        <v>61.1</v>
      </c>
      <c r="K37" s="1580">
        <v>16</v>
      </c>
      <c r="L37" s="663">
        <v>200</v>
      </c>
      <c r="M37" s="751">
        <v>220</v>
      </c>
      <c r="N37" s="2031"/>
      <c r="O37" s="1167"/>
      <c r="P37" s="704"/>
      <c r="Q37" s="705"/>
    </row>
    <row r="38" spans="1:17">
      <c r="A38" s="734"/>
      <c r="B38" s="1155"/>
      <c r="C38" s="3929"/>
      <c r="D38" s="3931"/>
      <c r="E38" s="2264"/>
      <c r="F38" s="2268"/>
      <c r="G38" s="667" t="s">
        <v>56</v>
      </c>
      <c r="H38" s="668">
        <f>I38+K38</f>
        <v>0</v>
      </c>
      <c r="I38" s="669">
        <v>0</v>
      </c>
      <c r="J38" s="668">
        <v>0</v>
      </c>
      <c r="K38" s="670">
        <v>0</v>
      </c>
      <c r="L38" s="671"/>
      <c r="M38" s="717"/>
      <c r="N38" s="2031"/>
      <c r="O38" s="1167"/>
      <c r="P38" s="704"/>
      <c r="Q38" s="705"/>
    </row>
    <row r="39" spans="1:17" ht="13.5" thickBot="1">
      <c r="A39" s="735"/>
      <c r="B39" s="736"/>
      <c r="C39" s="3930"/>
      <c r="D39" s="3932"/>
      <c r="E39" s="2266"/>
      <c r="F39" s="2269"/>
      <c r="G39" s="675" t="s">
        <v>12</v>
      </c>
      <c r="H39" s="1165">
        <f>H36+H37+H38</f>
        <v>1992.4</v>
      </c>
      <c r="I39" s="1165">
        <f t="shared" ref="I39:M39" si="7">I36+I37+I38</f>
        <v>1976.4</v>
      </c>
      <c r="J39" s="1165">
        <f t="shared" si="7"/>
        <v>1721.3</v>
      </c>
      <c r="K39" s="1165">
        <f t="shared" si="7"/>
        <v>16</v>
      </c>
      <c r="L39" s="1165">
        <f t="shared" si="7"/>
        <v>2190</v>
      </c>
      <c r="M39" s="1165">
        <f t="shared" si="7"/>
        <v>2410</v>
      </c>
      <c r="N39" s="2032"/>
      <c r="O39" s="1168"/>
      <c r="P39" s="706"/>
      <c r="Q39" s="707"/>
    </row>
    <row r="40" spans="1:17" ht="60">
      <c r="A40" s="732" t="s">
        <v>11</v>
      </c>
      <c r="B40" s="2071" t="s">
        <v>35</v>
      </c>
      <c r="C40" s="3894" t="s">
        <v>35</v>
      </c>
      <c r="D40" s="3896" t="s">
        <v>945</v>
      </c>
      <c r="E40" s="2069" t="s">
        <v>41</v>
      </c>
      <c r="F40" s="2075" t="s">
        <v>433</v>
      </c>
      <c r="G40" s="1579" t="s">
        <v>402</v>
      </c>
      <c r="H40" s="653">
        <f>I40+K40</f>
        <v>190.2</v>
      </c>
      <c r="I40" s="652">
        <v>190.2</v>
      </c>
      <c r="J40" s="653">
        <v>187.4</v>
      </c>
      <c r="K40" s="654">
        <v>0</v>
      </c>
      <c r="L40" s="655">
        <v>210</v>
      </c>
      <c r="M40" s="714">
        <v>230</v>
      </c>
      <c r="N40" s="2030" t="s">
        <v>455</v>
      </c>
      <c r="O40" s="1166">
        <v>103</v>
      </c>
      <c r="P40" s="702" t="s">
        <v>960</v>
      </c>
      <c r="Q40" s="703" t="s">
        <v>456</v>
      </c>
    </row>
    <row r="41" spans="1:17" ht="39" customHeight="1">
      <c r="A41" s="2078"/>
      <c r="B41" s="2072"/>
      <c r="C41" s="3876"/>
      <c r="D41" s="3897"/>
      <c r="E41" s="2074"/>
      <c r="F41" s="2076"/>
      <c r="G41" s="667" t="s">
        <v>56</v>
      </c>
      <c r="H41" s="668">
        <f>I41+K41</f>
        <v>57.4</v>
      </c>
      <c r="I41" s="669">
        <v>57.4</v>
      </c>
      <c r="J41" s="668">
        <v>56.6</v>
      </c>
      <c r="K41" s="670">
        <v>0</v>
      </c>
      <c r="L41" s="671">
        <v>60</v>
      </c>
      <c r="M41" s="717">
        <v>65</v>
      </c>
      <c r="N41" s="2033" t="s">
        <v>457</v>
      </c>
      <c r="O41" s="1169">
        <v>3900</v>
      </c>
      <c r="P41" s="1170" t="s">
        <v>458</v>
      </c>
      <c r="Q41" s="1171" t="s">
        <v>369</v>
      </c>
    </row>
    <row r="42" spans="1:17" ht="36">
      <c r="A42" s="2078"/>
      <c r="B42" s="2072"/>
      <c r="C42" s="3929"/>
      <c r="D42" s="3931"/>
      <c r="E42" s="2074"/>
      <c r="F42" s="2076"/>
      <c r="G42" s="2365" t="s">
        <v>80</v>
      </c>
      <c r="H42" s="2366">
        <f>I42+K42</f>
        <v>377.9</v>
      </c>
      <c r="I42" s="2367">
        <v>377.9</v>
      </c>
      <c r="J42" s="737">
        <v>0</v>
      </c>
      <c r="K42" s="738">
        <v>0</v>
      </c>
      <c r="L42" s="739">
        <v>410</v>
      </c>
      <c r="M42" s="2035">
        <v>450</v>
      </c>
      <c r="N42" s="2368" t="s">
        <v>946</v>
      </c>
      <c r="O42" s="1172">
        <v>100</v>
      </c>
      <c r="P42" s="709" t="s">
        <v>961</v>
      </c>
      <c r="Q42" s="710" t="s">
        <v>962</v>
      </c>
    </row>
    <row r="43" spans="1:17" s="1011" customFormat="1" ht="24">
      <c r="A43" s="2078"/>
      <c r="B43" s="2072"/>
      <c r="C43" s="3929"/>
      <c r="D43" s="3931"/>
      <c r="E43" s="2074"/>
      <c r="F43" s="2076"/>
      <c r="G43" s="2037" t="s">
        <v>37</v>
      </c>
      <c r="H43" s="2026">
        <f>I43+K43</f>
        <v>1</v>
      </c>
      <c r="I43" s="737">
        <v>1</v>
      </c>
      <c r="J43" s="737">
        <v>0</v>
      </c>
      <c r="K43" s="738">
        <v>0</v>
      </c>
      <c r="L43" s="739">
        <v>0</v>
      </c>
      <c r="M43" s="2035">
        <v>0</v>
      </c>
      <c r="N43" s="2369" t="s">
        <v>964</v>
      </c>
      <c r="O43" s="2027">
        <v>25</v>
      </c>
      <c r="P43" s="2028" t="s">
        <v>278</v>
      </c>
      <c r="Q43" s="2029" t="s">
        <v>278</v>
      </c>
    </row>
    <row r="44" spans="1:17" ht="13.5" thickBot="1">
      <c r="A44" s="735"/>
      <c r="B44" s="2073"/>
      <c r="C44" s="3930"/>
      <c r="D44" s="3932"/>
      <c r="E44" s="2070"/>
      <c r="F44" s="2077"/>
      <c r="G44" s="679">
        <f>SUM(G40:G43)</f>
        <v>0</v>
      </c>
      <c r="H44" s="679">
        <f>SUM(H40:H43)</f>
        <v>626.5</v>
      </c>
      <c r="I44" s="679">
        <f t="shared" ref="I44:M44" si="8">SUM(I40:I43)</f>
        <v>626.5</v>
      </c>
      <c r="J44" s="679">
        <f t="shared" si="8"/>
        <v>244</v>
      </c>
      <c r="K44" s="679">
        <f t="shared" si="8"/>
        <v>0</v>
      </c>
      <c r="L44" s="679">
        <f t="shared" si="8"/>
        <v>680</v>
      </c>
      <c r="M44" s="679">
        <f t="shared" si="8"/>
        <v>745</v>
      </c>
      <c r="N44" s="2032"/>
      <c r="O44" s="1173"/>
      <c r="P44" s="706"/>
      <c r="Q44" s="707"/>
    </row>
    <row r="45" spans="1:17" ht="48">
      <c r="A45" s="732" t="s">
        <v>11</v>
      </c>
      <c r="B45" s="733" t="s">
        <v>35</v>
      </c>
      <c r="C45" s="3894" t="s">
        <v>36</v>
      </c>
      <c r="D45" s="3896" t="s">
        <v>459</v>
      </c>
      <c r="E45" s="2069" t="s">
        <v>41</v>
      </c>
      <c r="F45" s="2075" t="s">
        <v>433</v>
      </c>
      <c r="G45" s="1023" t="s">
        <v>37</v>
      </c>
      <c r="H45" s="2080">
        <f>I45+K45</f>
        <v>7</v>
      </c>
      <c r="I45" s="2081">
        <v>7</v>
      </c>
      <c r="J45" s="2081">
        <v>0</v>
      </c>
      <c r="K45" s="1605">
        <v>0</v>
      </c>
      <c r="L45" s="742">
        <v>10</v>
      </c>
      <c r="M45" s="742">
        <v>15</v>
      </c>
      <c r="N45" s="2030" t="s">
        <v>460</v>
      </c>
      <c r="O45" s="1174">
        <v>7</v>
      </c>
      <c r="P45" s="702" t="s">
        <v>277</v>
      </c>
      <c r="Q45" s="703" t="s">
        <v>963</v>
      </c>
    </row>
    <row r="46" spans="1:17">
      <c r="A46" s="2078"/>
      <c r="B46" s="2079"/>
      <c r="C46" s="3929"/>
      <c r="D46" s="3931"/>
      <c r="E46" s="743"/>
      <c r="F46" s="744"/>
      <c r="G46" s="505" t="s">
        <v>56</v>
      </c>
      <c r="H46" s="2036">
        <f>I46+K46</f>
        <v>0</v>
      </c>
      <c r="I46" s="740">
        <v>0</v>
      </c>
      <c r="J46" s="740"/>
      <c r="K46" s="741"/>
      <c r="L46" s="746"/>
      <c r="M46" s="746"/>
      <c r="N46" s="2031"/>
      <c r="O46" s="1175"/>
      <c r="P46" s="704"/>
      <c r="Q46" s="705"/>
    </row>
    <row r="47" spans="1:17" ht="13.5" thickBot="1">
      <c r="A47" s="735"/>
      <c r="B47" s="736"/>
      <c r="C47" s="3930"/>
      <c r="D47" s="3932"/>
      <c r="E47" s="747"/>
      <c r="F47" s="748"/>
      <c r="G47" s="675" t="s">
        <v>12</v>
      </c>
      <c r="H47" s="1165">
        <f t="shared" ref="H47:M47" si="9">H45+H46</f>
        <v>7</v>
      </c>
      <c r="I47" s="1165">
        <f t="shared" si="9"/>
        <v>7</v>
      </c>
      <c r="J47" s="1165">
        <f t="shared" si="9"/>
        <v>0</v>
      </c>
      <c r="K47" s="1165">
        <f t="shared" si="9"/>
        <v>0</v>
      </c>
      <c r="L47" s="1165">
        <f t="shared" si="9"/>
        <v>10</v>
      </c>
      <c r="M47" s="1165">
        <f t="shared" si="9"/>
        <v>15</v>
      </c>
      <c r="N47" s="2034"/>
      <c r="O47" s="1176"/>
      <c r="P47" s="1177"/>
      <c r="Q47" s="1178"/>
    </row>
    <row r="48" spans="1:17" ht="13.5" thickBot="1">
      <c r="A48" s="735" t="s">
        <v>11</v>
      </c>
      <c r="B48" s="736" t="s">
        <v>35</v>
      </c>
      <c r="C48" s="3938" t="s">
        <v>14</v>
      </c>
      <c r="D48" s="3924"/>
      <c r="E48" s="3924"/>
      <c r="F48" s="3924"/>
      <c r="G48" s="3939"/>
      <c r="H48" s="1179">
        <f>H47+H44+H39</f>
        <v>2625.9</v>
      </c>
      <c r="I48" s="1179">
        <f t="shared" ref="I48:M48" si="10">I47+I44+I39</f>
        <v>2609.9</v>
      </c>
      <c r="J48" s="1179">
        <f t="shared" si="10"/>
        <v>1965.3</v>
      </c>
      <c r="K48" s="1179">
        <f t="shared" si="10"/>
        <v>16</v>
      </c>
      <c r="L48" s="1179">
        <f t="shared" si="10"/>
        <v>2880</v>
      </c>
      <c r="M48" s="1179">
        <f t="shared" si="10"/>
        <v>3170</v>
      </c>
      <c r="N48" s="698"/>
      <c r="O48" s="699"/>
      <c r="P48" s="699"/>
      <c r="Q48" s="700"/>
    </row>
    <row r="49" spans="1:17" ht="13.5" thickBot="1">
      <c r="A49" s="649" t="s">
        <v>11</v>
      </c>
      <c r="B49" s="701" t="s">
        <v>36</v>
      </c>
      <c r="C49" s="3907" t="s">
        <v>461</v>
      </c>
      <c r="D49" s="3908"/>
      <c r="E49" s="3908"/>
      <c r="F49" s="3908"/>
      <c r="G49" s="3908"/>
      <c r="H49" s="3908"/>
      <c r="I49" s="3908"/>
      <c r="J49" s="3908"/>
      <c r="K49" s="3908"/>
      <c r="L49" s="3908"/>
      <c r="M49" s="3908"/>
      <c r="N49" s="3908"/>
      <c r="O49" s="3908"/>
      <c r="P49" s="3908"/>
      <c r="Q49" s="3909"/>
    </row>
    <row r="50" spans="1:17">
      <c r="A50" s="3910" t="s">
        <v>11</v>
      </c>
      <c r="B50" s="3913" t="s">
        <v>36</v>
      </c>
      <c r="C50" s="3875" t="s">
        <v>11</v>
      </c>
      <c r="D50" s="3915" t="s">
        <v>462</v>
      </c>
      <c r="E50" s="3881" t="s">
        <v>41</v>
      </c>
      <c r="F50" s="3936" t="s">
        <v>433</v>
      </c>
      <c r="G50" s="722" t="s">
        <v>402</v>
      </c>
      <c r="H50" s="651">
        <f>I50+K50</f>
        <v>146.69999999999999</v>
      </c>
      <c r="I50" s="652">
        <v>146.69999999999999</v>
      </c>
      <c r="J50" s="653">
        <v>144.6</v>
      </c>
      <c r="K50" s="654">
        <v>0</v>
      </c>
      <c r="L50" s="655">
        <v>160</v>
      </c>
      <c r="M50" s="714">
        <v>165</v>
      </c>
      <c r="N50" s="3933" t="s">
        <v>463</v>
      </c>
      <c r="O50" s="723" t="s">
        <v>965</v>
      </c>
      <c r="P50" s="723" t="s">
        <v>965</v>
      </c>
      <c r="Q50" s="724" t="s">
        <v>965</v>
      </c>
    </row>
    <row r="51" spans="1:17">
      <c r="A51" s="3911"/>
      <c r="B51" s="3892"/>
      <c r="C51" s="3876"/>
      <c r="D51" s="3916"/>
      <c r="E51" s="3882"/>
      <c r="F51" s="3902"/>
      <c r="G51" s="660" t="s">
        <v>56</v>
      </c>
      <c r="H51" s="749">
        <f>I51+K51</f>
        <v>0</v>
      </c>
      <c r="I51" s="662">
        <v>0</v>
      </c>
      <c r="J51" s="661">
        <v>0</v>
      </c>
      <c r="K51" s="750"/>
      <c r="L51" s="663"/>
      <c r="M51" s="751"/>
      <c r="N51" s="3937"/>
      <c r="O51" s="704"/>
      <c r="P51" s="704"/>
      <c r="Q51" s="705"/>
    </row>
    <row r="52" spans="1:17">
      <c r="A52" s="3911"/>
      <c r="B52" s="3892"/>
      <c r="C52" s="3876"/>
      <c r="D52" s="3916"/>
      <c r="E52" s="3882"/>
      <c r="F52" s="3902"/>
      <c r="G52" s="660" t="s">
        <v>285</v>
      </c>
      <c r="H52" s="749">
        <f>I52+K52</f>
        <v>0</v>
      </c>
      <c r="I52" s="662">
        <v>0</v>
      </c>
      <c r="J52" s="661">
        <v>0</v>
      </c>
      <c r="K52" s="750"/>
      <c r="L52" s="663"/>
      <c r="M52" s="751"/>
      <c r="N52" s="3937"/>
      <c r="O52" s="704"/>
      <c r="P52" s="704"/>
      <c r="Q52" s="705"/>
    </row>
    <row r="53" spans="1:17">
      <c r="A53" s="3911"/>
      <c r="B53" s="3892"/>
      <c r="C53" s="3876"/>
      <c r="D53" s="3916"/>
      <c r="E53" s="3882"/>
      <c r="F53" s="3902"/>
      <c r="G53" s="716" t="s">
        <v>37</v>
      </c>
      <c r="H53" s="1581">
        <f>I53+K53</f>
        <v>142.69999999999999</v>
      </c>
      <c r="I53" s="669">
        <v>142.69999999999999</v>
      </c>
      <c r="J53" s="668">
        <v>130.19999999999999</v>
      </c>
      <c r="K53" s="670"/>
      <c r="L53" s="671">
        <v>160</v>
      </c>
      <c r="M53" s="717">
        <v>165</v>
      </c>
      <c r="N53" s="3937"/>
      <c r="O53" s="704"/>
      <c r="P53" s="704"/>
      <c r="Q53" s="705"/>
    </row>
    <row r="54" spans="1:17" ht="13.5" thickBot="1">
      <c r="A54" s="3912"/>
      <c r="B54" s="3914"/>
      <c r="C54" s="3877"/>
      <c r="D54" s="3917"/>
      <c r="E54" s="3935"/>
      <c r="F54" s="3883"/>
      <c r="G54" s="725" t="s">
        <v>12</v>
      </c>
      <c r="H54" s="752">
        <f>SUM(H50:H53)</f>
        <v>289.39999999999998</v>
      </c>
      <c r="I54" s="752">
        <f t="shared" ref="I54:M54" si="11">SUM(I50:I53)</f>
        <v>289.39999999999998</v>
      </c>
      <c r="J54" s="752">
        <f t="shared" si="11"/>
        <v>274.79999999999995</v>
      </c>
      <c r="K54" s="752">
        <f t="shared" si="11"/>
        <v>0</v>
      </c>
      <c r="L54" s="752">
        <f t="shared" si="11"/>
        <v>320</v>
      </c>
      <c r="M54" s="752">
        <f t="shared" si="11"/>
        <v>330</v>
      </c>
      <c r="N54" s="3934"/>
      <c r="O54" s="706"/>
      <c r="P54" s="706"/>
      <c r="Q54" s="707"/>
    </row>
    <row r="55" spans="1:17">
      <c r="A55" s="3889" t="s">
        <v>11</v>
      </c>
      <c r="B55" s="3891" t="s">
        <v>36</v>
      </c>
      <c r="C55" s="3894" t="s">
        <v>13</v>
      </c>
      <c r="D55" s="3896" t="s">
        <v>1090</v>
      </c>
      <c r="E55" s="3881" t="s">
        <v>41</v>
      </c>
      <c r="F55" s="3901" t="s">
        <v>433</v>
      </c>
      <c r="G55" s="1579" t="s">
        <v>37</v>
      </c>
      <c r="H55" s="651">
        <f>I55+K55</f>
        <v>196.4</v>
      </c>
      <c r="I55" s="652">
        <v>196.4</v>
      </c>
      <c r="J55" s="653">
        <v>164.9</v>
      </c>
      <c r="K55" s="654">
        <v>0</v>
      </c>
      <c r="L55" s="714">
        <v>215</v>
      </c>
      <c r="M55" s="714">
        <v>230</v>
      </c>
      <c r="N55" s="3933" t="s">
        <v>463</v>
      </c>
      <c r="O55" s="723" t="s">
        <v>70</v>
      </c>
      <c r="P55" s="723" t="s">
        <v>70</v>
      </c>
      <c r="Q55" s="724" t="s">
        <v>70</v>
      </c>
    </row>
    <row r="56" spans="1:17">
      <c r="A56" s="3870"/>
      <c r="B56" s="3892"/>
      <c r="C56" s="3876"/>
      <c r="D56" s="3897"/>
      <c r="E56" s="3882"/>
      <c r="F56" s="3902"/>
      <c r="G56" s="660" t="s">
        <v>285</v>
      </c>
      <c r="H56" s="661">
        <f>I56+K56</f>
        <v>12</v>
      </c>
      <c r="I56" s="662">
        <v>12</v>
      </c>
      <c r="J56" s="661"/>
      <c r="K56" s="750"/>
      <c r="L56" s="751">
        <v>15</v>
      </c>
      <c r="M56" s="751">
        <v>20</v>
      </c>
      <c r="N56" s="3937"/>
      <c r="O56" s="704"/>
      <c r="P56" s="704"/>
      <c r="Q56" s="705"/>
    </row>
    <row r="57" spans="1:17">
      <c r="A57" s="3870"/>
      <c r="B57" s="3892"/>
      <c r="C57" s="3876"/>
      <c r="D57" s="3897"/>
      <c r="E57" s="3882"/>
      <c r="F57" s="3902"/>
      <c r="G57" s="753" t="s">
        <v>56</v>
      </c>
      <c r="H57" s="668">
        <f>I57+K57</f>
        <v>0</v>
      </c>
      <c r="I57" s="669">
        <v>0</v>
      </c>
      <c r="J57" s="668">
        <v>0</v>
      </c>
      <c r="K57" s="670"/>
      <c r="L57" s="717"/>
      <c r="M57" s="717"/>
      <c r="N57" s="3937"/>
      <c r="O57" s="704"/>
      <c r="P57" s="704"/>
      <c r="Q57" s="705"/>
    </row>
    <row r="58" spans="1:17" ht="13.5" thickBot="1">
      <c r="A58" s="3890"/>
      <c r="B58" s="3893"/>
      <c r="C58" s="3895"/>
      <c r="D58" s="3898"/>
      <c r="E58" s="3935"/>
      <c r="F58" s="3903"/>
      <c r="G58" s="725" t="s">
        <v>12</v>
      </c>
      <c r="H58" s="676">
        <f>SUM(H55:H57)</f>
        <v>208.4</v>
      </c>
      <c r="I58" s="676">
        <f t="shared" ref="I58:M58" si="12">SUM(I55:I57)</f>
        <v>208.4</v>
      </c>
      <c r="J58" s="676">
        <f t="shared" si="12"/>
        <v>164.9</v>
      </c>
      <c r="K58" s="676">
        <f t="shared" si="12"/>
        <v>0</v>
      </c>
      <c r="L58" s="676">
        <f t="shared" si="12"/>
        <v>230</v>
      </c>
      <c r="M58" s="676">
        <f t="shared" si="12"/>
        <v>250</v>
      </c>
      <c r="N58" s="3934"/>
      <c r="O58" s="706"/>
      <c r="P58" s="706"/>
      <c r="Q58" s="707"/>
    </row>
    <row r="59" spans="1:17" ht="13.5" thickBot="1">
      <c r="A59" s="727" t="s">
        <v>11</v>
      </c>
      <c r="B59" s="695" t="s">
        <v>36</v>
      </c>
      <c r="C59" s="3904" t="s">
        <v>14</v>
      </c>
      <c r="D59" s="3905"/>
      <c r="E59" s="3905"/>
      <c r="F59" s="3905"/>
      <c r="G59" s="3906"/>
      <c r="H59" s="696">
        <f>H58+H54</f>
        <v>497.79999999999995</v>
      </c>
      <c r="I59" s="696">
        <f t="shared" ref="I59:M59" si="13">I58+I54</f>
        <v>497.79999999999995</v>
      </c>
      <c r="J59" s="696">
        <f t="shared" si="13"/>
        <v>439.69999999999993</v>
      </c>
      <c r="K59" s="696">
        <f t="shared" si="13"/>
        <v>0</v>
      </c>
      <c r="L59" s="696">
        <f t="shared" si="13"/>
        <v>550</v>
      </c>
      <c r="M59" s="696">
        <f t="shared" si="13"/>
        <v>580</v>
      </c>
      <c r="N59" s="1180"/>
      <c r="O59" s="730"/>
      <c r="P59" s="730"/>
      <c r="Q59" s="731"/>
    </row>
    <row r="60" spans="1:17" ht="13.5" thickBot="1">
      <c r="A60" s="727" t="s">
        <v>11</v>
      </c>
      <c r="B60" s="3940" t="s">
        <v>64</v>
      </c>
      <c r="C60" s="3941"/>
      <c r="D60" s="3941"/>
      <c r="E60" s="3941"/>
      <c r="F60" s="3941"/>
      <c r="G60" s="3942"/>
      <c r="H60" s="767">
        <f>H34+H18+H48+H59</f>
        <v>44982.3</v>
      </c>
      <c r="I60" s="767">
        <f t="shared" ref="I60:M60" si="14">I34+I18+I48+I59</f>
        <v>44750.8</v>
      </c>
      <c r="J60" s="767">
        <f t="shared" si="14"/>
        <v>37528.199999999997</v>
      </c>
      <c r="K60" s="767">
        <f t="shared" si="14"/>
        <v>231.5</v>
      </c>
      <c r="L60" s="767">
        <f t="shared" si="14"/>
        <v>49433</v>
      </c>
      <c r="M60" s="767">
        <f t="shared" si="14"/>
        <v>54264</v>
      </c>
      <c r="N60" s="768"/>
      <c r="O60" s="768"/>
      <c r="P60" s="768"/>
      <c r="Q60" s="769"/>
    </row>
    <row r="61" spans="1:17" ht="13.5" thickBot="1">
      <c r="A61" s="648" t="s">
        <v>13</v>
      </c>
      <c r="B61" s="3943" t="s">
        <v>464</v>
      </c>
      <c r="C61" s="3944"/>
      <c r="D61" s="3944"/>
      <c r="E61" s="3944"/>
      <c r="F61" s="3944"/>
      <c r="G61" s="3944"/>
      <c r="H61" s="3944"/>
      <c r="I61" s="3944"/>
      <c r="J61" s="3944"/>
      <c r="K61" s="3944"/>
      <c r="L61" s="3944"/>
      <c r="M61" s="3944"/>
      <c r="N61" s="3944"/>
      <c r="O61" s="3944"/>
      <c r="P61" s="3944"/>
      <c r="Q61" s="3945"/>
    </row>
    <row r="62" spans="1:17" ht="13.5" thickBot="1">
      <c r="A62" s="649" t="s">
        <v>13</v>
      </c>
      <c r="B62" s="701" t="s">
        <v>11</v>
      </c>
      <c r="C62" s="3946" t="s">
        <v>465</v>
      </c>
      <c r="D62" s="3947"/>
      <c r="E62" s="3947"/>
      <c r="F62" s="3947"/>
      <c r="G62" s="3947"/>
      <c r="H62" s="3947"/>
      <c r="I62" s="3947"/>
      <c r="J62" s="3947"/>
      <c r="K62" s="3947"/>
      <c r="L62" s="3947"/>
      <c r="M62" s="3947"/>
      <c r="N62" s="3947"/>
      <c r="O62" s="3947"/>
      <c r="P62" s="3947"/>
      <c r="Q62" s="3948"/>
    </row>
    <row r="63" spans="1:17">
      <c r="A63" s="3949" t="s">
        <v>13</v>
      </c>
      <c r="B63" s="3951" t="s">
        <v>11</v>
      </c>
      <c r="C63" s="3953" t="s">
        <v>11</v>
      </c>
      <c r="D63" s="3955" t="s">
        <v>466</v>
      </c>
      <c r="E63" s="3957" t="s">
        <v>41</v>
      </c>
      <c r="F63" s="3959" t="s">
        <v>433</v>
      </c>
      <c r="G63" s="754" t="s">
        <v>37</v>
      </c>
      <c r="H63" s="653">
        <f>I63+K63</f>
        <v>10</v>
      </c>
      <c r="I63" s="652">
        <v>10</v>
      </c>
      <c r="J63" s="652">
        <v>0</v>
      </c>
      <c r="K63" s="654">
        <v>0</v>
      </c>
      <c r="L63" s="714">
        <v>15</v>
      </c>
      <c r="M63" s="682">
        <v>20</v>
      </c>
      <c r="N63" s="3967" t="s">
        <v>467</v>
      </c>
      <c r="O63" s="755">
        <v>90</v>
      </c>
      <c r="P63" s="755">
        <v>90</v>
      </c>
      <c r="Q63" s="756">
        <v>90</v>
      </c>
    </row>
    <row r="64" spans="1:17" ht="42" customHeight="1" thickBot="1">
      <c r="A64" s="3950"/>
      <c r="B64" s="3952"/>
      <c r="C64" s="3954"/>
      <c r="D64" s="3956"/>
      <c r="E64" s="3958"/>
      <c r="F64" s="3960"/>
      <c r="G64" s="757" t="s">
        <v>12</v>
      </c>
      <c r="H64" s="758">
        <f t="shared" ref="H64:M64" si="15">SUM(H63:H63)</f>
        <v>10</v>
      </c>
      <c r="I64" s="758">
        <f t="shared" si="15"/>
        <v>10</v>
      </c>
      <c r="J64" s="758">
        <f t="shared" si="15"/>
        <v>0</v>
      </c>
      <c r="K64" s="759">
        <f t="shared" si="15"/>
        <v>0</v>
      </c>
      <c r="L64" s="686">
        <f t="shared" si="15"/>
        <v>15</v>
      </c>
      <c r="M64" s="759">
        <f t="shared" si="15"/>
        <v>20</v>
      </c>
      <c r="N64" s="3968"/>
      <c r="O64" s="760"/>
      <c r="P64" s="760"/>
      <c r="Q64" s="761"/>
    </row>
    <row r="65" spans="1:17">
      <c r="A65" s="762" t="s">
        <v>13</v>
      </c>
      <c r="B65" s="733" t="s">
        <v>11</v>
      </c>
      <c r="C65" s="3953" t="s">
        <v>35</v>
      </c>
      <c r="D65" s="3969" t="s">
        <v>468</v>
      </c>
      <c r="E65" s="3899" t="s">
        <v>41</v>
      </c>
      <c r="F65" s="3959" t="s">
        <v>433</v>
      </c>
      <c r="G65" s="754" t="s">
        <v>37</v>
      </c>
      <c r="H65" s="653">
        <f>I65+K65</f>
        <v>0</v>
      </c>
      <c r="I65" s="652">
        <v>0</v>
      </c>
      <c r="J65" s="652">
        <v>0</v>
      </c>
      <c r="K65" s="654">
        <v>0</v>
      </c>
      <c r="L65" s="714">
        <v>30</v>
      </c>
      <c r="M65" s="682">
        <v>0</v>
      </c>
      <c r="N65" s="3972" t="s">
        <v>469</v>
      </c>
      <c r="O65" s="755">
        <v>0</v>
      </c>
      <c r="P65" s="755">
        <v>800</v>
      </c>
      <c r="Q65" s="756">
        <v>0</v>
      </c>
    </row>
    <row r="66" spans="1:17" ht="28.15" customHeight="1" thickBot="1">
      <c r="A66" s="763"/>
      <c r="B66" s="736"/>
      <c r="C66" s="3954"/>
      <c r="D66" s="3970"/>
      <c r="E66" s="3900"/>
      <c r="F66" s="3971"/>
      <c r="G66" s="757" t="s">
        <v>12</v>
      </c>
      <c r="H66" s="758">
        <f t="shared" ref="H66:M66" si="16">SUM(H65:H65)</f>
        <v>0</v>
      </c>
      <c r="I66" s="758">
        <f t="shared" si="16"/>
        <v>0</v>
      </c>
      <c r="J66" s="758">
        <f t="shared" si="16"/>
        <v>0</v>
      </c>
      <c r="K66" s="759">
        <f t="shared" si="16"/>
        <v>0</v>
      </c>
      <c r="L66" s="686">
        <f t="shared" si="16"/>
        <v>30</v>
      </c>
      <c r="M66" s="759">
        <f t="shared" si="16"/>
        <v>0</v>
      </c>
      <c r="N66" s="3973"/>
      <c r="O66" s="1181"/>
      <c r="P66" s="1182"/>
      <c r="Q66" s="1183"/>
    </row>
    <row r="67" spans="1:17" ht="13.5" thickBot="1">
      <c r="A67" s="764" t="s">
        <v>13</v>
      </c>
      <c r="B67" s="1157" t="s">
        <v>11</v>
      </c>
      <c r="C67" s="3974" t="s">
        <v>14</v>
      </c>
      <c r="D67" s="3975"/>
      <c r="E67" s="3975"/>
      <c r="F67" s="3975"/>
      <c r="G67" s="3975"/>
      <c r="H67" s="1184">
        <f>H64+H66</f>
        <v>10</v>
      </c>
      <c r="I67" s="1184">
        <f t="shared" ref="I67:M67" si="17">I64+I66</f>
        <v>10</v>
      </c>
      <c r="J67" s="1184">
        <f t="shared" si="17"/>
        <v>0</v>
      </c>
      <c r="K67" s="1184">
        <f t="shared" si="17"/>
        <v>0</v>
      </c>
      <c r="L67" s="1184">
        <f t="shared" si="17"/>
        <v>45</v>
      </c>
      <c r="M67" s="1184">
        <f t="shared" si="17"/>
        <v>20</v>
      </c>
      <c r="N67" s="1185"/>
      <c r="O67" s="699"/>
      <c r="P67" s="699"/>
      <c r="Q67" s="700"/>
    </row>
    <row r="68" spans="1:17" ht="13.5" thickBot="1">
      <c r="A68" s="649" t="s">
        <v>13</v>
      </c>
      <c r="B68" s="701" t="s">
        <v>13</v>
      </c>
      <c r="C68" s="3907" t="s">
        <v>947</v>
      </c>
      <c r="D68" s="3908"/>
      <c r="E68" s="3976"/>
      <c r="F68" s="3976"/>
      <c r="G68" s="3976"/>
      <c r="H68" s="3976"/>
      <c r="I68" s="3976"/>
      <c r="J68" s="3976"/>
      <c r="K68" s="3976"/>
      <c r="L68" s="3976"/>
      <c r="M68" s="3976"/>
      <c r="N68" s="3908"/>
      <c r="O68" s="3908"/>
      <c r="P68" s="3908"/>
      <c r="Q68" s="3909"/>
    </row>
    <row r="69" spans="1:17" s="1011" customFormat="1">
      <c r="A69" s="2015" t="s">
        <v>13</v>
      </c>
      <c r="B69" s="733" t="s">
        <v>13</v>
      </c>
      <c r="C69" s="3953" t="s">
        <v>40</v>
      </c>
      <c r="D69" s="3969" t="s">
        <v>948</v>
      </c>
      <c r="E69" s="3881" t="s">
        <v>41</v>
      </c>
      <c r="F69" s="3959" t="s">
        <v>433</v>
      </c>
      <c r="G69" s="2039" t="s">
        <v>37</v>
      </c>
      <c r="H69" s="652">
        <f>I69+K69</f>
        <v>84.8</v>
      </c>
      <c r="I69" s="652">
        <v>84.8</v>
      </c>
      <c r="J69" s="652">
        <v>0</v>
      </c>
      <c r="K69" s="652">
        <v>0</v>
      </c>
      <c r="L69" s="652">
        <v>90</v>
      </c>
      <c r="M69" s="2048">
        <v>95</v>
      </c>
      <c r="N69" s="2042"/>
      <c r="O69" s="658"/>
      <c r="P69" s="658"/>
      <c r="Q69" s="659"/>
    </row>
    <row r="70" spans="1:17" s="1011" customFormat="1" ht="27.6" customHeight="1" thickBot="1">
      <c r="A70" s="763"/>
      <c r="B70" s="736"/>
      <c r="C70" s="3954"/>
      <c r="D70" s="3970"/>
      <c r="E70" s="3935"/>
      <c r="F70" s="3960"/>
      <c r="G70" s="2046" t="s">
        <v>12</v>
      </c>
      <c r="H70" s="720">
        <f t="shared" ref="H70:M70" si="18">SUM(H69:H69)</f>
        <v>84.8</v>
      </c>
      <c r="I70" s="720">
        <f t="shared" si="18"/>
        <v>84.8</v>
      </c>
      <c r="J70" s="720">
        <f t="shared" si="18"/>
        <v>0</v>
      </c>
      <c r="K70" s="720">
        <f t="shared" si="18"/>
        <v>0</v>
      </c>
      <c r="L70" s="720">
        <f t="shared" si="18"/>
        <v>90</v>
      </c>
      <c r="M70" s="2049">
        <f t="shared" si="18"/>
        <v>95</v>
      </c>
      <c r="N70" s="2043"/>
      <c r="O70" s="760"/>
      <c r="P70" s="765"/>
      <c r="Q70" s="761"/>
    </row>
    <row r="71" spans="1:17">
      <c r="A71" s="3949"/>
      <c r="B71" s="3951"/>
      <c r="C71" s="3953"/>
      <c r="D71" s="3962" t="s">
        <v>470</v>
      </c>
      <c r="E71" s="3963"/>
      <c r="F71" s="3964"/>
      <c r="G71" s="2047"/>
      <c r="H71" s="2050"/>
      <c r="I71" s="2051"/>
      <c r="J71" s="2051"/>
      <c r="K71" s="2051"/>
      <c r="L71" s="2051"/>
      <c r="M71" s="2052"/>
      <c r="N71" s="3965" t="s">
        <v>471</v>
      </c>
      <c r="O71" s="755">
        <v>2000</v>
      </c>
      <c r="P71" s="755">
        <v>2500</v>
      </c>
      <c r="Q71" s="756">
        <v>2600</v>
      </c>
    </row>
    <row r="72" spans="1:17" ht="25.15" customHeight="1" thickBot="1">
      <c r="A72" s="3961"/>
      <c r="B72" s="3952"/>
      <c r="C72" s="3954"/>
      <c r="D72" s="3956"/>
      <c r="E72" s="3935"/>
      <c r="F72" s="3960"/>
      <c r="G72" s="2040"/>
      <c r="H72" s="2038"/>
      <c r="I72" s="2053"/>
      <c r="J72" s="2053"/>
      <c r="K72" s="2053"/>
      <c r="L72" s="2053"/>
      <c r="M72" s="2054"/>
      <c r="N72" s="3966"/>
      <c r="O72" s="760"/>
      <c r="P72" s="760"/>
      <c r="Q72" s="761"/>
    </row>
    <row r="73" spans="1:17" ht="24">
      <c r="A73" s="762"/>
      <c r="B73" s="733"/>
      <c r="C73" s="3953"/>
      <c r="D73" s="3969" t="s">
        <v>949</v>
      </c>
      <c r="E73" s="3881"/>
      <c r="F73" s="3959"/>
      <c r="G73" s="2041"/>
      <c r="H73" s="2055"/>
      <c r="I73" s="2056"/>
      <c r="J73" s="2056"/>
      <c r="K73" s="2056"/>
      <c r="L73" s="2056"/>
      <c r="M73" s="2057"/>
      <c r="N73" s="2042" t="s">
        <v>472</v>
      </c>
      <c r="O73" s="658">
        <v>10</v>
      </c>
      <c r="P73" s="658">
        <v>12</v>
      </c>
      <c r="Q73" s="659">
        <v>15</v>
      </c>
    </row>
    <row r="74" spans="1:17" ht="24.75" thickBot="1">
      <c r="A74" s="763"/>
      <c r="B74" s="736"/>
      <c r="C74" s="3954"/>
      <c r="D74" s="3970"/>
      <c r="E74" s="3935"/>
      <c r="F74" s="3960"/>
      <c r="G74" s="2040"/>
      <c r="H74" s="2038"/>
      <c r="I74" s="2053"/>
      <c r="J74" s="2053"/>
      <c r="K74" s="2053"/>
      <c r="L74" s="2053"/>
      <c r="M74" s="2054"/>
      <c r="N74" s="2043" t="s">
        <v>473</v>
      </c>
      <c r="O74" s="760">
        <v>15</v>
      </c>
      <c r="P74" s="765">
        <v>15</v>
      </c>
      <c r="Q74" s="761">
        <v>15</v>
      </c>
    </row>
    <row r="75" spans="1:17">
      <c r="A75" s="762"/>
      <c r="B75" s="733"/>
      <c r="C75" s="3953"/>
      <c r="D75" s="3969" t="s">
        <v>474</v>
      </c>
      <c r="E75" s="3881"/>
      <c r="F75" s="3959"/>
      <c r="G75" s="2041"/>
      <c r="H75" s="2055"/>
      <c r="I75" s="2056"/>
      <c r="J75" s="2056"/>
      <c r="K75" s="2056"/>
      <c r="L75" s="2056"/>
      <c r="M75" s="2057"/>
      <c r="N75" s="3965" t="s">
        <v>475</v>
      </c>
      <c r="O75" s="755">
        <v>50</v>
      </c>
      <c r="P75" s="755">
        <v>50</v>
      </c>
      <c r="Q75" s="756">
        <v>50</v>
      </c>
    </row>
    <row r="76" spans="1:17" ht="13.5" thickBot="1">
      <c r="A76" s="763"/>
      <c r="B76" s="736"/>
      <c r="C76" s="3954"/>
      <c r="D76" s="3970"/>
      <c r="E76" s="3935"/>
      <c r="F76" s="3960"/>
      <c r="G76" s="2040"/>
      <c r="H76" s="2038"/>
      <c r="I76" s="2053"/>
      <c r="J76" s="2053"/>
      <c r="K76" s="2053"/>
      <c r="L76" s="2053"/>
      <c r="M76" s="2054"/>
      <c r="N76" s="3966"/>
      <c r="O76" s="760"/>
      <c r="P76" s="765"/>
      <c r="Q76" s="761"/>
    </row>
    <row r="77" spans="1:17">
      <c r="A77" s="762"/>
      <c r="B77" s="733"/>
      <c r="C77" s="3953"/>
      <c r="D77" s="3977" t="s">
        <v>950</v>
      </c>
      <c r="E77" s="3881"/>
      <c r="F77" s="3959"/>
      <c r="G77" s="2041"/>
      <c r="H77" s="2055"/>
      <c r="I77" s="2056"/>
      <c r="J77" s="2056"/>
      <c r="K77" s="2056"/>
      <c r="L77" s="2056"/>
      <c r="M77" s="2057"/>
      <c r="N77" s="3979" t="s">
        <v>476</v>
      </c>
      <c r="O77" s="755">
        <v>1</v>
      </c>
      <c r="P77" s="755">
        <v>1</v>
      </c>
      <c r="Q77" s="756">
        <v>1</v>
      </c>
    </row>
    <row r="78" spans="1:17" ht="13.5" thickBot="1">
      <c r="A78" s="763"/>
      <c r="B78" s="736"/>
      <c r="C78" s="3954"/>
      <c r="D78" s="3978"/>
      <c r="E78" s="3935"/>
      <c r="F78" s="3960"/>
      <c r="G78" s="2040"/>
      <c r="H78" s="2038"/>
      <c r="I78" s="2053"/>
      <c r="J78" s="2053"/>
      <c r="K78" s="2053"/>
      <c r="L78" s="2053"/>
      <c r="M78" s="2054"/>
      <c r="N78" s="3980"/>
      <c r="O78" s="760"/>
      <c r="P78" s="765"/>
      <c r="Q78" s="761"/>
    </row>
    <row r="79" spans="1:17">
      <c r="A79" s="3949"/>
      <c r="B79" s="3951"/>
      <c r="C79" s="3953"/>
      <c r="D79" s="3955" t="s">
        <v>477</v>
      </c>
      <c r="E79" s="3881"/>
      <c r="F79" s="3959"/>
      <c r="G79" s="2041"/>
      <c r="H79" s="2055"/>
      <c r="I79" s="2056"/>
      <c r="J79" s="2056"/>
      <c r="K79" s="2056"/>
      <c r="L79" s="2056"/>
      <c r="M79" s="2057"/>
      <c r="N79" s="3965" t="s">
        <v>478</v>
      </c>
      <c r="O79" s="755">
        <v>70</v>
      </c>
      <c r="P79" s="755">
        <v>70</v>
      </c>
      <c r="Q79" s="756">
        <v>70</v>
      </c>
    </row>
    <row r="80" spans="1:17" ht="24.6" customHeight="1" thickBot="1">
      <c r="A80" s="3961"/>
      <c r="B80" s="3952"/>
      <c r="C80" s="3954"/>
      <c r="D80" s="3956"/>
      <c r="E80" s="3935"/>
      <c r="F80" s="3960"/>
      <c r="G80" s="2040"/>
      <c r="H80" s="2038"/>
      <c r="I80" s="2053"/>
      <c r="J80" s="2053"/>
      <c r="K80" s="2053"/>
      <c r="L80" s="2053"/>
      <c r="M80" s="2054"/>
      <c r="N80" s="3981"/>
      <c r="O80" s="760"/>
      <c r="P80" s="760"/>
      <c r="Q80" s="761"/>
    </row>
    <row r="81" spans="1:17">
      <c r="A81" s="762"/>
      <c r="B81" s="733"/>
      <c r="C81" s="3953"/>
      <c r="D81" s="3969" t="s">
        <v>479</v>
      </c>
      <c r="E81" s="3881"/>
      <c r="F81" s="3959"/>
      <c r="G81" s="2041"/>
      <c r="H81" s="2055"/>
      <c r="I81" s="2056"/>
      <c r="J81" s="2056"/>
      <c r="K81" s="2056"/>
      <c r="L81" s="2056"/>
      <c r="M81" s="2057"/>
      <c r="N81" s="2044" t="s">
        <v>480</v>
      </c>
      <c r="O81" s="755">
        <v>1</v>
      </c>
      <c r="P81" s="755">
        <v>1</v>
      </c>
      <c r="Q81" s="756">
        <v>1</v>
      </c>
    </row>
    <row r="82" spans="1:17" ht="22.9" customHeight="1" thickBot="1">
      <c r="A82" s="763"/>
      <c r="B82" s="736"/>
      <c r="C82" s="3954"/>
      <c r="D82" s="3970"/>
      <c r="E82" s="3935"/>
      <c r="F82" s="3960"/>
      <c r="G82" s="2040"/>
      <c r="H82" s="2038"/>
      <c r="I82" s="2053"/>
      <c r="J82" s="2053"/>
      <c r="K82" s="2053"/>
      <c r="L82" s="2053"/>
      <c r="M82" s="2054"/>
      <c r="N82" s="2045"/>
      <c r="O82" s="760"/>
      <c r="P82" s="765"/>
      <c r="Q82" s="761"/>
    </row>
    <row r="83" spans="1:17">
      <c r="A83" s="762"/>
      <c r="B83" s="733"/>
      <c r="C83" s="3953"/>
      <c r="D83" s="3969" t="s">
        <v>481</v>
      </c>
      <c r="E83" s="3881"/>
      <c r="F83" s="3959"/>
      <c r="G83" s="2041"/>
      <c r="H83" s="2055"/>
      <c r="I83" s="2056"/>
      <c r="J83" s="2056"/>
      <c r="K83" s="2056"/>
      <c r="L83" s="2056"/>
      <c r="M83" s="2057"/>
      <c r="N83" s="2044" t="s">
        <v>480</v>
      </c>
      <c r="O83" s="755">
        <v>44</v>
      </c>
      <c r="P83" s="755">
        <v>46</v>
      </c>
      <c r="Q83" s="756">
        <v>48</v>
      </c>
    </row>
    <row r="84" spans="1:17" ht="28.15" customHeight="1" thickBot="1">
      <c r="A84" s="763"/>
      <c r="B84" s="736"/>
      <c r="C84" s="3954"/>
      <c r="D84" s="3970"/>
      <c r="E84" s="3935"/>
      <c r="F84" s="3960"/>
      <c r="G84" s="2040"/>
      <c r="H84" s="2038"/>
      <c r="I84" s="2053"/>
      <c r="J84" s="2053"/>
      <c r="K84" s="2053"/>
      <c r="L84" s="2053"/>
      <c r="M84" s="2054"/>
      <c r="N84" s="2045"/>
      <c r="O84" s="760"/>
      <c r="P84" s="765"/>
      <c r="Q84" s="761"/>
    </row>
    <row r="85" spans="1:17">
      <c r="A85" s="762"/>
      <c r="B85" s="733"/>
      <c r="C85" s="3953"/>
      <c r="D85" s="3977" t="s">
        <v>482</v>
      </c>
      <c r="E85" s="3881"/>
      <c r="F85" s="3959"/>
      <c r="G85" s="2041"/>
      <c r="H85" s="2055"/>
      <c r="I85" s="2056"/>
      <c r="J85" s="2056"/>
      <c r="K85" s="2056"/>
      <c r="L85" s="2056"/>
      <c r="M85" s="2057"/>
      <c r="N85" s="3979" t="s">
        <v>483</v>
      </c>
      <c r="O85" s="755">
        <v>44</v>
      </c>
      <c r="P85" s="755">
        <v>46</v>
      </c>
      <c r="Q85" s="756">
        <v>48</v>
      </c>
    </row>
    <row r="86" spans="1:17" ht="30.6" customHeight="1" thickBot="1">
      <c r="A86" s="763"/>
      <c r="B86" s="736"/>
      <c r="C86" s="3954"/>
      <c r="D86" s="3978"/>
      <c r="E86" s="3935"/>
      <c r="F86" s="3960"/>
      <c r="G86" s="2040"/>
      <c r="H86" s="2038"/>
      <c r="I86" s="2053"/>
      <c r="J86" s="2053"/>
      <c r="K86" s="2053"/>
      <c r="L86" s="2053"/>
      <c r="M86" s="2054"/>
      <c r="N86" s="3980"/>
      <c r="O86" s="760"/>
      <c r="P86" s="765"/>
      <c r="Q86" s="761"/>
    </row>
    <row r="87" spans="1:17">
      <c r="A87" s="762"/>
      <c r="B87" s="733"/>
      <c r="C87" s="3953"/>
      <c r="D87" s="3969" t="s">
        <v>484</v>
      </c>
      <c r="E87" s="3881"/>
      <c r="F87" s="3959"/>
      <c r="G87" s="2041"/>
      <c r="H87" s="2055"/>
      <c r="I87" s="2056"/>
      <c r="J87" s="2056"/>
      <c r="K87" s="2056"/>
      <c r="L87" s="2056"/>
      <c r="M87" s="2057"/>
      <c r="N87" s="3965" t="s">
        <v>485</v>
      </c>
      <c r="O87" s="755">
        <v>3</v>
      </c>
      <c r="P87" s="755">
        <v>3</v>
      </c>
      <c r="Q87" s="756">
        <v>2</v>
      </c>
    </row>
    <row r="88" spans="1:17" ht="13.5" thickBot="1">
      <c r="A88" s="763"/>
      <c r="B88" s="736"/>
      <c r="C88" s="3954"/>
      <c r="D88" s="3970"/>
      <c r="E88" s="3935"/>
      <c r="F88" s="3960"/>
      <c r="G88" s="2040"/>
      <c r="H88" s="2038"/>
      <c r="I88" s="2053"/>
      <c r="J88" s="2053"/>
      <c r="K88" s="2053"/>
      <c r="L88" s="2053"/>
      <c r="M88" s="2054"/>
      <c r="N88" s="3980"/>
      <c r="O88" s="760"/>
      <c r="P88" s="765"/>
      <c r="Q88" s="761"/>
    </row>
    <row r="89" spans="1:17">
      <c r="A89" s="762"/>
      <c r="B89" s="733"/>
      <c r="C89" s="3953"/>
      <c r="D89" s="3969" t="s">
        <v>486</v>
      </c>
      <c r="E89" s="3881"/>
      <c r="F89" s="3959"/>
      <c r="G89" s="2041"/>
      <c r="H89" s="2055"/>
      <c r="I89" s="2056"/>
      <c r="J89" s="2056"/>
      <c r="K89" s="2056"/>
      <c r="L89" s="2056"/>
      <c r="M89" s="2057"/>
      <c r="N89" s="3965" t="s">
        <v>487</v>
      </c>
      <c r="O89" s="755">
        <v>3</v>
      </c>
      <c r="P89" s="755">
        <v>3</v>
      </c>
      <c r="Q89" s="756">
        <v>3</v>
      </c>
    </row>
    <row r="90" spans="1:17" ht="28.15" customHeight="1" thickBot="1">
      <c r="A90" s="763"/>
      <c r="B90" s="736"/>
      <c r="C90" s="3954"/>
      <c r="D90" s="3970"/>
      <c r="E90" s="3935"/>
      <c r="F90" s="3960"/>
      <c r="G90" s="2040"/>
      <c r="H90" s="2038"/>
      <c r="I90" s="2053"/>
      <c r="J90" s="2053"/>
      <c r="K90" s="2053"/>
      <c r="L90" s="2053"/>
      <c r="M90" s="2054"/>
      <c r="N90" s="3981"/>
      <c r="O90" s="760"/>
      <c r="P90" s="765"/>
      <c r="Q90" s="761"/>
    </row>
    <row r="91" spans="1:17">
      <c r="A91" s="762"/>
      <c r="B91" s="733"/>
      <c r="C91" s="3953"/>
      <c r="D91" s="3969" t="s">
        <v>488</v>
      </c>
      <c r="E91" s="3881"/>
      <c r="F91" s="3959"/>
      <c r="G91" s="2041"/>
      <c r="H91" s="2055"/>
      <c r="I91" s="2056"/>
      <c r="J91" s="2056"/>
      <c r="K91" s="2056"/>
      <c r="L91" s="2056"/>
      <c r="M91" s="2057"/>
      <c r="N91" s="3965" t="s">
        <v>489</v>
      </c>
      <c r="O91" s="755">
        <v>20</v>
      </c>
      <c r="P91" s="755">
        <v>22</v>
      </c>
      <c r="Q91" s="756">
        <v>24</v>
      </c>
    </row>
    <row r="92" spans="1:17" ht="38.450000000000003" customHeight="1" thickBot="1">
      <c r="A92" s="763"/>
      <c r="B92" s="736"/>
      <c r="C92" s="3954"/>
      <c r="D92" s="3970"/>
      <c r="E92" s="3935"/>
      <c r="F92" s="3960"/>
      <c r="G92" s="2040"/>
      <c r="H92" s="2038"/>
      <c r="I92" s="2053"/>
      <c r="J92" s="2053"/>
      <c r="K92" s="2053"/>
      <c r="L92" s="2053"/>
      <c r="M92" s="2054"/>
      <c r="N92" s="3981"/>
      <c r="O92" s="760"/>
      <c r="P92" s="765"/>
      <c r="Q92" s="761"/>
    </row>
    <row r="93" spans="1:17">
      <c r="A93" s="762"/>
      <c r="B93" s="733"/>
      <c r="C93" s="3953"/>
      <c r="D93" s="3969" t="s">
        <v>490</v>
      </c>
      <c r="E93" s="3881"/>
      <c r="F93" s="3959"/>
      <c r="G93" s="2041"/>
      <c r="H93" s="2055"/>
      <c r="I93" s="2056"/>
      <c r="J93" s="2056"/>
      <c r="K93" s="2056"/>
      <c r="L93" s="2056"/>
      <c r="M93" s="2057"/>
      <c r="N93" s="3965" t="s">
        <v>953</v>
      </c>
      <c r="O93" s="755">
        <v>10</v>
      </c>
      <c r="P93" s="755">
        <v>12</v>
      </c>
      <c r="Q93" s="756">
        <v>15</v>
      </c>
    </row>
    <row r="94" spans="1:17" ht="42" customHeight="1" thickBot="1">
      <c r="A94" s="763"/>
      <c r="B94" s="736"/>
      <c r="C94" s="3954"/>
      <c r="D94" s="3970"/>
      <c r="E94" s="3935"/>
      <c r="F94" s="3960"/>
      <c r="G94" s="2040"/>
      <c r="H94" s="2038"/>
      <c r="I94" s="2053"/>
      <c r="J94" s="2053"/>
      <c r="K94" s="2053"/>
      <c r="L94" s="2053"/>
      <c r="M94" s="2054"/>
      <c r="N94" s="3981"/>
      <c r="O94" s="760"/>
      <c r="P94" s="765"/>
      <c r="Q94" s="761"/>
    </row>
    <row r="95" spans="1:17" s="1011" customFormat="1" ht="24.6" customHeight="1">
      <c r="A95" s="2015"/>
      <c r="B95" s="733"/>
      <c r="C95" s="3953"/>
      <c r="D95" s="3969" t="s">
        <v>951</v>
      </c>
      <c r="E95" s="3881"/>
      <c r="F95" s="3959"/>
      <c r="G95" s="2041"/>
      <c r="H95" s="2055"/>
      <c r="I95" s="2056"/>
      <c r="J95" s="2056"/>
      <c r="K95" s="2056"/>
      <c r="L95" s="2056"/>
      <c r="M95" s="2057"/>
      <c r="N95" s="3965" t="s">
        <v>952</v>
      </c>
      <c r="O95" s="755">
        <v>2</v>
      </c>
      <c r="P95" s="755">
        <v>4</v>
      </c>
      <c r="Q95" s="756">
        <v>6</v>
      </c>
    </row>
    <row r="96" spans="1:17" s="1011" customFormat="1" ht="12.6" customHeight="1" thickBot="1">
      <c r="A96" s="763"/>
      <c r="B96" s="736"/>
      <c r="C96" s="3954"/>
      <c r="D96" s="3970"/>
      <c r="E96" s="3935"/>
      <c r="F96" s="3960"/>
      <c r="G96" s="2040"/>
      <c r="H96" s="2038"/>
      <c r="I96" s="2053"/>
      <c r="J96" s="2053"/>
      <c r="K96" s="2053"/>
      <c r="L96" s="2053"/>
      <c r="M96" s="2054"/>
      <c r="N96" s="3981"/>
      <c r="O96" s="760"/>
      <c r="P96" s="765"/>
      <c r="Q96" s="761"/>
    </row>
    <row r="97" spans="1:17" ht="19.149999999999999" customHeight="1" thickBot="1">
      <c r="A97" s="649" t="s">
        <v>13</v>
      </c>
      <c r="B97" s="701" t="s">
        <v>13</v>
      </c>
      <c r="C97" s="3974" t="s">
        <v>14</v>
      </c>
      <c r="D97" s="3975"/>
      <c r="E97" s="3975"/>
      <c r="F97" s="3975"/>
      <c r="G97" s="3975"/>
      <c r="H97" s="728">
        <f>H70*1</f>
        <v>84.8</v>
      </c>
      <c r="I97" s="2058">
        <f t="shared" ref="I97:M97" si="19">I70*1</f>
        <v>84.8</v>
      </c>
      <c r="J97" s="728">
        <f t="shared" si="19"/>
        <v>0</v>
      </c>
      <c r="K97" s="2058">
        <f t="shared" si="19"/>
        <v>0</v>
      </c>
      <c r="L97" s="728">
        <f t="shared" si="19"/>
        <v>90</v>
      </c>
      <c r="M97" s="1184">
        <f t="shared" si="19"/>
        <v>95</v>
      </c>
      <c r="N97" s="766"/>
      <c r="O97" s="730"/>
      <c r="P97" s="730"/>
      <c r="Q97" s="731"/>
    </row>
    <row r="98" spans="1:17" ht="13.5" thickBot="1">
      <c r="A98" s="727" t="s">
        <v>11</v>
      </c>
      <c r="B98" s="3940" t="s">
        <v>64</v>
      </c>
      <c r="C98" s="3941"/>
      <c r="D98" s="3941"/>
      <c r="E98" s="3941"/>
      <c r="F98" s="3941"/>
      <c r="G98" s="3942"/>
      <c r="H98" s="767">
        <f>H97+H67</f>
        <v>94.8</v>
      </c>
      <c r="I98" s="767">
        <f t="shared" ref="I98:M98" si="20">I97+I67</f>
        <v>94.8</v>
      </c>
      <c r="J98" s="767">
        <f t="shared" si="20"/>
        <v>0</v>
      </c>
      <c r="K98" s="767">
        <f t="shared" si="20"/>
        <v>0</v>
      </c>
      <c r="L98" s="767">
        <f t="shared" si="20"/>
        <v>135</v>
      </c>
      <c r="M98" s="2059">
        <f t="shared" si="20"/>
        <v>115</v>
      </c>
      <c r="N98" s="768"/>
      <c r="O98" s="768"/>
      <c r="P98" s="768"/>
      <c r="Q98" s="769"/>
    </row>
    <row r="99" spans="1:17" ht="13.5" thickBot="1">
      <c r="A99" s="770" t="s">
        <v>11</v>
      </c>
      <c r="B99" s="3982" t="s">
        <v>15</v>
      </c>
      <c r="C99" s="3982"/>
      <c r="D99" s="3982"/>
      <c r="E99" s="3982"/>
      <c r="F99" s="3982"/>
      <c r="G99" s="3982"/>
      <c r="H99" s="771">
        <f>H98+H60</f>
        <v>45077.100000000006</v>
      </c>
      <c r="I99" s="771">
        <f t="shared" ref="I99:M99" si="21">I98+I60</f>
        <v>44845.600000000006</v>
      </c>
      <c r="J99" s="771">
        <f t="shared" si="21"/>
        <v>37528.199999999997</v>
      </c>
      <c r="K99" s="771">
        <f t="shared" si="21"/>
        <v>231.5</v>
      </c>
      <c r="L99" s="771">
        <f t="shared" si="21"/>
        <v>49568</v>
      </c>
      <c r="M99" s="771">
        <f t="shared" si="21"/>
        <v>54379</v>
      </c>
      <c r="N99" s="3983"/>
      <c r="O99" s="3983"/>
      <c r="P99" s="3983"/>
      <c r="Q99" s="3984"/>
    </row>
    <row r="100" spans="1:17" ht="19.149999999999999" customHeight="1">
      <c r="A100" s="772"/>
      <c r="B100" s="773"/>
      <c r="C100" s="773"/>
      <c r="D100" s="773"/>
      <c r="E100" s="773"/>
      <c r="F100" s="1378"/>
      <c r="G100" s="774"/>
      <c r="H100" s="774"/>
      <c r="I100" s="774"/>
      <c r="J100" s="774"/>
      <c r="K100" s="774"/>
      <c r="L100" s="774"/>
      <c r="M100" s="774"/>
      <c r="N100" s="775"/>
      <c r="O100" s="775"/>
      <c r="P100" s="775"/>
      <c r="Q100" s="775"/>
    </row>
    <row r="101" spans="1:17" s="1011" customFormat="1" ht="19.149999999999999" customHeight="1">
      <c r="A101" s="772"/>
      <c r="B101" s="773"/>
      <c r="C101" s="773"/>
      <c r="D101" s="773"/>
      <c r="E101" s="773"/>
      <c r="F101" s="2067"/>
      <c r="G101" s="2068"/>
      <c r="H101" s="2068"/>
      <c r="I101" s="2068"/>
      <c r="J101" s="2068"/>
      <c r="K101" s="2068"/>
      <c r="L101" s="2068"/>
      <c r="M101" s="2068"/>
      <c r="N101" s="775"/>
      <c r="O101" s="775"/>
      <c r="P101" s="775"/>
      <c r="Q101" s="775"/>
    </row>
    <row r="102" spans="1:17" ht="13.5" thickBot="1">
      <c r="A102" s="772"/>
      <c r="B102" s="773"/>
      <c r="C102" s="773"/>
      <c r="D102" s="773"/>
      <c r="E102" s="773"/>
      <c r="F102" s="3985" t="s">
        <v>16</v>
      </c>
      <c r="G102" s="3986"/>
      <c r="H102" s="3986"/>
      <c r="I102" s="3986"/>
      <c r="J102" s="3986"/>
      <c r="K102" s="3986"/>
      <c r="L102" s="3986"/>
      <c r="M102" s="3986"/>
      <c r="N102" s="775"/>
      <c r="O102" s="775"/>
      <c r="P102" s="775"/>
      <c r="Q102" s="775"/>
    </row>
    <row r="103" spans="1:17" ht="43.9" customHeight="1" thickBot="1">
      <c r="A103" s="636"/>
      <c r="B103" s="636"/>
      <c r="C103" s="3987" t="s">
        <v>17</v>
      </c>
      <c r="D103" s="3988"/>
      <c r="E103" s="3988"/>
      <c r="F103" s="3988"/>
      <c r="G103" s="3989"/>
      <c r="H103" s="3841" t="s">
        <v>798</v>
      </c>
      <c r="I103" s="3842"/>
      <c r="J103" s="3842"/>
      <c r="K103" s="3843"/>
      <c r="L103" s="776"/>
      <c r="M103" s="776"/>
      <c r="N103" s="636"/>
      <c r="O103" s="777"/>
      <c r="P103" s="636"/>
      <c r="Q103" s="636"/>
    </row>
    <row r="104" spans="1:17" ht="13.5" thickBot="1">
      <c r="A104" s="636"/>
      <c r="B104" s="636"/>
      <c r="C104" s="3999" t="s">
        <v>18</v>
      </c>
      <c r="D104" s="4000"/>
      <c r="E104" s="4000"/>
      <c r="F104" s="4000"/>
      <c r="G104" s="4001"/>
      <c r="H104" s="4002">
        <f>H105+H106+H107+H108+H109+H110+H111</f>
        <v>45077.1</v>
      </c>
      <c r="I104" s="4003"/>
      <c r="J104" s="4003"/>
      <c r="K104" s="4004"/>
      <c r="L104" s="776"/>
      <c r="M104" s="776"/>
      <c r="N104" s="636"/>
      <c r="O104" s="777"/>
      <c r="P104" s="636"/>
      <c r="Q104" s="636"/>
    </row>
    <row r="105" spans="1:17">
      <c r="A105" s="636"/>
      <c r="B105" s="636"/>
      <c r="C105" s="4005" t="s">
        <v>65</v>
      </c>
      <c r="D105" s="4006"/>
      <c r="E105" s="4006"/>
      <c r="F105" s="4006"/>
      <c r="G105" s="4007"/>
      <c r="H105" s="4008">
        <v>18915.5</v>
      </c>
      <c r="I105" s="4009"/>
      <c r="J105" s="4009"/>
      <c r="K105" s="4010"/>
      <c r="L105" s="776"/>
      <c r="M105" s="776"/>
      <c r="N105" s="636"/>
      <c r="O105" s="777"/>
      <c r="P105" s="636"/>
      <c r="Q105" s="636"/>
    </row>
    <row r="106" spans="1:17">
      <c r="A106" s="636"/>
      <c r="B106" s="636"/>
      <c r="C106" s="3996" t="s">
        <v>1089</v>
      </c>
      <c r="D106" s="3997"/>
      <c r="E106" s="3997"/>
      <c r="F106" s="3997"/>
      <c r="G106" s="3998"/>
      <c r="H106" s="3993">
        <v>21948</v>
      </c>
      <c r="I106" s="3994"/>
      <c r="J106" s="3994"/>
      <c r="K106" s="3995"/>
      <c r="L106" s="776"/>
      <c r="M106" s="776"/>
      <c r="N106" s="636"/>
      <c r="O106" s="777"/>
      <c r="P106" s="636"/>
      <c r="Q106" s="636"/>
    </row>
    <row r="107" spans="1:17">
      <c r="A107" s="636"/>
      <c r="B107" s="636"/>
      <c r="C107" s="3990" t="s">
        <v>286</v>
      </c>
      <c r="D107" s="3991"/>
      <c r="E107" s="3991"/>
      <c r="F107" s="3991"/>
      <c r="G107" s="3992"/>
      <c r="H107" s="3993">
        <v>1997.2</v>
      </c>
      <c r="I107" s="3994"/>
      <c r="J107" s="3994"/>
      <c r="K107" s="3995"/>
      <c r="L107" s="776"/>
      <c r="M107" s="776"/>
      <c r="N107" s="636"/>
      <c r="O107" s="777"/>
      <c r="P107" s="636"/>
      <c r="Q107" s="636"/>
    </row>
    <row r="108" spans="1:17" ht="23.45" customHeight="1">
      <c r="A108" s="636"/>
      <c r="B108" s="636"/>
      <c r="C108" s="3990" t="s">
        <v>1091</v>
      </c>
      <c r="D108" s="3991"/>
      <c r="E108" s="3991"/>
      <c r="F108" s="3991"/>
      <c r="G108" s="3992"/>
      <c r="H108" s="3993">
        <v>1781.1</v>
      </c>
      <c r="I108" s="3994"/>
      <c r="J108" s="3994"/>
      <c r="K108" s="3995"/>
      <c r="L108" s="776"/>
      <c r="M108" s="776"/>
      <c r="N108" s="636"/>
      <c r="O108" s="777"/>
      <c r="P108" s="636"/>
      <c r="Q108" s="636"/>
    </row>
    <row r="109" spans="1:17">
      <c r="A109" s="636"/>
      <c r="B109" s="636"/>
      <c r="C109" s="3996" t="s">
        <v>280</v>
      </c>
      <c r="D109" s="3997"/>
      <c r="E109" s="3997"/>
      <c r="F109" s="3997"/>
      <c r="G109" s="3998"/>
      <c r="H109" s="3993">
        <v>57.4</v>
      </c>
      <c r="I109" s="3994"/>
      <c r="J109" s="3994"/>
      <c r="K109" s="3995"/>
      <c r="L109" s="776"/>
      <c r="M109" s="776"/>
      <c r="N109" s="636"/>
      <c r="O109" s="777"/>
      <c r="P109" s="636"/>
      <c r="Q109" s="636"/>
    </row>
    <row r="110" spans="1:17">
      <c r="A110" s="636"/>
      <c r="B110" s="636"/>
      <c r="C110" s="4005" t="s">
        <v>67</v>
      </c>
      <c r="D110" s="4006"/>
      <c r="E110" s="4006"/>
      <c r="F110" s="4006"/>
      <c r="G110" s="4018"/>
      <c r="H110" s="3993"/>
      <c r="I110" s="2619"/>
      <c r="J110" s="2619"/>
      <c r="K110" s="2620"/>
      <c r="L110" s="776"/>
      <c r="M110" s="776"/>
      <c r="N110" s="636"/>
      <c r="O110" s="777"/>
      <c r="P110" s="636"/>
      <c r="Q110" s="636"/>
    </row>
    <row r="111" spans="1:17" ht="13.5" thickBot="1">
      <c r="A111" s="636"/>
      <c r="B111" s="636"/>
      <c r="C111" s="4019" t="s">
        <v>68</v>
      </c>
      <c r="D111" s="4020"/>
      <c r="E111" s="4020"/>
      <c r="F111" s="4020"/>
      <c r="G111" s="4021"/>
      <c r="H111" s="4022">
        <v>377.9</v>
      </c>
      <c r="I111" s="2625"/>
      <c r="J111" s="2625"/>
      <c r="K111" s="2626"/>
      <c r="L111" s="776"/>
      <c r="M111" s="776"/>
      <c r="N111" s="636"/>
      <c r="O111" s="777"/>
      <c r="P111" s="636"/>
      <c r="Q111" s="636"/>
    </row>
    <row r="112" spans="1:17" ht="13.5" thickBot="1">
      <c r="A112" s="636"/>
      <c r="B112" s="636"/>
      <c r="C112" s="3999" t="s">
        <v>19</v>
      </c>
      <c r="D112" s="4023"/>
      <c r="E112" s="4023"/>
      <c r="F112" s="4023"/>
      <c r="G112" s="4024"/>
      <c r="H112" s="4002">
        <f>H113*1</f>
        <v>0</v>
      </c>
      <c r="I112" s="4003"/>
      <c r="J112" s="4003"/>
      <c r="K112" s="4004"/>
      <c r="L112" s="776"/>
      <c r="M112" s="776"/>
      <c r="N112" s="636"/>
      <c r="O112" s="777"/>
      <c r="P112" s="636"/>
      <c r="Q112" s="636"/>
    </row>
    <row r="113" spans="1:17" ht="13.5" thickBot="1">
      <c r="A113" s="636"/>
      <c r="B113" s="636"/>
      <c r="C113" s="3990" t="s">
        <v>69</v>
      </c>
      <c r="D113" s="4011"/>
      <c r="E113" s="4011"/>
      <c r="F113" s="4011"/>
      <c r="G113" s="4012"/>
      <c r="H113" s="3994">
        <v>0</v>
      </c>
      <c r="I113" s="3994"/>
      <c r="J113" s="3994"/>
      <c r="K113" s="3995"/>
      <c r="L113" s="776"/>
      <c r="M113" s="776"/>
      <c r="N113" s="636"/>
      <c r="O113" s="777"/>
      <c r="P113" s="636"/>
      <c r="Q113" s="636"/>
    </row>
    <row r="114" spans="1:17" ht="13.5" thickBot="1">
      <c r="A114" s="776"/>
      <c r="B114" s="776"/>
      <c r="C114" s="4013" t="s">
        <v>20</v>
      </c>
      <c r="D114" s="4014"/>
      <c r="E114" s="4014"/>
      <c r="F114" s="4014"/>
      <c r="G114" s="4015"/>
      <c r="H114" s="4016">
        <f>H112+H104</f>
        <v>45077.1</v>
      </c>
      <c r="I114" s="4016"/>
      <c r="J114" s="4016"/>
      <c r="K114" s="4017"/>
      <c r="L114" s="636"/>
      <c r="M114" s="636"/>
      <c r="N114" s="636"/>
      <c r="O114" s="777"/>
      <c r="P114" s="636"/>
      <c r="Q114" s="636"/>
    </row>
    <row r="115" spans="1:17">
      <c r="A115" s="776"/>
      <c r="B115" s="776"/>
      <c r="C115" s="636"/>
      <c r="D115" s="636"/>
      <c r="E115" s="778"/>
      <c r="F115" s="636"/>
      <c r="G115" s="779"/>
      <c r="H115" s="636"/>
      <c r="I115" s="636"/>
      <c r="J115" s="636"/>
      <c r="K115" s="636"/>
      <c r="L115" s="636"/>
      <c r="M115" s="636"/>
      <c r="N115" s="636"/>
      <c r="O115" s="777"/>
      <c r="P115" s="636"/>
      <c r="Q115" s="636"/>
    </row>
  </sheetData>
  <mergeCells count="209">
    <mergeCell ref="C113:G113"/>
    <mergeCell ref="H113:K113"/>
    <mergeCell ref="C114:G114"/>
    <mergeCell ref="H114:K114"/>
    <mergeCell ref="C110:G110"/>
    <mergeCell ref="H110:K110"/>
    <mergeCell ref="C111:G111"/>
    <mergeCell ref="H111:K111"/>
    <mergeCell ref="C112:G112"/>
    <mergeCell ref="H112:K112"/>
    <mergeCell ref="C108:G108"/>
    <mergeCell ref="H108:K108"/>
    <mergeCell ref="C109:G109"/>
    <mergeCell ref="H109:K109"/>
    <mergeCell ref="C104:G104"/>
    <mergeCell ref="H104:K104"/>
    <mergeCell ref="C105:G105"/>
    <mergeCell ref="H105:K105"/>
    <mergeCell ref="C106:G106"/>
    <mergeCell ref="H106:K106"/>
    <mergeCell ref="C103:G103"/>
    <mergeCell ref="H103:K103"/>
    <mergeCell ref="C93:C94"/>
    <mergeCell ref="D93:D94"/>
    <mergeCell ref="E93:E94"/>
    <mergeCell ref="F93:F94"/>
    <mergeCell ref="N93:N94"/>
    <mergeCell ref="C97:G97"/>
    <mergeCell ref="C107:G107"/>
    <mergeCell ref="H107:K107"/>
    <mergeCell ref="C95:C96"/>
    <mergeCell ref="D95:D96"/>
    <mergeCell ref="E95:E96"/>
    <mergeCell ref="F95:F96"/>
    <mergeCell ref="N95:N96"/>
    <mergeCell ref="C91:C92"/>
    <mergeCell ref="D91:D92"/>
    <mergeCell ref="E91:E92"/>
    <mergeCell ref="F91:F92"/>
    <mergeCell ref="N91:N92"/>
    <mergeCell ref="B98:G98"/>
    <mergeCell ref="B99:G99"/>
    <mergeCell ref="N99:Q99"/>
    <mergeCell ref="F102:M102"/>
    <mergeCell ref="N85:N86"/>
    <mergeCell ref="C87:C88"/>
    <mergeCell ref="D87:D88"/>
    <mergeCell ref="E87:E88"/>
    <mergeCell ref="F87:F88"/>
    <mergeCell ref="N87:N88"/>
    <mergeCell ref="C89:C90"/>
    <mergeCell ref="D89:D90"/>
    <mergeCell ref="E89:E90"/>
    <mergeCell ref="F89:F90"/>
    <mergeCell ref="N89:N90"/>
    <mergeCell ref="C81:C82"/>
    <mergeCell ref="D81:D82"/>
    <mergeCell ref="E81:E82"/>
    <mergeCell ref="F81:F82"/>
    <mergeCell ref="C83:C84"/>
    <mergeCell ref="D83:D84"/>
    <mergeCell ref="E83:E84"/>
    <mergeCell ref="F83:F84"/>
    <mergeCell ref="C85:C86"/>
    <mergeCell ref="D85:D86"/>
    <mergeCell ref="E85:E86"/>
    <mergeCell ref="F85:F86"/>
    <mergeCell ref="A79:A80"/>
    <mergeCell ref="B79:B80"/>
    <mergeCell ref="C79:C80"/>
    <mergeCell ref="D79:D80"/>
    <mergeCell ref="E79:E80"/>
    <mergeCell ref="F79:F80"/>
    <mergeCell ref="N75:N76"/>
    <mergeCell ref="C77:C78"/>
    <mergeCell ref="D77:D78"/>
    <mergeCell ref="E77:E78"/>
    <mergeCell ref="F77:F78"/>
    <mergeCell ref="N77:N78"/>
    <mergeCell ref="N79:N80"/>
    <mergeCell ref="C73:C74"/>
    <mergeCell ref="D73:D74"/>
    <mergeCell ref="E73:E74"/>
    <mergeCell ref="F73:F74"/>
    <mergeCell ref="C75:C76"/>
    <mergeCell ref="D75:D76"/>
    <mergeCell ref="E75:E76"/>
    <mergeCell ref="F75:F76"/>
    <mergeCell ref="C67:G67"/>
    <mergeCell ref="C68:Q68"/>
    <mergeCell ref="C69:C70"/>
    <mergeCell ref="D69:D70"/>
    <mergeCell ref="E69:E70"/>
    <mergeCell ref="F69:F70"/>
    <mergeCell ref="A71:A72"/>
    <mergeCell ref="B71:B72"/>
    <mergeCell ref="C71:C72"/>
    <mergeCell ref="D71:D72"/>
    <mergeCell ref="E71:E72"/>
    <mergeCell ref="F71:F72"/>
    <mergeCell ref="N71:N72"/>
    <mergeCell ref="N63:N64"/>
    <mergeCell ref="C65:C66"/>
    <mergeCell ref="D65:D66"/>
    <mergeCell ref="E65:E66"/>
    <mergeCell ref="F65:F66"/>
    <mergeCell ref="N65:N66"/>
    <mergeCell ref="C59:G59"/>
    <mergeCell ref="B60:G60"/>
    <mergeCell ref="B61:Q61"/>
    <mergeCell ref="C62:Q62"/>
    <mergeCell ref="A63:A64"/>
    <mergeCell ref="B63:B64"/>
    <mergeCell ref="C63:C64"/>
    <mergeCell ref="D63:D64"/>
    <mergeCell ref="E63:E64"/>
    <mergeCell ref="F63:F64"/>
    <mergeCell ref="N50:N54"/>
    <mergeCell ref="A55:A58"/>
    <mergeCell ref="B55:B58"/>
    <mergeCell ref="C55:C58"/>
    <mergeCell ref="D55:D58"/>
    <mergeCell ref="E55:E58"/>
    <mergeCell ref="F55:F58"/>
    <mergeCell ref="N55:N58"/>
    <mergeCell ref="C45:C47"/>
    <mergeCell ref="D45:D47"/>
    <mergeCell ref="C48:G48"/>
    <mergeCell ref="C49:Q49"/>
    <mergeCell ref="A50:A54"/>
    <mergeCell ref="B50:B54"/>
    <mergeCell ref="C50:C54"/>
    <mergeCell ref="D50:D54"/>
    <mergeCell ref="E50:E54"/>
    <mergeCell ref="F50:F54"/>
    <mergeCell ref="C34:G34"/>
    <mergeCell ref="C35:Q35"/>
    <mergeCell ref="C36:C39"/>
    <mergeCell ref="D36:D39"/>
    <mergeCell ref="C40:C44"/>
    <mergeCell ref="D40:D44"/>
    <mergeCell ref="N28:N29"/>
    <mergeCell ref="A30:A33"/>
    <mergeCell ref="B30:B33"/>
    <mergeCell ref="C30:C33"/>
    <mergeCell ref="D30:D33"/>
    <mergeCell ref="E30:E33"/>
    <mergeCell ref="F30:F33"/>
    <mergeCell ref="N30:N33"/>
    <mergeCell ref="A28:A29"/>
    <mergeCell ref="B28:B29"/>
    <mergeCell ref="C28:C29"/>
    <mergeCell ref="D28:D29"/>
    <mergeCell ref="E28:E29"/>
    <mergeCell ref="F28:F29"/>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9:A12"/>
    <mergeCell ref="B9:B12"/>
    <mergeCell ref="C9:C12"/>
    <mergeCell ref="D9:D12"/>
    <mergeCell ref="E9:E12"/>
    <mergeCell ref="F9:F12"/>
    <mergeCell ref="N10:N11"/>
    <mergeCell ref="M4:M6"/>
    <mergeCell ref="N4:Q4"/>
    <mergeCell ref="H5:H6"/>
    <mergeCell ref="I5:J5"/>
    <mergeCell ref="K5:K6"/>
    <mergeCell ref="N5:N6"/>
    <mergeCell ref="O5:Q5"/>
    <mergeCell ref="M1:Q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election activeCell="N35" sqref="N35"/>
    </sheetView>
  </sheetViews>
  <sheetFormatPr defaultRowHeight="12.75"/>
  <cols>
    <col min="1" max="1" width="2.7109375" customWidth="1"/>
    <col min="2" max="3" width="2.5703125" customWidth="1"/>
    <col min="4" max="4" width="37.5703125" customWidth="1"/>
    <col min="5" max="5" width="7.5703125" customWidth="1"/>
    <col min="6" max="6" width="4.42578125" customWidth="1"/>
    <col min="7" max="7" width="4.28515625" customWidth="1"/>
    <col min="8" max="8" width="4.85546875" customWidth="1"/>
    <col min="9" max="9" width="4" customWidth="1"/>
    <col min="10" max="10" width="3.7109375" customWidth="1"/>
    <col min="11" max="12" width="4.42578125" customWidth="1"/>
    <col min="13" max="13" width="4.5703125" customWidth="1"/>
    <col min="14" max="14" width="34.5703125" customWidth="1"/>
    <col min="15" max="15" width="3.42578125" customWidth="1"/>
    <col min="16" max="16" width="3.28515625" customWidth="1"/>
    <col min="17" max="17" width="3.42578125" customWidth="1"/>
  </cols>
  <sheetData>
    <row r="1" spans="1:23" ht="42.6" customHeight="1">
      <c r="A1" s="1011"/>
      <c r="B1" s="1011"/>
      <c r="C1" s="1011"/>
      <c r="D1" s="1011"/>
      <c r="E1" s="1011"/>
      <c r="F1" s="1011"/>
      <c r="G1" s="1011"/>
      <c r="H1" s="1011"/>
      <c r="I1" s="1011"/>
      <c r="J1" s="1011"/>
      <c r="K1" s="1011"/>
      <c r="L1" s="1011"/>
      <c r="M1" s="1011"/>
      <c r="N1" s="2438" t="s">
        <v>968</v>
      </c>
      <c r="O1" s="2439"/>
      <c r="P1" s="2439"/>
      <c r="Q1" s="2439"/>
      <c r="R1" s="1011"/>
      <c r="S1" s="1011"/>
      <c r="T1" s="1011"/>
      <c r="U1" s="1011"/>
      <c r="V1" s="1011"/>
      <c r="W1" s="1011"/>
    </row>
    <row r="2" spans="1:23" ht="15.75">
      <c r="A2" s="1657"/>
      <c r="B2" s="1012"/>
      <c r="C2" s="1012"/>
      <c r="D2" s="631" t="s">
        <v>928</v>
      </c>
      <c r="E2" s="382"/>
      <c r="F2" s="1012"/>
      <c r="G2" s="1017"/>
      <c r="H2" s="1012"/>
      <c r="I2" s="1012"/>
      <c r="J2" s="1012"/>
      <c r="K2" s="1012"/>
      <c r="L2" s="1089"/>
      <c r="M2" s="1071"/>
      <c r="N2" s="1071"/>
      <c r="O2" s="1071"/>
      <c r="P2" s="1071"/>
      <c r="Q2" s="1071"/>
      <c r="R2" s="1038"/>
      <c r="S2" s="1038"/>
      <c r="T2" s="1038"/>
      <c r="U2" s="1038"/>
      <c r="V2" s="1038"/>
      <c r="W2" s="1038"/>
    </row>
    <row r="3" spans="1:23" ht="13.5" thickBot="1">
      <c r="A3" s="1966"/>
      <c r="B3" s="18"/>
      <c r="C3" s="18"/>
      <c r="D3" s="3051" t="s">
        <v>34</v>
      </c>
      <c r="E3" s="3051"/>
      <c r="F3" s="3051"/>
      <c r="G3" s="3051"/>
      <c r="H3" s="3051"/>
      <c r="I3" s="3051"/>
      <c r="J3" s="3051"/>
      <c r="K3" s="3051"/>
      <c r="L3" s="3051"/>
      <c r="M3" s="3051"/>
      <c r="N3" s="3051"/>
      <c r="O3" s="3051"/>
      <c r="P3" s="3051"/>
      <c r="Q3" s="3051"/>
      <c r="R3" s="3051"/>
      <c r="S3" s="3051"/>
      <c r="T3" s="3051"/>
      <c r="U3" s="3051"/>
      <c r="V3" s="3051"/>
      <c r="W3" s="3051"/>
    </row>
    <row r="4" spans="1:23" ht="33.6" customHeight="1">
      <c r="A4" s="2441" t="s">
        <v>0</v>
      </c>
      <c r="B4" s="2444" t="s">
        <v>1</v>
      </c>
      <c r="C4" s="2444" t="s">
        <v>2</v>
      </c>
      <c r="D4" s="2447" t="s">
        <v>3</v>
      </c>
      <c r="E4" s="2450" t="s">
        <v>4</v>
      </c>
      <c r="F4" s="2453" t="s">
        <v>5</v>
      </c>
      <c r="G4" s="2456" t="s">
        <v>6</v>
      </c>
      <c r="H4" s="2459" t="s">
        <v>796</v>
      </c>
      <c r="I4" s="2460"/>
      <c r="J4" s="2460"/>
      <c r="K4" s="4060"/>
      <c r="L4" s="4061" t="s">
        <v>140</v>
      </c>
      <c r="M4" s="4064" t="s">
        <v>797</v>
      </c>
      <c r="N4" s="2487" t="s">
        <v>21</v>
      </c>
      <c r="O4" s="2488"/>
      <c r="P4" s="2488"/>
      <c r="Q4" s="2489"/>
      <c r="R4" s="1038"/>
      <c r="S4" s="1038"/>
      <c r="T4" s="1038"/>
      <c r="U4" s="1038"/>
      <c r="V4" s="1038"/>
      <c r="W4" s="1038"/>
    </row>
    <row r="5" spans="1:23">
      <c r="A5" s="2442"/>
      <c r="B5" s="2445"/>
      <c r="C5" s="2445"/>
      <c r="D5" s="2448"/>
      <c r="E5" s="2451"/>
      <c r="F5" s="2454"/>
      <c r="G5" s="2457"/>
      <c r="H5" s="2490" t="s">
        <v>7</v>
      </c>
      <c r="I5" s="2492" t="s">
        <v>8</v>
      </c>
      <c r="J5" s="2492"/>
      <c r="K5" s="4053" t="s">
        <v>284</v>
      </c>
      <c r="L5" s="4062"/>
      <c r="M5" s="4065"/>
      <c r="N5" s="2495" t="s">
        <v>33</v>
      </c>
      <c r="O5" s="2497" t="s">
        <v>9</v>
      </c>
      <c r="P5" s="2497"/>
      <c r="Q5" s="2498"/>
      <c r="R5" s="1038"/>
      <c r="S5" s="1038"/>
      <c r="T5" s="1038"/>
      <c r="U5" s="1038"/>
      <c r="V5" s="1038"/>
      <c r="W5" s="1038"/>
    </row>
    <row r="6" spans="1:23" ht="121.9" customHeight="1" thickBot="1">
      <c r="A6" s="2443"/>
      <c r="B6" s="2446"/>
      <c r="C6" s="2446"/>
      <c r="D6" s="2449"/>
      <c r="E6" s="2452"/>
      <c r="F6" s="2455"/>
      <c r="G6" s="2458"/>
      <c r="H6" s="2491"/>
      <c r="I6" s="2153" t="s">
        <v>7</v>
      </c>
      <c r="J6" s="2155" t="s">
        <v>10</v>
      </c>
      <c r="K6" s="4054"/>
      <c r="L6" s="4063"/>
      <c r="M6" s="4066"/>
      <c r="N6" s="2496"/>
      <c r="O6" s="1018" t="s">
        <v>55</v>
      </c>
      <c r="P6" s="1018" t="s">
        <v>133</v>
      </c>
      <c r="Q6" s="1019" t="s">
        <v>794</v>
      </c>
      <c r="R6" s="1038"/>
      <c r="S6" s="1038"/>
      <c r="T6" s="1038"/>
      <c r="U6" s="1038"/>
      <c r="V6" s="1038"/>
      <c r="W6" s="1038"/>
    </row>
    <row r="7" spans="1:23" ht="27" customHeight="1" thickBot="1">
      <c r="A7" s="2156" t="s">
        <v>11</v>
      </c>
      <c r="B7" s="4056" t="s">
        <v>929</v>
      </c>
      <c r="C7" s="4057"/>
      <c r="D7" s="4057"/>
      <c r="E7" s="4057"/>
      <c r="F7" s="4057"/>
      <c r="G7" s="4057"/>
      <c r="H7" s="4057"/>
      <c r="I7" s="4057"/>
      <c r="J7" s="4057"/>
      <c r="K7" s="4057"/>
      <c r="L7" s="4057"/>
      <c r="M7" s="4057"/>
      <c r="N7" s="4057"/>
      <c r="O7" s="4057"/>
      <c r="P7" s="4057"/>
      <c r="Q7" s="4058"/>
      <c r="R7" s="1038"/>
      <c r="S7" s="1038"/>
      <c r="T7" s="1038"/>
      <c r="U7" s="1038"/>
      <c r="V7" s="1038"/>
      <c r="W7" s="1038"/>
    </row>
    <row r="8" spans="1:23" ht="13.5" thickBot="1">
      <c r="A8" s="1021" t="s">
        <v>11</v>
      </c>
      <c r="B8" s="1022" t="s">
        <v>11</v>
      </c>
      <c r="C8" s="4059" t="s">
        <v>1119</v>
      </c>
      <c r="D8" s="2467"/>
      <c r="E8" s="2467"/>
      <c r="F8" s="2467"/>
      <c r="G8" s="2467"/>
      <c r="H8" s="2467"/>
      <c r="I8" s="2467"/>
      <c r="J8" s="2467"/>
      <c r="K8" s="2467"/>
      <c r="L8" s="2467"/>
      <c r="M8" s="2467"/>
      <c r="N8" s="2467"/>
      <c r="O8" s="2467"/>
      <c r="P8" s="2467"/>
      <c r="Q8" s="2468"/>
      <c r="R8" s="1038"/>
      <c r="S8" s="1038"/>
      <c r="T8" s="1038"/>
      <c r="U8" s="1038"/>
      <c r="V8" s="1038"/>
      <c r="W8" s="1038"/>
    </row>
    <row r="9" spans="1:23" ht="24">
      <c r="A9" s="4046" t="s">
        <v>11</v>
      </c>
      <c r="B9" s="4027" t="s">
        <v>11</v>
      </c>
      <c r="C9" s="2557" t="s">
        <v>58</v>
      </c>
      <c r="D9" s="4049" t="s">
        <v>1104</v>
      </c>
      <c r="E9" s="4040" t="s">
        <v>930</v>
      </c>
      <c r="F9" s="4055" t="s">
        <v>433</v>
      </c>
      <c r="G9" s="4044" t="s">
        <v>37</v>
      </c>
      <c r="H9" s="4030">
        <f>I9+K9</f>
        <v>16</v>
      </c>
      <c r="I9" s="4030">
        <v>16</v>
      </c>
      <c r="J9" s="4033">
        <v>0</v>
      </c>
      <c r="K9" s="4033">
        <v>0</v>
      </c>
      <c r="L9" s="4041">
        <v>20</v>
      </c>
      <c r="M9" s="4041">
        <v>25</v>
      </c>
      <c r="N9" s="2241" t="s">
        <v>998</v>
      </c>
      <c r="O9" s="2225">
        <v>5</v>
      </c>
      <c r="P9" s="2225">
        <v>5</v>
      </c>
      <c r="Q9" s="2226">
        <v>5</v>
      </c>
      <c r="R9" s="1038"/>
      <c r="S9" s="1038"/>
      <c r="T9" s="1038"/>
      <c r="U9" s="1038"/>
      <c r="V9" s="1038"/>
      <c r="W9" s="1038"/>
    </row>
    <row r="10" spans="1:23" ht="24">
      <c r="A10" s="4047"/>
      <c r="B10" s="4048"/>
      <c r="C10" s="4048"/>
      <c r="D10" s="4050"/>
      <c r="E10" s="2875"/>
      <c r="F10" s="2785"/>
      <c r="G10" s="2785"/>
      <c r="H10" s="4031"/>
      <c r="I10" s="4031"/>
      <c r="J10" s="4031"/>
      <c r="K10" s="4031"/>
      <c r="L10" s="4031"/>
      <c r="M10" s="4031"/>
      <c r="N10" s="2227" t="s">
        <v>999</v>
      </c>
      <c r="O10" s="2228">
        <v>20</v>
      </c>
      <c r="P10" s="2228">
        <v>30</v>
      </c>
      <c r="Q10" s="2229">
        <v>40</v>
      </c>
      <c r="R10" s="1038"/>
      <c r="S10" s="1038"/>
      <c r="T10" s="1075"/>
      <c r="U10" s="1038"/>
      <c r="V10" s="1038"/>
      <c r="W10" s="1038"/>
    </row>
    <row r="11" spans="1:23" ht="24">
      <c r="A11" s="4047"/>
      <c r="B11" s="4048"/>
      <c r="C11" s="4048"/>
      <c r="D11" s="4050"/>
      <c r="E11" s="2875"/>
      <c r="F11" s="2785"/>
      <c r="G11" s="2785"/>
      <c r="H11" s="4031"/>
      <c r="I11" s="4031"/>
      <c r="J11" s="4031"/>
      <c r="K11" s="4031"/>
      <c r="L11" s="4031"/>
      <c r="M11" s="4031"/>
      <c r="N11" s="2240" t="s">
        <v>1058</v>
      </c>
      <c r="O11" s="2230">
        <v>1</v>
      </c>
      <c r="P11" s="2230">
        <v>2</v>
      </c>
      <c r="Q11" s="2231">
        <v>2</v>
      </c>
      <c r="R11" s="1038"/>
      <c r="S11" s="1038"/>
      <c r="T11" s="1075"/>
      <c r="U11" s="1038"/>
      <c r="V11" s="1038"/>
      <c r="W11" s="1038"/>
    </row>
    <row r="12" spans="1:23">
      <c r="A12" s="4047"/>
      <c r="B12" s="4048"/>
      <c r="C12" s="4048"/>
      <c r="D12" s="4050"/>
      <c r="E12" s="2875"/>
      <c r="F12" s="2785"/>
      <c r="G12" s="2785"/>
      <c r="H12" s="4031"/>
      <c r="I12" s="4031"/>
      <c r="J12" s="4031"/>
      <c r="K12" s="4031"/>
      <c r="L12" s="4031"/>
      <c r="M12" s="4031"/>
      <c r="N12" s="2227" t="s">
        <v>931</v>
      </c>
      <c r="O12" s="2230">
        <v>2</v>
      </c>
      <c r="P12" s="2230">
        <v>2</v>
      </c>
      <c r="Q12" s="2231">
        <v>10</v>
      </c>
      <c r="R12" s="1038"/>
      <c r="S12" s="1038"/>
      <c r="T12" s="1075"/>
      <c r="U12" s="1038"/>
      <c r="V12" s="1038"/>
      <c r="W12" s="1038"/>
    </row>
    <row r="13" spans="1:23" ht="24">
      <c r="A13" s="4047"/>
      <c r="B13" s="4048"/>
      <c r="C13" s="4048"/>
      <c r="D13" s="4050"/>
      <c r="E13" s="2875"/>
      <c r="F13" s="2785"/>
      <c r="G13" s="2785"/>
      <c r="H13" s="4031"/>
      <c r="I13" s="4031"/>
      <c r="J13" s="4031"/>
      <c r="K13" s="4031"/>
      <c r="L13" s="4031"/>
      <c r="M13" s="4031"/>
      <c r="N13" s="2227" t="s">
        <v>1000</v>
      </c>
      <c r="O13" s="2230">
        <v>2</v>
      </c>
      <c r="P13" s="2230">
        <v>3</v>
      </c>
      <c r="Q13" s="2231">
        <v>3</v>
      </c>
      <c r="R13" s="1038"/>
      <c r="S13" s="1038"/>
      <c r="T13" s="1075"/>
      <c r="U13" s="1038"/>
      <c r="V13" s="1038"/>
      <c r="W13" s="1038"/>
    </row>
    <row r="14" spans="1:23" ht="36">
      <c r="A14" s="4047"/>
      <c r="B14" s="4048"/>
      <c r="C14" s="4048"/>
      <c r="D14" s="4050"/>
      <c r="E14" s="2875"/>
      <c r="F14" s="2785"/>
      <c r="G14" s="2785"/>
      <c r="H14" s="4031"/>
      <c r="I14" s="4031"/>
      <c r="J14" s="4031"/>
      <c r="K14" s="4031"/>
      <c r="L14" s="4031"/>
      <c r="M14" s="4031"/>
      <c r="N14" s="2227" t="s">
        <v>1001</v>
      </c>
      <c r="O14" s="2230">
        <v>1</v>
      </c>
      <c r="P14" s="2230">
        <v>1</v>
      </c>
      <c r="Q14" s="2231">
        <v>1</v>
      </c>
      <c r="R14" s="1038"/>
      <c r="S14" s="1038"/>
      <c r="T14" s="1075"/>
      <c r="U14" s="1038"/>
      <c r="V14" s="1038"/>
      <c r="W14" s="1038"/>
    </row>
    <row r="15" spans="1:23" s="1011" customFormat="1" ht="24">
      <c r="A15" s="4047"/>
      <c r="B15" s="4048"/>
      <c r="C15" s="4048"/>
      <c r="D15" s="4050"/>
      <c r="E15" s="2875"/>
      <c r="F15" s="2785"/>
      <c r="G15" s="2785"/>
      <c r="H15" s="4031"/>
      <c r="I15" s="4031"/>
      <c r="J15" s="4031"/>
      <c r="K15" s="4031"/>
      <c r="L15" s="4031"/>
      <c r="M15" s="4031"/>
      <c r="N15" s="2242" t="s">
        <v>1002</v>
      </c>
      <c r="O15" s="2243">
        <v>10</v>
      </c>
      <c r="P15" s="2238">
        <v>13</v>
      </c>
      <c r="Q15" s="2239">
        <v>15</v>
      </c>
      <c r="R15" s="1038"/>
      <c r="S15" s="1038"/>
      <c r="T15" s="1075"/>
      <c r="U15" s="1038"/>
      <c r="V15" s="1038"/>
      <c r="W15" s="1038"/>
    </row>
    <row r="16" spans="1:23" s="1011" customFormat="1" ht="36">
      <c r="A16" s="4047"/>
      <c r="B16" s="4048"/>
      <c r="C16" s="4048"/>
      <c r="D16" s="4050"/>
      <c r="E16" s="2875"/>
      <c r="F16" s="2785"/>
      <c r="G16" s="2785"/>
      <c r="H16" s="4031"/>
      <c r="I16" s="4031"/>
      <c r="J16" s="4031"/>
      <c r="K16" s="4031"/>
      <c r="L16" s="4031"/>
      <c r="M16" s="4031"/>
      <c r="N16" s="2232" t="s">
        <v>1003</v>
      </c>
      <c r="O16" s="2233" t="s">
        <v>932</v>
      </c>
      <c r="P16" s="2233" t="s">
        <v>933</v>
      </c>
      <c r="Q16" s="2234" t="s">
        <v>448</v>
      </c>
      <c r="R16" s="1038"/>
      <c r="S16" s="1038"/>
      <c r="T16" s="1075"/>
      <c r="U16" s="1038"/>
      <c r="V16" s="1038"/>
      <c r="W16" s="1038"/>
    </row>
    <row r="17" spans="1:23" s="1011" customFormat="1" ht="24">
      <c r="A17" s="4047"/>
      <c r="B17" s="4048"/>
      <c r="C17" s="4048"/>
      <c r="D17" s="4050"/>
      <c r="E17" s="2875"/>
      <c r="F17" s="2785"/>
      <c r="G17" s="2785"/>
      <c r="H17" s="4031"/>
      <c r="I17" s="4031"/>
      <c r="J17" s="4031"/>
      <c r="K17" s="4031"/>
      <c r="L17" s="4031"/>
      <c r="M17" s="4031"/>
      <c r="N17" s="2235" t="s">
        <v>1004</v>
      </c>
      <c r="O17" s="2223" t="s">
        <v>57</v>
      </c>
      <c r="P17" s="2223" t="s">
        <v>298</v>
      </c>
      <c r="Q17" s="2224" t="s">
        <v>287</v>
      </c>
      <c r="R17" s="1038"/>
      <c r="S17" s="1038"/>
      <c r="T17" s="1075"/>
      <c r="U17" s="1038"/>
      <c r="V17" s="1038"/>
      <c r="W17" s="1038"/>
    </row>
    <row r="18" spans="1:23" s="1011" customFormat="1" ht="24.75" thickBot="1">
      <c r="A18" s="4047"/>
      <c r="B18" s="4048"/>
      <c r="C18" s="4048"/>
      <c r="D18" s="4050"/>
      <c r="E18" s="2875"/>
      <c r="F18" s="2786"/>
      <c r="G18" s="2786"/>
      <c r="H18" s="4032"/>
      <c r="I18" s="4032"/>
      <c r="J18" s="4032"/>
      <c r="K18" s="4032"/>
      <c r="L18" s="4032"/>
      <c r="M18" s="4032"/>
      <c r="N18" s="2222" t="s">
        <v>1059</v>
      </c>
      <c r="O18" s="2236">
        <v>5</v>
      </c>
      <c r="P18" s="2236">
        <v>10</v>
      </c>
      <c r="Q18" s="2237">
        <v>10</v>
      </c>
      <c r="R18" s="1038"/>
      <c r="S18" s="1038"/>
      <c r="T18" s="1075"/>
      <c r="U18" s="1038"/>
      <c r="V18" s="1038"/>
      <c r="W18" s="1038"/>
    </row>
    <row r="19" spans="1:23" ht="13.5" thickBot="1">
      <c r="A19" s="2158" t="s">
        <v>11</v>
      </c>
      <c r="B19" s="1043" t="s">
        <v>11</v>
      </c>
      <c r="C19" s="4037" t="s">
        <v>14</v>
      </c>
      <c r="D19" s="2545"/>
      <c r="E19" s="4038"/>
      <c r="F19" s="4038"/>
      <c r="G19" s="4039"/>
      <c r="H19" s="1970">
        <f t="shared" ref="H19:M19" si="0">H12+H9</f>
        <v>16</v>
      </c>
      <c r="I19" s="1970">
        <f t="shared" si="0"/>
        <v>16</v>
      </c>
      <c r="J19" s="1970">
        <f t="shared" si="0"/>
        <v>0</v>
      </c>
      <c r="K19" s="1970">
        <f t="shared" si="0"/>
        <v>0</v>
      </c>
      <c r="L19" s="1970">
        <f t="shared" si="0"/>
        <v>20</v>
      </c>
      <c r="M19" s="1970">
        <f t="shared" si="0"/>
        <v>25</v>
      </c>
      <c r="N19" s="1971"/>
      <c r="O19" s="1972"/>
      <c r="P19" s="1972"/>
      <c r="Q19" s="1973"/>
      <c r="R19" s="66"/>
      <c r="S19" s="66"/>
      <c r="T19" s="66"/>
      <c r="U19" s="66"/>
      <c r="V19" s="66"/>
      <c r="W19" s="66"/>
    </row>
    <row r="20" spans="1:23" ht="13.5" thickBot="1">
      <c r="A20" s="1021" t="s">
        <v>11</v>
      </c>
      <c r="B20" s="1022" t="s">
        <v>35</v>
      </c>
      <c r="C20" s="2508" t="s">
        <v>934</v>
      </c>
      <c r="D20" s="2509"/>
      <c r="E20" s="2509"/>
      <c r="F20" s="2509"/>
      <c r="G20" s="2509"/>
      <c r="H20" s="2509"/>
      <c r="I20" s="2509"/>
      <c r="J20" s="2509"/>
      <c r="K20" s="2509"/>
      <c r="L20" s="2509"/>
      <c r="M20" s="2509"/>
      <c r="N20" s="2509"/>
      <c r="O20" s="2509"/>
      <c r="P20" s="2509"/>
      <c r="Q20" s="2510"/>
      <c r="R20" s="66"/>
      <c r="S20" s="66"/>
      <c r="T20" s="66"/>
      <c r="U20" s="66"/>
      <c r="V20" s="66"/>
      <c r="W20" s="66"/>
    </row>
    <row r="21" spans="1:23" ht="19.149999999999999" customHeight="1">
      <c r="A21" s="2951" t="s">
        <v>11</v>
      </c>
      <c r="B21" s="4027" t="s">
        <v>35</v>
      </c>
      <c r="C21" s="2557" t="s">
        <v>11</v>
      </c>
      <c r="D21" s="2955" t="s">
        <v>935</v>
      </c>
      <c r="E21" s="4045" t="s">
        <v>41</v>
      </c>
      <c r="F21" s="3012" t="s">
        <v>936</v>
      </c>
      <c r="G21" s="4044" t="s">
        <v>37</v>
      </c>
      <c r="H21" s="4034">
        <f>I21+K21</f>
        <v>12</v>
      </c>
      <c r="I21" s="4034">
        <v>12</v>
      </c>
      <c r="J21" s="4034">
        <v>0</v>
      </c>
      <c r="K21" s="4034">
        <v>0</v>
      </c>
      <c r="L21" s="4034">
        <v>15</v>
      </c>
      <c r="M21" s="4034">
        <v>20</v>
      </c>
      <c r="N21" s="1976" t="s">
        <v>1005</v>
      </c>
      <c r="O21" s="1977">
        <v>23</v>
      </c>
      <c r="P21" s="1977">
        <v>25</v>
      </c>
      <c r="Q21" s="1478">
        <v>25</v>
      </c>
      <c r="R21" s="66"/>
      <c r="S21" s="66"/>
      <c r="T21" s="66"/>
      <c r="U21" s="66"/>
      <c r="V21" s="66"/>
      <c r="W21" s="66"/>
    </row>
    <row r="22" spans="1:23" ht="26.45" customHeight="1">
      <c r="A22" s="4026"/>
      <c r="B22" s="2785"/>
      <c r="C22" s="2785"/>
      <c r="D22" s="4028"/>
      <c r="E22" s="4026"/>
      <c r="F22" s="2785"/>
      <c r="G22" s="2785"/>
      <c r="H22" s="4035"/>
      <c r="I22" s="4035"/>
      <c r="J22" s="4035"/>
      <c r="K22" s="4035"/>
      <c r="L22" s="4035"/>
      <c r="M22" s="4035"/>
      <c r="N22" s="2194" t="s">
        <v>1006</v>
      </c>
      <c r="O22" s="2195">
        <v>20</v>
      </c>
      <c r="P22" s="2195">
        <v>40</v>
      </c>
      <c r="Q22" s="2196">
        <v>40</v>
      </c>
      <c r="R22" s="66"/>
      <c r="S22" s="66"/>
      <c r="T22" s="76"/>
      <c r="U22" s="66"/>
      <c r="V22" s="66"/>
      <c r="W22" s="66"/>
    </row>
    <row r="23" spans="1:23">
      <c r="A23" s="4042"/>
      <c r="B23" s="2786"/>
      <c r="C23" s="2786"/>
      <c r="D23" s="4043"/>
      <c r="E23" s="4042"/>
      <c r="F23" s="2786"/>
      <c r="G23" s="2786"/>
      <c r="H23" s="4036"/>
      <c r="I23" s="4036"/>
      <c r="J23" s="4036"/>
      <c r="K23" s="4036"/>
      <c r="L23" s="4036"/>
      <c r="M23" s="4036"/>
      <c r="N23" s="1978" t="s">
        <v>1007</v>
      </c>
      <c r="O23" s="1979">
        <v>3</v>
      </c>
      <c r="P23" s="1980">
        <v>5</v>
      </c>
      <c r="Q23" s="1981">
        <v>8</v>
      </c>
      <c r="R23" s="66"/>
      <c r="S23" s="66"/>
      <c r="T23" s="76"/>
      <c r="U23" s="66"/>
      <c r="V23" s="66"/>
      <c r="W23" s="66"/>
    </row>
    <row r="24" spans="1:23" ht="22.15" customHeight="1" thickBot="1">
      <c r="A24" s="2158" t="s">
        <v>11</v>
      </c>
      <c r="B24" s="1043" t="s">
        <v>35</v>
      </c>
      <c r="C24" s="1982" t="s">
        <v>38</v>
      </c>
      <c r="D24" s="2154" t="s">
        <v>937</v>
      </c>
      <c r="E24" s="2197">
        <v>288724610</v>
      </c>
      <c r="F24" s="2198" t="s">
        <v>433</v>
      </c>
      <c r="G24" s="1983" t="s">
        <v>37</v>
      </c>
      <c r="H24" s="1984">
        <f>I24+K24</f>
        <v>6</v>
      </c>
      <c r="I24" s="1984">
        <v>6</v>
      </c>
      <c r="J24" s="1984">
        <v>0</v>
      </c>
      <c r="K24" s="1985">
        <v>0</v>
      </c>
      <c r="L24" s="1984">
        <v>10</v>
      </c>
      <c r="M24" s="1986">
        <v>15</v>
      </c>
      <c r="N24" s="1987" t="s">
        <v>1008</v>
      </c>
      <c r="O24" s="1988">
        <v>13</v>
      </c>
      <c r="P24" s="1988">
        <v>13</v>
      </c>
      <c r="Q24" s="1989">
        <v>13</v>
      </c>
      <c r="R24" s="66"/>
      <c r="S24" s="66"/>
      <c r="T24" s="76"/>
      <c r="U24" s="66"/>
      <c r="V24" s="66"/>
      <c r="W24" s="66"/>
    </row>
    <row r="25" spans="1:23" ht="13.5" thickBot="1">
      <c r="A25" s="1021" t="s">
        <v>11</v>
      </c>
      <c r="B25" s="1022" t="s">
        <v>35</v>
      </c>
      <c r="C25" s="2572" t="s">
        <v>14</v>
      </c>
      <c r="D25" s="2573"/>
      <c r="E25" s="2573"/>
      <c r="F25" s="2573"/>
      <c r="G25" s="2573"/>
      <c r="H25" s="1990">
        <f t="shared" ref="H25:M25" si="1">H21+H24</f>
        <v>18</v>
      </c>
      <c r="I25" s="1990">
        <f t="shared" si="1"/>
        <v>18</v>
      </c>
      <c r="J25" s="1990">
        <f t="shared" si="1"/>
        <v>0</v>
      </c>
      <c r="K25" s="1990">
        <f t="shared" si="1"/>
        <v>0</v>
      </c>
      <c r="L25" s="1990">
        <f t="shared" si="1"/>
        <v>25</v>
      </c>
      <c r="M25" s="1990">
        <f t="shared" si="1"/>
        <v>35</v>
      </c>
      <c r="N25" s="1651"/>
      <c r="O25" s="1030"/>
      <c r="P25" s="1030"/>
      <c r="Q25" s="1031"/>
      <c r="R25" s="66"/>
      <c r="S25" s="66"/>
      <c r="T25" s="66"/>
      <c r="U25" s="66"/>
      <c r="V25" s="66"/>
      <c r="W25" s="66"/>
    </row>
    <row r="26" spans="1:23" ht="28.15" customHeight="1" thickBot="1">
      <c r="A26" s="1021" t="s">
        <v>11</v>
      </c>
      <c r="B26" s="1022" t="s">
        <v>36</v>
      </c>
      <c r="C26" s="2555" t="s">
        <v>938</v>
      </c>
      <c r="D26" s="2555"/>
      <c r="E26" s="2555"/>
      <c r="F26" s="2555"/>
      <c r="G26" s="2555"/>
      <c r="H26" s="2555"/>
      <c r="I26" s="2555"/>
      <c r="J26" s="2555"/>
      <c r="K26" s="2555"/>
      <c r="L26" s="2555"/>
      <c r="M26" s="2555"/>
      <c r="N26" s="2555"/>
      <c r="O26" s="2555"/>
      <c r="P26" s="2555"/>
      <c r="Q26" s="2556"/>
      <c r="R26" s="66"/>
      <c r="S26" s="66"/>
      <c r="T26" s="66"/>
      <c r="U26" s="66"/>
      <c r="V26" s="66"/>
      <c r="W26" s="66"/>
    </row>
    <row r="27" spans="1:23" ht="31.15" customHeight="1" thickBot="1">
      <c r="A27" s="2156" t="s">
        <v>11</v>
      </c>
      <c r="B27" s="2157" t="s">
        <v>36</v>
      </c>
      <c r="C27" s="1991" t="s">
        <v>11</v>
      </c>
      <c r="D27" s="2160" t="s">
        <v>939</v>
      </c>
      <c r="E27" s="1992" t="s">
        <v>41</v>
      </c>
      <c r="F27" s="2159" t="s">
        <v>433</v>
      </c>
      <c r="G27" s="1993" t="s">
        <v>37</v>
      </c>
      <c r="H27" s="1974">
        <f>I27+K27</f>
        <v>22</v>
      </c>
      <c r="I27" s="1974">
        <v>22</v>
      </c>
      <c r="J27" s="1974">
        <v>0</v>
      </c>
      <c r="K27" s="1975">
        <v>0</v>
      </c>
      <c r="L27" s="1975">
        <v>30</v>
      </c>
      <c r="M27" s="1975">
        <v>40</v>
      </c>
      <c r="N27" s="1994" t="s">
        <v>1009</v>
      </c>
      <c r="O27" s="1995">
        <v>15</v>
      </c>
      <c r="P27" s="1995">
        <v>18</v>
      </c>
      <c r="Q27" s="1996">
        <v>20</v>
      </c>
      <c r="R27" s="66"/>
      <c r="S27" s="66"/>
      <c r="T27" s="66"/>
      <c r="U27" s="66"/>
      <c r="V27" s="66"/>
      <c r="W27" s="66"/>
    </row>
    <row r="28" spans="1:23" ht="18" customHeight="1">
      <c r="A28" s="2951" t="s">
        <v>11</v>
      </c>
      <c r="B28" s="4027" t="s">
        <v>36</v>
      </c>
      <c r="C28" s="2557" t="s">
        <v>13</v>
      </c>
      <c r="D28" s="3679" t="s">
        <v>1027</v>
      </c>
      <c r="E28" s="4029" t="s">
        <v>41</v>
      </c>
      <c r="F28" s="4025" t="s">
        <v>433</v>
      </c>
      <c r="G28" s="2435" t="s">
        <v>37</v>
      </c>
      <c r="H28" s="2436">
        <f t="shared" ref="H28" si="2">I28+K28</f>
        <v>0</v>
      </c>
      <c r="I28" s="2436">
        <v>0</v>
      </c>
      <c r="J28" s="2436">
        <v>0</v>
      </c>
      <c r="K28" s="2437">
        <v>0</v>
      </c>
      <c r="L28" s="2437">
        <v>0</v>
      </c>
      <c r="M28" s="2436">
        <v>0</v>
      </c>
      <c r="N28" s="1997" t="s">
        <v>1025</v>
      </c>
      <c r="O28" s="1977">
        <v>8</v>
      </c>
      <c r="P28" s="1977">
        <v>8</v>
      </c>
      <c r="Q28" s="1478">
        <v>10</v>
      </c>
      <c r="R28" s="66"/>
      <c r="S28" s="66"/>
      <c r="T28" s="66"/>
      <c r="U28" s="66"/>
      <c r="V28" s="66"/>
      <c r="W28" s="66"/>
    </row>
    <row r="29" spans="1:23" ht="25.15" customHeight="1" thickBot="1">
      <c r="A29" s="4026"/>
      <c r="B29" s="2785"/>
      <c r="C29" s="2785"/>
      <c r="D29" s="4028"/>
      <c r="E29" s="4026"/>
      <c r="F29" s="2785"/>
      <c r="G29" s="2432"/>
      <c r="H29" s="2433"/>
      <c r="I29" s="2433"/>
      <c r="J29" s="2433"/>
      <c r="K29" s="2434"/>
      <c r="L29" s="2434"/>
      <c r="M29" s="2434"/>
      <c r="N29" s="1967" t="s">
        <v>1026</v>
      </c>
      <c r="O29" s="1968">
        <v>6</v>
      </c>
      <c r="P29" s="1968">
        <v>6</v>
      </c>
      <c r="Q29" s="1969">
        <v>8</v>
      </c>
      <c r="R29" s="66"/>
      <c r="S29" s="66"/>
      <c r="T29" s="66"/>
      <c r="U29" s="66"/>
      <c r="V29" s="66"/>
      <c r="W29" s="66"/>
    </row>
    <row r="30" spans="1:23" ht="13.5" thickBot="1">
      <c r="A30" s="1021" t="s">
        <v>11</v>
      </c>
      <c r="B30" s="1022" t="s">
        <v>36</v>
      </c>
      <c r="C30" s="2572" t="s">
        <v>14</v>
      </c>
      <c r="D30" s="2573"/>
      <c r="E30" s="2573"/>
      <c r="F30" s="2573"/>
      <c r="G30" s="2573"/>
      <c r="H30" s="1998">
        <f t="shared" ref="H30:M30" si="3">H27*1</f>
        <v>22</v>
      </c>
      <c r="I30" s="1999">
        <f t="shared" si="3"/>
        <v>22</v>
      </c>
      <c r="J30" s="1999">
        <f t="shared" si="3"/>
        <v>0</v>
      </c>
      <c r="K30" s="1999">
        <f t="shared" si="3"/>
        <v>0</v>
      </c>
      <c r="L30" s="1999">
        <f t="shared" si="3"/>
        <v>30</v>
      </c>
      <c r="M30" s="1999">
        <f t="shared" si="3"/>
        <v>40</v>
      </c>
      <c r="N30" s="1651"/>
      <c r="O30" s="1030"/>
      <c r="P30" s="1030"/>
      <c r="Q30" s="1031"/>
      <c r="R30" s="66"/>
      <c r="S30" s="66"/>
      <c r="T30" s="66"/>
      <c r="U30" s="66"/>
      <c r="V30" s="66"/>
      <c r="W30" s="66"/>
    </row>
    <row r="31" spans="1:23" ht="13.5" thickBot="1">
      <c r="A31" s="1032" t="s">
        <v>11</v>
      </c>
      <c r="B31" s="2550" t="s">
        <v>64</v>
      </c>
      <c r="C31" s="2550"/>
      <c r="D31" s="2550"/>
      <c r="E31" s="2550"/>
      <c r="F31" s="2550"/>
      <c r="G31" s="2574"/>
      <c r="H31" s="2000">
        <f t="shared" ref="H31:M31" si="4">H30+H25+H19</f>
        <v>56</v>
      </c>
      <c r="I31" s="2000">
        <f t="shared" si="4"/>
        <v>56</v>
      </c>
      <c r="J31" s="2000">
        <f t="shared" si="4"/>
        <v>0</v>
      </c>
      <c r="K31" s="2000">
        <f t="shared" si="4"/>
        <v>0</v>
      </c>
      <c r="L31" s="2000">
        <f t="shared" si="4"/>
        <v>75</v>
      </c>
      <c r="M31" s="2000">
        <f t="shared" si="4"/>
        <v>100</v>
      </c>
      <c r="N31" s="1035"/>
      <c r="O31" s="1035"/>
      <c r="P31" s="1035"/>
      <c r="Q31" s="1036"/>
      <c r="R31" s="66"/>
      <c r="S31" s="66"/>
      <c r="T31" s="66"/>
      <c r="U31" s="66"/>
      <c r="V31" s="66"/>
      <c r="W31" s="66"/>
    </row>
    <row r="32" spans="1:23" ht="13.5" thickBot="1">
      <c r="A32" s="55" t="s">
        <v>11</v>
      </c>
      <c r="B32" s="2578" t="s">
        <v>15</v>
      </c>
      <c r="C32" s="2578"/>
      <c r="D32" s="2578"/>
      <c r="E32" s="2578"/>
      <c r="F32" s="2578"/>
      <c r="G32" s="2578"/>
      <c r="H32" s="56">
        <f t="shared" ref="H32:M32" si="5">H31*1</f>
        <v>56</v>
      </c>
      <c r="I32" s="56">
        <f t="shared" si="5"/>
        <v>56</v>
      </c>
      <c r="J32" s="56">
        <f t="shared" si="5"/>
        <v>0</v>
      </c>
      <c r="K32" s="56">
        <f t="shared" si="5"/>
        <v>0</v>
      </c>
      <c r="L32" s="56">
        <f t="shared" si="5"/>
        <v>75</v>
      </c>
      <c r="M32" s="56">
        <f t="shared" si="5"/>
        <v>100</v>
      </c>
      <c r="N32" s="2579"/>
      <c r="O32" s="2580"/>
      <c r="P32" s="2580"/>
      <c r="Q32" s="2581"/>
      <c r="R32" s="66"/>
      <c r="S32" s="66"/>
      <c r="T32" s="66"/>
      <c r="U32" s="66"/>
      <c r="V32" s="66"/>
      <c r="W32" s="66"/>
    </row>
    <row r="33" spans="1:23">
      <c r="A33" s="1013"/>
      <c r="B33" s="1014"/>
      <c r="C33" s="1014"/>
      <c r="D33" s="1014"/>
      <c r="E33" s="2001"/>
      <c r="F33" s="2002"/>
      <c r="G33" s="2002"/>
      <c r="H33" s="2003"/>
      <c r="I33" s="2003"/>
      <c r="J33" s="2003"/>
      <c r="K33" s="2003"/>
      <c r="L33" s="2003"/>
      <c r="M33" s="2003"/>
      <c r="N33" s="1016"/>
      <c r="O33" s="1016"/>
      <c r="P33" s="1016"/>
      <c r="Q33" s="1016"/>
      <c r="R33" s="198"/>
      <c r="S33" s="198"/>
      <c r="T33" s="198"/>
      <c r="U33" s="198"/>
      <c r="V33" s="198"/>
      <c r="W33" s="198"/>
    </row>
    <row r="34" spans="1:23">
      <c r="A34" s="1013"/>
      <c r="B34" s="1014"/>
      <c r="C34" s="1014"/>
      <c r="D34" s="1014"/>
      <c r="E34" s="503"/>
      <c r="F34" s="503"/>
      <c r="G34" s="503"/>
      <c r="H34" s="503"/>
      <c r="I34" s="503"/>
      <c r="J34" s="503"/>
      <c r="K34" s="503"/>
      <c r="L34" s="503"/>
      <c r="M34" s="503"/>
      <c r="N34" s="1016"/>
      <c r="O34" s="1016"/>
      <c r="P34" s="1016"/>
      <c r="Q34" s="1016"/>
      <c r="R34" s="198"/>
      <c r="S34" s="198"/>
      <c r="T34" s="198"/>
      <c r="U34" s="198"/>
      <c r="V34" s="198"/>
      <c r="W34" s="198"/>
    </row>
    <row r="35" spans="1:23" ht="13.5" thickBot="1">
      <c r="A35" s="1013"/>
      <c r="B35" s="1014"/>
      <c r="C35" s="1014"/>
      <c r="D35" s="1014"/>
      <c r="E35" s="1014"/>
      <c r="F35" s="2584" t="s">
        <v>16</v>
      </c>
      <c r="G35" s="2585"/>
      <c r="H35" s="2585"/>
      <c r="I35" s="2585"/>
      <c r="J35" s="2585"/>
      <c r="K35" s="2585"/>
      <c r="L35" s="2585"/>
      <c r="M35" s="2585"/>
      <c r="N35" s="1016"/>
      <c r="O35" s="1016"/>
      <c r="P35" s="1016"/>
      <c r="Q35" s="1016"/>
      <c r="R35" s="198"/>
      <c r="S35" s="198"/>
      <c r="T35" s="198"/>
      <c r="U35" s="198"/>
      <c r="V35" s="198"/>
      <c r="W35" s="198"/>
    </row>
    <row r="36" spans="1:23" ht="46.9" customHeight="1" thickBot="1">
      <c r="A36" s="1657"/>
      <c r="B36" s="1657"/>
      <c r="C36" s="2597" t="s">
        <v>17</v>
      </c>
      <c r="D36" s="2598"/>
      <c r="E36" s="2598"/>
      <c r="F36" s="2598"/>
      <c r="G36" s="2599"/>
      <c r="H36" s="2459" t="s">
        <v>798</v>
      </c>
      <c r="I36" s="2460"/>
      <c r="J36" s="2460"/>
      <c r="K36" s="2461"/>
      <c r="L36" s="66"/>
      <c r="M36" s="66"/>
      <c r="N36" s="1657"/>
      <c r="O36" s="1658"/>
      <c r="P36" s="1657"/>
      <c r="Q36" s="1657"/>
      <c r="R36" s="66"/>
      <c r="S36" s="66"/>
      <c r="T36" s="66"/>
      <c r="U36" s="66"/>
      <c r="V36" s="66"/>
      <c r="W36" s="66"/>
    </row>
    <row r="37" spans="1:23" ht="13.5" thickBot="1">
      <c r="A37" s="1657"/>
      <c r="B37" s="1657"/>
      <c r="C37" s="2600" t="s">
        <v>18</v>
      </c>
      <c r="D37" s="2601"/>
      <c r="E37" s="2601"/>
      <c r="F37" s="2601"/>
      <c r="G37" s="2602"/>
      <c r="H37" s="2603">
        <f>H38+H39+H40+H41+H42</f>
        <v>56</v>
      </c>
      <c r="I37" s="2604"/>
      <c r="J37" s="2604"/>
      <c r="K37" s="2605"/>
      <c r="L37" s="66"/>
      <c r="M37" s="66"/>
      <c r="N37" s="1657"/>
      <c r="O37" s="1658"/>
      <c r="P37" s="1657"/>
      <c r="Q37" s="1657"/>
      <c r="R37" s="66"/>
      <c r="S37" s="66"/>
      <c r="T37" s="66"/>
      <c r="U37" s="66"/>
      <c r="V37" s="66"/>
      <c r="W37" s="66"/>
    </row>
    <row r="38" spans="1:23">
      <c r="A38" s="1657"/>
      <c r="B38" s="1657"/>
      <c r="C38" s="2606" t="s">
        <v>65</v>
      </c>
      <c r="D38" s="2607"/>
      <c r="E38" s="2607"/>
      <c r="F38" s="2607"/>
      <c r="G38" s="2608"/>
      <c r="H38" s="2609">
        <v>56</v>
      </c>
      <c r="I38" s="2610"/>
      <c r="J38" s="2610"/>
      <c r="K38" s="2611"/>
      <c r="L38" s="66"/>
      <c r="M38" s="66"/>
      <c r="N38" s="1657"/>
      <c r="O38" s="1658"/>
      <c r="P38" s="1657"/>
      <c r="Q38" s="1657"/>
      <c r="R38" s="66"/>
      <c r="S38" s="66"/>
      <c r="T38" s="66"/>
      <c r="U38" s="66"/>
      <c r="V38" s="66"/>
      <c r="W38" s="66"/>
    </row>
    <row r="39" spans="1:23">
      <c r="A39" s="1657"/>
      <c r="B39" s="1657"/>
      <c r="C39" s="2588" t="s">
        <v>66</v>
      </c>
      <c r="D39" s="2589"/>
      <c r="E39" s="2589"/>
      <c r="F39" s="2589"/>
      <c r="G39" s="2590"/>
      <c r="H39" s="2591">
        <v>0</v>
      </c>
      <c r="I39" s="2592"/>
      <c r="J39" s="2592"/>
      <c r="K39" s="2593"/>
      <c r="L39" s="66"/>
      <c r="M39" s="66"/>
      <c r="N39" s="1657"/>
      <c r="O39" s="1658"/>
      <c r="P39" s="1657"/>
      <c r="Q39" s="1657"/>
      <c r="R39" s="66"/>
      <c r="S39" s="66"/>
      <c r="T39" s="66"/>
      <c r="U39" s="66"/>
      <c r="V39" s="66"/>
      <c r="W39" s="66"/>
    </row>
    <row r="40" spans="1:23">
      <c r="A40" s="1657"/>
      <c r="B40" s="1657"/>
      <c r="C40" s="2594" t="s">
        <v>286</v>
      </c>
      <c r="D40" s="2595"/>
      <c r="E40" s="2595"/>
      <c r="F40" s="2595"/>
      <c r="G40" s="2596"/>
      <c r="H40" s="2591">
        <v>0</v>
      </c>
      <c r="I40" s="2592"/>
      <c r="J40" s="2592"/>
      <c r="K40" s="2593"/>
      <c r="L40" s="66"/>
      <c r="M40" s="66"/>
      <c r="N40" s="1657"/>
      <c r="O40" s="1658"/>
      <c r="P40" s="1657"/>
      <c r="Q40" s="1657"/>
      <c r="R40" s="66"/>
      <c r="S40" s="66"/>
      <c r="T40" s="66"/>
      <c r="U40" s="66"/>
      <c r="V40" s="66"/>
      <c r="W40" s="66"/>
    </row>
    <row r="41" spans="1:23">
      <c r="A41" s="1657"/>
      <c r="B41" s="1657"/>
      <c r="C41" s="2594" t="s">
        <v>131</v>
      </c>
      <c r="D41" s="2595"/>
      <c r="E41" s="2595"/>
      <c r="F41" s="2595"/>
      <c r="G41" s="2596"/>
      <c r="H41" s="2591">
        <v>0</v>
      </c>
      <c r="I41" s="2592"/>
      <c r="J41" s="2592"/>
      <c r="K41" s="2593"/>
      <c r="L41" s="66"/>
      <c r="M41" s="66"/>
      <c r="N41" s="1657"/>
      <c r="O41" s="1658"/>
      <c r="P41" s="1657"/>
      <c r="Q41" s="1657"/>
      <c r="R41" s="66"/>
      <c r="S41" s="66"/>
      <c r="T41" s="66"/>
      <c r="U41" s="66"/>
      <c r="V41" s="66"/>
      <c r="W41" s="66"/>
    </row>
    <row r="42" spans="1:23" ht="13.5" thickBot="1">
      <c r="A42" s="1657"/>
      <c r="B42" s="1657"/>
      <c r="C42" s="2588" t="s">
        <v>280</v>
      </c>
      <c r="D42" s="2589"/>
      <c r="E42" s="2589"/>
      <c r="F42" s="2589"/>
      <c r="G42" s="2590"/>
      <c r="H42" s="2591">
        <v>0</v>
      </c>
      <c r="I42" s="2592"/>
      <c r="J42" s="2592"/>
      <c r="K42" s="2593"/>
      <c r="L42" s="66"/>
      <c r="M42" s="66"/>
      <c r="N42" s="1657"/>
      <c r="O42" s="1658"/>
      <c r="P42" s="1657"/>
      <c r="Q42" s="1657"/>
      <c r="R42" s="66"/>
      <c r="S42" s="66"/>
      <c r="T42" s="66"/>
      <c r="U42" s="66"/>
      <c r="V42" s="66"/>
      <c r="W42" s="66"/>
    </row>
    <row r="43" spans="1:23" ht="13.5" thickBot="1">
      <c r="A43" s="1657"/>
      <c r="B43" s="1657"/>
      <c r="C43" s="2600" t="s">
        <v>19</v>
      </c>
      <c r="D43" s="2601"/>
      <c r="E43" s="2601"/>
      <c r="F43" s="2601"/>
      <c r="G43" s="2602"/>
      <c r="H43" s="2603">
        <f>H44+H45+H46</f>
        <v>0</v>
      </c>
      <c r="I43" s="2604"/>
      <c r="J43" s="2604"/>
      <c r="K43" s="2605"/>
      <c r="L43" s="66"/>
      <c r="M43" s="66"/>
      <c r="N43" s="1657"/>
      <c r="O43" s="1658"/>
      <c r="P43" s="1657"/>
      <c r="Q43" s="1657"/>
      <c r="R43" s="66"/>
      <c r="S43" s="66"/>
      <c r="T43" s="66"/>
      <c r="U43" s="66"/>
      <c r="V43" s="66"/>
      <c r="W43" s="66"/>
    </row>
    <row r="44" spans="1:23">
      <c r="A44" s="1657"/>
      <c r="B44" s="1657"/>
      <c r="C44" s="3815" t="s">
        <v>67</v>
      </c>
      <c r="D44" s="4051"/>
      <c r="E44" s="4051"/>
      <c r="F44" s="4051"/>
      <c r="G44" s="4052"/>
      <c r="H44" s="3075">
        <v>0</v>
      </c>
      <c r="I44" s="3075"/>
      <c r="J44" s="3075"/>
      <c r="K44" s="3076"/>
      <c r="L44" s="66"/>
      <c r="M44" s="66"/>
      <c r="N44" s="1657"/>
      <c r="O44" s="1658"/>
      <c r="P44" s="1657"/>
      <c r="Q44" s="1657"/>
      <c r="R44" s="66"/>
      <c r="S44" s="66"/>
      <c r="T44" s="66"/>
      <c r="U44" s="66"/>
      <c r="V44" s="66"/>
      <c r="W44" s="66"/>
    </row>
    <row r="45" spans="1:23">
      <c r="A45" s="1657"/>
      <c r="B45" s="1657"/>
      <c r="C45" s="2621" t="s">
        <v>68</v>
      </c>
      <c r="D45" s="2622"/>
      <c r="E45" s="2622"/>
      <c r="F45" s="2622"/>
      <c r="G45" s="2623"/>
      <c r="H45" s="2592">
        <v>0</v>
      </c>
      <c r="I45" s="2592"/>
      <c r="J45" s="2592"/>
      <c r="K45" s="2593"/>
      <c r="L45" s="66"/>
      <c r="M45" s="66"/>
      <c r="N45" s="1657"/>
      <c r="O45" s="1658"/>
      <c r="P45" s="1657"/>
      <c r="Q45" s="1657"/>
      <c r="R45" s="66"/>
      <c r="S45" s="66"/>
      <c r="T45" s="66"/>
      <c r="U45" s="66"/>
      <c r="V45" s="66"/>
      <c r="W45" s="66"/>
    </row>
    <row r="46" spans="1:23" ht="13.5" thickBot="1">
      <c r="A46" s="1657"/>
      <c r="B46" s="1657"/>
      <c r="C46" s="2594" t="s">
        <v>69</v>
      </c>
      <c r="D46" s="2595"/>
      <c r="E46" s="2595"/>
      <c r="F46" s="2595"/>
      <c r="G46" s="2612"/>
      <c r="H46" s="2592"/>
      <c r="I46" s="2592"/>
      <c r="J46" s="2592"/>
      <c r="K46" s="2593"/>
      <c r="L46" s="66"/>
      <c r="M46" s="66"/>
      <c r="N46" s="1657"/>
      <c r="O46" s="1658"/>
      <c r="P46" s="1657"/>
      <c r="Q46" s="1657"/>
      <c r="R46" s="66"/>
      <c r="S46" s="66"/>
      <c r="T46" s="66"/>
      <c r="U46" s="66"/>
      <c r="V46" s="66"/>
      <c r="W46" s="66"/>
    </row>
    <row r="47" spans="1:23" ht="13.5" thickBot="1">
      <c r="A47" s="1657"/>
      <c r="B47" s="1657"/>
      <c r="C47" s="2613" t="s">
        <v>20</v>
      </c>
      <c r="D47" s="2614"/>
      <c r="E47" s="2614"/>
      <c r="F47" s="2614"/>
      <c r="G47" s="2615"/>
      <c r="H47" s="2616">
        <f>H37+H43</f>
        <v>56</v>
      </c>
      <c r="I47" s="2616"/>
      <c r="J47" s="2616"/>
      <c r="K47" s="2617"/>
      <c r="L47" s="1657"/>
      <c r="M47" s="1657"/>
      <c r="N47" s="1657"/>
      <c r="O47" s="1658"/>
      <c r="P47" s="1657"/>
      <c r="Q47" s="1657"/>
      <c r="R47" s="66"/>
      <c r="S47" s="66"/>
      <c r="T47" s="66"/>
      <c r="U47" s="66"/>
      <c r="V47" s="66"/>
      <c r="W47" s="66"/>
    </row>
  </sheetData>
  <mergeCells count="85">
    <mergeCell ref="B7:Q7"/>
    <mergeCell ref="C8:Q8"/>
    <mergeCell ref="N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32:G32"/>
    <mergeCell ref="N32:Q32"/>
    <mergeCell ref="C25:G25"/>
    <mergeCell ref="C26:Q26"/>
    <mergeCell ref="I21:I23"/>
    <mergeCell ref="J21:J23"/>
    <mergeCell ref="K21:K23"/>
    <mergeCell ref="L21:L23"/>
    <mergeCell ref="M21:M23"/>
    <mergeCell ref="F9:F18"/>
    <mergeCell ref="G9:G18"/>
    <mergeCell ref="H9:H18"/>
    <mergeCell ref="H39:K39"/>
    <mergeCell ref="C40:G40"/>
    <mergeCell ref="H40:K40"/>
    <mergeCell ref="C41:G41"/>
    <mergeCell ref="H41:K41"/>
    <mergeCell ref="H42:K42"/>
    <mergeCell ref="C43:G43"/>
    <mergeCell ref="H43:K43"/>
    <mergeCell ref="C44:G44"/>
    <mergeCell ref="H44:K44"/>
    <mergeCell ref="H45:K45"/>
    <mergeCell ref="C46:G46"/>
    <mergeCell ref="H46:K46"/>
    <mergeCell ref="C47:G47"/>
    <mergeCell ref="H47:K47"/>
    <mergeCell ref="A9:A18"/>
    <mergeCell ref="B9:B18"/>
    <mergeCell ref="C9:C18"/>
    <mergeCell ref="D9:D18"/>
    <mergeCell ref="C45:G45"/>
    <mergeCell ref="C42:G42"/>
    <mergeCell ref="C39:G39"/>
    <mergeCell ref="F35:M35"/>
    <mergeCell ref="C36:G36"/>
    <mergeCell ref="H36:K36"/>
    <mergeCell ref="C37:G37"/>
    <mergeCell ref="H37:K37"/>
    <mergeCell ref="C38:G38"/>
    <mergeCell ref="H38:K38"/>
    <mergeCell ref="C30:G30"/>
    <mergeCell ref="B31:G31"/>
    <mergeCell ref="A21:A23"/>
    <mergeCell ref="B21:B23"/>
    <mergeCell ref="C21:C23"/>
    <mergeCell ref="D21:D23"/>
    <mergeCell ref="G21:G23"/>
    <mergeCell ref="E21:E23"/>
    <mergeCell ref="F21:F23"/>
    <mergeCell ref="I9:I18"/>
    <mergeCell ref="J9:J18"/>
    <mergeCell ref="K9:K18"/>
    <mergeCell ref="H21:H23"/>
    <mergeCell ref="C20:Q20"/>
    <mergeCell ref="C19:G19"/>
    <mergeCell ref="E9:E18"/>
    <mergeCell ref="L9:L18"/>
    <mergeCell ref="M9:M18"/>
    <mergeCell ref="F28:F29"/>
    <mergeCell ref="A28:A29"/>
    <mergeCell ref="B28:B29"/>
    <mergeCell ref="C28:C29"/>
    <mergeCell ref="D28:D29"/>
    <mergeCell ref="E28:E29"/>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0"/>
  <sheetViews>
    <sheetView workbookViewId="0">
      <selection activeCell="N111" sqref="N111"/>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ht="40.15" customHeight="1">
      <c r="A1" s="1011"/>
      <c r="B1" s="1011"/>
      <c r="C1" s="1011"/>
      <c r="D1" s="1011"/>
      <c r="E1" s="1011"/>
      <c r="F1" s="1011"/>
      <c r="G1" s="1011"/>
      <c r="H1" s="1011"/>
      <c r="I1" s="1011"/>
      <c r="J1" s="1011"/>
      <c r="K1" s="1011"/>
      <c r="L1" s="1011"/>
      <c r="M1" s="2438" t="s">
        <v>968</v>
      </c>
      <c r="N1" s="2438"/>
      <c r="O1" s="2438"/>
      <c r="P1" s="2438"/>
      <c r="Q1" s="2438"/>
      <c r="R1" s="2438"/>
      <c r="S1" s="1011"/>
      <c r="T1" s="1011"/>
      <c r="U1" s="1011"/>
      <c r="V1" s="1011"/>
      <c r="W1" s="1011"/>
    </row>
    <row r="2" spans="1:23" ht="15.75">
      <c r="A2" s="1012"/>
      <c r="B2" s="1012"/>
      <c r="C2" s="1012"/>
      <c r="D2" s="1012"/>
      <c r="E2" s="1070" t="s">
        <v>702</v>
      </c>
      <c r="F2" s="1012"/>
      <c r="G2" s="1017"/>
      <c r="H2" s="1012"/>
      <c r="I2" s="1012"/>
      <c r="J2" s="1012"/>
      <c r="K2" s="1012"/>
      <c r="L2" s="1089"/>
      <c r="M2" s="1071"/>
      <c r="N2" s="1071"/>
      <c r="O2" s="1071"/>
      <c r="P2" s="1071"/>
      <c r="Q2" s="1071"/>
      <c r="R2" s="1038"/>
      <c r="S2" s="1038"/>
      <c r="T2" s="1038"/>
      <c r="U2" s="1038"/>
      <c r="V2" s="1038"/>
      <c r="W2" s="1038"/>
    </row>
    <row r="3" spans="1:23" ht="13.5" thickBot="1">
      <c r="A3" s="1012"/>
      <c r="B3" s="1012"/>
      <c r="C3" s="1012"/>
      <c r="D3" s="4114" t="s">
        <v>34</v>
      </c>
      <c r="E3" s="4114"/>
      <c r="F3" s="4114"/>
      <c r="G3" s="4114"/>
      <c r="H3" s="4114"/>
      <c r="I3" s="4114"/>
      <c r="J3" s="4114"/>
      <c r="K3" s="4114"/>
      <c r="L3" s="4114"/>
      <c r="M3" s="4114"/>
      <c r="N3" s="4114"/>
      <c r="O3" s="4114"/>
      <c r="P3" s="4114"/>
      <c r="Q3" s="4114"/>
      <c r="R3" s="4114"/>
      <c r="S3" s="4114"/>
      <c r="T3" s="4114"/>
      <c r="U3" s="4114"/>
      <c r="V3" s="4114"/>
      <c r="W3" s="4114"/>
    </row>
    <row r="4" spans="1:23" ht="37.15" customHeight="1">
      <c r="A4" s="2441" t="s">
        <v>0</v>
      </c>
      <c r="B4" s="2444" t="s">
        <v>1</v>
      </c>
      <c r="C4" s="2444" t="s">
        <v>2</v>
      </c>
      <c r="D4" s="2447" t="s">
        <v>3</v>
      </c>
      <c r="E4" s="2450" t="s">
        <v>4</v>
      </c>
      <c r="F4" s="2453" t="s">
        <v>5</v>
      </c>
      <c r="G4" s="2456" t="s">
        <v>6</v>
      </c>
      <c r="H4" s="2459" t="s">
        <v>793</v>
      </c>
      <c r="I4" s="2460"/>
      <c r="J4" s="2460"/>
      <c r="K4" s="2461"/>
      <c r="L4" s="3107" t="s">
        <v>396</v>
      </c>
      <c r="M4" s="3106" t="s">
        <v>804</v>
      </c>
      <c r="N4" s="2487" t="s">
        <v>21</v>
      </c>
      <c r="O4" s="2488"/>
      <c r="P4" s="2488"/>
      <c r="Q4" s="2489"/>
      <c r="R4" s="1038"/>
      <c r="S4" s="1038"/>
      <c r="T4" s="1038"/>
      <c r="U4" s="1038"/>
      <c r="V4" s="1038"/>
      <c r="W4" s="1038"/>
    </row>
    <row r="5" spans="1:23" ht="13.15" customHeight="1">
      <c r="A5" s="2442"/>
      <c r="B5" s="2445"/>
      <c r="C5" s="2445"/>
      <c r="D5" s="2448"/>
      <c r="E5" s="2451"/>
      <c r="F5" s="2454"/>
      <c r="G5" s="2457"/>
      <c r="H5" s="2490" t="s">
        <v>7</v>
      </c>
      <c r="I5" s="2492" t="s">
        <v>8</v>
      </c>
      <c r="J5" s="2492"/>
      <c r="K5" s="2493" t="s">
        <v>284</v>
      </c>
      <c r="L5" s="3053"/>
      <c r="M5" s="3048"/>
      <c r="N5" s="2495" t="s">
        <v>33</v>
      </c>
      <c r="O5" s="2497" t="s">
        <v>9</v>
      </c>
      <c r="P5" s="2497"/>
      <c r="Q5" s="2498"/>
      <c r="R5" s="1038"/>
      <c r="S5" s="1038"/>
      <c r="T5" s="1038"/>
      <c r="U5" s="1038"/>
      <c r="V5" s="1038"/>
      <c r="W5" s="1038"/>
    </row>
    <row r="6" spans="1:23" ht="82.9" customHeight="1" thickBot="1">
      <c r="A6" s="2443"/>
      <c r="B6" s="2446"/>
      <c r="C6" s="2446"/>
      <c r="D6" s="2449"/>
      <c r="E6" s="2452"/>
      <c r="F6" s="2455"/>
      <c r="G6" s="2458"/>
      <c r="H6" s="2491"/>
      <c r="I6" s="2342" t="s">
        <v>7</v>
      </c>
      <c r="J6" s="2343" t="s">
        <v>10</v>
      </c>
      <c r="K6" s="2494"/>
      <c r="L6" s="3054"/>
      <c r="M6" s="3049"/>
      <c r="N6" s="2496"/>
      <c r="O6" s="1018" t="s">
        <v>55</v>
      </c>
      <c r="P6" s="1018" t="s">
        <v>133</v>
      </c>
      <c r="Q6" s="1019" t="s">
        <v>794</v>
      </c>
      <c r="R6" s="1038"/>
      <c r="S6" s="1038"/>
      <c r="T6" s="1038"/>
      <c r="U6" s="1038"/>
      <c r="V6" s="1038"/>
      <c r="W6" s="1038"/>
    </row>
    <row r="7" spans="1:23" ht="24.75" thickBot="1">
      <c r="A7" s="1020" t="s">
        <v>11</v>
      </c>
      <c r="B7" s="2465" t="s">
        <v>703</v>
      </c>
      <c r="C7" s="2465"/>
      <c r="D7" s="2465"/>
      <c r="E7" s="2465"/>
      <c r="F7" s="2465"/>
      <c r="G7" s="2465"/>
      <c r="H7" s="2465"/>
      <c r="I7" s="2465"/>
      <c r="J7" s="2465"/>
      <c r="K7" s="2465"/>
      <c r="L7" s="2465"/>
      <c r="M7" s="2465"/>
      <c r="N7" s="2465"/>
      <c r="O7" s="2465"/>
      <c r="P7" s="2465"/>
      <c r="Q7" s="2466"/>
      <c r="R7" s="1038"/>
      <c r="S7" s="1038"/>
      <c r="T7" s="1038"/>
      <c r="U7" s="1038"/>
      <c r="V7" s="1038"/>
      <c r="W7" s="1038"/>
    </row>
    <row r="8" spans="1:23" ht="34.9" customHeight="1" thickBot="1">
      <c r="A8" s="1021" t="s">
        <v>11</v>
      </c>
      <c r="B8" s="1022" t="s">
        <v>11</v>
      </c>
      <c r="C8" s="2467" t="s">
        <v>704</v>
      </c>
      <c r="D8" s="2467"/>
      <c r="E8" s="2467"/>
      <c r="F8" s="2467"/>
      <c r="G8" s="2467"/>
      <c r="H8" s="2467"/>
      <c r="I8" s="2467"/>
      <c r="J8" s="2467"/>
      <c r="K8" s="2467"/>
      <c r="L8" s="2467"/>
      <c r="M8" s="2467"/>
      <c r="N8" s="2467"/>
      <c r="O8" s="2467"/>
      <c r="P8" s="2467"/>
      <c r="Q8" s="2468"/>
      <c r="R8" s="1038"/>
      <c r="S8" s="1038"/>
      <c r="T8" s="1038"/>
      <c r="U8" s="1038"/>
      <c r="V8" s="1038"/>
      <c r="W8" s="1038"/>
    </row>
    <row r="9" spans="1:23" ht="13.15" customHeight="1">
      <c r="A9" s="2469" t="s">
        <v>11</v>
      </c>
      <c r="B9" s="2472" t="s">
        <v>11</v>
      </c>
      <c r="C9" s="2475" t="s">
        <v>11</v>
      </c>
      <c r="D9" s="2478" t="s">
        <v>705</v>
      </c>
      <c r="E9" s="2537" t="s">
        <v>41</v>
      </c>
      <c r="F9" s="2484" t="s">
        <v>112</v>
      </c>
      <c r="G9" s="1023" t="s">
        <v>93</v>
      </c>
      <c r="H9" s="1072">
        <v>413.6</v>
      </c>
      <c r="I9" s="1025">
        <v>413.6</v>
      </c>
      <c r="J9" s="1025">
        <v>0</v>
      </c>
      <c r="K9" s="1073">
        <v>0</v>
      </c>
      <c r="L9" s="1096">
        <v>413.2</v>
      </c>
      <c r="M9" s="1097">
        <v>413.2</v>
      </c>
      <c r="N9" s="4088" t="s">
        <v>706</v>
      </c>
      <c r="O9" s="1074">
        <v>1326</v>
      </c>
      <c r="P9" s="1074">
        <v>1326</v>
      </c>
      <c r="Q9" s="1093">
        <v>1326</v>
      </c>
      <c r="R9" s="1038"/>
      <c r="S9" s="1038"/>
      <c r="T9" s="1038"/>
      <c r="U9" s="1038"/>
      <c r="V9" s="1038"/>
      <c r="W9" s="1038"/>
    </row>
    <row r="10" spans="1:23" ht="51.6" customHeight="1" thickBot="1">
      <c r="A10" s="2471"/>
      <c r="B10" s="2474"/>
      <c r="C10" s="2477"/>
      <c r="D10" s="2480"/>
      <c r="E10" s="2483"/>
      <c r="F10" s="2486"/>
      <c r="G10" s="1024" t="s">
        <v>12</v>
      </c>
      <c r="H10" s="1034">
        <f>H9*1</f>
        <v>413.6</v>
      </c>
      <c r="I10" s="1034">
        <f t="shared" ref="I10:M10" si="0">I9*1</f>
        <v>413.6</v>
      </c>
      <c r="J10" s="1034">
        <f t="shared" si="0"/>
        <v>0</v>
      </c>
      <c r="K10" s="1034">
        <f t="shared" si="0"/>
        <v>0</v>
      </c>
      <c r="L10" s="1034">
        <f t="shared" si="0"/>
        <v>413.2</v>
      </c>
      <c r="M10" s="1034">
        <f t="shared" si="0"/>
        <v>413.2</v>
      </c>
      <c r="N10" s="4090"/>
      <c r="O10" s="1499"/>
      <c r="P10" s="1499"/>
      <c r="Q10" s="1500"/>
      <c r="R10" s="1015"/>
      <c r="S10" s="1038"/>
      <c r="T10" s="1075"/>
      <c r="U10" s="1038"/>
      <c r="V10" s="1038"/>
      <c r="W10" s="1038"/>
    </row>
    <row r="11" spans="1:23" ht="13.15" customHeight="1">
      <c r="A11" s="2345" t="s">
        <v>11</v>
      </c>
      <c r="B11" s="2360" t="s">
        <v>11</v>
      </c>
      <c r="C11" s="2337" t="s">
        <v>13</v>
      </c>
      <c r="D11" s="2478" t="s">
        <v>707</v>
      </c>
      <c r="E11" s="2537" t="s">
        <v>41</v>
      </c>
      <c r="F11" s="2341" t="s">
        <v>112</v>
      </c>
      <c r="G11" s="1023" t="s">
        <v>37</v>
      </c>
      <c r="H11" s="1072">
        <v>2493.4</v>
      </c>
      <c r="I11" s="1025">
        <v>2493.4</v>
      </c>
      <c r="J11" s="1025">
        <v>0</v>
      </c>
      <c r="K11" s="1073">
        <v>0</v>
      </c>
      <c r="L11" s="1096">
        <v>2276</v>
      </c>
      <c r="M11" s="1097">
        <v>2458</v>
      </c>
      <c r="N11" s="4088" t="s">
        <v>708</v>
      </c>
      <c r="O11" s="1074">
        <v>2500</v>
      </c>
      <c r="P11" s="1074">
        <v>2300</v>
      </c>
      <c r="Q11" s="1093">
        <v>2150</v>
      </c>
      <c r="R11" s="1015"/>
      <c r="S11" s="1038"/>
      <c r="T11" s="1075"/>
      <c r="U11" s="1038"/>
      <c r="V11" s="1038"/>
      <c r="W11" s="1038"/>
    </row>
    <row r="12" spans="1:23" ht="43.15" customHeight="1" thickBot="1">
      <c r="A12" s="2346"/>
      <c r="B12" s="1043"/>
      <c r="C12" s="2339"/>
      <c r="D12" s="2480"/>
      <c r="E12" s="2483"/>
      <c r="F12" s="2340"/>
      <c r="G12" s="1024" t="s">
        <v>12</v>
      </c>
      <c r="H12" s="1034">
        <f>H11*1</f>
        <v>2493.4</v>
      </c>
      <c r="I12" s="1034">
        <f t="shared" ref="I12:M12" si="1">I11*1</f>
        <v>2493.4</v>
      </c>
      <c r="J12" s="1034">
        <f t="shared" si="1"/>
        <v>0</v>
      </c>
      <c r="K12" s="1034">
        <f t="shared" si="1"/>
        <v>0</v>
      </c>
      <c r="L12" s="1034">
        <f t="shared" si="1"/>
        <v>2276</v>
      </c>
      <c r="M12" s="1034">
        <f t="shared" si="1"/>
        <v>2458</v>
      </c>
      <c r="N12" s="4090"/>
      <c r="O12" s="1499"/>
      <c r="P12" s="1499"/>
      <c r="Q12" s="1500"/>
      <c r="R12" s="1015"/>
      <c r="S12" s="1038"/>
      <c r="T12" s="1075"/>
      <c r="U12" s="1038"/>
      <c r="V12" s="1038"/>
      <c r="W12" s="1038"/>
    </row>
    <row r="13" spans="1:23" ht="13.9" customHeight="1" thickBot="1">
      <c r="A13" s="2344" t="s">
        <v>11</v>
      </c>
      <c r="B13" s="2359" t="s">
        <v>11</v>
      </c>
      <c r="C13" s="2499" t="s">
        <v>35</v>
      </c>
      <c r="D13" s="2478" t="s">
        <v>1093</v>
      </c>
      <c r="E13" s="2537" t="s">
        <v>41</v>
      </c>
      <c r="F13" s="2503" t="s">
        <v>709</v>
      </c>
      <c r="G13" s="1042" t="s">
        <v>56</v>
      </c>
      <c r="H13" s="1039">
        <v>5845.7</v>
      </c>
      <c r="I13" s="1040">
        <v>5845.7</v>
      </c>
      <c r="J13" s="1040">
        <v>0</v>
      </c>
      <c r="K13" s="1041">
        <v>0</v>
      </c>
      <c r="L13" s="1091">
        <v>5321</v>
      </c>
      <c r="M13" s="1092">
        <v>5264</v>
      </c>
      <c r="N13" s="4088" t="s">
        <v>706</v>
      </c>
      <c r="O13" s="1306">
        <v>2820</v>
      </c>
      <c r="P13" s="1306">
        <v>2816</v>
      </c>
      <c r="Q13" s="1307">
        <v>2814</v>
      </c>
      <c r="R13" s="1015"/>
      <c r="S13" s="1038"/>
      <c r="T13" s="1075"/>
      <c r="U13" s="1038"/>
      <c r="V13" s="1038"/>
      <c r="W13" s="1038"/>
    </row>
    <row r="14" spans="1:23">
      <c r="A14" s="2345"/>
      <c r="B14" s="2360"/>
      <c r="C14" s="2511"/>
      <c r="D14" s="2479"/>
      <c r="E14" s="2482"/>
      <c r="F14" s="2514"/>
      <c r="G14" s="1042" t="s">
        <v>56</v>
      </c>
      <c r="H14" s="1039">
        <v>175.3</v>
      </c>
      <c r="I14" s="1040">
        <v>175.3</v>
      </c>
      <c r="J14" s="1040">
        <v>98</v>
      </c>
      <c r="K14" s="1041">
        <v>0</v>
      </c>
      <c r="L14" s="1091">
        <v>159.6</v>
      </c>
      <c r="M14" s="1092">
        <v>157.9</v>
      </c>
      <c r="N14" s="4089"/>
      <c r="O14" s="1501"/>
      <c r="P14" s="1501"/>
      <c r="Q14" s="1502"/>
      <c r="R14" s="1015"/>
      <c r="S14" s="1038"/>
      <c r="T14" s="1075"/>
      <c r="U14" s="1038"/>
      <c r="V14" s="1038"/>
      <c r="W14" s="1038"/>
    </row>
    <row r="15" spans="1:23" ht="40.9" customHeight="1" thickBot="1">
      <c r="A15" s="2346"/>
      <c r="B15" s="1043"/>
      <c r="C15" s="2500"/>
      <c r="D15" s="2480"/>
      <c r="E15" s="2483"/>
      <c r="F15" s="2504"/>
      <c r="G15" s="1024" t="s">
        <v>12</v>
      </c>
      <c r="H15" s="1034">
        <f>H13+H14</f>
        <v>6021</v>
      </c>
      <c r="I15" s="1034">
        <f t="shared" ref="I15:M15" si="2">I13+I14</f>
        <v>6021</v>
      </c>
      <c r="J15" s="1034">
        <f t="shared" si="2"/>
        <v>98</v>
      </c>
      <c r="K15" s="1034">
        <f t="shared" si="2"/>
        <v>0</v>
      </c>
      <c r="L15" s="1034">
        <f t="shared" si="2"/>
        <v>5480.6</v>
      </c>
      <c r="M15" s="1034">
        <f t="shared" si="2"/>
        <v>5421.9</v>
      </c>
      <c r="N15" s="4090"/>
      <c r="O15" s="1503"/>
      <c r="P15" s="1503"/>
      <c r="Q15" s="1504"/>
      <c r="R15" s="1015"/>
      <c r="S15" s="1038"/>
      <c r="T15" s="1075"/>
      <c r="U15" s="1038"/>
      <c r="V15" s="1038"/>
      <c r="W15" s="1038"/>
    </row>
    <row r="16" spans="1:23" ht="13.9" customHeight="1" thickBot="1">
      <c r="A16" s="1090" t="s">
        <v>11</v>
      </c>
      <c r="B16" s="1526" t="s">
        <v>11</v>
      </c>
      <c r="C16" s="2499" t="s">
        <v>36</v>
      </c>
      <c r="D16" s="2478" t="s">
        <v>710</v>
      </c>
      <c r="E16" s="2537" t="s">
        <v>41</v>
      </c>
      <c r="F16" s="2503" t="s">
        <v>709</v>
      </c>
      <c r="G16" s="1042" t="s">
        <v>56</v>
      </c>
      <c r="H16" s="1039">
        <v>9391.7999999999993</v>
      </c>
      <c r="I16" s="1040">
        <v>9391.7999999999993</v>
      </c>
      <c r="J16" s="1040">
        <v>0</v>
      </c>
      <c r="K16" s="1041">
        <v>0</v>
      </c>
      <c r="L16" s="1091">
        <v>9377.6</v>
      </c>
      <c r="M16" s="1092">
        <v>9352.7000000000007</v>
      </c>
      <c r="N16" s="4088" t="s">
        <v>706</v>
      </c>
      <c r="O16" s="1306">
        <v>16100</v>
      </c>
      <c r="P16" s="1306">
        <v>16054</v>
      </c>
      <c r="Q16" s="1307">
        <v>16042</v>
      </c>
      <c r="R16" s="1015"/>
      <c r="S16" s="1038"/>
      <c r="T16" s="1075"/>
      <c r="U16" s="1038"/>
      <c r="V16" s="1038"/>
      <c r="W16" s="1038"/>
    </row>
    <row r="17" spans="1:23">
      <c r="A17" s="2336"/>
      <c r="B17" s="1527"/>
      <c r="C17" s="2511"/>
      <c r="D17" s="2479"/>
      <c r="E17" s="2482"/>
      <c r="F17" s="2514"/>
      <c r="G17" s="1042" t="s">
        <v>56</v>
      </c>
      <c r="H17" s="1039">
        <v>131.5</v>
      </c>
      <c r="I17" s="1040">
        <v>131.5</v>
      </c>
      <c r="J17" s="1040">
        <v>128.69999999999999</v>
      </c>
      <c r="K17" s="1041">
        <v>0</v>
      </c>
      <c r="L17" s="1091">
        <v>131.30000000000001</v>
      </c>
      <c r="M17" s="1092">
        <v>130.9</v>
      </c>
      <c r="N17" s="4089"/>
      <c r="O17" s="1501"/>
      <c r="P17" s="1501"/>
      <c r="Q17" s="1502"/>
      <c r="R17" s="1015"/>
      <c r="S17" s="1038"/>
      <c r="T17" s="1075"/>
      <c r="U17" s="1038"/>
      <c r="V17" s="1038"/>
      <c r="W17" s="1038"/>
    </row>
    <row r="18" spans="1:23" ht="49.15" customHeight="1" thickBot="1">
      <c r="A18" s="1077"/>
      <c r="B18" s="1528"/>
      <c r="C18" s="2500"/>
      <c r="D18" s="2480"/>
      <c r="E18" s="2483"/>
      <c r="F18" s="2504"/>
      <c r="G18" s="1024" t="s">
        <v>12</v>
      </c>
      <c r="H18" s="1034">
        <f>H16+H17</f>
        <v>9523.2999999999993</v>
      </c>
      <c r="I18" s="1034">
        <f t="shared" ref="I18:K18" si="3">I16+I17</f>
        <v>9523.2999999999993</v>
      </c>
      <c r="J18" s="1034">
        <f t="shared" si="3"/>
        <v>128.69999999999999</v>
      </c>
      <c r="K18" s="1034">
        <f t="shared" si="3"/>
        <v>0</v>
      </c>
      <c r="L18" s="1034">
        <f>SUM(L16:L17)</f>
        <v>9508.9</v>
      </c>
      <c r="M18" s="1034">
        <f>SUM(M16:M17)</f>
        <v>9483.6</v>
      </c>
      <c r="N18" s="4090"/>
      <c r="O18" s="1503"/>
      <c r="P18" s="1503"/>
      <c r="Q18" s="1504"/>
      <c r="R18" s="1015"/>
      <c r="S18" s="1038"/>
      <c r="T18" s="1075"/>
      <c r="U18" s="1038"/>
      <c r="V18" s="1038"/>
      <c r="W18" s="1038"/>
    </row>
    <row r="19" spans="1:23" ht="13.15" customHeight="1">
      <c r="A19" s="2344" t="s">
        <v>11</v>
      </c>
      <c r="B19" s="2359" t="s">
        <v>11</v>
      </c>
      <c r="C19" s="2499" t="s">
        <v>58</v>
      </c>
      <c r="D19" s="2478" t="s">
        <v>711</v>
      </c>
      <c r="E19" s="2537" t="s">
        <v>41</v>
      </c>
      <c r="F19" s="2503" t="s">
        <v>112</v>
      </c>
      <c r="G19" s="1042" t="s">
        <v>56</v>
      </c>
      <c r="H19" s="1039">
        <f>I19+K19</f>
        <v>0</v>
      </c>
      <c r="I19" s="1040">
        <v>0</v>
      </c>
      <c r="J19" s="1040">
        <v>0</v>
      </c>
      <c r="K19" s="1041">
        <v>0</v>
      </c>
      <c r="L19" s="1091">
        <v>0</v>
      </c>
      <c r="M19" s="1092">
        <v>0</v>
      </c>
      <c r="N19" s="4088" t="s">
        <v>706</v>
      </c>
      <c r="O19" s="1306">
        <v>0</v>
      </c>
      <c r="P19" s="1306">
        <v>0</v>
      </c>
      <c r="Q19" s="1307">
        <v>0</v>
      </c>
      <c r="R19" s="1015"/>
      <c r="S19" s="1038"/>
      <c r="T19" s="1075"/>
      <c r="U19" s="1038"/>
      <c r="V19" s="1038"/>
      <c r="W19" s="1038"/>
    </row>
    <row r="20" spans="1:23" ht="48" customHeight="1" thickBot="1">
      <c r="A20" s="2346"/>
      <c r="B20" s="1043"/>
      <c r="C20" s="2500"/>
      <c r="D20" s="2480"/>
      <c r="E20" s="2483"/>
      <c r="F20" s="2504"/>
      <c r="G20" s="1024" t="s">
        <v>12</v>
      </c>
      <c r="H20" s="1034">
        <f>H19*1</f>
        <v>0</v>
      </c>
      <c r="I20" s="1034">
        <f t="shared" ref="I20:M20" si="4">I19*1</f>
        <v>0</v>
      </c>
      <c r="J20" s="1034">
        <f t="shared" si="4"/>
        <v>0</v>
      </c>
      <c r="K20" s="1034">
        <f t="shared" si="4"/>
        <v>0</v>
      </c>
      <c r="L20" s="1034">
        <f t="shared" si="4"/>
        <v>0</v>
      </c>
      <c r="M20" s="1034">
        <f t="shared" si="4"/>
        <v>0</v>
      </c>
      <c r="N20" s="4090"/>
      <c r="O20" s="1503"/>
      <c r="P20" s="1503"/>
      <c r="Q20" s="1504"/>
      <c r="R20" s="1015"/>
      <c r="S20" s="1038"/>
      <c r="T20" s="1075"/>
      <c r="U20" s="1038"/>
      <c r="V20" s="1038"/>
      <c r="W20" s="1038"/>
    </row>
    <row r="21" spans="1:23" ht="13.15" customHeight="1">
      <c r="A21" s="1090" t="s">
        <v>11</v>
      </c>
      <c r="B21" s="1526" t="s">
        <v>11</v>
      </c>
      <c r="C21" s="2499" t="s">
        <v>59</v>
      </c>
      <c r="D21" s="2478" t="s">
        <v>712</v>
      </c>
      <c r="E21" s="2537" t="s">
        <v>41</v>
      </c>
      <c r="F21" s="2503" t="s">
        <v>112</v>
      </c>
      <c r="G21" s="1042" t="s">
        <v>56</v>
      </c>
      <c r="H21" s="1039">
        <v>0.5</v>
      </c>
      <c r="I21" s="1040">
        <v>0.5</v>
      </c>
      <c r="J21" s="1040">
        <v>0</v>
      </c>
      <c r="K21" s="1041">
        <v>0</v>
      </c>
      <c r="L21" s="1091">
        <v>0.5</v>
      </c>
      <c r="M21" s="1092">
        <v>0.5</v>
      </c>
      <c r="N21" s="4088" t="s">
        <v>706</v>
      </c>
      <c r="O21" s="1306">
        <v>5</v>
      </c>
      <c r="P21" s="1306">
        <v>5</v>
      </c>
      <c r="Q21" s="1307">
        <v>5</v>
      </c>
      <c r="R21" s="1015"/>
      <c r="S21" s="1038"/>
      <c r="T21" s="1075"/>
      <c r="U21" s="1038"/>
      <c r="V21" s="1038"/>
      <c r="W21" s="1038"/>
    </row>
    <row r="22" spans="1:23" ht="37.15" customHeight="1" thickBot="1">
      <c r="A22" s="2336"/>
      <c r="B22" s="1528"/>
      <c r="C22" s="2500"/>
      <c r="D22" s="2480"/>
      <c r="E22" s="2483"/>
      <c r="F22" s="2504"/>
      <c r="G22" s="1024" t="s">
        <v>12</v>
      </c>
      <c r="H22" s="1034">
        <f>H21*1</f>
        <v>0.5</v>
      </c>
      <c r="I22" s="1034">
        <f t="shared" ref="I22:M22" si="5">I21*1</f>
        <v>0.5</v>
      </c>
      <c r="J22" s="1034">
        <f t="shared" si="5"/>
        <v>0</v>
      </c>
      <c r="K22" s="1034">
        <f t="shared" si="5"/>
        <v>0</v>
      </c>
      <c r="L22" s="1034">
        <f t="shared" si="5"/>
        <v>0.5</v>
      </c>
      <c r="M22" s="1034">
        <f t="shared" si="5"/>
        <v>0.5</v>
      </c>
      <c r="N22" s="4090"/>
      <c r="O22" s="1503"/>
      <c r="P22" s="1503"/>
      <c r="Q22" s="1504"/>
      <c r="R22" s="1015"/>
      <c r="S22" s="1038"/>
      <c r="T22" s="1075"/>
      <c r="U22" s="1038"/>
      <c r="V22" s="1038"/>
      <c r="W22" s="1038"/>
    </row>
    <row r="23" spans="1:23" ht="22.9" customHeight="1">
      <c r="A23" s="1090" t="s">
        <v>11</v>
      </c>
      <c r="B23" s="1526" t="s">
        <v>11</v>
      </c>
      <c r="C23" s="2499" t="s">
        <v>60</v>
      </c>
      <c r="D23" s="2478" t="s">
        <v>713</v>
      </c>
      <c r="E23" s="2537" t="s">
        <v>41</v>
      </c>
      <c r="F23" s="2503" t="s">
        <v>112</v>
      </c>
      <c r="G23" s="1042" t="s">
        <v>56</v>
      </c>
      <c r="H23" s="1039">
        <f>I23+K23</f>
        <v>0</v>
      </c>
      <c r="I23" s="1040">
        <v>0</v>
      </c>
      <c r="J23" s="1040">
        <v>0</v>
      </c>
      <c r="K23" s="1041">
        <v>0</v>
      </c>
      <c r="L23" s="1091">
        <v>0</v>
      </c>
      <c r="M23" s="1092">
        <v>0</v>
      </c>
      <c r="N23" s="4088" t="s">
        <v>706</v>
      </c>
      <c r="O23" s="1306">
        <v>0</v>
      </c>
      <c r="P23" s="1306">
        <v>0</v>
      </c>
      <c r="Q23" s="1307">
        <v>0</v>
      </c>
      <c r="R23" s="1015"/>
      <c r="S23" s="1038"/>
      <c r="T23" s="1075"/>
      <c r="U23" s="1038"/>
      <c r="V23" s="1038"/>
      <c r="W23" s="1038"/>
    </row>
    <row r="24" spans="1:23" s="1011" customFormat="1" ht="30.6" customHeight="1" thickBot="1">
      <c r="A24" s="2336"/>
      <c r="B24" s="1528"/>
      <c r="C24" s="2500"/>
      <c r="D24" s="2480"/>
      <c r="E24" s="2483"/>
      <c r="F24" s="2504"/>
      <c r="G24" s="1024" t="s">
        <v>12</v>
      </c>
      <c r="H24" s="1034">
        <f>H23*1</f>
        <v>0</v>
      </c>
      <c r="I24" s="1034">
        <f t="shared" ref="I24:M24" si="6">I23*1</f>
        <v>0</v>
      </c>
      <c r="J24" s="1034">
        <f t="shared" si="6"/>
        <v>0</v>
      </c>
      <c r="K24" s="1034">
        <f t="shared" si="6"/>
        <v>0</v>
      </c>
      <c r="L24" s="1034">
        <f t="shared" si="6"/>
        <v>0</v>
      </c>
      <c r="M24" s="1034">
        <f t="shared" si="6"/>
        <v>0</v>
      </c>
      <c r="N24" s="4090"/>
      <c r="O24" s="1503"/>
      <c r="P24" s="1503"/>
      <c r="Q24" s="1504"/>
      <c r="R24" s="1015"/>
      <c r="S24" s="1038"/>
      <c r="T24" s="1075"/>
      <c r="U24" s="1038"/>
      <c r="V24" s="1038"/>
      <c r="W24" s="1038"/>
    </row>
    <row r="25" spans="1:23" ht="13.5" thickBot="1">
      <c r="A25" s="2346" t="s">
        <v>11</v>
      </c>
      <c r="B25" s="1043" t="s">
        <v>11</v>
      </c>
      <c r="C25" s="4037" t="s">
        <v>14</v>
      </c>
      <c r="D25" s="2545"/>
      <c r="E25" s="2545"/>
      <c r="F25" s="2545"/>
      <c r="G25" s="4075"/>
      <c r="H25" s="1308">
        <f>SUM(H10,H12,H15,H18,H20,H22,H24)</f>
        <v>18451.8</v>
      </c>
      <c r="I25" s="1308">
        <f t="shared" ref="I25:M25" si="7">SUM(I10,I12,I15,I18,I20,I22,I24)</f>
        <v>18451.8</v>
      </c>
      <c r="J25" s="1308">
        <f t="shared" si="7"/>
        <v>226.7</v>
      </c>
      <c r="K25" s="1308">
        <f t="shared" si="7"/>
        <v>0</v>
      </c>
      <c r="L25" s="1308">
        <f t="shared" si="7"/>
        <v>17679.2</v>
      </c>
      <c r="M25" s="1308">
        <f t="shared" si="7"/>
        <v>17777.199999999997</v>
      </c>
      <c r="N25" s="1076"/>
      <c r="O25" s="1044"/>
      <c r="P25" s="1044"/>
      <c r="Q25" s="1045"/>
      <c r="R25" s="1038"/>
      <c r="S25" s="1038"/>
      <c r="T25" s="1038"/>
      <c r="U25" s="1038"/>
      <c r="V25" s="1038"/>
      <c r="W25" s="1038"/>
    </row>
    <row r="26" spans="1:23" ht="13.9" customHeight="1" thickBot="1">
      <c r="A26" s="1021" t="s">
        <v>11</v>
      </c>
      <c r="B26" s="1022" t="s">
        <v>13</v>
      </c>
      <c r="C26" s="2467" t="s">
        <v>714</v>
      </c>
      <c r="D26" s="2467"/>
      <c r="E26" s="2467"/>
      <c r="F26" s="2467"/>
      <c r="G26" s="2467"/>
      <c r="H26" s="2467"/>
      <c r="I26" s="2467"/>
      <c r="J26" s="2467"/>
      <c r="K26" s="2467"/>
      <c r="L26" s="2467"/>
      <c r="M26" s="2467"/>
      <c r="N26" s="2467"/>
      <c r="O26" s="2467"/>
      <c r="P26" s="2467"/>
      <c r="Q26" s="2468"/>
      <c r="R26" s="1038"/>
      <c r="S26" s="1038"/>
      <c r="T26" s="1038"/>
      <c r="U26" s="1038"/>
      <c r="V26" s="1038"/>
      <c r="W26" s="1038"/>
    </row>
    <row r="27" spans="1:23" ht="13.15" customHeight="1">
      <c r="A27" s="2528" t="s">
        <v>11</v>
      </c>
      <c r="B27" s="2531" t="s">
        <v>13</v>
      </c>
      <c r="C27" s="2475" t="s">
        <v>11</v>
      </c>
      <c r="D27" s="2534" t="s">
        <v>715</v>
      </c>
      <c r="E27" s="2537" t="s">
        <v>41</v>
      </c>
      <c r="F27" s="4108" t="s">
        <v>112</v>
      </c>
      <c r="G27" s="1023" t="s">
        <v>37</v>
      </c>
      <c r="H27" s="1053">
        <v>1000</v>
      </c>
      <c r="I27" s="1047">
        <v>1000</v>
      </c>
      <c r="J27" s="1059">
        <v>0</v>
      </c>
      <c r="K27" s="1054">
        <v>0</v>
      </c>
      <c r="L27" s="1055">
        <v>967</v>
      </c>
      <c r="M27" s="1049">
        <v>971</v>
      </c>
      <c r="N27" s="4088" t="s">
        <v>706</v>
      </c>
      <c r="O27" s="135">
        <v>4200</v>
      </c>
      <c r="P27" s="2355" t="s">
        <v>1094</v>
      </c>
      <c r="Q27" s="2353" t="s">
        <v>1095</v>
      </c>
      <c r="R27" s="1038"/>
      <c r="S27" s="1038"/>
      <c r="T27" s="1038"/>
      <c r="U27" s="1038"/>
      <c r="V27" s="1038"/>
      <c r="W27" s="1038"/>
    </row>
    <row r="28" spans="1:23" ht="33.6" customHeight="1" thickBot="1">
      <c r="A28" s="2530"/>
      <c r="B28" s="2533"/>
      <c r="C28" s="2477"/>
      <c r="D28" s="2536"/>
      <c r="E28" s="2483"/>
      <c r="F28" s="4109"/>
      <c r="G28" s="1050" t="s">
        <v>12</v>
      </c>
      <c r="H28" s="1056">
        <f>H27*1</f>
        <v>1000</v>
      </c>
      <c r="I28" s="1056">
        <f t="shared" ref="I28:M28" si="8">I27*1</f>
        <v>1000</v>
      </c>
      <c r="J28" s="1056">
        <f t="shared" si="8"/>
        <v>0</v>
      </c>
      <c r="K28" s="1056">
        <f t="shared" si="8"/>
        <v>0</v>
      </c>
      <c r="L28" s="1056">
        <f t="shared" si="8"/>
        <v>967</v>
      </c>
      <c r="M28" s="1056">
        <f t="shared" si="8"/>
        <v>971</v>
      </c>
      <c r="N28" s="4090"/>
      <c r="O28" s="1505"/>
      <c r="P28" s="1505"/>
      <c r="Q28" s="1506"/>
      <c r="R28" s="1038"/>
      <c r="S28" s="1038"/>
      <c r="T28" s="1038"/>
      <c r="U28" s="1038"/>
      <c r="V28" s="1038"/>
      <c r="W28" s="1038"/>
    </row>
    <row r="29" spans="1:23" ht="13.15" customHeight="1">
      <c r="A29" s="2528" t="s">
        <v>11</v>
      </c>
      <c r="B29" s="2531" t="s">
        <v>13</v>
      </c>
      <c r="C29" s="2475" t="s">
        <v>13</v>
      </c>
      <c r="D29" s="2534" t="s">
        <v>717</v>
      </c>
      <c r="E29" s="2537" t="s">
        <v>41</v>
      </c>
      <c r="F29" s="4108" t="s">
        <v>112</v>
      </c>
      <c r="G29" s="1046" t="s">
        <v>93</v>
      </c>
      <c r="H29" s="1053">
        <v>0.3</v>
      </c>
      <c r="I29" s="1047">
        <v>0.3</v>
      </c>
      <c r="J29" s="1059">
        <v>0</v>
      </c>
      <c r="K29" s="1054">
        <v>0</v>
      </c>
      <c r="L29" s="1055">
        <v>0.3</v>
      </c>
      <c r="M29" s="1049">
        <v>0.3</v>
      </c>
      <c r="N29" s="4088" t="s">
        <v>706</v>
      </c>
      <c r="O29" s="135">
        <v>1</v>
      </c>
      <c r="P29" s="2355" t="s">
        <v>262</v>
      </c>
      <c r="Q29" s="1309" t="s">
        <v>262</v>
      </c>
      <c r="R29" s="1038"/>
      <c r="S29" s="1038"/>
      <c r="T29" s="1075"/>
      <c r="U29" s="1038"/>
      <c r="V29" s="1038"/>
      <c r="W29" s="1038"/>
    </row>
    <row r="30" spans="1:23" ht="58.9" customHeight="1" thickBot="1">
      <c r="A30" s="2530"/>
      <c r="B30" s="2533"/>
      <c r="C30" s="2477"/>
      <c r="D30" s="2536"/>
      <c r="E30" s="2483"/>
      <c r="F30" s="4109"/>
      <c r="G30" s="1050" t="s">
        <v>12</v>
      </c>
      <c r="H30" s="1056">
        <f>H29*1</f>
        <v>0.3</v>
      </c>
      <c r="I30" s="1056">
        <f t="shared" ref="I30:M30" si="9">I29*1</f>
        <v>0.3</v>
      </c>
      <c r="J30" s="1056">
        <f t="shared" si="9"/>
        <v>0</v>
      </c>
      <c r="K30" s="1056">
        <f t="shared" si="9"/>
        <v>0</v>
      </c>
      <c r="L30" s="1056">
        <f t="shared" si="9"/>
        <v>0.3</v>
      </c>
      <c r="M30" s="1056">
        <f t="shared" si="9"/>
        <v>0.3</v>
      </c>
      <c r="N30" s="4090"/>
      <c r="O30" s="1505"/>
      <c r="P30" s="1505"/>
      <c r="Q30" s="1506"/>
      <c r="R30" s="1038"/>
      <c r="S30" s="1038"/>
      <c r="T30" s="1075"/>
      <c r="U30" s="1038"/>
      <c r="V30" s="1038"/>
      <c r="W30" s="1038"/>
    </row>
    <row r="31" spans="1:23" ht="13.15" customHeight="1">
      <c r="A31" s="2344" t="s">
        <v>11</v>
      </c>
      <c r="B31" s="2347" t="s">
        <v>13</v>
      </c>
      <c r="C31" s="2338" t="s">
        <v>36</v>
      </c>
      <c r="D31" s="2534" t="s">
        <v>718</v>
      </c>
      <c r="E31" s="2537" t="s">
        <v>41</v>
      </c>
      <c r="F31" s="4108" t="s">
        <v>112</v>
      </c>
      <c r="G31" s="1046" t="s">
        <v>56</v>
      </c>
      <c r="H31" s="1053">
        <f>I31+K31</f>
        <v>0</v>
      </c>
      <c r="I31" s="1047">
        <v>0</v>
      </c>
      <c r="J31" s="1059">
        <v>0</v>
      </c>
      <c r="K31" s="1054">
        <v>0</v>
      </c>
      <c r="L31" s="1055">
        <v>0</v>
      </c>
      <c r="M31" s="1049">
        <v>0</v>
      </c>
      <c r="N31" s="4088" t="s">
        <v>706</v>
      </c>
      <c r="O31" s="135">
        <v>0</v>
      </c>
      <c r="P31" s="2355" t="s">
        <v>76</v>
      </c>
      <c r="Q31" s="2353" t="s">
        <v>76</v>
      </c>
      <c r="R31" s="1038"/>
      <c r="S31" s="1038"/>
      <c r="T31" s="1075"/>
      <c r="U31" s="1038"/>
      <c r="V31" s="1038"/>
      <c r="W31" s="1038"/>
    </row>
    <row r="32" spans="1:23" ht="59.45" customHeight="1" thickBot="1">
      <c r="A32" s="2346"/>
      <c r="B32" s="2348"/>
      <c r="C32" s="2339"/>
      <c r="D32" s="2536"/>
      <c r="E32" s="2483"/>
      <c r="F32" s="4109"/>
      <c r="G32" s="1050" t="s">
        <v>12</v>
      </c>
      <c r="H32" s="1056">
        <f>I32+K32</f>
        <v>0</v>
      </c>
      <c r="I32" s="1056">
        <f t="shared" ref="I32:M32" si="10">I31*1</f>
        <v>0</v>
      </c>
      <c r="J32" s="1056">
        <f t="shared" si="10"/>
        <v>0</v>
      </c>
      <c r="K32" s="1056">
        <f t="shared" si="10"/>
        <v>0</v>
      </c>
      <c r="L32" s="1056">
        <f t="shared" si="10"/>
        <v>0</v>
      </c>
      <c r="M32" s="1056">
        <f t="shared" si="10"/>
        <v>0</v>
      </c>
      <c r="N32" s="4090"/>
      <c r="O32" s="1505"/>
      <c r="P32" s="1505"/>
      <c r="Q32" s="1506"/>
      <c r="R32" s="1038"/>
      <c r="S32" s="1038"/>
      <c r="T32" s="1075"/>
      <c r="U32" s="1038"/>
      <c r="V32" s="1038"/>
      <c r="W32" s="1038"/>
    </row>
    <row r="33" spans="1:23" ht="13.15" customHeight="1">
      <c r="A33" s="2528" t="s">
        <v>11</v>
      </c>
      <c r="B33" s="2531" t="s">
        <v>13</v>
      </c>
      <c r="C33" s="2475" t="s">
        <v>58</v>
      </c>
      <c r="D33" s="2534" t="s">
        <v>719</v>
      </c>
      <c r="E33" s="2537" t="s">
        <v>41</v>
      </c>
      <c r="F33" s="4108" t="s">
        <v>112</v>
      </c>
      <c r="G33" s="1046" t="s">
        <v>93</v>
      </c>
      <c r="H33" s="1053">
        <v>11.3</v>
      </c>
      <c r="I33" s="1047">
        <v>11.3</v>
      </c>
      <c r="J33" s="1310">
        <v>0</v>
      </c>
      <c r="K33" s="1088">
        <v>0</v>
      </c>
      <c r="L33" s="1311">
        <v>11.3</v>
      </c>
      <c r="M33" s="1098">
        <v>11.3</v>
      </c>
      <c r="N33" s="4088" t="s">
        <v>706</v>
      </c>
      <c r="O33" s="135">
        <v>50</v>
      </c>
      <c r="P33" s="2355" t="s">
        <v>585</v>
      </c>
      <c r="Q33" s="2353" t="s">
        <v>585</v>
      </c>
      <c r="R33" s="1038"/>
      <c r="S33" s="1038"/>
      <c r="T33" s="1075"/>
      <c r="U33" s="1038"/>
      <c r="V33" s="1038"/>
      <c r="W33" s="1038"/>
    </row>
    <row r="34" spans="1:23" ht="58.15" customHeight="1" thickBot="1">
      <c r="A34" s="2530"/>
      <c r="B34" s="2533"/>
      <c r="C34" s="2477"/>
      <c r="D34" s="2536"/>
      <c r="E34" s="2483"/>
      <c r="F34" s="4109"/>
      <c r="G34" s="1050" t="s">
        <v>12</v>
      </c>
      <c r="H34" s="1056">
        <f>SUM(H33)</f>
        <v>11.3</v>
      </c>
      <c r="I34" s="1056">
        <f t="shared" ref="I34:M34" si="11">SUM(I33)</f>
        <v>11.3</v>
      </c>
      <c r="J34" s="1312">
        <f t="shared" si="11"/>
        <v>0</v>
      </c>
      <c r="K34" s="1312">
        <f t="shared" si="11"/>
        <v>0</v>
      </c>
      <c r="L34" s="1312">
        <f t="shared" si="11"/>
        <v>11.3</v>
      </c>
      <c r="M34" s="1312">
        <f t="shared" si="11"/>
        <v>11.3</v>
      </c>
      <c r="N34" s="4090"/>
      <c r="O34" s="137"/>
      <c r="P34" s="137"/>
      <c r="Q34" s="138"/>
      <c r="R34" s="1038"/>
      <c r="S34" s="1038"/>
      <c r="T34" s="1075"/>
      <c r="U34" s="1038"/>
      <c r="V34" s="1038"/>
      <c r="W34" s="1038"/>
    </row>
    <row r="35" spans="1:23" ht="13.15" customHeight="1" thickBot="1">
      <c r="A35" s="1032" t="s">
        <v>11</v>
      </c>
      <c r="B35" s="1028" t="s">
        <v>13</v>
      </c>
      <c r="C35" s="2505" t="s">
        <v>14</v>
      </c>
      <c r="D35" s="2506"/>
      <c r="E35" s="2545"/>
      <c r="F35" s="2545"/>
      <c r="G35" s="2507"/>
      <c r="H35" s="1033">
        <f>SUM(H28,H30,H32,H34)</f>
        <v>1011.5999999999999</v>
      </c>
      <c r="I35" s="1033">
        <f>SUM(I28,I30,I32,I34)</f>
        <v>1011.5999999999999</v>
      </c>
      <c r="J35" s="1313">
        <f>SUM(J28,J34)</f>
        <v>0</v>
      </c>
      <c r="K35" s="1313">
        <f>SUM(K28:K34)</f>
        <v>0</v>
      </c>
      <c r="L35" s="1313">
        <f>SUM(L28,L30,L32,L34)</f>
        <v>978.59999999999991</v>
      </c>
      <c r="M35" s="1313">
        <f>SUM(M28,M30,M32,M34)</f>
        <v>982.59999999999991</v>
      </c>
      <c r="N35" s="1029"/>
      <c r="O35" s="1030"/>
      <c r="P35" s="1030"/>
      <c r="Q35" s="1031"/>
      <c r="R35" s="1038"/>
      <c r="S35" s="1038"/>
      <c r="T35" s="1075"/>
      <c r="U35" s="1038"/>
      <c r="V35" s="1038"/>
      <c r="W35" s="1038"/>
    </row>
    <row r="36" spans="1:23" ht="41.45" customHeight="1" thickBot="1">
      <c r="A36" s="1021" t="s">
        <v>11</v>
      </c>
      <c r="B36" s="1022" t="s">
        <v>35</v>
      </c>
      <c r="C36" s="2467" t="s">
        <v>720</v>
      </c>
      <c r="D36" s="2467"/>
      <c r="E36" s="2467"/>
      <c r="F36" s="2467"/>
      <c r="G36" s="2467"/>
      <c r="H36" s="2467"/>
      <c r="I36" s="2467"/>
      <c r="J36" s="2467"/>
      <c r="K36" s="2467"/>
      <c r="L36" s="2467"/>
      <c r="M36" s="2467"/>
      <c r="N36" s="2467"/>
      <c r="O36" s="2467"/>
      <c r="P36" s="2467"/>
      <c r="Q36" s="2468"/>
      <c r="R36" s="1038"/>
      <c r="S36" s="1038"/>
      <c r="T36" s="1075"/>
      <c r="U36" s="1038"/>
      <c r="V36" s="1038"/>
      <c r="W36" s="1038"/>
    </row>
    <row r="37" spans="1:23">
      <c r="A37" s="2528" t="s">
        <v>11</v>
      </c>
      <c r="B37" s="2531" t="s">
        <v>35</v>
      </c>
      <c r="C37" s="2335" t="s">
        <v>11</v>
      </c>
      <c r="D37" s="2534" t="s">
        <v>721</v>
      </c>
      <c r="E37" s="2537" t="s">
        <v>41</v>
      </c>
      <c r="F37" s="2537" t="s">
        <v>100</v>
      </c>
      <c r="G37" s="1046" t="s">
        <v>37</v>
      </c>
      <c r="H37" s="1053">
        <v>1667.4</v>
      </c>
      <c r="I37" s="1053">
        <v>1667.4</v>
      </c>
      <c r="J37" s="1059">
        <v>0</v>
      </c>
      <c r="K37" s="1054">
        <v>0</v>
      </c>
      <c r="L37" s="1053">
        <v>1667.4</v>
      </c>
      <c r="M37" s="1053">
        <v>1667.4</v>
      </c>
      <c r="N37" s="4088" t="s">
        <v>706</v>
      </c>
      <c r="O37" s="135"/>
      <c r="P37" s="2355"/>
      <c r="Q37" s="2353"/>
      <c r="R37" s="1038"/>
      <c r="S37" s="1038"/>
      <c r="T37" s="1038"/>
      <c r="U37" s="1038"/>
      <c r="V37" s="1038"/>
      <c r="W37" s="1038"/>
    </row>
    <row r="38" spans="1:23" ht="36" customHeight="1" thickBot="1">
      <c r="A38" s="2530"/>
      <c r="B38" s="2533"/>
      <c r="C38" s="1314"/>
      <c r="D38" s="2536"/>
      <c r="E38" s="2483"/>
      <c r="F38" s="2483"/>
      <c r="G38" s="1050" t="s">
        <v>12</v>
      </c>
      <c r="H38" s="1056">
        <f>H37</f>
        <v>1667.4</v>
      </c>
      <c r="I38" s="1051">
        <f>SUM(I37:I37)</f>
        <v>1667.4</v>
      </c>
      <c r="J38" s="1057">
        <v>0</v>
      </c>
      <c r="K38" s="1058">
        <f>SUM(K37:K37)</f>
        <v>0</v>
      </c>
      <c r="L38" s="1094">
        <f>L37</f>
        <v>1667.4</v>
      </c>
      <c r="M38" s="1095">
        <f>M37</f>
        <v>1667.4</v>
      </c>
      <c r="N38" s="4090"/>
      <c r="O38" s="137"/>
      <c r="P38" s="137"/>
      <c r="Q38" s="138"/>
      <c r="R38" s="1038"/>
      <c r="S38" s="1038"/>
      <c r="T38" s="1038"/>
      <c r="U38" s="1038"/>
      <c r="V38" s="1038"/>
      <c r="W38" s="1038"/>
    </row>
    <row r="39" spans="1:23" ht="13.15" customHeight="1" thickBot="1">
      <c r="A39" s="1032" t="s">
        <v>11</v>
      </c>
      <c r="B39" s="1028" t="s">
        <v>35</v>
      </c>
      <c r="C39" s="2505" t="s">
        <v>14</v>
      </c>
      <c r="D39" s="2506"/>
      <c r="E39" s="2545"/>
      <c r="F39" s="2545"/>
      <c r="G39" s="2507"/>
      <c r="H39" s="1056">
        <f>H38</f>
        <v>1667.4</v>
      </c>
      <c r="I39" s="1051">
        <f>SUM(I38:I38)</f>
        <v>1667.4</v>
      </c>
      <c r="J39" s="1057">
        <v>0</v>
      </c>
      <c r="K39" s="1058">
        <f>SUM(K38:K38)</f>
        <v>0</v>
      </c>
      <c r="L39" s="1094">
        <f>L38</f>
        <v>1667.4</v>
      </c>
      <c r="M39" s="1095">
        <f>M38</f>
        <v>1667.4</v>
      </c>
      <c r="N39" s="1029"/>
      <c r="O39" s="1030"/>
      <c r="P39" s="1030"/>
      <c r="Q39" s="1031"/>
      <c r="R39" s="1038"/>
      <c r="S39" s="1038"/>
      <c r="T39" s="1038"/>
      <c r="U39" s="1038"/>
      <c r="V39" s="1038"/>
      <c r="W39" s="1038"/>
    </row>
    <row r="40" spans="1:23" ht="28.9" customHeight="1" thickBot="1">
      <c r="A40" s="1021" t="s">
        <v>11</v>
      </c>
      <c r="B40" s="1022" t="s">
        <v>36</v>
      </c>
      <c r="C40" s="2467" t="s">
        <v>722</v>
      </c>
      <c r="D40" s="2467"/>
      <c r="E40" s="2467"/>
      <c r="F40" s="2467"/>
      <c r="G40" s="2467"/>
      <c r="H40" s="2467"/>
      <c r="I40" s="2467"/>
      <c r="J40" s="2467"/>
      <c r="K40" s="2467"/>
      <c r="L40" s="2467"/>
      <c r="M40" s="2467"/>
      <c r="N40" s="2467"/>
      <c r="O40" s="2467"/>
      <c r="P40" s="2467"/>
      <c r="Q40" s="2468"/>
      <c r="R40" s="1038"/>
      <c r="S40" s="1038"/>
      <c r="T40" s="1038"/>
      <c r="U40" s="1038"/>
      <c r="V40" s="1038"/>
      <c r="W40" s="1038"/>
    </row>
    <row r="41" spans="1:23">
      <c r="A41" s="2528" t="s">
        <v>11</v>
      </c>
      <c r="B41" s="2531" t="s">
        <v>36</v>
      </c>
      <c r="C41" s="2475" t="s">
        <v>11</v>
      </c>
      <c r="D41" s="2534" t="s">
        <v>723</v>
      </c>
      <c r="E41" s="2537" t="s">
        <v>41</v>
      </c>
      <c r="F41" s="4108" t="s">
        <v>112</v>
      </c>
      <c r="G41" s="1046" t="s">
        <v>37</v>
      </c>
      <c r="H41" s="1053">
        <v>120</v>
      </c>
      <c r="I41" s="1047">
        <v>120</v>
      </c>
      <c r="J41" s="1059">
        <v>0</v>
      </c>
      <c r="K41" s="1054">
        <v>0</v>
      </c>
      <c r="L41" s="1053">
        <v>100</v>
      </c>
      <c r="M41" s="1053">
        <v>100</v>
      </c>
      <c r="N41" s="4088" t="s">
        <v>706</v>
      </c>
      <c r="O41" s="135">
        <v>380</v>
      </c>
      <c r="P41" s="2355" t="s">
        <v>1022</v>
      </c>
      <c r="Q41" s="2353" t="s">
        <v>1022</v>
      </c>
      <c r="R41" s="1038"/>
      <c r="S41" s="1038"/>
      <c r="T41" s="1038"/>
      <c r="U41" s="1038"/>
      <c r="V41" s="1038"/>
      <c r="W41" s="1038"/>
    </row>
    <row r="42" spans="1:23" ht="13.9" customHeight="1" thickBot="1">
      <c r="A42" s="2530"/>
      <c r="B42" s="2533"/>
      <c r="C42" s="2477"/>
      <c r="D42" s="2536"/>
      <c r="E42" s="2483"/>
      <c r="F42" s="4109"/>
      <c r="G42" s="1050" t="s">
        <v>12</v>
      </c>
      <c r="H42" s="1056">
        <f>H41</f>
        <v>120</v>
      </c>
      <c r="I42" s="1051">
        <f>SUM(I41:I41)</f>
        <v>120</v>
      </c>
      <c r="J42" s="1057">
        <v>0</v>
      </c>
      <c r="K42" s="1058">
        <f>SUM(K41:K41)</f>
        <v>0</v>
      </c>
      <c r="L42" s="1094">
        <f>L41</f>
        <v>100</v>
      </c>
      <c r="M42" s="1095">
        <f>M41</f>
        <v>100</v>
      </c>
      <c r="N42" s="4090"/>
      <c r="O42" s="1505"/>
      <c r="P42" s="1505"/>
      <c r="Q42" s="1506"/>
      <c r="R42" s="1038"/>
      <c r="S42" s="1038"/>
      <c r="T42" s="1038"/>
      <c r="U42" s="1038"/>
      <c r="V42" s="1038"/>
      <c r="W42" s="1038"/>
    </row>
    <row r="43" spans="1:23" ht="13.15" customHeight="1" thickBot="1">
      <c r="A43" s="1032" t="s">
        <v>11</v>
      </c>
      <c r="B43" s="1028" t="s">
        <v>36</v>
      </c>
      <c r="C43" s="2505" t="s">
        <v>14</v>
      </c>
      <c r="D43" s="2506"/>
      <c r="E43" s="2545"/>
      <c r="F43" s="2545"/>
      <c r="G43" s="2507"/>
      <c r="H43" s="1033">
        <f t="shared" ref="H43:M43" si="12">SUM(H42)</f>
        <v>120</v>
      </c>
      <c r="I43" s="1033">
        <f t="shared" si="12"/>
        <v>120</v>
      </c>
      <c r="J43" s="1033">
        <f t="shared" si="12"/>
        <v>0</v>
      </c>
      <c r="K43" s="1033">
        <f t="shared" si="12"/>
        <v>0</v>
      </c>
      <c r="L43" s="1033">
        <f t="shared" si="12"/>
        <v>100</v>
      </c>
      <c r="M43" s="1033">
        <f t="shared" si="12"/>
        <v>100</v>
      </c>
      <c r="N43" s="1029"/>
      <c r="O43" s="1030"/>
      <c r="P43" s="1030"/>
      <c r="Q43" s="1031"/>
      <c r="R43" s="1038"/>
      <c r="S43" s="1038"/>
      <c r="T43" s="1038"/>
      <c r="U43" s="1038"/>
      <c r="V43" s="1038"/>
      <c r="W43" s="1038"/>
    </row>
    <row r="44" spans="1:23" ht="25.15" customHeight="1" thickBot="1">
      <c r="A44" s="1021" t="s">
        <v>11</v>
      </c>
      <c r="B44" s="1022" t="s">
        <v>58</v>
      </c>
      <c r="C44" s="2467" t="s">
        <v>724</v>
      </c>
      <c r="D44" s="2467"/>
      <c r="E44" s="2467"/>
      <c r="F44" s="2467"/>
      <c r="G44" s="2467"/>
      <c r="H44" s="2467"/>
      <c r="I44" s="2467"/>
      <c r="J44" s="2467"/>
      <c r="K44" s="2467"/>
      <c r="L44" s="2467"/>
      <c r="M44" s="2467"/>
      <c r="N44" s="2467"/>
      <c r="O44" s="2467"/>
      <c r="P44" s="2467"/>
      <c r="Q44" s="2468"/>
      <c r="R44" s="1038"/>
      <c r="S44" s="1038"/>
      <c r="T44" s="1038"/>
      <c r="U44" s="1038"/>
      <c r="V44" s="1038"/>
      <c r="W44" s="1038"/>
    </row>
    <row r="45" spans="1:23">
      <c r="A45" s="2987" t="s">
        <v>11</v>
      </c>
      <c r="B45" s="2989" t="s">
        <v>58</v>
      </c>
      <c r="C45" s="2499" t="s">
        <v>11</v>
      </c>
      <c r="D45" s="2700" t="s">
        <v>725</v>
      </c>
      <c r="E45" s="2537" t="s">
        <v>41</v>
      </c>
      <c r="F45" s="2519" t="s">
        <v>112</v>
      </c>
      <c r="G45" s="1023" t="s">
        <v>93</v>
      </c>
      <c r="H45" s="1053">
        <v>332.8</v>
      </c>
      <c r="I45" s="1047">
        <v>332.8</v>
      </c>
      <c r="J45" s="1059">
        <v>0</v>
      </c>
      <c r="K45" s="1054">
        <v>0</v>
      </c>
      <c r="L45" s="1055">
        <v>214</v>
      </c>
      <c r="M45" s="1049">
        <v>172.4</v>
      </c>
      <c r="N45" s="4088" t="s">
        <v>706</v>
      </c>
      <c r="O45" s="135">
        <v>1220</v>
      </c>
      <c r="P45" s="2355" t="s">
        <v>1096</v>
      </c>
      <c r="Q45" s="2353" t="s">
        <v>1097</v>
      </c>
      <c r="R45" s="1038"/>
      <c r="S45" s="1038"/>
      <c r="T45" s="1038"/>
      <c r="U45" s="1038"/>
      <c r="V45" s="1038"/>
      <c r="W45" s="1038"/>
    </row>
    <row r="46" spans="1:23" ht="45" customHeight="1" thickBot="1">
      <c r="A46" s="2988"/>
      <c r="B46" s="2990"/>
      <c r="C46" s="2500"/>
      <c r="D46" s="2702"/>
      <c r="E46" s="2483"/>
      <c r="F46" s="2521"/>
      <c r="G46" s="1050" t="s">
        <v>12</v>
      </c>
      <c r="H46" s="1056">
        <f>H45</f>
        <v>332.8</v>
      </c>
      <c r="I46" s="1056">
        <f t="shared" ref="I46:M46" si="13">I45</f>
        <v>332.8</v>
      </c>
      <c r="J46" s="1056">
        <f t="shared" si="13"/>
        <v>0</v>
      </c>
      <c r="K46" s="1056">
        <f t="shared" si="13"/>
        <v>0</v>
      </c>
      <c r="L46" s="1056">
        <f t="shared" si="13"/>
        <v>214</v>
      </c>
      <c r="M46" s="1056">
        <f t="shared" si="13"/>
        <v>172.4</v>
      </c>
      <c r="N46" s="4090"/>
      <c r="O46" s="1505"/>
      <c r="P46" s="137"/>
      <c r="Q46" s="138"/>
      <c r="R46" s="1038"/>
      <c r="S46" s="1038"/>
      <c r="T46" s="1038"/>
      <c r="U46" s="1038"/>
      <c r="V46" s="1038"/>
      <c r="W46" s="1038"/>
    </row>
    <row r="47" spans="1:23" ht="13.15" customHeight="1">
      <c r="A47" s="2987" t="s">
        <v>11</v>
      </c>
      <c r="B47" s="2989" t="s">
        <v>58</v>
      </c>
      <c r="C47" s="2499" t="s">
        <v>13</v>
      </c>
      <c r="D47" s="2700" t="s">
        <v>726</v>
      </c>
      <c r="E47" s="2537" t="s">
        <v>41</v>
      </c>
      <c r="F47" s="2519" t="s">
        <v>112</v>
      </c>
      <c r="G47" s="1023" t="s">
        <v>93</v>
      </c>
      <c r="H47" s="1053">
        <v>51.3</v>
      </c>
      <c r="I47" s="1047">
        <v>51.3</v>
      </c>
      <c r="J47" s="1059">
        <v>0</v>
      </c>
      <c r="K47" s="1054">
        <v>0</v>
      </c>
      <c r="L47" s="1055">
        <v>43.6</v>
      </c>
      <c r="M47" s="1049">
        <v>37.1</v>
      </c>
      <c r="N47" s="4088" t="s">
        <v>708</v>
      </c>
      <c r="O47" s="135">
        <v>900</v>
      </c>
      <c r="P47" s="2355" t="s">
        <v>1098</v>
      </c>
      <c r="Q47" s="2353" t="s">
        <v>1099</v>
      </c>
      <c r="R47" s="1038"/>
      <c r="S47" s="1038"/>
      <c r="T47" s="1038"/>
      <c r="U47" s="1038"/>
      <c r="V47" s="1038"/>
      <c r="W47" s="1038"/>
    </row>
    <row r="48" spans="1:23" ht="46.9" customHeight="1" thickBot="1">
      <c r="A48" s="2988"/>
      <c r="B48" s="2990"/>
      <c r="C48" s="2500"/>
      <c r="D48" s="2702"/>
      <c r="E48" s="2483"/>
      <c r="F48" s="2521"/>
      <c r="G48" s="1050" t="s">
        <v>12</v>
      </c>
      <c r="H48" s="1056">
        <f>H47</f>
        <v>51.3</v>
      </c>
      <c r="I48" s="1051">
        <f>SUM(I47:I47)</f>
        <v>51.3</v>
      </c>
      <c r="J48" s="1057">
        <v>0</v>
      </c>
      <c r="K48" s="1058">
        <f>SUM(K47:K47)</f>
        <v>0</v>
      </c>
      <c r="L48" s="1094">
        <f>L47</f>
        <v>43.6</v>
      </c>
      <c r="M48" s="1095">
        <f>M47</f>
        <v>37.1</v>
      </c>
      <c r="N48" s="4090"/>
      <c r="O48" s="1505"/>
      <c r="P48" s="1505"/>
      <c r="Q48" s="1506"/>
      <c r="R48" s="1038"/>
      <c r="S48" s="1038"/>
      <c r="T48" s="1038"/>
      <c r="U48" s="1038"/>
      <c r="V48" s="1038"/>
      <c r="W48" s="1038"/>
    </row>
    <row r="49" spans="1:23" ht="13.15" customHeight="1" thickBot="1">
      <c r="A49" s="1032" t="s">
        <v>11</v>
      </c>
      <c r="B49" s="1028" t="s">
        <v>58</v>
      </c>
      <c r="C49" s="2505" t="s">
        <v>14</v>
      </c>
      <c r="D49" s="2506"/>
      <c r="E49" s="2506"/>
      <c r="F49" s="2506"/>
      <c r="G49" s="2507"/>
      <c r="H49" s="1033">
        <f>H46+H48</f>
        <v>384.1</v>
      </c>
      <c r="I49" s="1033">
        <f t="shared" ref="I49:M49" si="14">I46+I48</f>
        <v>384.1</v>
      </c>
      <c r="J49" s="1033">
        <f t="shared" si="14"/>
        <v>0</v>
      </c>
      <c r="K49" s="1033">
        <f t="shared" si="14"/>
        <v>0</v>
      </c>
      <c r="L49" s="1033">
        <f t="shared" si="14"/>
        <v>257.60000000000002</v>
      </c>
      <c r="M49" s="1033">
        <f t="shared" si="14"/>
        <v>209.5</v>
      </c>
      <c r="N49" s="1029"/>
      <c r="O49" s="1030"/>
      <c r="P49" s="1030"/>
      <c r="Q49" s="1031"/>
      <c r="R49" s="1038"/>
      <c r="S49" s="1038"/>
      <c r="T49" s="1038"/>
      <c r="U49" s="1038"/>
      <c r="V49" s="1038"/>
      <c r="W49" s="1038"/>
    </row>
    <row r="50" spans="1:23" ht="45.6" customHeight="1" thickBot="1">
      <c r="A50" s="1021" t="s">
        <v>11</v>
      </c>
      <c r="B50" s="2574" t="s">
        <v>64</v>
      </c>
      <c r="C50" s="2575"/>
      <c r="D50" s="2575"/>
      <c r="E50" s="2575"/>
      <c r="F50" s="2575"/>
      <c r="G50" s="2575"/>
      <c r="H50" s="1315">
        <f t="shared" ref="H50:M50" si="15">H25+H35+H39+H43+H49</f>
        <v>21634.899999999998</v>
      </c>
      <c r="I50" s="1315">
        <f t="shared" si="15"/>
        <v>21634.899999999998</v>
      </c>
      <c r="J50" s="1315">
        <f t="shared" si="15"/>
        <v>226.7</v>
      </c>
      <c r="K50" s="1315">
        <f t="shared" si="15"/>
        <v>0</v>
      </c>
      <c r="L50" s="1315">
        <f t="shared" si="15"/>
        <v>20682.8</v>
      </c>
      <c r="M50" s="1315">
        <f t="shared" si="15"/>
        <v>20736.699999999997</v>
      </c>
      <c r="N50" s="1062"/>
      <c r="O50" s="1035"/>
      <c r="P50" s="1035"/>
      <c r="Q50" s="1036"/>
      <c r="R50" s="1038"/>
      <c r="S50" s="1038"/>
      <c r="T50" s="1075"/>
      <c r="U50" s="1038"/>
      <c r="V50" s="1038"/>
      <c r="W50" s="1038"/>
    </row>
    <row r="51" spans="1:23" ht="24.75" thickBot="1">
      <c r="A51" s="1020" t="s">
        <v>13</v>
      </c>
      <c r="B51" s="2465" t="s">
        <v>727</v>
      </c>
      <c r="C51" s="2465"/>
      <c r="D51" s="2465"/>
      <c r="E51" s="2465"/>
      <c r="F51" s="2465"/>
      <c r="G51" s="2465"/>
      <c r="H51" s="2465"/>
      <c r="I51" s="2465"/>
      <c r="J51" s="2465"/>
      <c r="K51" s="2465"/>
      <c r="L51" s="2465"/>
      <c r="M51" s="2465"/>
      <c r="N51" s="2465"/>
      <c r="O51" s="2465"/>
      <c r="P51" s="2465"/>
      <c r="Q51" s="2466"/>
      <c r="R51" s="1038"/>
      <c r="S51" s="1038"/>
      <c r="T51" s="1075"/>
      <c r="U51" s="1038"/>
      <c r="V51" s="1038"/>
      <c r="W51" s="1038"/>
    </row>
    <row r="52" spans="1:23" ht="13.5" thickBot="1">
      <c r="A52" s="1021" t="s">
        <v>13</v>
      </c>
      <c r="B52" s="1022" t="s">
        <v>11</v>
      </c>
      <c r="C52" s="2467" t="s">
        <v>728</v>
      </c>
      <c r="D52" s="2467"/>
      <c r="E52" s="2467"/>
      <c r="F52" s="2467"/>
      <c r="G52" s="2467"/>
      <c r="H52" s="2467"/>
      <c r="I52" s="2467"/>
      <c r="J52" s="2467"/>
      <c r="K52" s="2467"/>
      <c r="L52" s="2467"/>
      <c r="M52" s="2467"/>
      <c r="N52" s="2467"/>
      <c r="O52" s="2467"/>
      <c r="P52" s="2467"/>
      <c r="Q52" s="2468"/>
      <c r="R52" s="1038"/>
      <c r="S52" s="1038"/>
      <c r="T52" s="1075"/>
      <c r="U52" s="1038"/>
      <c r="V52" s="1038"/>
      <c r="W52" s="1038"/>
    </row>
    <row r="53" spans="1:23">
      <c r="A53" s="2344" t="s">
        <v>13</v>
      </c>
      <c r="B53" s="2359" t="s">
        <v>11</v>
      </c>
      <c r="C53" s="2557" t="s">
        <v>11</v>
      </c>
      <c r="D53" s="2501" t="s">
        <v>729</v>
      </c>
      <c r="E53" s="4086" t="s">
        <v>730</v>
      </c>
      <c r="F53" s="4102" t="s">
        <v>112</v>
      </c>
      <c r="G53" s="1316" t="s">
        <v>93</v>
      </c>
      <c r="H53" s="1078">
        <v>162.5</v>
      </c>
      <c r="I53" s="1047">
        <v>162.5</v>
      </c>
      <c r="J53" s="1059">
        <v>142.5</v>
      </c>
      <c r="K53" s="1047">
        <v>0</v>
      </c>
      <c r="L53" s="1059">
        <v>162.5</v>
      </c>
      <c r="M53" s="1100">
        <v>162.5</v>
      </c>
      <c r="N53" s="4113" t="s">
        <v>731</v>
      </c>
      <c r="O53" s="2349">
        <v>26</v>
      </c>
      <c r="P53" s="2349">
        <v>26</v>
      </c>
      <c r="Q53" s="2351">
        <v>26</v>
      </c>
      <c r="R53" s="1038"/>
      <c r="S53" s="1038"/>
      <c r="T53" s="1075"/>
      <c r="U53" s="1038"/>
      <c r="V53" s="1038"/>
      <c r="W53" s="1038"/>
    </row>
    <row r="54" spans="1:23" ht="13.9" customHeight="1">
      <c r="A54" s="2345"/>
      <c r="B54" s="2360"/>
      <c r="C54" s="2558"/>
      <c r="D54" s="2512"/>
      <c r="E54" s="3727"/>
      <c r="F54" s="4103"/>
      <c r="G54" s="1317" t="s">
        <v>732</v>
      </c>
      <c r="H54" s="2361">
        <v>112.7</v>
      </c>
      <c r="I54" s="1052">
        <v>112.7</v>
      </c>
      <c r="J54" s="1318">
        <v>110</v>
      </c>
      <c r="K54" s="1052">
        <v>0</v>
      </c>
      <c r="L54" s="1318">
        <v>112.7</v>
      </c>
      <c r="M54" s="1101">
        <v>112.7</v>
      </c>
      <c r="N54" s="4048"/>
      <c r="O54" s="2350"/>
      <c r="P54" s="1067"/>
      <c r="Q54" s="2352"/>
      <c r="R54" s="1038"/>
      <c r="S54" s="1038"/>
      <c r="T54" s="1075"/>
      <c r="U54" s="1038"/>
      <c r="V54" s="1038"/>
      <c r="W54" s="1038"/>
    </row>
    <row r="55" spans="1:23" ht="13.15" customHeight="1">
      <c r="A55" s="2345"/>
      <c r="B55" s="2360"/>
      <c r="C55" s="2558"/>
      <c r="D55" s="2512"/>
      <c r="E55" s="3727"/>
      <c r="F55" s="4103"/>
      <c r="G55" s="1320" t="s">
        <v>285</v>
      </c>
      <c r="H55" s="2361">
        <v>43.3</v>
      </c>
      <c r="I55" s="1078">
        <v>43.3</v>
      </c>
      <c r="J55" s="1099">
        <v>32.700000000000003</v>
      </c>
      <c r="K55" s="1078">
        <v>0</v>
      </c>
      <c r="L55" s="1099">
        <v>43.3</v>
      </c>
      <c r="M55" s="1079">
        <v>43.3</v>
      </c>
      <c r="N55" s="1321"/>
      <c r="O55" s="2350"/>
      <c r="P55" s="1067"/>
      <c r="Q55" s="2352"/>
      <c r="R55" s="1038"/>
      <c r="S55" s="1038"/>
      <c r="T55" s="1075"/>
      <c r="U55" s="1038"/>
      <c r="V55" s="1038"/>
      <c r="W55" s="1038"/>
    </row>
    <row r="56" spans="1:23">
      <c r="A56" s="2345"/>
      <c r="B56" s="2360"/>
      <c r="C56" s="2558"/>
      <c r="D56" s="2512"/>
      <c r="E56" s="3727"/>
      <c r="F56" s="4103"/>
      <c r="G56" s="1322" t="s">
        <v>733</v>
      </c>
      <c r="H56" s="2361">
        <v>61.5</v>
      </c>
      <c r="I56" s="1078">
        <v>61.5</v>
      </c>
      <c r="J56" s="1078">
        <v>52.7</v>
      </c>
      <c r="K56" s="1078">
        <v>0</v>
      </c>
      <c r="L56" s="1099">
        <v>61.5</v>
      </c>
      <c r="M56" s="1079">
        <v>61.5</v>
      </c>
      <c r="N56" s="1321"/>
      <c r="O56" s="2350"/>
      <c r="P56" s="1067"/>
      <c r="Q56" s="2352"/>
      <c r="R56" s="1038"/>
      <c r="S56" s="1038"/>
      <c r="T56" s="1075"/>
      <c r="U56" s="1038"/>
      <c r="V56" s="1038"/>
      <c r="W56" s="1038"/>
    </row>
    <row r="57" spans="1:23">
      <c r="A57" s="2345"/>
      <c r="B57" s="2360"/>
      <c r="C57" s="2559"/>
      <c r="D57" s="2512"/>
      <c r="E57" s="3727"/>
      <c r="F57" s="4104"/>
      <c r="G57" s="1320" t="s">
        <v>37</v>
      </c>
      <c r="H57" s="2361">
        <v>269.7</v>
      </c>
      <c r="I57" s="1078">
        <v>185.9</v>
      </c>
      <c r="J57" s="1099">
        <v>125.8</v>
      </c>
      <c r="K57" s="1078">
        <v>83.8</v>
      </c>
      <c r="L57" s="1099">
        <v>269.7</v>
      </c>
      <c r="M57" s="1099">
        <v>269.7</v>
      </c>
      <c r="N57" s="4096"/>
      <c r="O57" s="1080"/>
      <c r="P57" s="1081"/>
      <c r="Q57" s="1082"/>
      <c r="R57" s="1038"/>
      <c r="S57" s="1038"/>
      <c r="T57" s="1075"/>
      <c r="U57" s="1038"/>
      <c r="V57" s="1038"/>
      <c r="W57" s="1038"/>
    </row>
    <row r="58" spans="1:23" ht="13.5" thickBot="1">
      <c r="A58" s="1061"/>
      <c r="B58" s="1043"/>
      <c r="C58" s="2560"/>
      <c r="D58" s="2502"/>
      <c r="E58" s="4087"/>
      <c r="F58" s="4105"/>
      <c r="G58" s="1323" t="s">
        <v>12</v>
      </c>
      <c r="H58" s="1051">
        <f>H53+H54+H55+H56+H57</f>
        <v>649.70000000000005</v>
      </c>
      <c r="I58" s="1051">
        <f>I53+I54+I55+I56+I57</f>
        <v>565.9</v>
      </c>
      <c r="J58" s="1051">
        <f>J53+J54+J55+J56+J57</f>
        <v>463.7</v>
      </c>
      <c r="K58" s="1051">
        <f>SUM(K53:K57)</f>
        <v>83.8</v>
      </c>
      <c r="L58" s="1051">
        <f>SUM(L53:L57)</f>
        <v>649.70000000000005</v>
      </c>
      <c r="M58" s="1051">
        <f>SUM(M53:M57)</f>
        <v>649.70000000000005</v>
      </c>
      <c r="N58" s="4106"/>
      <c r="O58" s="2357"/>
      <c r="P58" s="1068"/>
      <c r="Q58" s="2358"/>
      <c r="R58" s="1038"/>
      <c r="S58" s="1038"/>
      <c r="T58" s="1075"/>
      <c r="U58" s="1038"/>
      <c r="V58" s="1038"/>
      <c r="W58" s="1038"/>
    </row>
    <row r="59" spans="1:23" ht="24">
      <c r="A59" s="2344" t="s">
        <v>13</v>
      </c>
      <c r="B59" s="2359" t="s">
        <v>11</v>
      </c>
      <c r="C59" s="2557" t="s">
        <v>13</v>
      </c>
      <c r="D59" s="2501" t="s">
        <v>734</v>
      </c>
      <c r="E59" s="4086" t="s">
        <v>735</v>
      </c>
      <c r="F59" s="4102" t="s">
        <v>112</v>
      </c>
      <c r="G59" s="1316" t="s">
        <v>93</v>
      </c>
      <c r="H59" s="1324">
        <v>229.1</v>
      </c>
      <c r="I59" s="1324">
        <v>229.1</v>
      </c>
      <c r="J59" s="1486">
        <v>179.2</v>
      </c>
      <c r="K59" s="1083">
        <v>0</v>
      </c>
      <c r="L59" s="1324">
        <v>229.1</v>
      </c>
      <c r="M59" s="1102">
        <v>229.1</v>
      </c>
      <c r="N59" s="2363" t="s">
        <v>731</v>
      </c>
      <c r="O59" s="2349">
        <v>56</v>
      </c>
      <c r="P59" s="2349">
        <v>56</v>
      </c>
      <c r="Q59" s="2351">
        <v>56</v>
      </c>
      <c r="R59" s="1038"/>
      <c r="S59" s="1038"/>
      <c r="T59" s="1075"/>
      <c r="U59" s="1038"/>
      <c r="V59" s="1038"/>
      <c r="W59" s="1038"/>
    </row>
    <row r="60" spans="1:23">
      <c r="A60" s="2345"/>
      <c r="B60" s="2360"/>
      <c r="C60" s="2558"/>
      <c r="D60" s="2512"/>
      <c r="E60" s="3727"/>
      <c r="F60" s="4103"/>
      <c r="G60" s="1066" t="s">
        <v>285</v>
      </c>
      <c r="H60" s="1078">
        <v>57.1</v>
      </c>
      <c r="I60" s="1078">
        <v>57.1</v>
      </c>
      <c r="J60" s="1099">
        <v>40.4</v>
      </c>
      <c r="K60" s="1079">
        <v>0</v>
      </c>
      <c r="L60" s="1078">
        <v>57.1</v>
      </c>
      <c r="M60" s="1103">
        <v>57.1</v>
      </c>
      <c r="N60" s="1321"/>
      <c r="O60" s="1507"/>
      <c r="P60" s="1508"/>
      <c r="Q60" s="1509"/>
      <c r="R60" s="1038"/>
      <c r="S60" s="1038"/>
      <c r="T60" s="1075"/>
      <c r="U60" s="1038"/>
      <c r="V60" s="1038"/>
      <c r="W60" s="1038"/>
    </row>
    <row r="61" spans="1:23">
      <c r="A61" s="2345"/>
      <c r="B61" s="2360"/>
      <c r="C61" s="2559"/>
      <c r="D61" s="2512"/>
      <c r="E61" s="3727"/>
      <c r="F61" s="4104"/>
      <c r="G61" s="1320" t="s">
        <v>37</v>
      </c>
      <c r="H61" s="1078">
        <v>190.7</v>
      </c>
      <c r="I61" s="1078">
        <v>190.7</v>
      </c>
      <c r="J61" s="1099">
        <v>176</v>
      </c>
      <c r="K61" s="1079">
        <v>0</v>
      </c>
      <c r="L61" s="1078">
        <v>190.7</v>
      </c>
      <c r="M61" s="1099">
        <v>190.7</v>
      </c>
      <c r="N61" s="4096"/>
      <c r="O61" s="1080"/>
      <c r="P61" s="1081"/>
      <c r="Q61" s="1082"/>
      <c r="R61" s="1038"/>
      <c r="S61" s="1038"/>
      <c r="T61" s="1075"/>
      <c r="U61" s="1038"/>
      <c r="V61" s="1038"/>
      <c r="W61" s="1038"/>
    </row>
    <row r="62" spans="1:23" ht="24" customHeight="1" thickBot="1">
      <c r="A62" s="1061"/>
      <c r="B62" s="1043"/>
      <c r="C62" s="2560"/>
      <c r="D62" s="2502"/>
      <c r="E62" s="4087"/>
      <c r="F62" s="4105"/>
      <c r="G62" s="1323" t="s">
        <v>12</v>
      </c>
      <c r="H62" s="1051">
        <f t="shared" ref="H62:M62" si="16">H59+H60+H61</f>
        <v>476.9</v>
      </c>
      <c r="I62" s="1051">
        <f t="shared" si="16"/>
        <v>476.9</v>
      </c>
      <c r="J62" s="1051">
        <f t="shared" si="16"/>
        <v>395.6</v>
      </c>
      <c r="K62" s="1051">
        <f t="shared" si="16"/>
        <v>0</v>
      </c>
      <c r="L62" s="1051">
        <f t="shared" si="16"/>
        <v>476.9</v>
      </c>
      <c r="M62" s="1051">
        <f t="shared" si="16"/>
        <v>476.9</v>
      </c>
      <c r="N62" s="4106"/>
      <c r="O62" s="2357"/>
      <c r="P62" s="1068"/>
      <c r="Q62" s="2358"/>
      <c r="R62" s="1038"/>
      <c r="S62" s="1038"/>
      <c r="T62" s="1075"/>
      <c r="U62" s="1038"/>
      <c r="V62" s="1038"/>
      <c r="W62" s="1038"/>
    </row>
    <row r="63" spans="1:23" ht="13.5" thickBot="1">
      <c r="A63" s="1077" t="s">
        <v>13</v>
      </c>
      <c r="B63" s="1043" t="s">
        <v>11</v>
      </c>
      <c r="C63" s="4037" t="s">
        <v>14</v>
      </c>
      <c r="D63" s="2545"/>
      <c r="E63" s="2545"/>
      <c r="F63" s="2545"/>
      <c r="G63" s="4075"/>
      <c r="H63" s="1325">
        <f t="shared" ref="H63:M63" si="17">H58+H62</f>
        <v>1126.5999999999999</v>
      </c>
      <c r="I63" s="1325">
        <f t="shared" si="17"/>
        <v>1042.8</v>
      </c>
      <c r="J63" s="1325">
        <f t="shared" si="17"/>
        <v>859.3</v>
      </c>
      <c r="K63" s="1325">
        <f t="shared" si="17"/>
        <v>83.8</v>
      </c>
      <c r="L63" s="1325">
        <f t="shared" si="17"/>
        <v>1126.5999999999999</v>
      </c>
      <c r="M63" s="1325">
        <f t="shared" si="17"/>
        <v>1126.5999999999999</v>
      </c>
      <c r="N63" s="1325"/>
      <c r="O63" s="1044"/>
      <c r="P63" s="1044"/>
      <c r="Q63" s="1044"/>
      <c r="R63" s="1038"/>
      <c r="S63" s="1038"/>
      <c r="T63" s="1075"/>
      <c r="U63" s="1038"/>
      <c r="V63" s="1038"/>
      <c r="W63" s="1038"/>
    </row>
    <row r="64" spans="1:23" ht="13.5" thickBot="1">
      <c r="A64" s="1021" t="s">
        <v>13</v>
      </c>
      <c r="B64" s="1022" t="s">
        <v>13</v>
      </c>
      <c r="C64" s="2467" t="s">
        <v>736</v>
      </c>
      <c r="D64" s="2467"/>
      <c r="E64" s="2467"/>
      <c r="F64" s="2467"/>
      <c r="G64" s="2467"/>
      <c r="H64" s="2467"/>
      <c r="I64" s="2467"/>
      <c r="J64" s="2467"/>
      <c r="K64" s="2467"/>
      <c r="L64" s="2467"/>
      <c r="M64" s="2467"/>
      <c r="N64" s="2467"/>
      <c r="O64" s="2467"/>
      <c r="P64" s="2467"/>
      <c r="Q64" s="2468"/>
      <c r="R64" s="1038"/>
      <c r="S64" s="1038"/>
      <c r="T64" s="1075"/>
      <c r="U64" s="1038"/>
      <c r="V64" s="1038"/>
      <c r="W64" s="1038"/>
    </row>
    <row r="65" spans="1:23" ht="24">
      <c r="A65" s="2344" t="s">
        <v>13</v>
      </c>
      <c r="B65" s="2359" t="s">
        <v>13</v>
      </c>
      <c r="C65" s="2557" t="s">
        <v>11</v>
      </c>
      <c r="D65" s="2478" t="s">
        <v>1100</v>
      </c>
      <c r="E65" s="4093" t="s">
        <v>737</v>
      </c>
      <c r="F65" s="2362" t="s">
        <v>112</v>
      </c>
      <c r="G65" s="1326" t="s">
        <v>93</v>
      </c>
      <c r="H65" s="1324">
        <v>552.4</v>
      </c>
      <c r="I65" s="1324">
        <v>552.4</v>
      </c>
      <c r="J65" s="1486">
        <v>510</v>
      </c>
      <c r="K65" s="1083">
        <v>0</v>
      </c>
      <c r="L65" s="1324">
        <v>552.4</v>
      </c>
      <c r="M65" s="1102">
        <v>552.4</v>
      </c>
      <c r="N65" s="2363" t="s">
        <v>731</v>
      </c>
      <c r="O65" s="2349">
        <v>355</v>
      </c>
      <c r="P65" s="2349">
        <v>355</v>
      </c>
      <c r="Q65" s="2351">
        <v>355</v>
      </c>
      <c r="R65" s="1038"/>
      <c r="S65" s="1038"/>
      <c r="T65" s="1075"/>
      <c r="U65" s="1038"/>
      <c r="V65" s="1038"/>
      <c r="W65" s="1038"/>
    </row>
    <row r="66" spans="1:23">
      <c r="A66" s="2345"/>
      <c r="B66" s="2360"/>
      <c r="C66" s="2558"/>
      <c r="D66" s="2479"/>
      <c r="E66" s="4094"/>
      <c r="F66" s="1327"/>
      <c r="G66" s="1066" t="s">
        <v>285</v>
      </c>
      <c r="H66" s="1078">
        <v>85</v>
      </c>
      <c r="I66" s="1078">
        <v>82</v>
      </c>
      <c r="J66" s="1099">
        <v>16.7</v>
      </c>
      <c r="K66" s="1079">
        <v>3</v>
      </c>
      <c r="L66" s="1078">
        <v>85</v>
      </c>
      <c r="M66" s="1103">
        <v>85</v>
      </c>
      <c r="N66" s="1321"/>
      <c r="O66" s="2350"/>
      <c r="P66" s="1067"/>
      <c r="Q66" s="2352"/>
      <c r="R66" s="1038"/>
      <c r="S66" s="1038"/>
      <c r="T66" s="1075"/>
      <c r="U66" s="1038"/>
      <c r="V66" s="1038"/>
      <c r="W66" s="1038"/>
    </row>
    <row r="67" spans="1:23" ht="13.9" customHeight="1">
      <c r="A67" s="2345"/>
      <c r="B67" s="2360"/>
      <c r="C67" s="2559"/>
      <c r="D67" s="2479"/>
      <c r="E67" s="4094"/>
      <c r="F67" s="1328"/>
      <c r="G67" s="1320" t="s">
        <v>37</v>
      </c>
      <c r="H67" s="1078">
        <v>1575.7</v>
      </c>
      <c r="I67" s="1078">
        <v>1569.7</v>
      </c>
      <c r="J67" s="1099">
        <v>1385.8</v>
      </c>
      <c r="K67" s="1079">
        <v>6</v>
      </c>
      <c r="L67" s="1078">
        <v>1575.7</v>
      </c>
      <c r="M67" s="1099">
        <v>1575.7</v>
      </c>
      <c r="N67" s="4096"/>
      <c r="O67" s="1080"/>
      <c r="P67" s="1081"/>
      <c r="Q67" s="1082"/>
      <c r="R67" s="1038"/>
      <c r="S67" s="1038"/>
      <c r="T67" s="1075"/>
      <c r="U67" s="1038"/>
      <c r="V67" s="1038"/>
      <c r="W67" s="1038"/>
    </row>
    <row r="68" spans="1:23" ht="24" customHeight="1">
      <c r="A68" s="2345"/>
      <c r="B68" s="2360"/>
      <c r="C68" s="2559"/>
      <c r="D68" s="2479"/>
      <c r="E68" s="4094"/>
      <c r="F68" s="1328"/>
      <c r="G68" s="1317" t="s">
        <v>80</v>
      </c>
      <c r="H68" s="1078">
        <v>28.3</v>
      </c>
      <c r="I68" s="1052">
        <v>28.3</v>
      </c>
      <c r="J68" s="1318">
        <v>18</v>
      </c>
      <c r="K68" s="1084">
        <v>0</v>
      </c>
      <c r="L68" s="1052">
        <v>28.3</v>
      </c>
      <c r="M68" s="1101">
        <v>28.3</v>
      </c>
      <c r="N68" s="4096"/>
      <c r="O68" s="1080"/>
      <c r="P68" s="1081"/>
      <c r="Q68" s="1082"/>
      <c r="R68" s="1038"/>
      <c r="S68" s="1038"/>
      <c r="T68" s="1075"/>
      <c r="U68" s="1038"/>
      <c r="V68" s="1038"/>
      <c r="W68" s="1038"/>
    </row>
    <row r="69" spans="1:23" ht="58.9" customHeight="1" thickBot="1">
      <c r="A69" s="1061"/>
      <c r="B69" s="1043"/>
      <c r="C69" s="2560"/>
      <c r="D69" s="2480"/>
      <c r="E69" s="4107"/>
      <c r="F69" s="1329"/>
      <c r="G69" s="1323" t="s">
        <v>12</v>
      </c>
      <c r="H69" s="1051">
        <f t="shared" ref="H69:M69" si="18">H65+H66+H67+H68</f>
        <v>2241.4</v>
      </c>
      <c r="I69" s="1051">
        <f t="shared" si="18"/>
        <v>2232.4</v>
      </c>
      <c r="J69" s="1051">
        <f t="shared" si="18"/>
        <v>1930.5</v>
      </c>
      <c r="K69" s="1051">
        <f t="shared" si="18"/>
        <v>9</v>
      </c>
      <c r="L69" s="1051">
        <f t="shared" si="18"/>
        <v>2241.4</v>
      </c>
      <c r="M69" s="1051">
        <f t="shared" si="18"/>
        <v>2241.4</v>
      </c>
      <c r="N69" s="4106"/>
      <c r="O69" s="2357"/>
      <c r="P69" s="1068"/>
      <c r="Q69" s="2358"/>
      <c r="R69" s="1038"/>
      <c r="S69" s="1038"/>
      <c r="T69" s="1075"/>
      <c r="U69" s="1038"/>
      <c r="V69" s="1038"/>
      <c r="W69" s="1038"/>
    </row>
    <row r="70" spans="1:23" ht="24">
      <c r="A70" s="2344" t="s">
        <v>13</v>
      </c>
      <c r="B70" s="2359" t="s">
        <v>13</v>
      </c>
      <c r="C70" s="2557" t="s">
        <v>36</v>
      </c>
      <c r="D70" s="2478" t="s">
        <v>738</v>
      </c>
      <c r="E70" s="4093" t="s">
        <v>41</v>
      </c>
      <c r="F70" s="2362" t="s">
        <v>112</v>
      </c>
      <c r="G70" s="1330" t="s">
        <v>93</v>
      </c>
      <c r="H70" s="1047">
        <v>450</v>
      </c>
      <c r="I70" s="1047">
        <v>450</v>
      </c>
      <c r="J70" s="1059">
        <v>0</v>
      </c>
      <c r="K70" s="1048">
        <v>0</v>
      </c>
      <c r="L70" s="1331">
        <v>574.20000000000005</v>
      </c>
      <c r="M70" s="1048">
        <v>614.4</v>
      </c>
      <c r="N70" s="1976" t="s">
        <v>731</v>
      </c>
      <c r="O70" s="1899">
        <v>327</v>
      </c>
      <c r="P70" s="1899">
        <v>340</v>
      </c>
      <c r="Q70" s="1900">
        <v>351</v>
      </c>
      <c r="R70" s="1038"/>
      <c r="S70" s="1038"/>
      <c r="T70" s="1075"/>
      <c r="U70" s="1038"/>
      <c r="V70" s="1038"/>
      <c r="W70" s="1038"/>
    </row>
    <row r="71" spans="1:23">
      <c r="A71" s="2345"/>
      <c r="B71" s="2360"/>
      <c r="C71" s="2559"/>
      <c r="D71" s="2479"/>
      <c r="E71" s="4094"/>
      <c r="F71" s="1328"/>
      <c r="G71" s="1332" t="s">
        <v>37</v>
      </c>
      <c r="H71" s="1060">
        <v>835</v>
      </c>
      <c r="I71" s="1052">
        <v>835</v>
      </c>
      <c r="J71" s="1318">
        <v>0</v>
      </c>
      <c r="K71" s="1084">
        <v>0</v>
      </c>
      <c r="L71" s="1333">
        <v>901.8</v>
      </c>
      <c r="M71" s="167">
        <v>973.9</v>
      </c>
      <c r="N71" s="4096" t="s">
        <v>1101</v>
      </c>
      <c r="O71" s="1080"/>
      <c r="P71" s="1081"/>
      <c r="Q71" s="1082"/>
      <c r="R71" s="1038"/>
      <c r="S71" s="1038"/>
      <c r="T71" s="1075"/>
      <c r="U71" s="1038"/>
      <c r="V71" s="1038"/>
      <c r="W71" s="1038"/>
    </row>
    <row r="72" spans="1:23" ht="66" customHeight="1" thickBot="1">
      <c r="A72" s="1334"/>
      <c r="B72" s="1335"/>
      <c r="C72" s="4091"/>
      <c r="D72" s="4092"/>
      <c r="E72" s="4095"/>
      <c r="F72" s="1336"/>
      <c r="G72" s="1337" t="s">
        <v>12</v>
      </c>
      <c r="H72" s="1338">
        <f>H70+H71</f>
        <v>1285</v>
      </c>
      <c r="I72" s="1338">
        <f t="shared" ref="I72:M72" si="19">I70+I71</f>
        <v>1285</v>
      </c>
      <c r="J72" s="1338">
        <f t="shared" si="19"/>
        <v>0</v>
      </c>
      <c r="K72" s="1338">
        <f t="shared" si="19"/>
        <v>0</v>
      </c>
      <c r="L72" s="1338">
        <f t="shared" si="19"/>
        <v>1476</v>
      </c>
      <c r="M72" s="1338">
        <f t="shared" si="19"/>
        <v>1588.3</v>
      </c>
      <c r="N72" s="4097"/>
      <c r="O72" s="1026"/>
      <c r="P72" s="1069"/>
      <c r="Q72" s="1027"/>
      <c r="R72" s="1038"/>
      <c r="S72" s="1038"/>
      <c r="T72" s="1075"/>
      <c r="U72" s="1038"/>
      <c r="V72" s="1038"/>
      <c r="W72" s="1038"/>
    </row>
    <row r="73" spans="1:23" ht="12" customHeight="1">
      <c r="A73" s="1522" t="s">
        <v>13</v>
      </c>
      <c r="B73" s="1523" t="s">
        <v>13</v>
      </c>
      <c r="C73" s="4098" t="s">
        <v>58</v>
      </c>
      <c r="D73" s="1582" t="s">
        <v>739</v>
      </c>
      <c r="E73" s="2364" t="s">
        <v>41</v>
      </c>
      <c r="F73" s="1583" t="s">
        <v>100</v>
      </c>
      <c r="G73" s="1587" t="s">
        <v>56</v>
      </c>
      <c r="H73" s="1588">
        <f>I73+K73</f>
        <v>0</v>
      </c>
      <c r="I73" s="1589">
        <v>0</v>
      </c>
      <c r="J73" s="1589">
        <v>0</v>
      </c>
      <c r="K73" s="1589">
        <v>0</v>
      </c>
      <c r="L73" s="1589">
        <v>0</v>
      </c>
      <c r="M73" s="1589">
        <v>0</v>
      </c>
      <c r="N73" s="4111" t="s">
        <v>791</v>
      </c>
      <c r="O73" s="1584"/>
      <c r="P73" s="170"/>
      <c r="Q73" s="43"/>
      <c r="R73" s="1038"/>
      <c r="S73" s="1038"/>
      <c r="T73" s="1075"/>
      <c r="U73" s="1038"/>
      <c r="V73" s="1038"/>
      <c r="W73" s="1038"/>
    </row>
    <row r="74" spans="1:23" ht="13.5" thickBot="1">
      <c r="A74" s="1524"/>
      <c r="B74" s="1523"/>
      <c r="C74" s="4099"/>
      <c r="D74" s="1582"/>
      <c r="E74" s="2364"/>
      <c r="F74" s="1328"/>
      <c r="G74" s="1585" t="s">
        <v>12</v>
      </c>
      <c r="H74" s="1586">
        <f t="shared" ref="H74:M74" si="20">SUM(H73)</f>
        <v>0</v>
      </c>
      <c r="I74" s="1586">
        <f t="shared" si="20"/>
        <v>0</v>
      </c>
      <c r="J74" s="1586">
        <f t="shared" si="20"/>
        <v>0</v>
      </c>
      <c r="K74" s="1586">
        <f t="shared" si="20"/>
        <v>0</v>
      </c>
      <c r="L74" s="1586">
        <f t="shared" si="20"/>
        <v>0</v>
      </c>
      <c r="M74" s="1586">
        <f t="shared" si="20"/>
        <v>0</v>
      </c>
      <c r="N74" s="4112"/>
      <c r="O74" s="1080"/>
      <c r="P74" s="1081"/>
      <c r="Q74" s="1082"/>
      <c r="R74" s="1038"/>
      <c r="S74" s="1038"/>
      <c r="T74" s="1075"/>
      <c r="U74" s="1038"/>
      <c r="V74" s="1038"/>
      <c r="W74" s="1038"/>
    </row>
    <row r="75" spans="1:23" ht="18" customHeight="1" thickBot="1">
      <c r="A75" s="1032" t="s">
        <v>13</v>
      </c>
      <c r="B75" s="1028" t="s">
        <v>13</v>
      </c>
      <c r="C75" s="2505" t="s">
        <v>14</v>
      </c>
      <c r="D75" s="2506"/>
      <c r="E75" s="2506"/>
      <c r="F75" s="2506"/>
      <c r="G75" s="2507"/>
      <c r="H75" s="1033">
        <f t="shared" ref="H75:M75" si="21">H69+H72+H74</f>
        <v>3526.4</v>
      </c>
      <c r="I75" s="1033">
        <f t="shared" si="21"/>
        <v>3517.4</v>
      </c>
      <c r="J75" s="1033">
        <f t="shared" si="21"/>
        <v>1930.5</v>
      </c>
      <c r="K75" s="1033">
        <f t="shared" si="21"/>
        <v>9</v>
      </c>
      <c r="L75" s="1033">
        <f t="shared" si="21"/>
        <v>3717.4</v>
      </c>
      <c r="M75" s="1033">
        <f t="shared" si="21"/>
        <v>3829.7</v>
      </c>
      <c r="N75" s="1029"/>
      <c r="O75" s="1030"/>
      <c r="P75" s="1030"/>
      <c r="Q75" s="1510"/>
      <c r="R75" s="1038"/>
      <c r="S75" s="1038"/>
      <c r="T75" s="1075"/>
      <c r="U75" s="1038"/>
      <c r="V75" s="1038"/>
      <c r="W75" s="1038"/>
    </row>
    <row r="76" spans="1:23" ht="19.899999999999999" customHeight="1" thickBot="1">
      <c r="A76" s="2346" t="s">
        <v>13</v>
      </c>
      <c r="B76" s="2348" t="s">
        <v>35</v>
      </c>
      <c r="C76" s="4100" t="s">
        <v>739</v>
      </c>
      <c r="D76" s="4100"/>
      <c r="E76" s="4100"/>
      <c r="F76" s="4100"/>
      <c r="G76" s="4100"/>
      <c r="H76" s="4100"/>
      <c r="I76" s="4100"/>
      <c r="J76" s="4100"/>
      <c r="K76" s="4100"/>
      <c r="L76" s="4100"/>
      <c r="M76" s="4100"/>
      <c r="N76" s="4100"/>
      <c r="O76" s="4100"/>
      <c r="P76" s="4100"/>
      <c r="Q76" s="4101"/>
      <c r="R76" s="1038"/>
      <c r="S76" s="1038"/>
      <c r="T76" s="1075"/>
      <c r="U76" s="1038"/>
      <c r="V76" s="1038"/>
      <c r="W76" s="1038"/>
    </row>
    <row r="77" spans="1:23">
      <c r="A77" s="2987" t="s">
        <v>13</v>
      </c>
      <c r="B77" s="2989" t="s">
        <v>35</v>
      </c>
      <c r="C77" s="2499" t="s">
        <v>11</v>
      </c>
      <c r="D77" s="2700" t="s">
        <v>740</v>
      </c>
      <c r="E77" s="2537" t="s">
        <v>41</v>
      </c>
      <c r="F77" s="2519" t="s">
        <v>112</v>
      </c>
      <c r="G77" s="1023" t="s">
        <v>37</v>
      </c>
      <c r="H77" s="1053">
        <v>4.5</v>
      </c>
      <c r="I77" s="1047">
        <v>4.5</v>
      </c>
      <c r="J77" s="1059">
        <v>0</v>
      </c>
      <c r="K77" s="1054">
        <v>0</v>
      </c>
      <c r="L77" s="1055">
        <v>4.5</v>
      </c>
      <c r="M77" s="1049">
        <v>4.5</v>
      </c>
      <c r="N77" s="4088" t="s">
        <v>741</v>
      </c>
      <c r="O77" s="135" t="s">
        <v>742</v>
      </c>
      <c r="P77" s="2355" t="s">
        <v>742</v>
      </c>
      <c r="Q77" s="2353" t="s">
        <v>742</v>
      </c>
      <c r="R77" s="1038"/>
      <c r="S77" s="1038"/>
      <c r="T77" s="1075"/>
      <c r="U77" s="1038"/>
      <c r="V77" s="1038"/>
      <c r="W77" s="1038"/>
    </row>
    <row r="78" spans="1:23" ht="13.5" thickBot="1">
      <c r="A78" s="2988"/>
      <c r="B78" s="2990"/>
      <c r="C78" s="2500"/>
      <c r="D78" s="2702"/>
      <c r="E78" s="2483"/>
      <c r="F78" s="2521"/>
      <c r="G78" s="1050" t="s">
        <v>12</v>
      </c>
      <c r="H78" s="1056">
        <f>H77</f>
        <v>4.5</v>
      </c>
      <c r="I78" s="1056">
        <f t="shared" ref="I78:M78" si="22">I77</f>
        <v>4.5</v>
      </c>
      <c r="J78" s="1056">
        <f t="shared" si="22"/>
        <v>0</v>
      </c>
      <c r="K78" s="1056">
        <f t="shared" si="22"/>
        <v>0</v>
      </c>
      <c r="L78" s="1056">
        <f t="shared" si="22"/>
        <v>4.5</v>
      </c>
      <c r="M78" s="1056">
        <f t="shared" si="22"/>
        <v>4.5</v>
      </c>
      <c r="N78" s="4090"/>
      <c r="O78" s="137"/>
      <c r="P78" s="137"/>
      <c r="Q78" s="138"/>
      <c r="R78" s="1038"/>
      <c r="S78" s="1038"/>
      <c r="T78" s="1075"/>
      <c r="U78" s="1038"/>
      <c r="V78" s="1038"/>
      <c r="W78" s="1038"/>
    </row>
    <row r="79" spans="1:23" ht="13.9" customHeight="1">
      <c r="A79" s="2987" t="s">
        <v>13</v>
      </c>
      <c r="B79" s="2989" t="s">
        <v>35</v>
      </c>
      <c r="C79" s="2499" t="s">
        <v>13</v>
      </c>
      <c r="D79" s="2700" t="s">
        <v>1102</v>
      </c>
      <c r="E79" s="2519" t="s">
        <v>41</v>
      </c>
      <c r="F79" s="2519" t="s">
        <v>100</v>
      </c>
      <c r="G79" s="1023" t="s">
        <v>37</v>
      </c>
      <c r="H79" s="1053">
        <v>7</v>
      </c>
      <c r="I79" s="1047">
        <v>7</v>
      </c>
      <c r="J79" s="1059">
        <v>0</v>
      </c>
      <c r="K79" s="1054">
        <v>0</v>
      </c>
      <c r="L79" s="1055">
        <v>7</v>
      </c>
      <c r="M79" s="1049">
        <v>7</v>
      </c>
      <c r="N79" s="4088" t="s">
        <v>743</v>
      </c>
      <c r="O79" s="135" t="s">
        <v>742</v>
      </c>
      <c r="P79" s="2355" t="s">
        <v>742</v>
      </c>
      <c r="Q79" s="2353" t="s">
        <v>742</v>
      </c>
      <c r="R79" s="1038"/>
      <c r="S79" s="1038"/>
      <c r="T79" s="1075"/>
      <c r="U79" s="1038"/>
      <c r="V79" s="1038"/>
      <c r="W79" s="1038"/>
    </row>
    <row r="80" spans="1:23" ht="13.15" customHeight="1" thickBot="1">
      <c r="A80" s="2988"/>
      <c r="B80" s="2990"/>
      <c r="C80" s="2500"/>
      <c r="D80" s="2702"/>
      <c r="E80" s="2521"/>
      <c r="F80" s="2521"/>
      <c r="G80" s="1050" t="s">
        <v>12</v>
      </c>
      <c r="H80" s="1056">
        <f>H79*1</f>
        <v>7</v>
      </c>
      <c r="I80" s="1056">
        <f t="shared" ref="I80:M80" si="23">I79*1</f>
        <v>7</v>
      </c>
      <c r="J80" s="1056">
        <f t="shared" si="23"/>
        <v>0</v>
      </c>
      <c r="K80" s="1056">
        <f t="shared" si="23"/>
        <v>0</v>
      </c>
      <c r="L80" s="1056">
        <f t="shared" si="23"/>
        <v>7</v>
      </c>
      <c r="M80" s="1056">
        <f t="shared" si="23"/>
        <v>7</v>
      </c>
      <c r="N80" s="4090"/>
      <c r="O80" s="137"/>
      <c r="P80" s="137"/>
      <c r="Q80" s="138"/>
      <c r="R80" s="1038"/>
      <c r="S80" s="1038"/>
      <c r="T80" s="1075"/>
      <c r="U80" s="1038"/>
      <c r="V80" s="1038"/>
      <c r="W80" s="1038"/>
    </row>
    <row r="81" spans="1:23" ht="18.600000000000001" customHeight="1">
      <c r="A81" s="2987" t="s">
        <v>13</v>
      </c>
      <c r="B81" s="2989" t="s">
        <v>35</v>
      </c>
      <c r="C81" s="2499" t="s">
        <v>35</v>
      </c>
      <c r="D81" s="2700" t="s">
        <v>744</v>
      </c>
      <c r="E81" s="2519" t="s">
        <v>41</v>
      </c>
      <c r="F81" s="2519" t="s">
        <v>112</v>
      </c>
      <c r="G81" s="1023" t="s">
        <v>56</v>
      </c>
      <c r="H81" s="1053">
        <f>I81+K81</f>
        <v>0</v>
      </c>
      <c r="I81" s="1047">
        <v>0</v>
      </c>
      <c r="J81" s="1059">
        <v>0</v>
      </c>
      <c r="K81" s="1054">
        <v>0</v>
      </c>
      <c r="L81" s="1055">
        <v>0</v>
      </c>
      <c r="M81" s="1049">
        <v>0</v>
      </c>
      <c r="N81" s="4088" t="s">
        <v>741</v>
      </c>
      <c r="O81" s="135">
        <v>0</v>
      </c>
      <c r="P81" s="2355" t="s">
        <v>76</v>
      </c>
      <c r="Q81" s="2353" t="s">
        <v>76</v>
      </c>
      <c r="R81" s="1038"/>
      <c r="S81" s="1038"/>
      <c r="T81" s="1075"/>
      <c r="U81" s="1038"/>
      <c r="V81" s="1038"/>
      <c r="W81" s="1038"/>
    </row>
    <row r="82" spans="1:23" ht="13.15" customHeight="1" thickBot="1">
      <c r="A82" s="2988"/>
      <c r="B82" s="2990"/>
      <c r="C82" s="2500"/>
      <c r="D82" s="2702"/>
      <c r="E82" s="2521"/>
      <c r="F82" s="2521"/>
      <c r="G82" s="1050" t="s">
        <v>12</v>
      </c>
      <c r="H82" s="1056">
        <f>H81*1</f>
        <v>0</v>
      </c>
      <c r="I82" s="1056">
        <f t="shared" ref="I82:M82" si="24">I81*1</f>
        <v>0</v>
      </c>
      <c r="J82" s="1056">
        <f t="shared" si="24"/>
        <v>0</v>
      </c>
      <c r="K82" s="1056">
        <f t="shared" si="24"/>
        <v>0</v>
      </c>
      <c r="L82" s="1056">
        <f t="shared" si="24"/>
        <v>0</v>
      </c>
      <c r="M82" s="1056">
        <f t="shared" si="24"/>
        <v>0</v>
      </c>
      <c r="N82" s="4090"/>
      <c r="O82" s="137"/>
      <c r="P82" s="137"/>
      <c r="Q82" s="138"/>
      <c r="R82" s="1038"/>
      <c r="S82" s="1038"/>
      <c r="T82" s="1075"/>
      <c r="U82" s="1038"/>
      <c r="V82" s="1038"/>
      <c r="W82" s="1038"/>
    </row>
    <row r="83" spans="1:23" ht="13.5" thickBot="1">
      <c r="A83" s="1077" t="s">
        <v>13</v>
      </c>
      <c r="B83" s="1043" t="s">
        <v>35</v>
      </c>
      <c r="C83" s="4037" t="s">
        <v>14</v>
      </c>
      <c r="D83" s="2545"/>
      <c r="E83" s="2545"/>
      <c r="F83" s="2545"/>
      <c r="G83" s="4075"/>
      <c r="H83" s="1085">
        <f>H78+H80+H82</f>
        <v>11.5</v>
      </c>
      <c r="I83" s="1085">
        <f t="shared" ref="I83:M83" si="25">I78+I80+I82</f>
        <v>11.5</v>
      </c>
      <c r="J83" s="1085">
        <f t="shared" si="25"/>
        <v>0</v>
      </c>
      <c r="K83" s="1085">
        <f t="shared" si="25"/>
        <v>0</v>
      </c>
      <c r="L83" s="1085">
        <f t="shared" si="25"/>
        <v>11.5</v>
      </c>
      <c r="M83" s="1085">
        <f t="shared" si="25"/>
        <v>11.5</v>
      </c>
      <c r="N83" s="1511"/>
      <c r="O83" s="1512"/>
      <c r="P83" s="1512"/>
      <c r="Q83" s="1513"/>
      <c r="R83" s="1038"/>
      <c r="S83" s="1038"/>
      <c r="T83" s="1075"/>
      <c r="U83" s="1038"/>
      <c r="V83" s="1038"/>
      <c r="W83" s="1038"/>
    </row>
    <row r="84" spans="1:23" ht="13.15" customHeight="1" thickBot="1">
      <c r="A84" s="1021" t="s">
        <v>13</v>
      </c>
      <c r="B84" s="2574" t="s">
        <v>64</v>
      </c>
      <c r="C84" s="2575"/>
      <c r="D84" s="2575"/>
      <c r="E84" s="2575"/>
      <c r="F84" s="2575"/>
      <c r="G84" s="3706"/>
      <c r="H84" s="1315">
        <f>SUM(H63,H75,H83)</f>
        <v>4664.5</v>
      </c>
      <c r="I84" s="1315">
        <f>SUM(I63,I75,I83)</f>
        <v>4571.7</v>
      </c>
      <c r="J84" s="1315">
        <f>SUM(J63,J75,J83)</f>
        <v>2789.8</v>
      </c>
      <c r="K84" s="1315">
        <f>SUM(K63,K75,K83)</f>
        <v>92.8</v>
      </c>
      <c r="L84" s="1315">
        <f>L63+L75+L82+L83</f>
        <v>4855.5</v>
      </c>
      <c r="M84" s="1315">
        <f>M63+M75+M82+M83</f>
        <v>4967.7999999999993</v>
      </c>
      <c r="N84" s="1062"/>
      <c r="O84" s="1035"/>
      <c r="P84" s="1035"/>
      <c r="Q84" s="1036"/>
      <c r="R84" s="1038"/>
      <c r="S84" s="1038"/>
      <c r="T84" s="1075"/>
      <c r="U84" s="1038"/>
      <c r="V84" s="1038"/>
      <c r="W84" s="1038"/>
    </row>
    <row r="85" spans="1:23" ht="12" customHeight="1" thickBot="1">
      <c r="A85" s="1020" t="s">
        <v>35</v>
      </c>
      <c r="B85" s="3675"/>
      <c r="C85" s="2465"/>
      <c r="D85" s="2465"/>
      <c r="E85" s="2465"/>
      <c r="F85" s="2465"/>
      <c r="G85" s="2465"/>
      <c r="H85" s="2465"/>
      <c r="I85" s="2465"/>
      <c r="J85" s="2465"/>
      <c r="K85" s="2465"/>
      <c r="L85" s="2465"/>
      <c r="M85" s="2465"/>
      <c r="N85" s="2465"/>
      <c r="O85" s="2465"/>
      <c r="P85" s="2465"/>
      <c r="Q85" s="2466"/>
      <c r="R85" s="1038"/>
      <c r="S85" s="1038"/>
      <c r="T85" s="1075"/>
      <c r="U85" s="1038"/>
      <c r="V85" s="1038"/>
      <c r="W85" s="1038"/>
    </row>
    <row r="86" spans="1:23" ht="23.45" customHeight="1" thickBot="1">
      <c r="A86" s="1021" t="s">
        <v>35</v>
      </c>
      <c r="B86" s="1022" t="s">
        <v>11</v>
      </c>
      <c r="C86" s="3701" t="s">
        <v>745</v>
      </c>
      <c r="D86" s="2555"/>
      <c r="E86" s="2555"/>
      <c r="F86" s="2555"/>
      <c r="G86" s="2555"/>
      <c r="H86" s="2555"/>
      <c r="I86" s="2555"/>
      <c r="J86" s="2555"/>
      <c r="K86" s="2555"/>
      <c r="L86" s="2555"/>
      <c r="M86" s="2555"/>
      <c r="N86" s="2555"/>
      <c r="O86" s="2555"/>
      <c r="P86" s="2555"/>
      <c r="Q86" s="2556"/>
      <c r="R86" s="1038"/>
      <c r="S86" s="1038"/>
      <c r="T86" s="1075"/>
      <c r="U86" s="1038"/>
      <c r="V86" s="1038"/>
      <c r="W86" s="1038"/>
    </row>
    <row r="87" spans="1:23">
      <c r="A87" s="2344" t="s">
        <v>35</v>
      </c>
      <c r="B87" s="2359" t="s">
        <v>11</v>
      </c>
      <c r="C87" s="2557" t="s">
        <v>11</v>
      </c>
      <c r="D87" s="2501" t="s">
        <v>746</v>
      </c>
      <c r="E87" s="4086" t="s">
        <v>41</v>
      </c>
      <c r="F87" s="4055" t="s">
        <v>747</v>
      </c>
      <c r="G87" s="1339" t="s">
        <v>56</v>
      </c>
      <c r="H87" s="1059">
        <v>0</v>
      </c>
      <c r="I87" s="1047">
        <v>0</v>
      </c>
      <c r="J87" s="1059">
        <v>0</v>
      </c>
      <c r="K87" s="1048">
        <v>0</v>
      </c>
      <c r="L87" s="1047">
        <v>0</v>
      </c>
      <c r="M87" s="1059">
        <v>0</v>
      </c>
      <c r="N87" s="4110" t="s">
        <v>748</v>
      </c>
      <c r="O87" s="2349">
        <v>28</v>
      </c>
      <c r="P87" s="2349">
        <v>28</v>
      </c>
      <c r="Q87" s="2351">
        <v>28</v>
      </c>
      <c r="R87" s="1038"/>
      <c r="S87" s="1038"/>
      <c r="T87" s="1075"/>
      <c r="U87" s="1038"/>
      <c r="V87" s="1038"/>
      <c r="W87" s="1038"/>
    </row>
    <row r="88" spans="1:23" ht="10.9" customHeight="1">
      <c r="A88" s="2345"/>
      <c r="B88" s="2360"/>
      <c r="C88" s="2559"/>
      <c r="D88" s="2512"/>
      <c r="E88" s="3727"/>
      <c r="F88" s="2559"/>
      <c r="G88" s="1319" t="s">
        <v>37</v>
      </c>
      <c r="H88" s="1318">
        <v>100</v>
      </c>
      <c r="I88" s="1052">
        <v>50</v>
      </c>
      <c r="J88" s="1318">
        <v>0</v>
      </c>
      <c r="K88" s="1084">
        <v>50</v>
      </c>
      <c r="L88" s="1052">
        <v>100</v>
      </c>
      <c r="M88" s="1052">
        <v>100</v>
      </c>
      <c r="N88" s="4047"/>
      <c r="O88" s="1080"/>
      <c r="P88" s="1081"/>
      <c r="Q88" s="1082"/>
      <c r="R88" s="1038"/>
      <c r="S88" s="1038"/>
      <c r="T88" s="1075"/>
      <c r="U88" s="1038"/>
      <c r="V88" s="1038"/>
      <c r="W88" s="1038"/>
    </row>
    <row r="89" spans="1:23" ht="13.9" customHeight="1" thickBot="1">
      <c r="A89" s="1061"/>
      <c r="B89" s="1043"/>
      <c r="C89" s="2560"/>
      <c r="D89" s="2502"/>
      <c r="E89" s="4087"/>
      <c r="F89" s="2560"/>
      <c r="G89" s="1340" t="s">
        <v>12</v>
      </c>
      <c r="H89" s="1057">
        <f t="shared" ref="H89:M89" si="26">H88+H87</f>
        <v>100</v>
      </c>
      <c r="I89" s="1057">
        <f t="shared" si="26"/>
        <v>50</v>
      </c>
      <c r="J89" s="1057">
        <f t="shared" si="26"/>
        <v>0</v>
      </c>
      <c r="K89" s="1057">
        <f t="shared" si="26"/>
        <v>50</v>
      </c>
      <c r="L89" s="1057">
        <f t="shared" si="26"/>
        <v>100</v>
      </c>
      <c r="M89" s="1057">
        <f t="shared" si="26"/>
        <v>100</v>
      </c>
      <c r="N89" s="3966"/>
      <c r="O89" s="2357"/>
      <c r="P89" s="1068"/>
      <c r="Q89" s="2358"/>
      <c r="R89" s="1038"/>
      <c r="S89" s="1038"/>
      <c r="T89" s="1075"/>
      <c r="U89" s="1038"/>
      <c r="V89" s="1038"/>
      <c r="W89" s="1038"/>
    </row>
    <row r="90" spans="1:23" ht="13.15" customHeight="1">
      <c r="A90" s="2344" t="s">
        <v>35</v>
      </c>
      <c r="B90" s="2359" t="s">
        <v>11</v>
      </c>
      <c r="C90" s="2557" t="s">
        <v>13</v>
      </c>
      <c r="D90" s="2501" t="s">
        <v>805</v>
      </c>
      <c r="E90" s="4086" t="s">
        <v>41</v>
      </c>
      <c r="F90" s="4055" t="s">
        <v>747</v>
      </c>
      <c r="G90" s="1341" t="s">
        <v>37</v>
      </c>
      <c r="H90" s="1047">
        <v>55.6</v>
      </c>
      <c r="I90" s="1047">
        <v>55.6</v>
      </c>
      <c r="J90" s="1059">
        <v>0</v>
      </c>
      <c r="K90" s="1048">
        <v>0</v>
      </c>
      <c r="L90" s="1047">
        <v>45.6</v>
      </c>
      <c r="M90" s="1048">
        <v>45.6</v>
      </c>
      <c r="N90" s="4113" t="s">
        <v>749</v>
      </c>
      <c r="O90" s="2349">
        <v>16</v>
      </c>
      <c r="P90" s="2349">
        <v>16</v>
      </c>
      <c r="Q90" s="2351">
        <v>16</v>
      </c>
      <c r="R90" s="1038"/>
      <c r="S90" s="1038"/>
      <c r="T90" s="1075"/>
      <c r="U90" s="1038"/>
      <c r="V90" s="1038"/>
      <c r="W90" s="1038"/>
    </row>
    <row r="91" spans="1:23">
      <c r="A91" s="2345"/>
      <c r="B91" s="2360"/>
      <c r="C91" s="2558"/>
      <c r="D91" s="2512"/>
      <c r="E91" s="3727"/>
      <c r="F91" s="4103"/>
      <c r="G91" s="1320" t="s">
        <v>56</v>
      </c>
      <c r="H91" s="1078">
        <v>152</v>
      </c>
      <c r="I91" s="1078">
        <v>152</v>
      </c>
      <c r="J91" s="1078">
        <v>0</v>
      </c>
      <c r="K91" s="1079">
        <v>0</v>
      </c>
      <c r="L91" s="1078">
        <v>152</v>
      </c>
      <c r="M91" s="1079">
        <v>152</v>
      </c>
      <c r="N91" s="2875"/>
      <c r="O91" s="2350"/>
      <c r="P91" s="1067"/>
      <c r="Q91" s="2352"/>
      <c r="R91" s="1038"/>
      <c r="S91" s="1038"/>
      <c r="T91" s="1075"/>
      <c r="U91" s="1038"/>
      <c r="V91" s="1038"/>
      <c r="W91" s="1038"/>
    </row>
    <row r="92" spans="1:23">
      <c r="A92" s="2345"/>
      <c r="B92" s="2360"/>
      <c r="C92" s="2559"/>
      <c r="D92" s="2512"/>
      <c r="E92" s="3727"/>
      <c r="F92" s="2559"/>
      <c r="G92" s="1320" t="s">
        <v>56</v>
      </c>
      <c r="H92" s="1078">
        <v>7.6</v>
      </c>
      <c r="I92" s="1078">
        <v>7.6</v>
      </c>
      <c r="J92" s="1078">
        <v>0</v>
      </c>
      <c r="K92" s="1079">
        <v>0</v>
      </c>
      <c r="L92" s="1078">
        <v>7.6</v>
      </c>
      <c r="M92" s="1079">
        <v>7.6</v>
      </c>
      <c r="N92" s="4096"/>
      <c r="O92" s="1080"/>
      <c r="P92" s="1081"/>
      <c r="Q92" s="1082"/>
      <c r="R92" s="1038"/>
      <c r="S92" s="1038"/>
      <c r="T92" s="1075"/>
      <c r="U92" s="1038"/>
      <c r="V92" s="1038"/>
      <c r="W92" s="1038"/>
    </row>
    <row r="93" spans="1:23" ht="13.15" customHeight="1" thickBot="1">
      <c r="A93" s="1061"/>
      <c r="B93" s="1043"/>
      <c r="C93" s="2560"/>
      <c r="D93" s="2502"/>
      <c r="E93" s="4087"/>
      <c r="F93" s="2560"/>
      <c r="G93" s="1323" t="s">
        <v>12</v>
      </c>
      <c r="H93" s="1051">
        <f>H90+H91+H92</f>
        <v>215.2</v>
      </c>
      <c r="I93" s="1051">
        <f t="shared" ref="I93:M93" si="27">I90+I91+I92</f>
        <v>215.2</v>
      </c>
      <c r="J93" s="1051">
        <f t="shared" si="27"/>
        <v>0</v>
      </c>
      <c r="K93" s="1051">
        <f t="shared" si="27"/>
        <v>0</v>
      </c>
      <c r="L93" s="1051">
        <f t="shared" si="27"/>
        <v>205.2</v>
      </c>
      <c r="M93" s="1051">
        <f t="shared" si="27"/>
        <v>205.2</v>
      </c>
      <c r="N93" s="4106"/>
      <c r="O93" s="2357"/>
      <c r="P93" s="1068"/>
      <c r="Q93" s="2358"/>
      <c r="R93" s="1038"/>
      <c r="S93" s="1038"/>
      <c r="T93" s="1075"/>
      <c r="U93" s="1038"/>
      <c r="V93" s="1038"/>
      <c r="W93" s="1038"/>
    </row>
    <row r="94" spans="1:23">
      <c r="A94" s="2344" t="s">
        <v>35</v>
      </c>
      <c r="B94" s="2359" t="s">
        <v>11</v>
      </c>
      <c r="C94" s="2557" t="s">
        <v>35</v>
      </c>
      <c r="D94" s="2501" t="s">
        <v>806</v>
      </c>
      <c r="E94" s="4086" t="s">
        <v>41</v>
      </c>
      <c r="F94" s="4055" t="s">
        <v>747</v>
      </c>
      <c r="G94" s="1339" t="s">
        <v>56</v>
      </c>
      <c r="H94" s="1059">
        <f>I94+K94</f>
        <v>0</v>
      </c>
      <c r="I94" s="1047">
        <v>0</v>
      </c>
      <c r="J94" s="1059">
        <v>0</v>
      </c>
      <c r="K94" s="1048">
        <v>0</v>
      </c>
      <c r="L94" s="1047">
        <v>0</v>
      </c>
      <c r="M94" s="1059">
        <v>0</v>
      </c>
      <c r="N94" s="4110" t="s">
        <v>748</v>
      </c>
      <c r="O94" s="1514"/>
      <c r="P94" s="1514"/>
      <c r="Q94" s="1515"/>
      <c r="R94" s="1038"/>
      <c r="S94" s="1038"/>
      <c r="T94" s="1075"/>
      <c r="U94" s="1038"/>
      <c r="V94" s="1038"/>
      <c r="W94" s="1038"/>
    </row>
    <row r="95" spans="1:23" ht="13.5" thickBot="1">
      <c r="A95" s="1061"/>
      <c r="B95" s="1043"/>
      <c r="C95" s="2560"/>
      <c r="D95" s="2502"/>
      <c r="E95" s="4087"/>
      <c r="F95" s="2560"/>
      <c r="G95" s="1340" t="s">
        <v>12</v>
      </c>
      <c r="H95" s="1057">
        <f>SUM(H94)</f>
        <v>0</v>
      </c>
      <c r="I95" s="1057">
        <f t="shared" ref="I95:M95" si="28">SUM(I94)</f>
        <v>0</v>
      </c>
      <c r="J95" s="1057">
        <f t="shared" si="28"/>
        <v>0</v>
      </c>
      <c r="K95" s="1057">
        <f t="shared" si="28"/>
        <v>0</v>
      </c>
      <c r="L95" s="1057">
        <f t="shared" si="28"/>
        <v>0</v>
      </c>
      <c r="M95" s="1057">
        <f t="shared" si="28"/>
        <v>0</v>
      </c>
      <c r="N95" s="3966"/>
      <c r="O95" s="2357"/>
      <c r="P95" s="1068"/>
      <c r="Q95" s="2358"/>
      <c r="R95" s="1038"/>
      <c r="S95" s="1038"/>
      <c r="T95" s="1075"/>
      <c r="U95" s="1038"/>
      <c r="V95" s="1038"/>
      <c r="W95" s="1038"/>
    </row>
    <row r="96" spans="1:23" ht="13.5" thickBot="1">
      <c r="A96" s="1077" t="s">
        <v>35</v>
      </c>
      <c r="B96" s="1043" t="s">
        <v>11</v>
      </c>
      <c r="C96" s="4037" t="s">
        <v>14</v>
      </c>
      <c r="D96" s="2545"/>
      <c r="E96" s="2545"/>
      <c r="F96" s="2545"/>
      <c r="G96" s="4075"/>
      <c r="H96" s="1085">
        <f>SUM(H89,H93,H95)</f>
        <v>315.2</v>
      </c>
      <c r="I96" s="1085">
        <f>SUM(I89,I93,I95)</f>
        <v>265.2</v>
      </c>
      <c r="J96" s="1085">
        <f t="shared" ref="J96:M96" si="29">SUM(J89,J93,J95)</f>
        <v>0</v>
      </c>
      <c r="K96" s="1085">
        <f t="shared" si="29"/>
        <v>50</v>
      </c>
      <c r="L96" s="1085">
        <f t="shared" si="29"/>
        <v>305.2</v>
      </c>
      <c r="M96" s="1085">
        <f t="shared" si="29"/>
        <v>305.2</v>
      </c>
      <c r="N96" s="1511"/>
      <c r="O96" s="1512"/>
      <c r="P96" s="1512"/>
      <c r="Q96" s="1513"/>
      <c r="R96" s="1038"/>
      <c r="S96" s="1038"/>
      <c r="T96" s="1075"/>
      <c r="U96" s="1038"/>
      <c r="V96" s="1038"/>
      <c r="W96" s="1038"/>
    </row>
    <row r="97" spans="1:23" ht="13.15" customHeight="1" thickBot="1">
      <c r="A97" s="1021" t="s">
        <v>35</v>
      </c>
      <c r="B97" s="2574" t="s">
        <v>64</v>
      </c>
      <c r="C97" s="2575"/>
      <c r="D97" s="2575"/>
      <c r="E97" s="2575"/>
      <c r="F97" s="2575"/>
      <c r="G97" s="3706"/>
      <c r="H97" s="1315">
        <f>SUM(H96)</f>
        <v>315.2</v>
      </c>
      <c r="I97" s="1315">
        <f t="shared" ref="I97:M97" si="30">SUM(I96)</f>
        <v>265.2</v>
      </c>
      <c r="J97" s="1315">
        <f t="shared" si="30"/>
        <v>0</v>
      </c>
      <c r="K97" s="1315">
        <f t="shared" si="30"/>
        <v>50</v>
      </c>
      <c r="L97" s="1315">
        <f t="shared" si="30"/>
        <v>305.2</v>
      </c>
      <c r="M97" s="1315">
        <f t="shared" si="30"/>
        <v>305.2</v>
      </c>
      <c r="N97" s="1062"/>
      <c r="O97" s="1035"/>
      <c r="P97" s="1035"/>
      <c r="Q97" s="1036"/>
      <c r="R97" s="1038"/>
      <c r="S97" s="1038"/>
      <c r="T97" s="1075"/>
      <c r="U97" s="1038"/>
      <c r="V97" s="1038"/>
      <c r="W97" s="1038"/>
    </row>
    <row r="98" spans="1:23" ht="24.75" thickBot="1">
      <c r="A98" s="1020" t="s">
        <v>36</v>
      </c>
      <c r="B98" s="2465" t="s">
        <v>750</v>
      </c>
      <c r="C98" s="2465"/>
      <c r="D98" s="2465"/>
      <c r="E98" s="2465"/>
      <c r="F98" s="2465"/>
      <c r="G98" s="2465"/>
      <c r="H98" s="2465"/>
      <c r="I98" s="2465"/>
      <c r="J98" s="2465"/>
      <c r="K98" s="2465"/>
      <c r="L98" s="2465"/>
      <c r="M98" s="2465"/>
      <c r="N98" s="2465"/>
      <c r="O98" s="2465"/>
      <c r="P98" s="2465"/>
      <c r="Q98" s="2466"/>
      <c r="R98" s="1038"/>
      <c r="S98" s="1038"/>
      <c r="T98" s="1038"/>
      <c r="U98" s="1038"/>
      <c r="V98" s="1038"/>
      <c r="W98" s="1038"/>
    </row>
    <row r="99" spans="1:23" ht="13.5" thickBot="1">
      <c r="A99" s="1021" t="s">
        <v>36</v>
      </c>
      <c r="B99" s="1022" t="s">
        <v>11</v>
      </c>
      <c r="C99" s="2508" t="s">
        <v>751</v>
      </c>
      <c r="D99" s="2509"/>
      <c r="E99" s="2509"/>
      <c r="F99" s="2509"/>
      <c r="G99" s="2509"/>
      <c r="H99" s="2509"/>
      <c r="I99" s="2509"/>
      <c r="J99" s="2509"/>
      <c r="K99" s="2509"/>
      <c r="L99" s="2509"/>
      <c r="M99" s="2509"/>
      <c r="N99" s="2509"/>
      <c r="O99" s="2509"/>
      <c r="P99" s="2509"/>
      <c r="Q99" s="2510"/>
      <c r="R99" s="1038"/>
      <c r="S99" s="1038"/>
      <c r="T99" s="1038"/>
      <c r="U99" s="1038"/>
      <c r="V99" s="1038"/>
      <c r="W99" s="1038"/>
    </row>
    <row r="100" spans="1:23">
      <c r="A100" s="2987" t="s">
        <v>36</v>
      </c>
      <c r="B100" s="2989" t="s">
        <v>11</v>
      </c>
      <c r="C100" s="2499" t="s">
        <v>11</v>
      </c>
      <c r="D100" s="2700" t="s">
        <v>807</v>
      </c>
      <c r="E100" s="2537" t="s">
        <v>41</v>
      </c>
      <c r="F100" s="2519" t="s">
        <v>112</v>
      </c>
      <c r="G100" s="1023" t="s">
        <v>93</v>
      </c>
      <c r="H100" s="1053">
        <v>354.8</v>
      </c>
      <c r="I100" s="1047">
        <v>354.8</v>
      </c>
      <c r="J100" s="1059">
        <v>0</v>
      </c>
      <c r="K100" s="1054">
        <v>0</v>
      </c>
      <c r="L100" s="1055">
        <v>369.8</v>
      </c>
      <c r="M100" s="1049">
        <v>369.8</v>
      </c>
      <c r="N100" s="4088" t="s">
        <v>752</v>
      </c>
      <c r="O100" s="135">
        <v>260</v>
      </c>
      <c r="P100" s="2355" t="s">
        <v>1103</v>
      </c>
      <c r="Q100" s="2353" t="s">
        <v>1103</v>
      </c>
      <c r="R100" s="1038"/>
      <c r="S100" s="1038"/>
      <c r="T100" s="1038"/>
      <c r="U100" s="1038"/>
      <c r="V100" s="1038"/>
      <c r="W100" s="1038"/>
    </row>
    <row r="101" spans="1:23">
      <c r="A101" s="2997"/>
      <c r="B101" s="2532"/>
      <c r="C101" s="2511"/>
      <c r="D101" s="2701"/>
      <c r="E101" s="2520"/>
      <c r="F101" s="2520"/>
      <c r="G101" s="745" t="s">
        <v>37</v>
      </c>
      <c r="H101" s="145">
        <f>I101+K101</f>
        <v>0</v>
      </c>
      <c r="I101" s="1318">
        <v>0</v>
      </c>
      <c r="J101" s="1318">
        <v>0</v>
      </c>
      <c r="K101" s="1078">
        <v>0</v>
      </c>
      <c r="L101" s="148">
        <v>0</v>
      </c>
      <c r="M101" s="1078">
        <v>0</v>
      </c>
      <c r="N101" s="4089"/>
      <c r="O101" s="1516"/>
      <c r="P101" s="2356"/>
      <c r="Q101" s="2354"/>
      <c r="R101" s="1038"/>
      <c r="S101" s="1038"/>
      <c r="T101" s="1038"/>
      <c r="U101" s="1038"/>
      <c r="V101" s="1038"/>
      <c r="W101" s="1038"/>
    </row>
    <row r="102" spans="1:23" ht="13.5" thickBot="1">
      <c r="A102" s="2988"/>
      <c r="B102" s="2990"/>
      <c r="C102" s="2500"/>
      <c r="D102" s="2702"/>
      <c r="E102" s="2483"/>
      <c r="F102" s="2521"/>
      <c r="G102" s="1050" t="s">
        <v>12</v>
      </c>
      <c r="H102" s="1056">
        <f>SUM(H100,H101)</f>
        <v>354.8</v>
      </c>
      <c r="I102" s="1056">
        <f>SUM(I100,I101)</f>
        <v>354.8</v>
      </c>
      <c r="J102" s="1056">
        <f t="shared" ref="J102:M102" si="31">J100</f>
        <v>0</v>
      </c>
      <c r="K102" s="1056">
        <f t="shared" si="31"/>
        <v>0</v>
      </c>
      <c r="L102" s="1056">
        <f t="shared" si="31"/>
        <v>369.8</v>
      </c>
      <c r="M102" s="1141">
        <f t="shared" si="31"/>
        <v>369.8</v>
      </c>
      <c r="N102" s="4090"/>
      <c r="O102" s="137"/>
      <c r="P102" s="137"/>
      <c r="Q102" s="138"/>
      <c r="R102" s="1038"/>
      <c r="S102" s="1038"/>
      <c r="T102" s="1038"/>
      <c r="U102" s="1038"/>
      <c r="V102" s="1038"/>
      <c r="W102" s="1038"/>
    </row>
    <row r="103" spans="1:23" ht="13.15" customHeight="1" thickBot="1">
      <c r="A103" s="1077" t="s">
        <v>36</v>
      </c>
      <c r="B103" s="1043" t="s">
        <v>11</v>
      </c>
      <c r="C103" s="4037" t="s">
        <v>14</v>
      </c>
      <c r="D103" s="2545"/>
      <c r="E103" s="2545"/>
      <c r="F103" s="2545"/>
      <c r="G103" s="4075"/>
      <c r="H103" s="1085">
        <f>SUM(H102)</f>
        <v>354.8</v>
      </c>
      <c r="I103" s="1085">
        <f>SUM(I102)</f>
        <v>354.8</v>
      </c>
      <c r="J103" s="1085">
        <f>SUM(J95,J99,J102)</f>
        <v>0</v>
      </c>
      <c r="K103" s="1085">
        <f>SUM(K95,K99,K102)</f>
        <v>0</v>
      </c>
      <c r="L103" s="1085">
        <f>SUM(L95,L99,L102)</f>
        <v>369.8</v>
      </c>
      <c r="M103" s="1517">
        <f>SUM(M95,M99,M102)</f>
        <v>369.8</v>
      </c>
      <c r="N103" s="1590"/>
      <c r="O103" s="1518"/>
      <c r="P103" s="1518"/>
      <c r="Q103" s="1519"/>
      <c r="R103" s="1038"/>
      <c r="S103" s="1038"/>
      <c r="T103" s="1038"/>
      <c r="U103" s="1038"/>
      <c r="V103" s="1038"/>
      <c r="W103" s="1038"/>
    </row>
    <row r="104" spans="1:23" ht="13.5" thickBot="1">
      <c r="A104" s="1021" t="s">
        <v>36</v>
      </c>
      <c r="B104" s="2574" t="s">
        <v>64</v>
      </c>
      <c r="C104" s="2575"/>
      <c r="D104" s="2575"/>
      <c r="E104" s="2575"/>
      <c r="F104" s="2575"/>
      <c r="G104" s="3706"/>
      <c r="H104" s="1315">
        <f>SUM(H103)</f>
        <v>354.8</v>
      </c>
      <c r="I104" s="1315">
        <f t="shared" ref="I104:M104" si="32">SUM(I103)</f>
        <v>354.8</v>
      </c>
      <c r="J104" s="1315">
        <f t="shared" si="32"/>
        <v>0</v>
      </c>
      <c r="K104" s="1315">
        <f t="shared" si="32"/>
        <v>0</v>
      </c>
      <c r="L104" s="1315">
        <f t="shared" si="32"/>
        <v>369.8</v>
      </c>
      <c r="M104" s="1315">
        <f t="shared" si="32"/>
        <v>369.8</v>
      </c>
      <c r="N104" s="1062"/>
      <c r="O104" s="1520"/>
      <c r="P104" s="1520"/>
      <c r="Q104" s="1521"/>
      <c r="R104" s="1038"/>
      <c r="S104" s="1038"/>
      <c r="T104" s="1038"/>
      <c r="U104" s="1038"/>
      <c r="V104" s="1038"/>
      <c r="W104" s="1038"/>
    </row>
    <row r="105" spans="1:23" ht="13.5" thickBot="1">
      <c r="A105" s="1342" t="s">
        <v>11</v>
      </c>
      <c r="B105" s="4076" t="s">
        <v>754</v>
      </c>
      <c r="C105" s="4077"/>
      <c r="D105" s="4077"/>
      <c r="E105" s="4077"/>
      <c r="F105" s="4077"/>
      <c r="G105" s="4078"/>
      <c r="H105" s="1591">
        <f t="shared" ref="H105:M105" si="33">SUM(H50,H84,H97,H104)</f>
        <v>26969.399999999998</v>
      </c>
      <c r="I105" s="1591">
        <f t="shared" si="33"/>
        <v>26826.6</v>
      </c>
      <c r="J105" s="1591">
        <f t="shared" si="33"/>
        <v>3016.5</v>
      </c>
      <c r="K105" s="1591">
        <f t="shared" si="33"/>
        <v>142.80000000000001</v>
      </c>
      <c r="L105" s="1591">
        <f t="shared" si="33"/>
        <v>26213.3</v>
      </c>
      <c r="M105" s="1591">
        <f t="shared" si="33"/>
        <v>26379.499999999996</v>
      </c>
      <c r="N105" s="1343"/>
      <c r="O105" s="1344"/>
      <c r="P105" s="1344"/>
      <c r="Q105" s="1345"/>
      <c r="R105" s="1086"/>
      <c r="S105" s="1086"/>
      <c r="T105" s="1086"/>
      <c r="U105" s="1086"/>
      <c r="V105" s="1086"/>
      <c r="W105" s="1086"/>
    </row>
    <row r="106" spans="1:23">
      <c r="A106" s="1013"/>
      <c r="B106" s="1014"/>
      <c r="C106" s="1014"/>
      <c r="D106" s="1014"/>
      <c r="E106" s="1014"/>
      <c r="F106" s="1037"/>
      <c r="G106" s="1037"/>
      <c r="H106" s="1037"/>
      <c r="I106" s="1037"/>
      <c r="J106" s="1037"/>
      <c r="K106" s="1037"/>
      <c r="L106" s="1037"/>
      <c r="M106" s="1037"/>
      <c r="N106" s="1016"/>
      <c r="O106" s="1016"/>
      <c r="P106" s="1016"/>
      <c r="Q106" s="1016"/>
      <c r="R106" s="1086"/>
      <c r="S106" s="1086"/>
      <c r="T106" s="1086"/>
      <c r="U106" s="1086"/>
      <c r="V106" s="1086"/>
      <c r="W106" s="1086"/>
    </row>
    <row r="107" spans="1:23" ht="13.5" thickBot="1">
      <c r="A107" s="1012"/>
      <c r="B107" s="1012"/>
      <c r="C107" s="1015"/>
      <c r="D107" s="1087"/>
      <c r="E107" s="1065"/>
      <c r="F107" s="4079" t="s">
        <v>16</v>
      </c>
      <c r="G107" s="4080"/>
      <c r="H107" s="4080"/>
      <c r="I107" s="4080"/>
      <c r="J107" s="4080"/>
      <c r="K107" s="4080"/>
      <c r="L107" s="4080"/>
      <c r="M107" s="4080"/>
      <c r="N107" s="1012"/>
      <c r="O107" s="1063"/>
      <c r="P107" s="1012"/>
      <c r="Q107" s="1012"/>
      <c r="R107" s="1086"/>
      <c r="S107" s="1086"/>
      <c r="T107" s="1086"/>
      <c r="U107" s="1086"/>
      <c r="V107" s="1086"/>
      <c r="W107" s="1086"/>
    </row>
    <row r="108" spans="1:23" ht="36.6" customHeight="1" thickBot="1">
      <c r="A108" s="1012"/>
      <c r="B108" s="1012"/>
      <c r="C108" s="2597" t="s">
        <v>17</v>
      </c>
      <c r="D108" s="2598"/>
      <c r="E108" s="2598"/>
      <c r="F108" s="2598"/>
      <c r="G108" s="2599"/>
      <c r="H108" s="2459" t="s">
        <v>808</v>
      </c>
      <c r="I108" s="2460"/>
      <c r="J108" s="2460"/>
      <c r="K108" s="2461"/>
      <c r="L108" s="1038"/>
      <c r="M108" s="1038"/>
      <c r="N108" s="1012"/>
      <c r="O108" s="1063"/>
      <c r="P108" s="1012"/>
      <c r="Q108" s="1012"/>
      <c r="R108" s="1086"/>
      <c r="S108" s="1086"/>
      <c r="T108" s="1086"/>
      <c r="U108" s="1086"/>
      <c r="V108" s="1086"/>
      <c r="W108" s="1086"/>
    </row>
    <row r="109" spans="1:23" ht="13.5" thickBot="1">
      <c r="A109" s="1012"/>
      <c r="B109" s="1012"/>
      <c r="C109" s="2600" t="s">
        <v>18</v>
      </c>
      <c r="D109" s="2601"/>
      <c r="E109" s="2601"/>
      <c r="F109" s="2601"/>
      <c r="G109" s="2602"/>
      <c r="H109" s="4081">
        <f>H110+H111+H112+H113+H114+H115+H116+H117</f>
        <v>26969.399999999998</v>
      </c>
      <c r="I109" s="4082"/>
      <c r="J109" s="4082"/>
      <c r="K109" s="4083"/>
      <c r="L109" s="1038"/>
      <c r="M109" s="1038"/>
      <c r="N109" s="1012"/>
      <c r="O109" s="1063"/>
      <c r="P109" s="1012"/>
      <c r="Q109" s="1012"/>
      <c r="R109" s="1038"/>
      <c r="S109" s="1038"/>
      <c r="T109" s="1038"/>
      <c r="U109" s="1038"/>
      <c r="V109" s="1038"/>
      <c r="W109" s="1038"/>
    </row>
    <row r="110" spans="1:23" ht="13.9" customHeight="1">
      <c r="A110" s="1012"/>
      <c r="B110" s="1012"/>
      <c r="C110" s="3815" t="s">
        <v>65</v>
      </c>
      <c r="D110" s="4051"/>
      <c r="E110" s="4051"/>
      <c r="F110" s="4051"/>
      <c r="G110" s="4052"/>
      <c r="H110" s="4084">
        <v>8319</v>
      </c>
      <c r="I110" s="4084"/>
      <c r="J110" s="4084"/>
      <c r="K110" s="4085"/>
      <c r="L110" s="1038"/>
      <c r="M110" s="1038"/>
      <c r="N110" s="1012"/>
      <c r="O110" s="1063"/>
      <c r="P110" s="1012"/>
      <c r="Q110" s="1012"/>
      <c r="R110" s="1038"/>
      <c r="S110" s="1038"/>
      <c r="T110" s="1038"/>
      <c r="U110" s="1038"/>
      <c r="V110" s="1038"/>
      <c r="W110" s="1038"/>
    </row>
    <row r="111" spans="1:23" ht="15" customHeight="1">
      <c r="A111" s="1012"/>
      <c r="B111" s="1012"/>
      <c r="C111" s="2588" t="s">
        <v>755</v>
      </c>
      <c r="D111" s="2589"/>
      <c r="E111" s="2589"/>
      <c r="F111" s="2589"/>
      <c r="G111" s="2590"/>
      <c r="H111" s="4070">
        <v>112.7</v>
      </c>
      <c r="I111" s="4070"/>
      <c r="J111" s="4070"/>
      <c r="K111" s="4071"/>
      <c r="L111" s="1346"/>
      <c r="M111" s="1038"/>
      <c r="N111" s="1012"/>
      <c r="O111" s="1063"/>
      <c r="P111" s="1012"/>
      <c r="Q111" s="1012"/>
      <c r="R111" s="1038"/>
      <c r="S111" s="1038"/>
      <c r="T111" s="1038"/>
      <c r="U111" s="1038"/>
      <c r="V111" s="1038"/>
      <c r="W111" s="1038"/>
    </row>
    <row r="112" spans="1:23" ht="13.9" customHeight="1">
      <c r="A112" s="1012"/>
      <c r="B112" s="1012"/>
      <c r="C112" s="2594" t="s">
        <v>756</v>
      </c>
      <c r="D112" s="2595"/>
      <c r="E112" s="2595"/>
      <c r="F112" s="2595"/>
      <c r="G112" s="2612"/>
      <c r="H112" s="4070">
        <v>185.4</v>
      </c>
      <c r="I112" s="4070"/>
      <c r="J112" s="4070"/>
      <c r="K112" s="4071"/>
      <c r="L112" s="1038"/>
      <c r="M112" s="1038"/>
      <c r="N112" s="1012"/>
      <c r="O112" s="1063"/>
      <c r="P112" s="1012"/>
      <c r="Q112" s="1012"/>
      <c r="R112" s="1038"/>
      <c r="S112" s="1038"/>
      <c r="T112" s="1038"/>
      <c r="U112" s="1038"/>
      <c r="V112" s="1038"/>
      <c r="W112" s="1038"/>
    </row>
    <row r="113" spans="1:23" ht="13.15" customHeight="1">
      <c r="A113" s="1012"/>
      <c r="B113" s="1012"/>
      <c r="C113" s="2606" t="s">
        <v>757</v>
      </c>
      <c r="D113" s="2607"/>
      <c r="E113" s="2607"/>
      <c r="F113" s="2607"/>
      <c r="G113" s="2618"/>
      <c r="H113" s="4070">
        <v>2558.1</v>
      </c>
      <c r="I113" s="4070"/>
      <c r="J113" s="4070"/>
      <c r="K113" s="4071"/>
      <c r="L113" s="1038"/>
      <c r="M113" s="1038"/>
      <c r="N113" s="1012"/>
      <c r="O113" s="1063"/>
      <c r="P113" s="1012"/>
      <c r="Q113" s="1012"/>
      <c r="R113" s="1038"/>
      <c r="S113" s="1038"/>
      <c r="T113" s="1038"/>
      <c r="U113" s="1038"/>
      <c r="V113" s="1038"/>
      <c r="W113" s="1038"/>
    </row>
    <row r="114" spans="1:23" ht="13.15" customHeight="1">
      <c r="A114" s="1012"/>
      <c r="B114" s="1012"/>
      <c r="C114" s="2606" t="s">
        <v>758</v>
      </c>
      <c r="D114" s="2607"/>
      <c r="E114" s="2607"/>
      <c r="F114" s="2607"/>
      <c r="G114" s="2618"/>
      <c r="H114" s="4070">
        <v>61.5</v>
      </c>
      <c r="I114" s="4070"/>
      <c r="J114" s="4070"/>
      <c r="K114" s="4071"/>
      <c r="L114" s="1038"/>
      <c r="M114" s="1038"/>
      <c r="N114" s="1012"/>
      <c r="O114" s="1063"/>
      <c r="P114" s="1012"/>
      <c r="Q114" s="1012"/>
      <c r="R114" s="1038"/>
      <c r="S114" s="1038"/>
      <c r="T114" s="1038"/>
      <c r="U114" s="1038"/>
      <c r="V114" s="1038"/>
      <c r="W114" s="1038"/>
    </row>
    <row r="115" spans="1:23" ht="13.15" customHeight="1">
      <c r="A115" s="1012"/>
      <c r="B115" s="1012"/>
      <c r="C115" s="2588" t="s">
        <v>132</v>
      </c>
      <c r="D115" s="2589"/>
      <c r="E115" s="2589"/>
      <c r="F115" s="2589"/>
      <c r="G115" s="2590"/>
      <c r="H115" s="4070">
        <v>15704.4</v>
      </c>
      <c r="I115" s="4070"/>
      <c r="J115" s="4070"/>
      <c r="K115" s="4071"/>
      <c r="L115" s="1038"/>
      <c r="M115" s="1038"/>
      <c r="N115" s="1012"/>
      <c r="O115" s="1063"/>
      <c r="P115" s="1012"/>
      <c r="Q115" s="1012"/>
      <c r="R115" s="1038"/>
      <c r="S115" s="1038"/>
      <c r="T115" s="1038"/>
      <c r="U115" s="1038"/>
      <c r="V115" s="1038"/>
      <c r="W115" s="1038"/>
    </row>
    <row r="116" spans="1:23" ht="13.15" customHeight="1">
      <c r="A116" s="1012"/>
      <c r="B116" s="1012"/>
      <c r="C116" s="2606" t="s">
        <v>67</v>
      </c>
      <c r="D116" s="2607"/>
      <c r="E116" s="2607"/>
      <c r="F116" s="2607"/>
      <c r="G116" s="2618"/>
      <c r="H116" s="4070">
        <v>0</v>
      </c>
      <c r="I116" s="2619"/>
      <c r="J116" s="2619"/>
      <c r="K116" s="2620"/>
      <c r="L116" s="1038"/>
      <c r="M116" s="1038"/>
      <c r="N116" s="1012"/>
      <c r="O116" s="1063"/>
      <c r="P116" s="1012"/>
      <c r="Q116" s="1012"/>
      <c r="R116" s="1038"/>
      <c r="S116" s="1038"/>
      <c r="T116" s="1038"/>
      <c r="U116" s="1038"/>
      <c r="V116" s="1038"/>
      <c r="W116" s="1038"/>
    </row>
    <row r="117" spans="1:23" ht="13.15" customHeight="1" thickBot="1">
      <c r="A117" s="1012"/>
      <c r="B117" s="1012"/>
      <c r="C117" s="2621" t="s">
        <v>759</v>
      </c>
      <c r="D117" s="2622"/>
      <c r="E117" s="2622"/>
      <c r="F117" s="2622"/>
      <c r="G117" s="2623"/>
      <c r="H117" s="4074">
        <v>28.3</v>
      </c>
      <c r="I117" s="2625"/>
      <c r="J117" s="2625"/>
      <c r="K117" s="2626"/>
      <c r="L117" s="1038"/>
      <c r="M117" s="1038"/>
      <c r="N117" s="1012"/>
      <c r="O117" s="1063"/>
      <c r="P117" s="1012"/>
      <c r="Q117" s="1012"/>
      <c r="R117" s="1038"/>
      <c r="S117" s="1038"/>
      <c r="T117" s="1038"/>
      <c r="U117" s="1038"/>
      <c r="V117" s="1038"/>
      <c r="W117" s="1038"/>
    </row>
    <row r="118" spans="1:23" ht="13.15" customHeight="1" thickBot="1">
      <c r="A118" s="1012"/>
      <c r="B118" s="1012"/>
      <c r="C118" s="2600" t="s">
        <v>19</v>
      </c>
      <c r="D118" s="2601"/>
      <c r="E118" s="2601"/>
      <c r="F118" s="2601"/>
      <c r="G118" s="2602"/>
      <c r="H118" s="4067">
        <f>H119*1</f>
        <v>0</v>
      </c>
      <c r="I118" s="4068"/>
      <c r="J118" s="4068"/>
      <c r="K118" s="4069"/>
      <c r="L118" s="1038"/>
      <c r="M118" s="1038"/>
      <c r="N118" s="1012"/>
      <c r="O118" s="1063"/>
      <c r="P118" s="1012"/>
      <c r="Q118" s="1012"/>
      <c r="R118" s="1038"/>
      <c r="S118" s="1038"/>
      <c r="T118" s="1038"/>
      <c r="U118" s="1038"/>
      <c r="V118" s="1038"/>
      <c r="W118" s="1038"/>
    </row>
    <row r="119" spans="1:23" ht="13.15" customHeight="1" thickBot="1">
      <c r="A119" s="1012"/>
      <c r="B119" s="1012"/>
      <c r="C119" s="2594" t="s">
        <v>69</v>
      </c>
      <c r="D119" s="2595"/>
      <c r="E119" s="2595"/>
      <c r="F119" s="2595"/>
      <c r="G119" s="2612"/>
      <c r="H119" s="4070">
        <v>0</v>
      </c>
      <c r="I119" s="4070"/>
      <c r="J119" s="4070"/>
      <c r="K119" s="4071"/>
      <c r="L119" s="1038"/>
      <c r="M119" s="1038"/>
      <c r="N119" s="1012"/>
      <c r="O119" s="1063"/>
      <c r="P119" s="1012"/>
      <c r="Q119" s="1012"/>
      <c r="R119" s="1038"/>
      <c r="S119" s="1038"/>
      <c r="T119" s="1038"/>
      <c r="U119" s="1038"/>
      <c r="V119" s="1038"/>
      <c r="W119" s="1038"/>
    </row>
    <row r="120" spans="1:23" ht="13.9" customHeight="1" thickBot="1">
      <c r="A120" s="1012"/>
      <c r="B120" s="1012"/>
      <c r="C120" s="2613" t="s">
        <v>20</v>
      </c>
      <c r="D120" s="2614"/>
      <c r="E120" s="2614"/>
      <c r="F120" s="2614"/>
      <c r="G120" s="2615"/>
      <c r="H120" s="4072">
        <f>H118+H109</f>
        <v>26969.399999999998</v>
      </c>
      <c r="I120" s="4072"/>
      <c r="J120" s="4072"/>
      <c r="K120" s="4073"/>
      <c r="L120" s="1012"/>
      <c r="M120" s="1012"/>
      <c r="N120" s="1012"/>
      <c r="O120" s="1063"/>
      <c r="P120" s="1012"/>
      <c r="Q120" s="1012"/>
      <c r="R120" s="1038"/>
      <c r="S120" s="1038"/>
      <c r="T120" s="1038"/>
      <c r="U120" s="1038"/>
      <c r="V120" s="1038"/>
      <c r="W120" s="1038"/>
    </row>
  </sheetData>
  <mergeCells count="226">
    <mergeCell ref="M1:R1"/>
    <mergeCell ref="N73:N74"/>
    <mergeCell ref="F90:F93"/>
    <mergeCell ref="N90:N91"/>
    <mergeCell ref="N92:N93"/>
    <mergeCell ref="C94:C95"/>
    <mergeCell ref="D94:D95"/>
    <mergeCell ref="E94:E95"/>
    <mergeCell ref="F94:F95"/>
    <mergeCell ref="N94:N95"/>
    <mergeCell ref="B50:G50"/>
    <mergeCell ref="B51:Q51"/>
    <mergeCell ref="C52:Q52"/>
    <mergeCell ref="C53:C58"/>
    <mergeCell ref="D53:D58"/>
    <mergeCell ref="E53:E58"/>
    <mergeCell ref="F53:F58"/>
    <mergeCell ref="N53:N54"/>
    <mergeCell ref="N57:N58"/>
    <mergeCell ref="D3:W3"/>
    <mergeCell ref="D11:D12"/>
    <mergeCell ref="E11:E12"/>
    <mergeCell ref="N11:N12"/>
    <mergeCell ref="C13:C15"/>
    <mergeCell ref="C83:G83"/>
    <mergeCell ref="B84:G84"/>
    <mergeCell ref="B85:Q85"/>
    <mergeCell ref="C86:Q86"/>
    <mergeCell ref="C87:C89"/>
    <mergeCell ref="D87:D89"/>
    <mergeCell ref="E87:E89"/>
    <mergeCell ref="F87:F89"/>
    <mergeCell ref="N87:N89"/>
    <mergeCell ref="A79:A80"/>
    <mergeCell ref="B79:B80"/>
    <mergeCell ref="C79:C80"/>
    <mergeCell ref="D79:D80"/>
    <mergeCell ref="E79:E80"/>
    <mergeCell ref="F79:F80"/>
    <mergeCell ref="N79:N80"/>
    <mergeCell ref="A81:A82"/>
    <mergeCell ref="B81:B82"/>
    <mergeCell ref="C81:C82"/>
    <mergeCell ref="D81:D82"/>
    <mergeCell ref="E81:E82"/>
    <mergeCell ref="F81:F82"/>
    <mergeCell ref="N81:N82"/>
    <mergeCell ref="A33:A34"/>
    <mergeCell ref="B33:B34"/>
    <mergeCell ref="C33:C34"/>
    <mergeCell ref="C35:G35"/>
    <mergeCell ref="C36:Q36"/>
    <mergeCell ref="A37:A38"/>
    <mergeCell ref="B37:B38"/>
    <mergeCell ref="D37:D38"/>
    <mergeCell ref="E37:E38"/>
    <mergeCell ref="F37:F38"/>
    <mergeCell ref="N37:N38"/>
    <mergeCell ref="A9:A10"/>
    <mergeCell ref="B9:B10"/>
    <mergeCell ref="C9:C10"/>
    <mergeCell ref="D9:D10"/>
    <mergeCell ref="E9:E10"/>
    <mergeCell ref="F9:F10"/>
    <mergeCell ref="N9:N10"/>
    <mergeCell ref="M4:M6"/>
    <mergeCell ref="N4:Q4"/>
    <mergeCell ref="H5:H6"/>
    <mergeCell ref="I5:J5"/>
    <mergeCell ref="K5:K6"/>
    <mergeCell ref="N5:N6"/>
    <mergeCell ref="O5:Q5"/>
    <mergeCell ref="A4:A6"/>
    <mergeCell ref="B4:B6"/>
    <mergeCell ref="C4:C6"/>
    <mergeCell ref="D4:D6"/>
    <mergeCell ref="E4:E6"/>
    <mergeCell ref="F4:F6"/>
    <mergeCell ref="G4:G6"/>
    <mergeCell ref="H4:K4"/>
    <mergeCell ref="L4:L6"/>
    <mergeCell ref="D13:D15"/>
    <mergeCell ref="E13:E15"/>
    <mergeCell ref="F13:F15"/>
    <mergeCell ref="N13:N15"/>
    <mergeCell ref="B7:Q7"/>
    <mergeCell ref="C8:Q8"/>
    <mergeCell ref="C21:C22"/>
    <mergeCell ref="D21:D22"/>
    <mergeCell ref="E21:E22"/>
    <mergeCell ref="F21:F22"/>
    <mergeCell ref="N21:N22"/>
    <mergeCell ref="C25:G25"/>
    <mergeCell ref="C16:C18"/>
    <mergeCell ref="D16:D18"/>
    <mergeCell ref="E16:E18"/>
    <mergeCell ref="F16:F18"/>
    <mergeCell ref="N16:N18"/>
    <mergeCell ref="C19:C20"/>
    <mergeCell ref="D19:D20"/>
    <mergeCell ref="E19:E20"/>
    <mergeCell ref="F19:F20"/>
    <mergeCell ref="N19:N20"/>
    <mergeCell ref="C23:C24"/>
    <mergeCell ref="D23:D24"/>
    <mergeCell ref="E23:E24"/>
    <mergeCell ref="F23:F24"/>
    <mergeCell ref="N23:N24"/>
    <mergeCell ref="A29:A30"/>
    <mergeCell ref="B29:B30"/>
    <mergeCell ref="C29:C30"/>
    <mergeCell ref="D29:D30"/>
    <mergeCell ref="E29:E30"/>
    <mergeCell ref="F29:F30"/>
    <mergeCell ref="C26:Q26"/>
    <mergeCell ref="A27:A28"/>
    <mergeCell ref="B27:B28"/>
    <mergeCell ref="C27:C28"/>
    <mergeCell ref="D27:D28"/>
    <mergeCell ref="E27:E28"/>
    <mergeCell ref="F27:F28"/>
    <mergeCell ref="N27:N28"/>
    <mergeCell ref="N29:N30"/>
    <mergeCell ref="D31:D32"/>
    <mergeCell ref="E31:E32"/>
    <mergeCell ref="F31:F32"/>
    <mergeCell ref="N31:N32"/>
    <mergeCell ref="D33:D34"/>
    <mergeCell ref="E33:E34"/>
    <mergeCell ref="F33:F34"/>
    <mergeCell ref="N33:N34"/>
    <mergeCell ref="C39:G39"/>
    <mergeCell ref="C40:Q40"/>
    <mergeCell ref="A41:A42"/>
    <mergeCell ref="B41:B42"/>
    <mergeCell ref="C41:C42"/>
    <mergeCell ref="D41:D42"/>
    <mergeCell ref="E41:E42"/>
    <mergeCell ref="F41:F42"/>
    <mergeCell ref="N41:N42"/>
    <mergeCell ref="C43:G43"/>
    <mergeCell ref="C44:Q44"/>
    <mergeCell ref="A47:A48"/>
    <mergeCell ref="B47:B48"/>
    <mergeCell ref="C47:C48"/>
    <mergeCell ref="D47:D48"/>
    <mergeCell ref="E47:E48"/>
    <mergeCell ref="F47:F48"/>
    <mergeCell ref="N47:N48"/>
    <mergeCell ref="A45:A46"/>
    <mergeCell ref="B45:B46"/>
    <mergeCell ref="C45:C46"/>
    <mergeCell ref="D45:D46"/>
    <mergeCell ref="E45:E46"/>
    <mergeCell ref="F45:F46"/>
    <mergeCell ref="N45:N46"/>
    <mergeCell ref="C49:G49"/>
    <mergeCell ref="C59:C62"/>
    <mergeCell ref="D59:D62"/>
    <mergeCell ref="E59:E62"/>
    <mergeCell ref="F59:F62"/>
    <mergeCell ref="N61:N62"/>
    <mergeCell ref="C63:G63"/>
    <mergeCell ref="C64:Q64"/>
    <mergeCell ref="C65:C69"/>
    <mergeCell ref="D65:D69"/>
    <mergeCell ref="E65:E69"/>
    <mergeCell ref="N67:N69"/>
    <mergeCell ref="C70:C72"/>
    <mergeCell ref="D70:D72"/>
    <mergeCell ref="E70:E72"/>
    <mergeCell ref="N71:N72"/>
    <mergeCell ref="C73:C74"/>
    <mergeCell ref="C75:G75"/>
    <mergeCell ref="C76:Q76"/>
    <mergeCell ref="A77:A78"/>
    <mergeCell ref="B77:B78"/>
    <mergeCell ref="C77:C78"/>
    <mergeCell ref="D77:D78"/>
    <mergeCell ref="E77:E78"/>
    <mergeCell ref="F77:F78"/>
    <mergeCell ref="N77:N78"/>
    <mergeCell ref="C90:C93"/>
    <mergeCell ref="D90:D93"/>
    <mergeCell ref="E90:E93"/>
    <mergeCell ref="B97:G97"/>
    <mergeCell ref="B98:Q98"/>
    <mergeCell ref="C99:Q99"/>
    <mergeCell ref="A100:A102"/>
    <mergeCell ref="B100:B102"/>
    <mergeCell ref="C100:C102"/>
    <mergeCell ref="D100:D102"/>
    <mergeCell ref="E100:E102"/>
    <mergeCell ref="F100:F102"/>
    <mergeCell ref="N100:N102"/>
    <mergeCell ref="C96:G96"/>
    <mergeCell ref="C112:G112"/>
    <mergeCell ref="H112:K112"/>
    <mergeCell ref="C113:G113"/>
    <mergeCell ref="H113:K113"/>
    <mergeCell ref="C114:G114"/>
    <mergeCell ref="H114:K114"/>
    <mergeCell ref="C103:G103"/>
    <mergeCell ref="C111:G111"/>
    <mergeCell ref="H111:K111"/>
    <mergeCell ref="B104:G104"/>
    <mergeCell ref="B105:G105"/>
    <mergeCell ref="F107:M107"/>
    <mergeCell ref="C108:G108"/>
    <mergeCell ref="H108:K108"/>
    <mergeCell ref="C109:G109"/>
    <mergeCell ref="H109:K109"/>
    <mergeCell ref="C110:G110"/>
    <mergeCell ref="H110:K110"/>
    <mergeCell ref="C118:G118"/>
    <mergeCell ref="H118:K118"/>
    <mergeCell ref="C119:G119"/>
    <mergeCell ref="H119:K119"/>
    <mergeCell ref="C120:G120"/>
    <mergeCell ref="H120:K120"/>
    <mergeCell ref="C115:G115"/>
    <mergeCell ref="H115:K115"/>
    <mergeCell ref="C116:G116"/>
    <mergeCell ref="H116:K116"/>
    <mergeCell ref="C117:G117"/>
    <mergeCell ref="H117:K117"/>
  </mergeCells>
  <pageMargins left="0.7" right="0.7" top="0.75" bottom="0.75" header="0.3" footer="0.3"/>
  <pageSetup paperSize="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election activeCell="T12" sqref="T12"/>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8.140625" customWidth="1"/>
    <col min="8" max="8" width="6.7109375" customWidth="1"/>
    <col min="9" max="9" width="7" customWidth="1"/>
    <col min="10" max="10" width="5.42578125" customWidth="1"/>
    <col min="11" max="12" width="6.5703125" customWidth="1"/>
    <col min="13" max="13" width="6.28515625" customWidth="1"/>
    <col min="14" max="14" width="25.7109375" customWidth="1"/>
    <col min="15" max="17" width="5.85546875" customWidth="1"/>
  </cols>
  <sheetData>
    <row r="1" spans="1:23" ht="41.45" customHeight="1">
      <c r="A1" s="1011"/>
      <c r="B1" s="1011"/>
      <c r="C1" s="1011"/>
      <c r="D1" s="1011"/>
      <c r="E1" s="1011"/>
      <c r="F1" s="1011"/>
      <c r="G1" s="1011"/>
      <c r="H1" s="1011"/>
      <c r="I1" s="1011"/>
      <c r="J1" s="1011"/>
      <c r="K1" s="1011"/>
      <c r="L1" s="1011"/>
      <c r="M1" s="1011"/>
      <c r="N1" s="2438" t="s">
        <v>968</v>
      </c>
      <c r="O1" s="2438"/>
      <c r="P1" s="2438"/>
      <c r="Q1" s="2438"/>
      <c r="R1" s="1011"/>
      <c r="S1" s="1011"/>
      <c r="T1" s="1011"/>
      <c r="U1" s="1011"/>
      <c r="V1" s="1011"/>
      <c r="W1" s="1011"/>
    </row>
    <row r="2" spans="1:23">
      <c r="A2" s="1011"/>
      <c r="B2" s="1011"/>
      <c r="C2" s="1011"/>
      <c r="D2" s="1011"/>
      <c r="E2" s="1011"/>
      <c r="F2" s="1011"/>
      <c r="G2" s="1011"/>
      <c r="H2" s="1011"/>
      <c r="I2" s="1011"/>
      <c r="J2" s="1011"/>
      <c r="K2" s="1011"/>
      <c r="L2" s="1011"/>
      <c r="M2" s="1011"/>
      <c r="N2" s="1011"/>
      <c r="O2" s="1011"/>
      <c r="P2" s="1011"/>
      <c r="Q2" s="1011"/>
      <c r="R2" s="1011"/>
      <c r="S2" s="1011"/>
      <c r="T2" s="1011"/>
      <c r="U2" s="1011"/>
      <c r="V2" s="1011"/>
      <c r="W2" s="1011"/>
    </row>
    <row r="3" spans="1:23" ht="15">
      <c r="A3" s="1012"/>
      <c r="B3" s="1012"/>
      <c r="C3" s="1012"/>
      <c r="D3" s="1433"/>
      <c r="E3" s="1434"/>
      <c r="F3" s="1433"/>
      <c r="G3" s="1070" t="s">
        <v>761</v>
      </c>
      <c r="H3" s="1433"/>
      <c r="I3" s="1433"/>
      <c r="J3" s="1433"/>
      <c r="K3" s="1433"/>
      <c r="L3" s="2378"/>
      <c r="M3" s="2386"/>
      <c r="N3" s="2386"/>
      <c r="O3" s="1071"/>
      <c r="P3" s="1071"/>
      <c r="Q3" s="1071"/>
      <c r="R3" s="391"/>
      <c r="S3" s="391"/>
      <c r="T3" s="391"/>
      <c r="U3" s="391"/>
      <c r="V3" s="391"/>
      <c r="W3" s="391"/>
    </row>
    <row r="4" spans="1:23" ht="13.9" customHeight="1" thickBot="1">
      <c r="A4" s="17"/>
      <c r="B4" s="18"/>
      <c r="C4" s="18"/>
      <c r="D4" s="3051" t="s">
        <v>34</v>
      </c>
      <c r="E4" s="3051"/>
      <c r="F4" s="3051"/>
      <c r="G4" s="3051"/>
      <c r="H4" s="3051"/>
      <c r="I4" s="3051"/>
      <c r="J4" s="3051"/>
      <c r="K4" s="3051"/>
      <c r="L4" s="3051"/>
      <c r="M4" s="3051"/>
      <c r="N4" s="3051"/>
      <c r="O4" s="3051"/>
      <c r="P4" s="3051"/>
      <c r="Q4" s="3051"/>
      <c r="R4" s="3051"/>
      <c r="S4" s="3051"/>
      <c r="T4" s="3051"/>
      <c r="U4" s="3051"/>
      <c r="V4" s="3051"/>
      <c r="W4" s="3051"/>
    </row>
    <row r="5" spans="1:23" ht="22.9" customHeight="1">
      <c r="A5" s="2441" t="s">
        <v>0</v>
      </c>
      <c r="B5" s="2444" t="s">
        <v>1</v>
      </c>
      <c r="C5" s="2444" t="s">
        <v>2</v>
      </c>
      <c r="D5" s="2447" t="s">
        <v>3</v>
      </c>
      <c r="E5" s="2450" t="s">
        <v>4</v>
      </c>
      <c r="F5" s="2453" t="s">
        <v>5</v>
      </c>
      <c r="G5" s="2456" t="s">
        <v>6</v>
      </c>
      <c r="H5" s="2459" t="s">
        <v>799</v>
      </c>
      <c r="I5" s="2460"/>
      <c r="J5" s="2460"/>
      <c r="K5" s="2461"/>
      <c r="L5" s="2462" t="s">
        <v>283</v>
      </c>
      <c r="M5" s="2456" t="s">
        <v>802</v>
      </c>
      <c r="N5" s="2487" t="s">
        <v>21</v>
      </c>
      <c r="O5" s="2488"/>
      <c r="P5" s="2488"/>
      <c r="Q5" s="2489"/>
      <c r="R5" s="1038"/>
      <c r="S5" s="1038"/>
      <c r="T5" s="1038"/>
      <c r="U5" s="1038"/>
      <c r="V5" s="1038"/>
      <c r="W5" s="1038"/>
    </row>
    <row r="6" spans="1:23" ht="13.15" customHeight="1">
      <c r="A6" s="2442"/>
      <c r="B6" s="2445"/>
      <c r="C6" s="2445"/>
      <c r="D6" s="2448"/>
      <c r="E6" s="2451"/>
      <c r="F6" s="2454"/>
      <c r="G6" s="2457"/>
      <c r="H6" s="2490" t="s">
        <v>7</v>
      </c>
      <c r="I6" s="2492" t="s">
        <v>8</v>
      </c>
      <c r="J6" s="2492"/>
      <c r="K6" s="2493" t="s">
        <v>284</v>
      </c>
      <c r="L6" s="2463"/>
      <c r="M6" s="2457"/>
      <c r="N6" s="2495" t="s">
        <v>33</v>
      </c>
      <c r="O6" s="2497" t="s">
        <v>9</v>
      </c>
      <c r="P6" s="2497"/>
      <c r="Q6" s="2498"/>
      <c r="R6" s="1038"/>
      <c r="S6" s="1038"/>
      <c r="T6" s="1038"/>
      <c r="U6" s="1038"/>
      <c r="V6" s="1038"/>
      <c r="W6" s="1038"/>
    </row>
    <row r="7" spans="1:23" ht="73.900000000000006" customHeight="1" thickBot="1">
      <c r="A7" s="2443"/>
      <c r="B7" s="2446"/>
      <c r="C7" s="2446"/>
      <c r="D7" s="2449"/>
      <c r="E7" s="2452"/>
      <c r="F7" s="2455"/>
      <c r="G7" s="2458"/>
      <c r="H7" s="2491"/>
      <c r="I7" s="2372" t="s">
        <v>7</v>
      </c>
      <c r="J7" s="2377" t="s">
        <v>10</v>
      </c>
      <c r="K7" s="2494"/>
      <c r="L7" s="2464"/>
      <c r="M7" s="2458"/>
      <c r="N7" s="2496"/>
      <c r="O7" s="1018" t="s">
        <v>55</v>
      </c>
      <c r="P7" s="1018" t="s">
        <v>133</v>
      </c>
      <c r="Q7" s="1019" t="s">
        <v>794</v>
      </c>
      <c r="R7" s="1038"/>
      <c r="S7" s="1038"/>
      <c r="T7" s="1038"/>
      <c r="U7" s="1038"/>
      <c r="V7" s="1038"/>
      <c r="W7" s="1038"/>
    </row>
    <row r="8" spans="1:23" ht="13.9" customHeight="1" thickBot="1">
      <c r="A8" s="1020" t="s">
        <v>11</v>
      </c>
      <c r="B8" s="2552" t="s">
        <v>762</v>
      </c>
      <c r="C8" s="2553"/>
      <c r="D8" s="2553"/>
      <c r="E8" s="2553"/>
      <c r="F8" s="2553"/>
      <c r="G8" s="2553"/>
      <c r="H8" s="2553"/>
      <c r="I8" s="2553"/>
      <c r="J8" s="2553"/>
      <c r="K8" s="2553"/>
      <c r="L8" s="2553"/>
      <c r="M8" s="2553"/>
      <c r="N8" s="2553"/>
      <c r="O8" s="2553"/>
      <c r="P8" s="2553"/>
      <c r="Q8" s="2554"/>
      <c r="R8" s="1038"/>
      <c r="S8" s="1038"/>
      <c r="T8" s="1038"/>
      <c r="U8" s="1038"/>
      <c r="V8" s="1038"/>
      <c r="W8" s="1038"/>
    </row>
    <row r="9" spans="1:23" ht="13.9" customHeight="1" thickBot="1">
      <c r="A9" s="1021" t="s">
        <v>11</v>
      </c>
      <c r="B9" s="1022" t="s">
        <v>11</v>
      </c>
      <c r="C9" s="2467" t="s">
        <v>763</v>
      </c>
      <c r="D9" s="2467"/>
      <c r="E9" s="2467"/>
      <c r="F9" s="2467"/>
      <c r="G9" s="2467"/>
      <c r="H9" s="2467"/>
      <c r="I9" s="2467"/>
      <c r="J9" s="2467"/>
      <c r="K9" s="2467"/>
      <c r="L9" s="2467"/>
      <c r="M9" s="2467"/>
      <c r="N9" s="2467"/>
      <c r="O9" s="2467"/>
      <c r="P9" s="2467"/>
      <c r="Q9" s="2468"/>
      <c r="R9" s="1038"/>
      <c r="S9" s="1038"/>
      <c r="T9" s="1038"/>
      <c r="U9" s="1038"/>
      <c r="V9" s="1038"/>
      <c r="W9" s="1038"/>
    </row>
    <row r="10" spans="1:23" ht="24" customHeight="1">
      <c r="A10" s="2469" t="s">
        <v>11</v>
      </c>
      <c r="B10" s="2472" t="s">
        <v>11</v>
      </c>
      <c r="C10" s="2475" t="s">
        <v>11</v>
      </c>
      <c r="D10" s="4149" t="s">
        <v>764</v>
      </c>
      <c r="E10" s="2481" t="s">
        <v>41</v>
      </c>
      <c r="F10" s="4152" t="s">
        <v>112</v>
      </c>
      <c r="G10" s="1435" t="s">
        <v>765</v>
      </c>
      <c r="H10" s="507">
        <v>758.8</v>
      </c>
      <c r="I10" s="1025">
        <v>758.8</v>
      </c>
      <c r="J10" s="1025">
        <v>611</v>
      </c>
      <c r="K10" s="1073">
        <v>0</v>
      </c>
      <c r="L10" s="1096">
        <v>830</v>
      </c>
      <c r="M10" s="1097">
        <v>900</v>
      </c>
      <c r="N10" s="1459" t="s">
        <v>766</v>
      </c>
      <c r="O10" s="1464">
        <v>3000</v>
      </c>
      <c r="P10" s="1464">
        <v>3000</v>
      </c>
      <c r="Q10" s="1471">
        <v>3000</v>
      </c>
      <c r="R10" s="1038"/>
      <c r="S10" s="1038"/>
      <c r="T10" s="1038"/>
      <c r="U10" s="1038"/>
      <c r="V10" s="1038"/>
      <c r="W10" s="1038"/>
    </row>
    <row r="11" spans="1:23">
      <c r="A11" s="2997"/>
      <c r="B11" s="3089"/>
      <c r="C11" s="2511"/>
      <c r="D11" s="4150"/>
      <c r="E11" s="2513"/>
      <c r="F11" s="4135"/>
      <c r="G11" s="95" t="s">
        <v>37</v>
      </c>
      <c r="H11" s="512">
        <v>17.399999999999999</v>
      </c>
      <c r="I11" s="28">
        <v>17.399999999999999</v>
      </c>
      <c r="J11" s="28">
        <v>16.3</v>
      </c>
      <c r="K11" s="74">
        <v>0</v>
      </c>
      <c r="L11" s="36">
        <v>20</v>
      </c>
      <c r="M11" s="29">
        <v>23</v>
      </c>
      <c r="N11" s="2376" t="s">
        <v>767</v>
      </c>
      <c r="O11" s="1465">
        <v>150000</v>
      </c>
      <c r="P11" s="1468">
        <v>150000</v>
      </c>
      <c r="Q11" s="1472">
        <v>150000</v>
      </c>
      <c r="R11" s="1038"/>
      <c r="S11" s="1038"/>
      <c r="T11" s="1038"/>
      <c r="U11" s="1038"/>
      <c r="V11" s="1038"/>
      <c r="W11" s="1038"/>
    </row>
    <row r="12" spans="1:23" ht="24">
      <c r="A12" s="2470"/>
      <c r="B12" s="2473"/>
      <c r="C12" s="2476"/>
      <c r="D12" s="4150"/>
      <c r="E12" s="2482"/>
      <c r="F12" s="2485"/>
      <c r="G12" s="1592" t="s">
        <v>285</v>
      </c>
      <c r="H12" s="512">
        <v>2.7</v>
      </c>
      <c r="I12" s="28">
        <v>2.7</v>
      </c>
      <c r="J12" s="28">
        <v>0</v>
      </c>
      <c r="K12" s="74">
        <v>0</v>
      </c>
      <c r="L12" s="36">
        <v>3</v>
      </c>
      <c r="M12" s="29">
        <v>3</v>
      </c>
      <c r="N12" s="1460" t="s">
        <v>768</v>
      </c>
      <c r="O12" s="1465" t="s">
        <v>42</v>
      </c>
      <c r="P12" s="1468" t="s">
        <v>42</v>
      </c>
      <c r="Q12" s="1472" t="s">
        <v>42</v>
      </c>
      <c r="R12" s="1038"/>
      <c r="S12" s="1038"/>
      <c r="T12" s="1075"/>
      <c r="U12" s="1038"/>
      <c r="V12" s="1038"/>
      <c r="W12" s="1038"/>
    </row>
    <row r="13" spans="1:23" ht="24.75" thickBot="1">
      <c r="A13" s="2471"/>
      <c r="B13" s="2474"/>
      <c r="C13" s="2477"/>
      <c r="D13" s="4151"/>
      <c r="E13" s="2483"/>
      <c r="F13" s="2486"/>
      <c r="G13" s="1024" t="s">
        <v>12</v>
      </c>
      <c r="H13" s="517">
        <f t="shared" ref="H13:M13" si="0">SUM(H10:H12)</f>
        <v>778.9</v>
      </c>
      <c r="I13" s="517">
        <f t="shared" si="0"/>
        <v>778.9</v>
      </c>
      <c r="J13" s="517">
        <f t="shared" si="0"/>
        <v>627.29999999999995</v>
      </c>
      <c r="K13" s="518">
        <f t="shared" si="0"/>
        <v>0</v>
      </c>
      <c r="L13" s="31">
        <f t="shared" si="0"/>
        <v>853</v>
      </c>
      <c r="M13" s="31">
        <f t="shared" si="0"/>
        <v>926</v>
      </c>
      <c r="N13" s="1461" t="s">
        <v>769</v>
      </c>
      <c r="O13" s="1115" t="s">
        <v>42</v>
      </c>
      <c r="P13" s="1469" t="s">
        <v>42</v>
      </c>
      <c r="Q13" s="238" t="s">
        <v>42</v>
      </c>
      <c r="R13" s="1015"/>
      <c r="S13" s="1038"/>
      <c r="T13" s="1075"/>
      <c r="U13" s="1038"/>
      <c r="V13" s="1038"/>
      <c r="W13" s="1038"/>
    </row>
    <row r="14" spans="1:23" ht="13.15" customHeight="1">
      <c r="A14" s="2383" t="s">
        <v>11</v>
      </c>
      <c r="B14" s="2387" t="s">
        <v>11</v>
      </c>
      <c r="C14" s="2499" t="s">
        <v>36</v>
      </c>
      <c r="D14" s="4143" t="s">
        <v>770</v>
      </c>
      <c r="E14" s="4134" t="s">
        <v>41</v>
      </c>
      <c r="F14" s="2503" t="s">
        <v>112</v>
      </c>
      <c r="G14" s="1042" t="s">
        <v>37</v>
      </c>
      <c r="H14" s="1438">
        <v>0.8</v>
      </c>
      <c r="I14" s="1040">
        <v>0.8</v>
      </c>
      <c r="J14" s="1040">
        <v>0</v>
      </c>
      <c r="K14" s="1041">
        <v>0</v>
      </c>
      <c r="L14" s="1091">
        <v>1</v>
      </c>
      <c r="M14" s="1092">
        <v>1</v>
      </c>
      <c r="N14" s="3099" t="s">
        <v>771</v>
      </c>
      <c r="O14" s="1207">
        <v>2</v>
      </c>
      <c r="P14" s="1207">
        <v>2</v>
      </c>
      <c r="Q14" s="241">
        <v>2</v>
      </c>
      <c r="R14" s="1015"/>
      <c r="S14" s="1038"/>
      <c r="T14" s="1075"/>
      <c r="U14" s="1038"/>
      <c r="V14" s="1038"/>
      <c r="W14" s="1038"/>
    </row>
    <row r="15" spans="1:23">
      <c r="A15" s="2385"/>
      <c r="B15" s="2388"/>
      <c r="C15" s="2511"/>
      <c r="D15" s="4144"/>
      <c r="E15" s="4135"/>
      <c r="F15" s="2514"/>
      <c r="G15" s="2374"/>
      <c r="H15" s="98"/>
      <c r="I15" s="90"/>
      <c r="J15" s="90"/>
      <c r="K15" s="108"/>
      <c r="L15" s="1223"/>
      <c r="M15" s="97"/>
      <c r="N15" s="2662"/>
      <c r="O15" s="876"/>
      <c r="P15" s="876"/>
      <c r="Q15" s="1473"/>
      <c r="R15" s="1015"/>
      <c r="S15" s="1038"/>
      <c r="T15" s="1075"/>
      <c r="U15" s="1038"/>
      <c r="V15" s="1038"/>
      <c r="W15" s="1038"/>
    </row>
    <row r="16" spans="1:23" ht="24.75" thickBot="1">
      <c r="A16" s="2384"/>
      <c r="B16" s="1043"/>
      <c r="C16" s="2500"/>
      <c r="D16" s="4145"/>
      <c r="E16" s="2504"/>
      <c r="F16" s="2504"/>
      <c r="G16" s="1024" t="s">
        <v>12</v>
      </c>
      <c r="H16" s="517">
        <f t="shared" ref="H16:M16" si="1">H14</f>
        <v>0.8</v>
      </c>
      <c r="I16" s="517">
        <f t="shared" si="1"/>
        <v>0.8</v>
      </c>
      <c r="J16" s="517">
        <f t="shared" si="1"/>
        <v>0</v>
      </c>
      <c r="K16" s="518">
        <f t="shared" si="1"/>
        <v>0</v>
      </c>
      <c r="L16" s="31">
        <f t="shared" si="1"/>
        <v>1</v>
      </c>
      <c r="M16" s="31">
        <f t="shared" si="1"/>
        <v>1</v>
      </c>
      <c r="N16" s="2373" t="s">
        <v>772</v>
      </c>
      <c r="O16" s="1119">
        <v>1</v>
      </c>
      <c r="P16" s="1119">
        <v>1</v>
      </c>
      <c r="Q16" s="251">
        <v>1</v>
      </c>
      <c r="R16" s="1015"/>
      <c r="S16" s="2389"/>
      <c r="T16" s="1075"/>
      <c r="U16" s="1038"/>
      <c r="V16" s="1038"/>
      <c r="W16" s="1038"/>
    </row>
    <row r="17" spans="1:23" ht="24" customHeight="1">
      <c r="A17" s="2383" t="s">
        <v>11</v>
      </c>
      <c r="B17" s="2387" t="s">
        <v>11</v>
      </c>
      <c r="C17" s="2499" t="s">
        <v>58</v>
      </c>
      <c r="D17" s="4138" t="s">
        <v>773</v>
      </c>
      <c r="E17" s="4134" t="s">
        <v>41</v>
      </c>
      <c r="F17" s="2503" t="s">
        <v>112</v>
      </c>
      <c r="G17" s="1042" t="s">
        <v>37</v>
      </c>
      <c r="H17" s="1438">
        <v>31.2</v>
      </c>
      <c r="I17" s="1040">
        <v>31.2</v>
      </c>
      <c r="J17" s="1040">
        <v>0</v>
      </c>
      <c r="K17" s="84">
        <v>0</v>
      </c>
      <c r="L17" s="85">
        <v>33</v>
      </c>
      <c r="M17" s="1092">
        <v>35</v>
      </c>
      <c r="N17" s="1462" t="s">
        <v>774</v>
      </c>
      <c r="O17" s="1464">
        <v>25</v>
      </c>
      <c r="P17" s="1464">
        <v>25</v>
      </c>
      <c r="Q17" s="1471">
        <v>25</v>
      </c>
      <c r="R17" s="1015"/>
      <c r="S17" s="1038"/>
      <c r="T17" s="1075"/>
      <c r="U17" s="1038"/>
      <c r="V17" s="1038"/>
      <c r="W17" s="1038"/>
    </row>
    <row r="18" spans="1:23" ht="13.15" customHeight="1">
      <c r="A18" s="2385"/>
      <c r="B18" s="2388"/>
      <c r="C18" s="2511"/>
      <c r="D18" s="4139"/>
      <c r="E18" s="4135"/>
      <c r="F18" s="2514"/>
      <c r="G18" s="1436"/>
      <c r="H18" s="1439"/>
      <c r="I18" s="1444"/>
      <c r="J18" s="1444"/>
      <c r="K18" s="1448"/>
      <c r="L18" s="1453"/>
      <c r="M18" s="1458"/>
      <c r="N18" s="4141" t="s">
        <v>775</v>
      </c>
      <c r="O18" s="257">
        <v>12000</v>
      </c>
      <c r="P18" s="362">
        <v>12000</v>
      </c>
      <c r="Q18" s="221">
        <v>12000</v>
      </c>
      <c r="R18" s="1015"/>
      <c r="S18" s="1038"/>
      <c r="T18" s="1075"/>
      <c r="U18" s="1038"/>
      <c r="V18" s="1038"/>
      <c r="W18" s="1038"/>
    </row>
    <row r="19" spans="1:23" ht="13.5" thickBot="1">
      <c r="A19" s="2384"/>
      <c r="B19" s="1043"/>
      <c r="C19" s="2500"/>
      <c r="D19" s="4140"/>
      <c r="E19" s="2504"/>
      <c r="F19" s="2504"/>
      <c r="G19" s="1024" t="s">
        <v>12</v>
      </c>
      <c r="H19" s="110">
        <f t="shared" ref="H19:M19" si="2">H17+H18</f>
        <v>31.2</v>
      </c>
      <c r="I19" s="110">
        <f t="shared" si="2"/>
        <v>31.2</v>
      </c>
      <c r="J19" s="110">
        <f t="shared" si="2"/>
        <v>0</v>
      </c>
      <c r="K19" s="110">
        <f t="shared" si="2"/>
        <v>0</v>
      </c>
      <c r="L19" s="1454">
        <f t="shared" si="2"/>
        <v>33</v>
      </c>
      <c r="M19" s="1454">
        <f t="shared" si="2"/>
        <v>35</v>
      </c>
      <c r="N19" s="4142"/>
      <c r="O19" s="1115"/>
      <c r="P19" s="1469"/>
      <c r="Q19" s="238"/>
      <c r="R19" s="1015"/>
      <c r="S19" s="1038"/>
      <c r="T19" s="1075"/>
      <c r="U19" s="1038"/>
      <c r="V19" s="1038"/>
      <c r="W19" s="1038"/>
    </row>
    <row r="20" spans="1:23" ht="13.15" customHeight="1">
      <c r="A20" s="2383" t="s">
        <v>11</v>
      </c>
      <c r="B20" s="2387" t="s">
        <v>11</v>
      </c>
      <c r="C20" s="2499" t="s">
        <v>38</v>
      </c>
      <c r="D20" s="4146" t="s">
        <v>776</v>
      </c>
      <c r="E20" s="4134" t="s">
        <v>41</v>
      </c>
      <c r="F20" s="2503" t="s">
        <v>112</v>
      </c>
      <c r="G20" s="1593" t="s">
        <v>93</v>
      </c>
      <c r="H20" s="1594">
        <v>10.5</v>
      </c>
      <c r="I20" s="1595">
        <v>10.5</v>
      </c>
      <c r="J20" s="1595">
        <v>8.6</v>
      </c>
      <c r="K20" s="1449">
        <v>0</v>
      </c>
      <c r="L20" s="1455">
        <v>12</v>
      </c>
      <c r="M20" s="1455">
        <v>15</v>
      </c>
      <c r="N20" s="3099" t="s">
        <v>777</v>
      </c>
      <c r="O20" s="1207">
        <v>230</v>
      </c>
      <c r="P20" s="1207">
        <v>280</v>
      </c>
      <c r="Q20" s="241">
        <v>280</v>
      </c>
      <c r="R20" s="378"/>
      <c r="S20" s="1474"/>
      <c r="T20" s="1475"/>
      <c r="U20" s="1474"/>
      <c r="V20" s="1474"/>
      <c r="W20" s="1474"/>
    </row>
    <row r="21" spans="1:23">
      <c r="A21" s="2385"/>
      <c r="B21" s="2388"/>
      <c r="C21" s="2511"/>
      <c r="D21" s="4147"/>
      <c r="E21" s="4135"/>
      <c r="F21" s="2514"/>
      <c r="G21" s="1437"/>
      <c r="H21" s="1440"/>
      <c r="I21" s="1445"/>
      <c r="J21" s="1445"/>
      <c r="K21" s="1450"/>
      <c r="L21" s="1456"/>
      <c r="M21" s="1456"/>
      <c r="N21" s="3092"/>
      <c r="O21" s="1466"/>
      <c r="P21" s="1466"/>
      <c r="Q21" s="246"/>
      <c r="R21" s="378"/>
      <c r="S21" s="1474"/>
      <c r="T21" s="1475"/>
      <c r="U21" s="1474"/>
      <c r="V21" s="1474"/>
      <c r="W21" s="1474"/>
    </row>
    <row r="22" spans="1:23" ht="13.5" thickBot="1">
      <c r="A22" s="2384"/>
      <c r="B22" s="1043"/>
      <c r="C22" s="2500"/>
      <c r="D22" s="4148"/>
      <c r="E22" s="2504"/>
      <c r="F22" s="2504"/>
      <c r="G22" s="1596"/>
      <c r="H22" s="1597">
        <f>+H20+H21</f>
        <v>10.5</v>
      </c>
      <c r="I22" s="1597">
        <f t="shared" ref="I22:M22" si="3">+I20+I21</f>
        <v>10.5</v>
      </c>
      <c r="J22" s="1597">
        <f t="shared" si="3"/>
        <v>8.6</v>
      </c>
      <c r="K22" s="1598">
        <f t="shared" si="3"/>
        <v>0</v>
      </c>
      <c r="L22" s="1599">
        <f t="shared" si="3"/>
        <v>12</v>
      </c>
      <c r="M22" s="1599">
        <f t="shared" si="3"/>
        <v>15</v>
      </c>
      <c r="N22" s="3100"/>
      <c r="O22" s="1119"/>
      <c r="P22" s="1119"/>
      <c r="Q22" s="251"/>
      <c r="R22" s="378"/>
      <c r="S22" s="1474"/>
      <c r="T22" s="1475"/>
      <c r="U22" s="1474"/>
      <c r="V22" s="1474"/>
      <c r="W22" s="1474"/>
    </row>
    <row r="23" spans="1:23" ht="13.5" thickBot="1">
      <c r="A23" s="1021" t="s">
        <v>11</v>
      </c>
      <c r="B23" s="1028" t="s">
        <v>11</v>
      </c>
      <c r="C23" s="2505" t="s">
        <v>14</v>
      </c>
      <c r="D23" s="2506"/>
      <c r="E23" s="2506"/>
      <c r="F23" s="2506"/>
      <c r="G23" s="2507"/>
      <c r="H23" s="610">
        <f>H16+H13+H19+H22</f>
        <v>821.4</v>
      </c>
      <c r="I23" s="610">
        <f t="shared" ref="I23:M23" si="4">I16+I13+I19+I22</f>
        <v>821.4</v>
      </c>
      <c r="J23" s="610">
        <f t="shared" si="4"/>
        <v>635.9</v>
      </c>
      <c r="K23" s="610">
        <f t="shared" si="4"/>
        <v>0</v>
      </c>
      <c r="L23" s="610">
        <f t="shared" si="4"/>
        <v>899</v>
      </c>
      <c r="M23" s="610">
        <f t="shared" si="4"/>
        <v>977</v>
      </c>
      <c r="N23" s="1029"/>
      <c r="O23" s="1030"/>
      <c r="P23" s="1030"/>
      <c r="Q23" s="1031"/>
      <c r="R23" s="1038"/>
      <c r="S23" s="1038"/>
      <c r="T23" s="1038"/>
      <c r="U23" s="1038"/>
      <c r="V23" s="1038"/>
      <c r="W23" s="1038"/>
    </row>
    <row r="24" spans="1:23" ht="13.9" customHeight="1" thickBot="1">
      <c r="A24" s="1021" t="s">
        <v>11</v>
      </c>
      <c r="B24" s="1022" t="s">
        <v>13</v>
      </c>
      <c r="C24" s="2467" t="s">
        <v>778</v>
      </c>
      <c r="D24" s="2467"/>
      <c r="E24" s="2467"/>
      <c r="F24" s="2467"/>
      <c r="G24" s="2467"/>
      <c r="H24" s="2467"/>
      <c r="I24" s="2467"/>
      <c r="J24" s="2467"/>
      <c r="K24" s="2467"/>
      <c r="L24" s="2467"/>
      <c r="M24" s="2467"/>
      <c r="N24" s="2467"/>
      <c r="O24" s="2467"/>
      <c r="P24" s="2467"/>
      <c r="Q24" s="2468"/>
      <c r="R24" s="1038"/>
      <c r="S24" s="1038"/>
      <c r="T24" s="1038"/>
      <c r="U24" s="1038"/>
      <c r="V24" s="1038"/>
      <c r="W24" s="1038"/>
    </row>
    <row r="25" spans="1:23" ht="13.9" customHeight="1" thickBot="1">
      <c r="A25" s="2383" t="s">
        <v>11</v>
      </c>
      <c r="B25" s="2387" t="s">
        <v>13</v>
      </c>
      <c r="C25" s="2499" t="s">
        <v>11</v>
      </c>
      <c r="D25" s="2501" t="s">
        <v>779</v>
      </c>
      <c r="E25" s="4134" t="s">
        <v>41</v>
      </c>
      <c r="F25" s="2503" t="s">
        <v>112</v>
      </c>
      <c r="G25" s="1042" t="s">
        <v>37</v>
      </c>
      <c r="H25" s="1039">
        <v>5</v>
      </c>
      <c r="I25" s="1040">
        <v>5</v>
      </c>
      <c r="J25" s="1040">
        <v>0</v>
      </c>
      <c r="K25" s="1041">
        <v>0</v>
      </c>
      <c r="L25" s="85">
        <v>6</v>
      </c>
      <c r="M25" s="1092">
        <v>7</v>
      </c>
      <c r="N25" s="2576" t="s">
        <v>780</v>
      </c>
      <c r="O25" s="2381" t="s">
        <v>42</v>
      </c>
      <c r="P25" s="1470" t="s">
        <v>42</v>
      </c>
      <c r="Q25" s="2379" t="s">
        <v>42</v>
      </c>
      <c r="R25" s="1038"/>
      <c r="S25" s="1038"/>
      <c r="T25" s="1038"/>
      <c r="U25" s="1038"/>
      <c r="V25" s="1038"/>
      <c r="W25" s="1038"/>
    </row>
    <row r="26" spans="1:23">
      <c r="A26" s="2385"/>
      <c r="B26" s="2388"/>
      <c r="C26" s="2511"/>
      <c r="D26" s="2512"/>
      <c r="E26" s="4135"/>
      <c r="F26" s="2514"/>
      <c r="G26" s="2374"/>
      <c r="H26" s="1441"/>
      <c r="I26" s="1446"/>
      <c r="J26" s="1446"/>
      <c r="K26" s="1451"/>
      <c r="L26" s="85"/>
      <c r="M26" s="1092"/>
      <c r="N26" s="4136"/>
      <c r="O26" s="1080"/>
      <c r="P26" s="1081"/>
      <c r="Q26" s="1082"/>
      <c r="R26" s="1038"/>
      <c r="S26" s="1038"/>
      <c r="T26" s="1038"/>
      <c r="U26" s="1038"/>
      <c r="V26" s="1038"/>
      <c r="W26" s="1038"/>
    </row>
    <row r="27" spans="1:23" ht="25.9" customHeight="1" thickBot="1">
      <c r="A27" s="2384"/>
      <c r="B27" s="1043"/>
      <c r="C27" s="2500"/>
      <c r="D27" s="2502"/>
      <c r="E27" s="2504"/>
      <c r="F27" s="2504"/>
      <c r="G27" s="1024" t="s">
        <v>12</v>
      </c>
      <c r="H27" s="1442">
        <f>H25+H26</f>
        <v>5</v>
      </c>
      <c r="I27" s="1447">
        <f>I25+I26</f>
        <v>5</v>
      </c>
      <c r="J27" s="1447">
        <v>0</v>
      </c>
      <c r="K27" s="1452">
        <f>K25+K26</f>
        <v>0</v>
      </c>
      <c r="L27" s="1454">
        <f>L25+L26</f>
        <v>6</v>
      </c>
      <c r="M27" s="1454">
        <f>M25+M26</f>
        <v>7</v>
      </c>
      <c r="N27" s="4137"/>
      <c r="O27" s="2382"/>
      <c r="P27" s="1068"/>
      <c r="Q27" s="2380"/>
      <c r="R27" s="1038"/>
      <c r="S27" s="1038"/>
      <c r="T27" s="1038"/>
      <c r="U27" s="1038"/>
      <c r="V27" s="1038"/>
      <c r="W27" s="1038"/>
    </row>
    <row r="28" spans="1:23" ht="13.15" customHeight="1">
      <c r="A28" s="2383" t="s">
        <v>11</v>
      </c>
      <c r="B28" s="2387" t="s">
        <v>13</v>
      </c>
      <c r="C28" s="2499" t="s">
        <v>13</v>
      </c>
      <c r="D28" s="2501" t="s">
        <v>781</v>
      </c>
      <c r="E28" s="4134" t="s">
        <v>41</v>
      </c>
      <c r="F28" s="2503" t="s">
        <v>112</v>
      </c>
      <c r="G28" s="1042" t="s">
        <v>37</v>
      </c>
      <c r="H28" s="1039">
        <v>3</v>
      </c>
      <c r="I28" s="1040">
        <v>3</v>
      </c>
      <c r="J28" s="1040">
        <v>0</v>
      </c>
      <c r="K28" s="1041">
        <v>0</v>
      </c>
      <c r="L28" s="85">
        <v>3.5</v>
      </c>
      <c r="M28" s="1092">
        <v>3.5</v>
      </c>
      <c r="N28" s="2576" t="s">
        <v>782</v>
      </c>
      <c r="O28" s="1080">
        <v>25</v>
      </c>
      <c r="P28" s="1081">
        <v>25</v>
      </c>
      <c r="Q28" s="1082">
        <v>25</v>
      </c>
      <c r="R28" s="1038"/>
      <c r="S28" s="1038"/>
      <c r="T28" s="1038"/>
      <c r="U28" s="1038"/>
      <c r="V28" s="1038"/>
      <c r="W28" s="1038"/>
    </row>
    <row r="29" spans="1:23">
      <c r="A29" s="2385"/>
      <c r="B29" s="2388"/>
      <c r="C29" s="2511"/>
      <c r="D29" s="2512"/>
      <c r="E29" s="4135"/>
      <c r="F29" s="2514"/>
      <c r="G29" s="2374"/>
      <c r="H29" s="1441"/>
      <c r="I29" s="1446"/>
      <c r="J29" s="1446"/>
      <c r="K29" s="1451"/>
      <c r="L29" s="1457"/>
      <c r="M29" s="535"/>
      <c r="N29" s="4136"/>
      <c r="O29" s="1080"/>
      <c r="P29" s="1081"/>
      <c r="Q29" s="1082"/>
      <c r="R29" s="1038"/>
      <c r="S29" s="1038"/>
      <c r="T29" s="1038"/>
      <c r="U29" s="1038"/>
      <c r="V29" s="1038"/>
      <c r="W29" s="1038"/>
    </row>
    <row r="30" spans="1:23" ht="21.6" customHeight="1" thickBot="1">
      <c r="A30" s="2384"/>
      <c r="B30" s="1043"/>
      <c r="C30" s="2500"/>
      <c r="D30" s="2502"/>
      <c r="E30" s="2504"/>
      <c r="F30" s="2504"/>
      <c r="G30" s="1024" t="s">
        <v>12</v>
      </c>
      <c r="H30" s="1442">
        <f>H28+H29</f>
        <v>3</v>
      </c>
      <c r="I30" s="1447">
        <f>I28+I29</f>
        <v>3</v>
      </c>
      <c r="J30" s="1447">
        <v>0</v>
      </c>
      <c r="K30" s="1452">
        <f>K28+K29</f>
        <v>0</v>
      </c>
      <c r="L30" s="1454">
        <f>L28+L29</f>
        <v>3.5</v>
      </c>
      <c r="M30" s="1454">
        <f>M28+M29</f>
        <v>3.5</v>
      </c>
      <c r="N30" s="2375"/>
      <c r="O30" s="2382"/>
      <c r="P30" s="1068"/>
      <c r="Q30" s="2380"/>
      <c r="R30" s="1038"/>
      <c r="S30" s="1038"/>
      <c r="T30" s="1038"/>
      <c r="U30" s="1038"/>
      <c r="V30" s="1038"/>
      <c r="W30" s="1038"/>
    </row>
    <row r="31" spans="1:23" ht="13.5" thickBot="1">
      <c r="A31" s="1032" t="s">
        <v>11</v>
      </c>
      <c r="B31" s="2550" t="s">
        <v>64</v>
      </c>
      <c r="C31" s="2550"/>
      <c r="D31" s="2550"/>
      <c r="E31" s="2550"/>
      <c r="F31" s="2550"/>
      <c r="G31" s="2551"/>
      <c r="H31" s="52">
        <f>H27+H30</f>
        <v>8</v>
      </c>
      <c r="I31" s="52">
        <f t="shared" ref="I31:M31" si="5">I27+I30</f>
        <v>8</v>
      </c>
      <c r="J31" s="52">
        <f t="shared" si="5"/>
        <v>0</v>
      </c>
      <c r="K31" s="52">
        <f t="shared" si="5"/>
        <v>0</v>
      </c>
      <c r="L31" s="52">
        <f t="shared" si="5"/>
        <v>9.5</v>
      </c>
      <c r="M31" s="52">
        <f t="shared" si="5"/>
        <v>10.5</v>
      </c>
      <c r="N31" s="1035"/>
      <c r="O31" s="1035"/>
      <c r="P31" s="1035"/>
      <c r="Q31" s="1036"/>
      <c r="R31" s="1038"/>
      <c r="S31" s="1038"/>
      <c r="T31" s="1038"/>
      <c r="U31" s="1038"/>
      <c r="V31" s="1038"/>
      <c r="W31" s="1038"/>
    </row>
    <row r="32" spans="1:23" ht="13.5" thickBot="1">
      <c r="A32" s="1021" t="s">
        <v>11</v>
      </c>
      <c r="B32" s="1028" t="s">
        <v>13</v>
      </c>
      <c r="C32" s="2505" t="s">
        <v>14</v>
      </c>
      <c r="D32" s="2506"/>
      <c r="E32" s="2506"/>
      <c r="F32" s="2506"/>
      <c r="G32" s="2507"/>
      <c r="H32" s="38">
        <f t="shared" ref="H32:M32" si="6">H31</f>
        <v>8</v>
      </c>
      <c r="I32" s="38">
        <f t="shared" si="6"/>
        <v>8</v>
      </c>
      <c r="J32" s="38">
        <f t="shared" si="6"/>
        <v>0</v>
      </c>
      <c r="K32" s="38">
        <f t="shared" si="6"/>
        <v>0</v>
      </c>
      <c r="L32" s="38">
        <f t="shared" si="6"/>
        <v>9.5</v>
      </c>
      <c r="M32" s="38">
        <f t="shared" si="6"/>
        <v>10.5</v>
      </c>
      <c r="N32" s="1029"/>
      <c r="O32" s="1030"/>
      <c r="P32" s="1030"/>
      <c r="Q32" s="1031"/>
      <c r="R32" s="1038"/>
      <c r="S32" s="1038"/>
      <c r="T32" s="1038"/>
      <c r="U32" s="1038"/>
      <c r="V32" s="1038"/>
      <c r="W32" s="1038"/>
    </row>
    <row r="33" spans="1:23" ht="13.5" thickBot="1">
      <c r="A33" s="55"/>
      <c r="B33" s="2578" t="s">
        <v>15</v>
      </c>
      <c r="C33" s="2578"/>
      <c r="D33" s="2578"/>
      <c r="E33" s="2578"/>
      <c r="F33" s="2578"/>
      <c r="G33" s="2578"/>
      <c r="H33" s="1443">
        <f t="shared" ref="H33:M33" si="7">H32+H23</f>
        <v>829.4</v>
      </c>
      <c r="I33" s="1443">
        <f t="shared" si="7"/>
        <v>829.4</v>
      </c>
      <c r="J33" s="1443">
        <f t="shared" si="7"/>
        <v>635.9</v>
      </c>
      <c r="K33" s="1443">
        <f t="shared" si="7"/>
        <v>0</v>
      </c>
      <c r="L33" s="1443">
        <f t="shared" si="7"/>
        <v>908.5</v>
      </c>
      <c r="M33" s="1443">
        <f t="shared" si="7"/>
        <v>987.5</v>
      </c>
      <c r="N33" s="2579"/>
      <c r="O33" s="2580"/>
      <c r="P33" s="2580"/>
      <c r="Q33" s="2581"/>
      <c r="R33" s="1038"/>
      <c r="S33" s="1038"/>
      <c r="T33" s="1038"/>
      <c r="U33" s="1038"/>
      <c r="V33" s="1038"/>
      <c r="W33" s="1038"/>
    </row>
    <row r="34" spans="1:23">
      <c r="A34" s="1012"/>
      <c r="B34" s="1012"/>
      <c r="C34" s="1015"/>
      <c r="D34" s="1087"/>
      <c r="E34" s="1065"/>
      <c r="F34" s="1037"/>
      <c r="G34" s="1037"/>
      <c r="H34" s="1037"/>
      <c r="I34" s="1037"/>
      <c r="J34" s="1037"/>
      <c r="K34" s="1037"/>
      <c r="L34" s="1037"/>
      <c r="M34" s="1037"/>
      <c r="N34" s="1012"/>
      <c r="O34" s="1063"/>
      <c r="P34" s="1012"/>
      <c r="Q34" s="1012"/>
      <c r="R34" s="1086"/>
      <c r="S34" s="1086"/>
      <c r="T34" s="1086"/>
      <c r="U34" s="1086"/>
      <c r="V34" s="1086"/>
      <c r="W34" s="1086"/>
    </row>
    <row r="35" spans="1:23">
      <c r="A35" s="1012"/>
      <c r="B35" s="1012"/>
      <c r="C35" s="1015"/>
      <c r="D35" s="1087"/>
      <c r="E35" s="1065"/>
      <c r="F35" s="1037"/>
      <c r="G35" s="1037"/>
      <c r="H35" s="1037"/>
      <c r="I35" s="1037"/>
      <c r="J35" s="1037"/>
      <c r="K35" s="1037"/>
      <c r="L35" s="1037"/>
      <c r="M35" s="1037"/>
      <c r="N35" s="1012"/>
      <c r="O35" s="1063"/>
      <c r="P35" s="1012"/>
      <c r="Q35" s="1012"/>
      <c r="R35" s="1086"/>
      <c r="S35" s="1086"/>
      <c r="T35" s="1086"/>
      <c r="U35" s="1086"/>
      <c r="V35" s="1086"/>
      <c r="W35" s="1086"/>
    </row>
    <row r="36" spans="1:23" ht="13.9" customHeight="1" thickBot="1">
      <c r="A36" s="1012"/>
      <c r="B36" s="1012"/>
      <c r="C36" s="1015"/>
      <c r="D36" s="1087"/>
      <c r="E36" s="1065"/>
      <c r="F36" s="2584" t="s">
        <v>16</v>
      </c>
      <c r="G36" s="2585"/>
      <c r="H36" s="2585"/>
      <c r="I36" s="2585"/>
      <c r="J36" s="2585"/>
      <c r="K36" s="2585"/>
      <c r="L36" s="2585"/>
      <c r="M36" s="2585"/>
      <c r="N36" s="1012"/>
      <c r="O36" s="1063"/>
      <c r="P36" s="1012"/>
      <c r="Q36" s="1012"/>
      <c r="R36" s="1086"/>
      <c r="S36" s="1086"/>
      <c r="T36" s="1086"/>
      <c r="U36" s="1086"/>
      <c r="V36" s="1086"/>
      <c r="W36" s="1086"/>
    </row>
    <row r="37" spans="1:23" ht="42.6" customHeight="1" thickBot="1">
      <c r="A37" s="1012"/>
      <c r="B37" s="1012"/>
      <c r="C37" s="1012"/>
      <c r="D37" s="2597" t="s">
        <v>17</v>
      </c>
      <c r="E37" s="2598"/>
      <c r="F37" s="2598"/>
      <c r="G37" s="2598"/>
      <c r="H37" s="2599"/>
      <c r="I37" s="2805" t="s">
        <v>795</v>
      </c>
      <c r="J37" s="2806"/>
      <c r="K37" s="2806"/>
      <c r="L37" s="2807"/>
      <c r="M37" s="1012"/>
      <c r="N37" s="1012"/>
      <c r="O37" s="1063"/>
      <c r="P37" s="1012"/>
      <c r="Q37" s="1012"/>
      <c r="R37" s="1038"/>
      <c r="S37" s="1038"/>
      <c r="T37" s="1038"/>
      <c r="U37" s="1038"/>
      <c r="V37" s="1038"/>
      <c r="W37" s="1038"/>
    </row>
    <row r="38" spans="1:23" ht="13.9" customHeight="1" thickBot="1">
      <c r="A38" s="1012"/>
      <c r="B38" s="1012"/>
      <c r="C38" s="1012"/>
      <c r="D38" s="4119" t="s">
        <v>18</v>
      </c>
      <c r="E38" s="2601"/>
      <c r="F38" s="2601"/>
      <c r="G38" s="2601"/>
      <c r="H38" s="2602"/>
      <c r="I38" s="4120">
        <f>I39+I40+I41+I42</f>
        <v>829.4</v>
      </c>
      <c r="J38" s="4121"/>
      <c r="K38" s="4121"/>
      <c r="L38" s="4122"/>
      <c r="M38" s="1012"/>
      <c r="N38" s="1012"/>
      <c r="O38" s="1063"/>
      <c r="P38" s="1012"/>
      <c r="Q38" s="1012"/>
      <c r="R38" s="1038"/>
      <c r="S38" s="1038"/>
      <c r="T38" s="1038"/>
      <c r="U38" s="1038"/>
      <c r="V38" s="1038"/>
      <c r="W38" s="1038"/>
    </row>
    <row r="39" spans="1:23" ht="13.15" customHeight="1">
      <c r="A39" s="1012"/>
      <c r="B39" s="1012"/>
      <c r="C39" s="1012"/>
      <c r="D39" s="4127" t="s">
        <v>270</v>
      </c>
      <c r="E39" s="2607"/>
      <c r="F39" s="2607"/>
      <c r="G39" s="2607"/>
      <c r="H39" s="2608"/>
      <c r="I39" s="4131">
        <f>+H11+H14+H17+H25+H28</f>
        <v>57.4</v>
      </c>
      <c r="J39" s="4132"/>
      <c r="K39" s="4132"/>
      <c r="L39" s="4133"/>
      <c r="M39" s="1012"/>
      <c r="N39" s="1463"/>
      <c r="O39" s="1467"/>
      <c r="P39" s="1012"/>
      <c r="Q39" s="1012"/>
      <c r="R39" s="1038"/>
      <c r="S39" s="1038"/>
      <c r="T39" s="1038"/>
      <c r="U39" s="1038"/>
      <c r="V39" s="1038"/>
      <c r="W39" s="1038"/>
    </row>
    <row r="40" spans="1:23" ht="13.15" customHeight="1">
      <c r="A40" s="1012"/>
      <c r="B40" s="1012"/>
      <c r="C40" s="1012"/>
      <c r="D40" s="4123" t="s">
        <v>783</v>
      </c>
      <c r="E40" s="2595"/>
      <c r="F40" s="2595"/>
      <c r="G40" s="2595"/>
      <c r="H40" s="2596"/>
      <c r="I40" s="4126">
        <f>+H12</f>
        <v>2.7</v>
      </c>
      <c r="J40" s="4124"/>
      <c r="K40" s="4124"/>
      <c r="L40" s="4125"/>
      <c r="M40" s="1012"/>
      <c r="N40" s="1012"/>
      <c r="O40" s="1063"/>
      <c r="P40" s="1012"/>
      <c r="Q40" s="1012"/>
      <c r="R40" s="1038"/>
      <c r="S40" s="1038"/>
      <c r="T40" s="1038"/>
      <c r="U40" s="1038"/>
      <c r="V40" s="1038"/>
      <c r="W40" s="1038"/>
    </row>
    <row r="41" spans="1:23" ht="25.9" customHeight="1">
      <c r="A41" s="1012"/>
      <c r="B41" s="1012"/>
      <c r="C41" s="1012"/>
      <c r="D41" s="4123" t="s">
        <v>272</v>
      </c>
      <c r="E41" s="2595"/>
      <c r="F41" s="2595"/>
      <c r="G41" s="2595"/>
      <c r="H41" s="2596"/>
      <c r="I41" s="4126">
        <f>+H20+H10</f>
        <v>769.3</v>
      </c>
      <c r="J41" s="4124"/>
      <c r="K41" s="4124"/>
      <c r="L41" s="4125"/>
      <c r="M41" s="1247"/>
      <c r="N41" s="1247"/>
      <c r="O41" s="1247"/>
      <c r="P41" s="1247"/>
      <c r="Q41" s="1247"/>
      <c r="R41" s="1038"/>
      <c r="S41" s="1038"/>
      <c r="T41" s="1038"/>
      <c r="U41" s="1038"/>
      <c r="V41" s="1038"/>
      <c r="W41" s="1038"/>
    </row>
    <row r="42" spans="1:23" ht="13.15" customHeight="1">
      <c r="A42" s="1012"/>
      <c r="B42" s="1012"/>
      <c r="C42" s="1012"/>
      <c r="D42" s="2937" t="s">
        <v>273</v>
      </c>
      <c r="E42" s="2589"/>
      <c r="F42" s="2589"/>
      <c r="G42" s="2589"/>
      <c r="H42" s="2590"/>
      <c r="I42" s="4126">
        <v>0</v>
      </c>
      <c r="J42" s="4124"/>
      <c r="K42" s="4124"/>
      <c r="L42" s="4125"/>
      <c r="M42" s="1012"/>
      <c r="N42" s="1012"/>
      <c r="O42" s="1063"/>
      <c r="P42" s="1012"/>
      <c r="Q42" s="1012"/>
      <c r="R42" s="1038"/>
      <c r="S42" s="1038"/>
      <c r="T42" s="1038"/>
      <c r="U42" s="1038"/>
      <c r="V42" s="1038"/>
      <c r="W42" s="1038"/>
    </row>
    <row r="43" spans="1:23">
      <c r="A43" s="1012"/>
      <c r="B43" s="1012"/>
      <c r="C43" s="1012"/>
      <c r="D43" s="4127" t="s">
        <v>274</v>
      </c>
      <c r="E43" s="2607"/>
      <c r="F43" s="2607"/>
      <c r="G43" s="2607"/>
      <c r="H43" s="2618"/>
      <c r="I43" s="4128"/>
      <c r="J43" s="4129"/>
      <c r="K43" s="4129"/>
      <c r="L43" s="4130"/>
      <c r="M43" s="1012"/>
      <c r="N43" s="1012"/>
      <c r="O43" s="1063"/>
      <c r="P43" s="1012"/>
      <c r="Q43" s="1012"/>
      <c r="R43" s="1038"/>
      <c r="S43" s="1038"/>
      <c r="T43" s="1038"/>
      <c r="U43" s="1038"/>
      <c r="V43" s="1038"/>
      <c r="W43" s="1038"/>
    </row>
    <row r="44" spans="1:23" ht="13.9" customHeight="1" thickBot="1">
      <c r="A44" s="1012"/>
      <c r="B44" s="1012"/>
      <c r="C44" s="1012"/>
      <c r="D44" s="2929" t="s">
        <v>275</v>
      </c>
      <c r="E44" s="2622"/>
      <c r="F44" s="2622"/>
      <c r="G44" s="2622"/>
      <c r="H44" s="2623"/>
      <c r="I44" s="4118"/>
      <c r="J44" s="2625"/>
      <c r="K44" s="2625"/>
      <c r="L44" s="2626"/>
      <c r="M44" s="1012"/>
      <c r="N44" s="1012"/>
      <c r="O44" s="1063"/>
      <c r="P44" s="1012"/>
      <c r="Q44" s="1012"/>
      <c r="R44" s="1038"/>
      <c r="S44" s="1038"/>
      <c r="T44" s="1038"/>
      <c r="U44" s="1038"/>
      <c r="V44" s="1038"/>
      <c r="W44" s="1038"/>
    </row>
    <row r="45" spans="1:23" ht="13.9" customHeight="1" thickBot="1">
      <c r="A45" s="1012"/>
      <c r="B45" s="1012"/>
      <c r="C45" s="1012"/>
      <c r="D45" s="4119" t="s">
        <v>19</v>
      </c>
      <c r="E45" s="2601"/>
      <c r="F45" s="2601"/>
      <c r="G45" s="2601"/>
      <c r="H45" s="2602"/>
      <c r="I45" s="4120">
        <f>I46*1</f>
        <v>0</v>
      </c>
      <c r="J45" s="4121"/>
      <c r="K45" s="4121"/>
      <c r="L45" s="4122"/>
      <c r="M45" s="1012"/>
      <c r="N45" s="1012"/>
      <c r="O45" s="1063"/>
      <c r="P45" s="1012"/>
      <c r="Q45" s="1012"/>
      <c r="R45" s="1038"/>
      <c r="S45" s="1038"/>
      <c r="T45" s="1038"/>
      <c r="U45" s="1038"/>
      <c r="V45" s="1038"/>
      <c r="W45" s="1038"/>
    </row>
    <row r="46" spans="1:23" ht="13.9" customHeight="1" thickBot="1">
      <c r="A46" s="1012"/>
      <c r="B46" s="1012"/>
      <c r="C46" s="1012"/>
      <c r="D46" s="4123" t="s">
        <v>276</v>
      </c>
      <c r="E46" s="2595"/>
      <c r="F46" s="2595"/>
      <c r="G46" s="2595"/>
      <c r="H46" s="2612"/>
      <c r="I46" s="4124">
        <v>0</v>
      </c>
      <c r="J46" s="4124"/>
      <c r="K46" s="4124"/>
      <c r="L46" s="4125"/>
      <c r="M46" s="1012"/>
      <c r="N46" s="1012"/>
      <c r="O46" s="1063"/>
      <c r="P46" s="1012"/>
      <c r="Q46" s="1012"/>
      <c r="R46" s="1038"/>
      <c r="S46" s="1038"/>
      <c r="T46" s="1038"/>
      <c r="U46" s="1038"/>
      <c r="V46" s="1038"/>
      <c r="W46" s="1038"/>
    </row>
    <row r="47" spans="1:23" ht="13.5" thickBot="1">
      <c r="A47" s="1012"/>
      <c r="B47" s="1012"/>
      <c r="C47" s="1012"/>
      <c r="D47" s="4115" t="s">
        <v>20</v>
      </c>
      <c r="E47" s="2614"/>
      <c r="F47" s="2614"/>
      <c r="G47" s="2614"/>
      <c r="H47" s="2615"/>
      <c r="I47" s="4116">
        <f>I45+I38</f>
        <v>829.4</v>
      </c>
      <c r="J47" s="4116"/>
      <c r="K47" s="4116"/>
      <c r="L47" s="4117"/>
      <c r="M47" s="1012"/>
      <c r="N47" s="1012"/>
      <c r="O47" s="1063"/>
      <c r="P47" s="1012"/>
      <c r="Q47" s="1012"/>
      <c r="R47" s="1038"/>
      <c r="S47" s="1038"/>
      <c r="T47" s="1038"/>
      <c r="U47" s="1038"/>
      <c r="V47" s="1038"/>
      <c r="W47" s="1038"/>
    </row>
  </sheetData>
  <mergeCells count="80">
    <mergeCell ref="N1:Q1"/>
    <mergeCell ref="D4:W4"/>
    <mergeCell ref="G5:G7"/>
    <mergeCell ref="H5:K5"/>
    <mergeCell ref="L5:L7"/>
    <mergeCell ref="M5:M7"/>
    <mergeCell ref="A5:A7"/>
    <mergeCell ref="B5:B7"/>
    <mergeCell ref="C5:C7"/>
    <mergeCell ref="D5:D7"/>
    <mergeCell ref="E5:E7"/>
    <mergeCell ref="F10:F13"/>
    <mergeCell ref="N5:Q5"/>
    <mergeCell ref="H6:H7"/>
    <mergeCell ref="I6:J6"/>
    <mergeCell ref="K6:K7"/>
    <mergeCell ref="N6:N7"/>
    <mergeCell ref="O6:Q6"/>
    <mergeCell ref="F5:F7"/>
    <mergeCell ref="C9:Q9"/>
    <mergeCell ref="B8:Q8"/>
    <mergeCell ref="A10:A13"/>
    <mergeCell ref="B10:B13"/>
    <mergeCell ref="C10:C13"/>
    <mergeCell ref="D10:D13"/>
    <mergeCell ref="E10:E13"/>
    <mergeCell ref="C23:G23"/>
    <mergeCell ref="N14:N15"/>
    <mergeCell ref="C17:C19"/>
    <mergeCell ref="D17:D19"/>
    <mergeCell ref="E17:E19"/>
    <mergeCell ref="F17:F19"/>
    <mergeCell ref="N18:N19"/>
    <mergeCell ref="C14:C16"/>
    <mergeCell ref="D14:D16"/>
    <mergeCell ref="E14:E16"/>
    <mergeCell ref="F14:F16"/>
    <mergeCell ref="C20:C22"/>
    <mergeCell ref="D20:D22"/>
    <mergeCell ref="E20:E22"/>
    <mergeCell ref="F20:F22"/>
    <mergeCell ref="N20:N22"/>
    <mergeCell ref="B31:G31"/>
    <mergeCell ref="C24:Q24"/>
    <mergeCell ref="C25:C27"/>
    <mergeCell ref="D25:D27"/>
    <mergeCell ref="E25:E27"/>
    <mergeCell ref="F25:F27"/>
    <mergeCell ref="N25:N27"/>
    <mergeCell ref="C28:C30"/>
    <mergeCell ref="D28:D30"/>
    <mergeCell ref="E28:E30"/>
    <mergeCell ref="F28:F30"/>
    <mergeCell ref="N28:N29"/>
    <mergeCell ref="C32:G32"/>
    <mergeCell ref="B33:G33"/>
    <mergeCell ref="N33:Q33"/>
    <mergeCell ref="F36:M36"/>
    <mergeCell ref="D37:H37"/>
    <mergeCell ref="I37:L37"/>
    <mergeCell ref="D38:H38"/>
    <mergeCell ref="I38:L38"/>
    <mergeCell ref="D39:H39"/>
    <mergeCell ref="I39:L39"/>
    <mergeCell ref="D40:H40"/>
    <mergeCell ref="I40:L40"/>
    <mergeCell ref="D41:H41"/>
    <mergeCell ref="I41:L41"/>
    <mergeCell ref="D42:H42"/>
    <mergeCell ref="I42:L42"/>
    <mergeCell ref="D43:H43"/>
    <mergeCell ref="I43:L43"/>
    <mergeCell ref="D47:H47"/>
    <mergeCell ref="I47:L47"/>
    <mergeCell ref="D44:H44"/>
    <mergeCell ref="I44:L44"/>
    <mergeCell ref="D45:H45"/>
    <mergeCell ref="I45:L45"/>
    <mergeCell ref="D46:H46"/>
    <mergeCell ref="I46:L46"/>
  </mergeCells>
  <pageMargins left="0.7" right="0.7" top="0.75" bottom="0.75" header="0.3" footer="0.3"/>
  <pageSetup paperSize="9"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2.75"/>
  <cols>
    <col min="2" max="2" width="10.7109375" customWidth="1"/>
    <col min="3" max="3" width="53.28515625" customWidth="1"/>
  </cols>
  <sheetData>
    <row r="2" spans="2:3" ht="13.5" thickBot="1">
      <c r="C2" t="s">
        <v>31</v>
      </c>
    </row>
    <row r="3" spans="2:3" ht="32.25" thickBot="1">
      <c r="B3" s="2" t="s">
        <v>22</v>
      </c>
      <c r="C3" s="3" t="s">
        <v>23</v>
      </c>
    </row>
    <row r="4" spans="2:3" ht="14.25" customHeight="1">
      <c r="B4" s="10">
        <v>0</v>
      </c>
      <c r="C4" s="11"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47</v>
      </c>
    </row>
    <row r="9" spans="2:3" ht="14.25" customHeight="1">
      <c r="B9" s="4">
        <v>5</v>
      </c>
      <c r="C9" s="5" t="s">
        <v>51</v>
      </c>
    </row>
    <row r="10" spans="2:3" ht="14.25" customHeight="1">
      <c r="B10" s="4">
        <v>6</v>
      </c>
      <c r="C10" s="5" t="s">
        <v>29</v>
      </c>
    </row>
    <row r="11" spans="2:3" ht="14.25" customHeight="1">
      <c r="B11" s="4">
        <v>7</v>
      </c>
      <c r="C11" s="5" t="s">
        <v>48</v>
      </c>
    </row>
    <row r="12" spans="2:3" ht="14.25" customHeight="1">
      <c r="B12" s="4">
        <v>8</v>
      </c>
      <c r="C12" s="5" t="s">
        <v>45</v>
      </c>
    </row>
    <row r="13" spans="2:3" ht="14.25" customHeight="1">
      <c r="B13" s="4">
        <v>9</v>
      </c>
      <c r="C13" s="5" t="s">
        <v>52</v>
      </c>
    </row>
    <row r="14" spans="2:3" ht="14.25" customHeight="1">
      <c r="B14" s="4">
        <v>10</v>
      </c>
      <c r="C14" s="5" t="s">
        <v>43</v>
      </c>
    </row>
    <row r="15" spans="2:3" ht="13.9" customHeight="1">
      <c r="B15" s="4">
        <v>11</v>
      </c>
      <c r="C15" s="5" t="s">
        <v>46</v>
      </c>
    </row>
    <row r="16" spans="2:3" ht="13.9" customHeight="1">
      <c r="B16" s="4">
        <v>12</v>
      </c>
      <c r="C16" s="5" t="s">
        <v>53</v>
      </c>
    </row>
    <row r="17" spans="2:3" ht="14.25" customHeight="1">
      <c r="B17" s="4">
        <v>13</v>
      </c>
      <c r="C17" s="5" t="s">
        <v>49</v>
      </c>
    </row>
    <row r="18" spans="2:3" ht="14.25" customHeight="1">
      <c r="B18" s="4">
        <v>14</v>
      </c>
      <c r="C18" s="5" t="s">
        <v>44</v>
      </c>
    </row>
    <row r="19" spans="2:3" ht="14.25" customHeight="1">
      <c r="B19" s="4">
        <v>15</v>
      </c>
      <c r="C19" s="5" t="s">
        <v>30</v>
      </c>
    </row>
    <row r="20" spans="2:3" ht="14.25" customHeight="1">
      <c r="B20" s="4">
        <v>16</v>
      </c>
      <c r="C20" s="5" t="s">
        <v>50</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4"/>
  <sheetViews>
    <sheetView tabSelected="1" zoomScaleNormal="100" workbookViewId="0">
      <selection activeCell="N383" sqref="N383"/>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5.85546875" customWidth="1"/>
    <col min="10" max="10" width="6" customWidth="1"/>
    <col min="11" max="11" width="7.28515625" customWidth="1"/>
    <col min="12" max="12" width="8" customWidth="1"/>
    <col min="13" max="13" width="6.28515625" customWidth="1"/>
    <col min="14" max="14" width="31.140625" customWidth="1"/>
    <col min="15" max="16" width="3.28515625" customWidth="1"/>
    <col min="17" max="17" width="3.5703125" customWidth="1"/>
    <col min="18" max="18" width="0.85546875" customWidth="1"/>
    <col min="19" max="23" width="0" hidden="1" customWidth="1"/>
  </cols>
  <sheetData>
    <row r="1" spans="1:23" ht="42.6" customHeight="1">
      <c r="A1" s="634"/>
      <c r="B1" s="634"/>
      <c r="C1" s="634"/>
      <c r="D1" s="634"/>
      <c r="E1" s="634"/>
      <c r="F1" s="634"/>
      <c r="G1" s="634"/>
      <c r="H1" s="634"/>
      <c r="I1" s="634"/>
      <c r="J1" s="634"/>
      <c r="K1" s="634"/>
      <c r="L1" s="634"/>
      <c r="M1" s="634"/>
      <c r="N1" s="2438" t="s">
        <v>968</v>
      </c>
      <c r="O1" s="2438"/>
      <c r="P1" s="2438"/>
      <c r="Q1" s="2438"/>
      <c r="R1" s="634"/>
      <c r="S1" s="634"/>
      <c r="T1" s="634"/>
      <c r="U1" s="634"/>
      <c r="V1" s="634"/>
      <c r="W1" s="634"/>
    </row>
    <row r="2" spans="1:23" ht="15.75">
      <c r="A2" s="1015"/>
      <c r="B2" s="1015"/>
      <c r="C2" s="1015"/>
      <c r="D2" s="1015"/>
      <c r="E2" s="204" t="s">
        <v>139</v>
      </c>
      <c r="F2" s="205"/>
      <c r="G2" s="206"/>
      <c r="H2" s="205"/>
      <c r="I2" s="205"/>
      <c r="J2" s="205"/>
      <c r="K2" s="205"/>
      <c r="L2" s="205"/>
      <c r="M2" s="205"/>
      <c r="N2" s="205"/>
      <c r="O2" s="1015"/>
      <c r="P2" s="1015"/>
      <c r="Q2" s="1015"/>
      <c r="R2" s="1015"/>
      <c r="S2" s="1015"/>
      <c r="T2" s="1015"/>
      <c r="U2" s="1015"/>
      <c r="V2" s="1015"/>
      <c r="W2" s="1015"/>
    </row>
    <row r="3" spans="1:23" ht="12.6" customHeight="1" thickBot="1">
      <c r="A3" s="1016"/>
      <c r="B3" s="207"/>
      <c r="C3" s="207"/>
      <c r="D3" s="2731" t="s">
        <v>34</v>
      </c>
      <c r="E3" s="2731"/>
      <c r="F3" s="2731"/>
      <c r="G3" s="2731"/>
      <c r="H3" s="2731"/>
      <c r="I3" s="2731"/>
      <c r="J3" s="2731"/>
      <c r="K3" s="2731"/>
      <c r="L3" s="2731"/>
      <c r="M3" s="2731"/>
      <c r="N3" s="2731"/>
      <c r="O3" s="2731"/>
      <c r="P3" s="2731"/>
      <c r="Q3" s="2731"/>
      <c r="R3" s="2731"/>
      <c r="S3" s="2731"/>
      <c r="T3" s="2731"/>
      <c r="U3" s="2731"/>
      <c r="V3" s="2731"/>
      <c r="W3" s="2731"/>
    </row>
    <row r="4" spans="1:23" ht="21.6" customHeight="1">
      <c r="A4" s="2749" t="s">
        <v>0</v>
      </c>
      <c r="B4" s="2752" t="s">
        <v>1</v>
      </c>
      <c r="C4" s="2752" t="s">
        <v>2</v>
      </c>
      <c r="D4" s="2755" t="s">
        <v>3</v>
      </c>
      <c r="E4" s="2758" t="s">
        <v>4</v>
      </c>
      <c r="F4" s="2761" t="s">
        <v>5</v>
      </c>
      <c r="G4" s="2734" t="s">
        <v>6</v>
      </c>
      <c r="H4" s="2679" t="s">
        <v>796</v>
      </c>
      <c r="I4" s="2680"/>
      <c r="J4" s="2680"/>
      <c r="K4" s="2681"/>
      <c r="L4" s="2737" t="s">
        <v>140</v>
      </c>
      <c r="M4" s="2740" t="s">
        <v>797</v>
      </c>
      <c r="N4" s="2743" t="s">
        <v>21</v>
      </c>
      <c r="O4" s="2744"/>
      <c r="P4" s="2744"/>
      <c r="Q4" s="2745"/>
      <c r="R4" s="1015"/>
      <c r="S4" s="1015"/>
      <c r="T4" s="1015"/>
      <c r="U4" s="1015"/>
      <c r="V4" s="1015"/>
      <c r="W4" s="1015"/>
    </row>
    <row r="5" spans="1:23" ht="13.15" customHeight="1">
      <c r="A5" s="2750"/>
      <c r="B5" s="2753"/>
      <c r="C5" s="2753"/>
      <c r="D5" s="2756"/>
      <c r="E5" s="2759"/>
      <c r="F5" s="2762"/>
      <c r="G5" s="2735"/>
      <c r="H5" s="2746" t="s">
        <v>7</v>
      </c>
      <c r="I5" s="2748" t="s">
        <v>8</v>
      </c>
      <c r="J5" s="2748"/>
      <c r="K5" s="2493" t="s">
        <v>141</v>
      </c>
      <c r="L5" s="2738"/>
      <c r="M5" s="2741"/>
      <c r="N5" s="2770" t="s">
        <v>33</v>
      </c>
      <c r="O5" s="2772" t="s">
        <v>9</v>
      </c>
      <c r="P5" s="2772"/>
      <c r="Q5" s="2773"/>
      <c r="R5" s="1015"/>
      <c r="S5" s="1015"/>
      <c r="T5" s="1015"/>
      <c r="U5" s="1015"/>
      <c r="V5" s="1015"/>
      <c r="W5" s="1015"/>
    </row>
    <row r="6" spans="1:23" ht="117.6" customHeight="1" thickBot="1">
      <c r="A6" s="2751"/>
      <c r="B6" s="2754"/>
      <c r="C6" s="2754"/>
      <c r="D6" s="2757"/>
      <c r="E6" s="2760"/>
      <c r="F6" s="2763"/>
      <c r="G6" s="2736"/>
      <c r="H6" s="2747"/>
      <c r="I6" s="2246" t="s">
        <v>7</v>
      </c>
      <c r="J6" s="2246" t="s">
        <v>10</v>
      </c>
      <c r="K6" s="2494"/>
      <c r="L6" s="2739"/>
      <c r="M6" s="2742"/>
      <c r="N6" s="2771"/>
      <c r="O6" s="208" t="s">
        <v>55</v>
      </c>
      <c r="P6" s="208" t="s">
        <v>133</v>
      </c>
      <c r="Q6" s="209" t="s">
        <v>794</v>
      </c>
      <c r="R6" s="1015"/>
      <c r="S6" s="1015"/>
      <c r="T6" s="1015"/>
      <c r="U6" s="1015"/>
      <c r="V6" s="1015"/>
      <c r="W6" s="1015"/>
    </row>
    <row r="7" spans="1:23" ht="13.5" thickBot="1">
      <c r="A7" s="210" t="s">
        <v>11</v>
      </c>
      <c r="B7" s="2725" t="s">
        <v>142</v>
      </c>
      <c r="C7" s="2725"/>
      <c r="D7" s="2725"/>
      <c r="E7" s="2725"/>
      <c r="F7" s="2725"/>
      <c r="G7" s="2725"/>
      <c r="H7" s="2725"/>
      <c r="I7" s="2725"/>
      <c r="J7" s="2725"/>
      <c r="K7" s="2725"/>
      <c r="L7" s="2725"/>
      <c r="M7" s="2725"/>
      <c r="N7" s="2725"/>
      <c r="O7" s="2725"/>
      <c r="P7" s="2725"/>
      <c r="Q7" s="2726"/>
      <c r="R7" s="1015"/>
      <c r="S7" s="1015"/>
      <c r="T7" s="1015"/>
      <c r="U7" s="1015"/>
      <c r="V7" s="1015"/>
      <c r="W7" s="1015"/>
    </row>
    <row r="8" spans="1:23" ht="13.9" customHeight="1" thickBot="1">
      <c r="A8" s="211" t="s">
        <v>11</v>
      </c>
      <c r="B8" s="212" t="s">
        <v>11</v>
      </c>
      <c r="C8" s="2732" t="s">
        <v>143</v>
      </c>
      <c r="D8" s="2732"/>
      <c r="E8" s="2732"/>
      <c r="F8" s="2732"/>
      <c r="G8" s="2732"/>
      <c r="H8" s="2732"/>
      <c r="I8" s="2732"/>
      <c r="J8" s="2732"/>
      <c r="K8" s="2732"/>
      <c r="L8" s="2732"/>
      <c r="M8" s="2732"/>
      <c r="N8" s="2732"/>
      <c r="O8" s="2732"/>
      <c r="P8" s="2732"/>
      <c r="Q8" s="2733"/>
      <c r="R8" s="1015"/>
      <c r="S8" s="1015"/>
      <c r="T8" s="1015"/>
      <c r="U8" s="1015"/>
      <c r="V8" s="1015"/>
      <c r="W8" s="1015"/>
    </row>
    <row r="9" spans="1:23" ht="13.15" customHeight="1">
      <c r="A9" s="2689" t="s">
        <v>11</v>
      </c>
      <c r="B9" s="2692" t="s">
        <v>11</v>
      </c>
      <c r="C9" s="2695" t="s">
        <v>11</v>
      </c>
      <c r="D9" s="2716" t="s">
        <v>144</v>
      </c>
      <c r="E9" s="2682" t="s">
        <v>41</v>
      </c>
      <c r="F9" s="2686" t="s">
        <v>76</v>
      </c>
      <c r="G9" s="1046" t="s">
        <v>145</v>
      </c>
      <c r="H9" s="2271">
        <f>H13+H17+H21+H25+H29+H33+H37+H42+H46</f>
        <v>172.4</v>
      </c>
      <c r="I9" s="2271">
        <f t="shared" ref="I9:M11" si="0">I13+I17+I21+I25+I29+I33+I37+I42+I46</f>
        <v>1</v>
      </c>
      <c r="J9" s="2271">
        <f t="shared" si="0"/>
        <v>0</v>
      </c>
      <c r="K9" s="2271">
        <f t="shared" si="0"/>
        <v>171.4</v>
      </c>
      <c r="L9" s="2271">
        <f t="shared" si="0"/>
        <v>2691.1</v>
      </c>
      <c r="M9" s="2271">
        <f t="shared" si="0"/>
        <v>0</v>
      </c>
      <c r="N9" s="213"/>
      <c r="O9" s="214"/>
      <c r="P9" s="215"/>
      <c r="Q9" s="216"/>
      <c r="R9" s="1015"/>
      <c r="S9" s="1015"/>
      <c r="T9" s="1015"/>
      <c r="U9" s="1015"/>
      <c r="V9" s="1015"/>
      <c r="W9" s="1015"/>
    </row>
    <row r="10" spans="1:23">
      <c r="A10" s="2690"/>
      <c r="B10" s="2693"/>
      <c r="C10" s="2696"/>
      <c r="D10" s="2717"/>
      <c r="E10" s="2683"/>
      <c r="F10" s="2687"/>
      <c r="G10" s="217" t="s">
        <v>80</v>
      </c>
      <c r="H10" s="2272">
        <f>H14+H18+H22+H26+H30+H34+H38+H43+H47</f>
        <v>2882.53</v>
      </c>
      <c r="I10" s="2272">
        <f t="shared" si="0"/>
        <v>106.30000000000001</v>
      </c>
      <c r="J10" s="2272">
        <f t="shared" si="0"/>
        <v>10.27</v>
      </c>
      <c r="K10" s="2272">
        <f t="shared" si="0"/>
        <v>2776.23</v>
      </c>
      <c r="L10" s="2272">
        <f t="shared" si="0"/>
        <v>3780.08</v>
      </c>
      <c r="M10" s="2272">
        <f t="shared" si="0"/>
        <v>0</v>
      </c>
      <c r="N10" s="218"/>
      <c r="O10" s="219"/>
      <c r="P10" s="220"/>
      <c r="Q10" s="221"/>
      <c r="R10" s="1015"/>
      <c r="S10" s="1015"/>
      <c r="T10" s="1015"/>
      <c r="U10" s="1015"/>
      <c r="V10" s="1015"/>
      <c r="W10" s="1015"/>
    </row>
    <row r="11" spans="1:23" ht="13.5" thickBot="1">
      <c r="A11" s="2690"/>
      <c r="B11" s="2693"/>
      <c r="C11" s="2696"/>
      <c r="D11" s="2717"/>
      <c r="E11" s="2684"/>
      <c r="F11" s="2688"/>
      <c r="G11" s="124" t="s">
        <v>37</v>
      </c>
      <c r="H11" s="2273">
        <f>H15+H19+H23+H27+H31+H35+H39+H44+H48</f>
        <v>100.2</v>
      </c>
      <c r="I11" s="2273">
        <f t="shared" si="0"/>
        <v>37.5</v>
      </c>
      <c r="J11" s="2273">
        <f t="shared" si="0"/>
        <v>32.450000000000003</v>
      </c>
      <c r="K11" s="2273">
        <f t="shared" si="0"/>
        <v>62.7</v>
      </c>
      <c r="L11" s="2273">
        <f t="shared" si="0"/>
        <v>0</v>
      </c>
      <c r="M11" s="2273">
        <f t="shared" si="0"/>
        <v>0</v>
      </c>
      <c r="N11" s="218"/>
      <c r="O11" s="222"/>
      <c r="P11" s="220"/>
      <c r="Q11" s="223"/>
      <c r="R11" s="1015"/>
      <c r="S11" s="1015"/>
      <c r="T11" s="1015"/>
      <c r="U11" s="1015"/>
      <c r="V11" s="1015"/>
      <c r="W11" s="1015"/>
    </row>
    <row r="12" spans="1:23" ht="13.5" thickBot="1">
      <c r="A12" s="2691"/>
      <c r="B12" s="2694"/>
      <c r="C12" s="2697"/>
      <c r="D12" s="2718"/>
      <c r="E12" s="2685"/>
      <c r="F12" s="2685"/>
      <c r="G12" s="224" t="s">
        <v>12</v>
      </c>
      <c r="H12" s="2274">
        <f>H9+H10+H11</f>
        <v>3155.13</v>
      </c>
      <c r="I12" s="2275">
        <f t="shared" ref="I12:M12" si="1">I9+I10+I11</f>
        <v>144.80000000000001</v>
      </c>
      <c r="J12" s="2275">
        <f t="shared" si="1"/>
        <v>42.72</v>
      </c>
      <c r="K12" s="2276">
        <f t="shared" si="1"/>
        <v>3010.33</v>
      </c>
      <c r="L12" s="2089">
        <f t="shared" si="1"/>
        <v>6471.18</v>
      </c>
      <c r="M12" s="2089">
        <f t="shared" si="1"/>
        <v>0</v>
      </c>
      <c r="N12" s="225"/>
      <c r="O12" s="226"/>
      <c r="P12" s="227"/>
      <c r="Q12" s="228"/>
      <c r="R12" s="1015"/>
      <c r="S12" s="1015"/>
      <c r="T12" s="1015"/>
      <c r="U12" s="1015"/>
      <c r="V12" s="1015"/>
      <c r="W12" s="1015"/>
    </row>
    <row r="13" spans="1:23" ht="13.15" customHeight="1">
      <c r="A13" s="2689"/>
      <c r="B13" s="2692"/>
      <c r="C13" s="2695"/>
      <c r="D13" s="2534" t="s">
        <v>146</v>
      </c>
      <c r="E13" s="2682" t="s">
        <v>41</v>
      </c>
      <c r="F13" s="2686" t="s">
        <v>147</v>
      </c>
      <c r="G13" s="1046" t="s">
        <v>145</v>
      </c>
      <c r="H13" s="2107">
        <f>I13+K13</f>
        <v>0</v>
      </c>
      <c r="I13" s="2101"/>
      <c r="J13" s="2108"/>
      <c r="K13" s="2103">
        <v>0</v>
      </c>
      <c r="L13" s="2104">
        <v>64.599999999999994</v>
      </c>
      <c r="M13" s="2105">
        <v>0</v>
      </c>
      <c r="N13" s="213" t="s">
        <v>148</v>
      </c>
      <c r="O13" s="214" t="s">
        <v>42</v>
      </c>
      <c r="P13" s="215"/>
      <c r="Q13" s="216"/>
      <c r="R13" s="1015"/>
      <c r="S13" s="1015"/>
      <c r="T13" s="1015"/>
      <c r="U13" s="1015"/>
      <c r="V13" s="1015"/>
      <c r="W13" s="1015"/>
    </row>
    <row r="14" spans="1:23">
      <c r="A14" s="2690"/>
      <c r="B14" s="2693"/>
      <c r="C14" s="2696"/>
      <c r="D14" s="2535"/>
      <c r="E14" s="2683"/>
      <c r="F14" s="2687"/>
      <c r="G14" s="217" t="s">
        <v>80</v>
      </c>
      <c r="H14" s="2095">
        <f>I14+K14</f>
        <v>20</v>
      </c>
      <c r="I14" s="2096">
        <v>20</v>
      </c>
      <c r="J14" s="2277">
        <v>0.76</v>
      </c>
      <c r="K14" s="2098"/>
      <c r="L14" s="2106">
        <v>697</v>
      </c>
      <c r="M14" s="2100">
        <v>0</v>
      </c>
      <c r="N14" s="255" t="s">
        <v>149</v>
      </c>
      <c r="O14" s="219"/>
      <c r="P14" s="220" t="s">
        <v>42</v>
      </c>
      <c r="Q14" s="221"/>
      <c r="R14" s="1015"/>
      <c r="S14" s="1015"/>
      <c r="T14" s="1015"/>
      <c r="U14" s="1015"/>
      <c r="V14" s="1015"/>
      <c r="W14" s="1015"/>
    </row>
    <row r="15" spans="1:23">
      <c r="A15" s="2690"/>
      <c r="B15" s="2693"/>
      <c r="C15" s="2696"/>
      <c r="D15" s="2535"/>
      <c r="E15" s="2684"/>
      <c r="F15" s="2688"/>
      <c r="G15" s="124" t="s">
        <v>37</v>
      </c>
      <c r="H15" s="2112">
        <f>I15+K15</f>
        <v>5.8</v>
      </c>
      <c r="I15" s="2278">
        <v>5.8</v>
      </c>
      <c r="J15" s="2279">
        <v>2.37</v>
      </c>
      <c r="K15" s="2115"/>
      <c r="L15" s="2116"/>
      <c r="M15" s="2117"/>
      <c r="N15" s="255"/>
      <c r="O15" s="222"/>
      <c r="P15" s="220"/>
      <c r="Q15" s="223"/>
      <c r="R15" s="1015"/>
      <c r="S15" s="1015"/>
      <c r="T15" s="231"/>
      <c r="U15" s="1015"/>
      <c r="V15" s="1015"/>
      <c r="W15" s="1015"/>
    </row>
    <row r="16" spans="1:23" ht="13.5" thickBot="1">
      <c r="A16" s="2691"/>
      <c r="B16" s="2694"/>
      <c r="C16" s="2697"/>
      <c r="D16" s="2536"/>
      <c r="E16" s="2685"/>
      <c r="F16" s="2685"/>
      <c r="G16" s="224" t="s">
        <v>12</v>
      </c>
      <c r="H16" s="2089">
        <f t="shared" ref="H16:M16" si="2">SUM(H13:H15)</f>
        <v>25.8</v>
      </c>
      <c r="I16" s="2090">
        <f t="shared" si="2"/>
        <v>25.8</v>
      </c>
      <c r="J16" s="2091">
        <f t="shared" si="2"/>
        <v>3.13</v>
      </c>
      <c r="K16" s="2092">
        <f t="shared" si="2"/>
        <v>0</v>
      </c>
      <c r="L16" s="2093">
        <f>SUM(L13:L15)</f>
        <v>761.6</v>
      </c>
      <c r="M16" s="2094">
        <f t="shared" si="2"/>
        <v>0</v>
      </c>
      <c r="N16" s="2280"/>
      <c r="O16" s="226"/>
      <c r="P16" s="227"/>
      <c r="Q16" s="228"/>
      <c r="R16" s="1015"/>
      <c r="S16" s="1015"/>
      <c r="T16" s="231"/>
      <c r="U16" s="1015"/>
      <c r="V16" s="1015"/>
      <c r="W16" s="1015"/>
    </row>
    <row r="17" spans="1:23" ht="13.15" customHeight="1">
      <c r="A17" s="2689"/>
      <c r="B17" s="2692"/>
      <c r="C17" s="2695"/>
      <c r="D17" s="2534" t="s">
        <v>150</v>
      </c>
      <c r="E17" s="2682" t="s">
        <v>41</v>
      </c>
      <c r="F17" s="2686" t="s">
        <v>151</v>
      </c>
      <c r="G17" s="1046" t="s">
        <v>145</v>
      </c>
      <c r="H17" s="2107">
        <f>I17+K17</f>
        <v>53</v>
      </c>
      <c r="I17" s="2101">
        <v>0</v>
      </c>
      <c r="J17" s="2108"/>
      <c r="K17" s="2103">
        <v>53</v>
      </c>
      <c r="L17" s="2104">
        <v>60</v>
      </c>
      <c r="M17" s="2271">
        <v>0</v>
      </c>
      <c r="N17" s="235" t="s">
        <v>148</v>
      </c>
      <c r="O17" s="214" t="s">
        <v>42</v>
      </c>
      <c r="P17" s="215"/>
      <c r="Q17" s="216"/>
      <c r="R17" s="1015"/>
      <c r="S17" s="1015"/>
      <c r="T17" s="231"/>
      <c r="U17" s="1015"/>
      <c r="V17" s="1015"/>
      <c r="W17" s="1015"/>
    </row>
    <row r="18" spans="1:23">
      <c r="A18" s="2690"/>
      <c r="B18" s="2693"/>
      <c r="C18" s="2696"/>
      <c r="D18" s="2535"/>
      <c r="E18" s="2683"/>
      <c r="F18" s="2687"/>
      <c r="G18" s="217" t="s">
        <v>80</v>
      </c>
      <c r="H18" s="2095">
        <f>I18+K18</f>
        <v>50</v>
      </c>
      <c r="I18" s="2096">
        <v>5.7</v>
      </c>
      <c r="J18" s="2277">
        <v>1.33</v>
      </c>
      <c r="K18" s="2098">
        <v>44.3</v>
      </c>
      <c r="L18" s="2106">
        <v>0</v>
      </c>
      <c r="M18" s="2272">
        <v>0</v>
      </c>
      <c r="N18" s="2769" t="s">
        <v>152</v>
      </c>
      <c r="O18" s="219"/>
      <c r="P18" s="220" t="s">
        <v>42</v>
      </c>
      <c r="Q18" s="221"/>
      <c r="R18" s="1015"/>
      <c r="S18" s="1015"/>
      <c r="T18" s="231"/>
      <c r="U18" s="1015"/>
      <c r="V18" s="1015"/>
      <c r="W18" s="1015"/>
    </row>
    <row r="19" spans="1:23">
      <c r="A19" s="2690"/>
      <c r="B19" s="2693"/>
      <c r="C19" s="2696"/>
      <c r="D19" s="2535"/>
      <c r="E19" s="2683"/>
      <c r="F19" s="2687"/>
      <c r="G19" s="217" t="s">
        <v>37</v>
      </c>
      <c r="H19" s="2095">
        <f>I19+K19</f>
        <v>1.6</v>
      </c>
      <c r="I19" s="2096">
        <v>1.6</v>
      </c>
      <c r="J19" s="2277">
        <v>0.39</v>
      </c>
      <c r="K19" s="2098"/>
      <c r="L19" s="2106">
        <v>0</v>
      </c>
      <c r="M19" s="2100"/>
      <c r="N19" s="2768"/>
      <c r="O19" s="219"/>
      <c r="P19" s="220"/>
      <c r="Q19" s="221"/>
      <c r="R19" s="1015"/>
      <c r="S19" s="1015"/>
      <c r="T19" s="231"/>
      <c r="U19" s="1015"/>
      <c r="V19" s="1015"/>
      <c r="W19" s="1015"/>
    </row>
    <row r="20" spans="1:23" ht="11.45" customHeight="1" thickBot="1">
      <c r="A20" s="2691"/>
      <c r="B20" s="2694"/>
      <c r="C20" s="2697"/>
      <c r="D20" s="2536"/>
      <c r="E20" s="2685"/>
      <c r="F20" s="2685"/>
      <c r="G20" s="224" t="s">
        <v>12</v>
      </c>
      <c r="H20" s="2089">
        <f>SUM(H17:H19)</f>
        <v>104.6</v>
      </c>
      <c r="I20" s="2090">
        <f>SUM(I17:I19)</f>
        <v>7.3000000000000007</v>
      </c>
      <c r="J20" s="2091">
        <f>SUM(J17:J19)</f>
        <v>1.7200000000000002</v>
      </c>
      <c r="K20" s="2092">
        <f>SUM(K17:K19)</f>
        <v>97.3</v>
      </c>
      <c r="L20" s="2092">
        <f t="shared" ref="L20:M20" si="3">SUM(L17:L19)</f>
        <v>60</v>
      </c>
      <c r="M20" s="2092">
        <f t="shared" si="3"/>
        <v>0</v>
      </c>
      <c r="N20" s="2281"/>
      <c r="O20" s="237"/>
      <c r="P20" s="227"/>
      <c r="Q20" s="238"/>
      <c r="R20" s="1015"/>
      <c r="S20" s="1015"/>
      <c r="T20" s="231"/>
      <c r="U20" s="1015"/>
      <c r="V20" s="1015"/>
      <c r="W20" s="1015"/>
    </row>
    <row r="21" spans="1:23" ht="13.15" customHeight="1">
      <c r="A21" s="2689"/>
      <c r="B21" s="2692"/>
      <c r="C21" s="2695"/>
      <c r="D21" s="2534" t="s">
        <v>153</v>
      </c>
      <c r="E21" s="2682" t="s">
        <v>41</v>
      </c>
      <c r="F21" s="2764" t="s">
        <v>154</v>
      </c>
      <c r="G21" s="1046" t="s">
        <v>145</v>
      </c>
      <c r="H21" s="2107">
        <f>I21+K21</f>
        <v>0</v>
      </c>
      <c r="I21" s="2101">
        <v>0</v>
      </c>
      <c r="J21" s="2108"/>
      <c r="K21" s="2103">
        <v>0</v>
      </c>
      <c r="L21" s="2104">
        <v>1807.9</v>
      </c>
      <c r="M21" s="2105">
        <v>0</v>
      </c>
      <c r="N21" s="319" t="s">
        <v>1062</v>
      </c>
      <c r="O21" s="239"/>
      <c r="P21" s="240" t="s">
        <v>42</v>
      </c>
      <c r="Q21" s="241"/>
      <c r="R21" s="1015"/>
      <c r="S21" s="1015"/>
      <c r="T21" s="231"/>
      <c r="U21" s="1015"/>
      <c r="V21" s="1015"/>
      <c r="W21" s="1015"/>
    </row>
    <row r="22" spans="1:23">
      <c r="A22" s="2690"/>
      <c r="B22" s="2693"/>
      <c r="C22" s="2696"/>
      <c r="D22" s="2535"/>
      <c r="E22" s="2683"/>
      <c r="F22" s="2765"/>
      <c r="G22" s="242" t="s">
        <v>80</v>
      </c>
      <c r="H22" s="2118">
        <f>I22+K22</f>
        <v>0</v>
      </c>
      <c r="I22" s="2119">
        <v>0</v>
      </c>
      <c r="J22" s="2120">
        <v>0</v>
      </c>
      <c r="K22" s="2121">
        <v>0</v>
      </c>
      <c r="L22" s="2122">
        <v>2510.08</v>
      </c>
      <c r="M22" s="2123">
        <v>0</v>
      </c>
      <c r="N22" s="255"/>
      <c r="O22" s="244"/>
      <c r="P22" s="245"/>
      <c r="Q22" s="246"/>
      <c r="R22" s="1015"/>
      <c r="S22" s="1015"/>
      <c r="T22" s="231"/>
      <c r="U22" s="1015"/>
      <c r="V22" s="1015"/>
      <c r="W22" s="1015"/>
    </row>
    <row r="23" spans="1:23">
      <c r="A23" s="2690"/>
      <c r="B23" s="2693"/>
      <c r="C23" s="2696"/>
      <c r="D23" s="2535"/>
      <c r="E23" s="2683"/>
      <c r="F23" s="2765"/>
      <c r="G23" s="242" t="s">
        <v>37</v>
      </c>
      <c r="H23" s="2118">
        <f>I23+K23</f>
        <v>0.8</v>
      </c>
      <c r="I23" s="2119">
        <v>0.8</v>
      </c>
      <c r="J23" s="2120">
        <v>0.79</v>
      </c>
      <c r="K23" s="2121">
        <v>0</v>
      </c>
      <c r="L23" s="2122">
        <v>0</v>
      </c>
      <c r="M23" s="2123"/>
      <c r="N23" s="218"/>
      <c r="O23" s="244"/>
      <c r="P23" s="245"/>
      <c r="Q23" s="246"/>
      <c r="R23" s="1015"/>
      <c r="S23" s="1015"/>
      <c r="T23" s="231"/>
      <c r="U23" s="1015"/>
      <c r="V23" s="1015"/>
      <c r="W23" s="1015"/>
    </row>
    <row r="24" spans="1:23" ht="12.6" customHeight="1" thickBot="1">
      <c r="A24" s="2691"/>
      <c r="B24" s="2694"/>
      <c r="C24" s="2697"/>
      <c r="D24" s="2536"/>
      <c r="E24" s="2685"/>
      <c r="F24" s="2766"/>
      <c r="G24" s="247" t="s">
        <v>12</v>
      </c>
      <c r="H24" s="2089">
        <f t="shared" ref="H24:M24" si="4">SUM(H21:H23)</f>
        <v>0.8</v>
      </c>
      <c r="I24" s="2090">
        <f t="shared" si="4"/>
        <v>0.8</v>
      </c>
      <c r="J24" s="2091">
        <f t="shared" si="4"/>
        <v>0.79</v>
      </c>
      <c r="K24" s="2092">
        <f t="shared" si="4"/>
        <v>0</v>
      </c>
      <c r="L24" s="2092">
        <f t="shared" si="4"/>
        <v>4317.9799999999996</v>
      </c>
      <c r="M24" s="2092">
        <f t="shared" si="4"/>
        <v>0</v>
      </c>
      <c r="N24" s="248"/>
      <c r="O24" s="249"/>
      <c r="P24" s="250"/>
      <c r="Q24" s="251"/>
      <c r="R24" s="1015"/>
      <c r="S24" s="1015"/>
      <c r="T24" s="231"/>
      <c r="U24" s="1015"/>
      <c r="V24" s="1015"/>
      <c r="W24" s="1015"/>
    </row>
    <row r="25" spans="1:23" ht="13.15" customHeight="1">
      <c r="A25" s="2689"/>
      <c r="B25" s="2692"/>
      <c r="C25" s="2695"/>
      <c r="D25" s="2534" t="s">
        <v>155</v>
      </c>
      <c r="E25" s="2682" t="s">
        <v>41</v>
      </c>
      <c r="F25" s="2686" t="s">
        <v>156</v>
      </c>
      <c r="G25" s="1046" t="s">
        <v>145</v>
      </c>
      <c r="H25" s="2107">
        <f>I25+K25</f>
        <v>110</v>
      </c>
      <c r="I25" s="2101">
        <v>1</v>
      </c>
      <c r="J25" s="2108"/>
      <c r="K25" s="2103">
        <v>109</v>
      </c>
      <c r="L25" s="2104">
        <v>608.6</v>
      </c>
      <c r="M25" s="2105">
        <v>0</v>
      </c>
      <c r="N25" s="213" t="s">
        <v>148</v>
      </c>
      <c r="O25" s="252" t="s">
        <v>42</v>
      </c>
      <c r="P25" s="253"/>
      <c r="Q25" s="254"/>
      <c r="R25" s="1015"/>
      <c r="S25" s="1015"/>
      <c r="T25" s="231"/>
      <c r="U25" s="1015"/>
      <c r="V25" s="1015"/>
      <c r="W25" s="1015"/>
    </row>
    <row r="26" spans="1:23">
      <c r="A26" s="2690"/>
      <c r="B26" s="2693"/>
      <c r="C26" s="2696"/>
      <c r="D26" s="2535"/>
      <c r="E26" s="2683"/>
      <c r="F26" s="2687"/>
      <c r="G26" s="217" t="s">
        <v>80</v>
      </c>
      <c r="H26" s="2095">
        <f>I26+K26</f>
        <v>1298.1000000000001</v>
      </c>
      <c r="I26" s="2096">
        <v>11.9</v>
      </c>
      <c r="J26" s="2097">
        <v>5.91</v>
      </c>
      <c r="K26" s="2098">
        <v>1286.2</v>
      </c>
      <c r="L26" s="2106">
        <v>229</v>
      </c>
      <c r="M26" s="2100">
        <v>0</v>
      </c>
      <c r="N26" s="2769" t="s">
        <v>157</v>
      </c>
      <c r="O26" s="256"/>
      <c r="P26" s="257" t="s">
        <v>42</v>
      </c>
      <c r="Q26" s="258"/>
      <c r="R26" s="1015"/>
      <c r="S26" s="1015"/>
      <c r="T26" s="231"/>
      <c r="U26" s="1015"/>
      <c r="V26" s="1015"/>
      <c r="W26" s="1015"/>
    </row>
    <row r="27" spans="1:23">
      <c r="A27" s="2690"/>
      <c r="B27" s="2693"/>
      <c r="C27" s="2696"/>
      <c r="D27" s="2535"/>
      <c r="E27" s="2683"/>
      <c r="F27" s="2687"/>
      <c r="G27" s="217" t="s">
        <v>37</v>
      </c>
      <c r="H27" s="2095">
        <f>I27+K27</f>
        <v>0.3</v>
      </c>
      <c r="I27" s="2096">
        <v>0.3</v>
      </c>
      <c r="J27" s="2097">
        <v>0.3</v>
      </c>
      <c r="K27" s="2098">
        <v>0</v>
      </c>
      <c r="L27" s="2106">
        <v>0</v>
      </c>
      <c r="M27" s="2100">
        <v>0</v>
      </c>
      <c r="N27" s="2768"/>
      <c r="O27" s="256"/>
      <c r="P27" s="257"/>
      <c r="Q27" s="258"/>
      <c r="R27" s="1015"/>
      <c r="S27" s="1015"/>
      <c r="T27" s="231"/>
      <c r="U27" s="1015"/>
      <c r="V27" s="1015"/>
      <c r="W27" s="1015"/>
    </row>
    <row r="28" spans="1:23" ht="13.5" thickBot="1">
      <c r="A28" s="2691"/>
      <c r="B28" s="2694"/>
      <c r="C28" s="2697"/>
      <c r="D28" s="2536"/>
      <c r="E28" s="2685"/>
      <c r="F28" s="2685"/>
      <c r="G28" s="224" t="s">
        <v>12</v>
      </c>
      <c r="H28" s="2089">
        <f t="shared" ref="H28:M28" si="5">SUM(H25:H27)</f>
        <v>1408.4</v>
      </c>
      <c r="I28" s="2090">
        <f t="shared" si="5"/>
        <v>13.200000000000001</v>
      </c>
      <c r="J28" s="2091">
        <f t="shared" si="5"/>
        <v>6.21</v>
      </c>
      <c r="K28" s="2092">
        <f t="shared" si="5"/>
        <v>1395.2</v>
      </c>
      <c r="L28" s="2092">
        <f t="shared" si="5"/>
        <v>837.6</v>
      </c>
      <c r="M28" s="2092">
        <f t="shared" si="5"/>
        <v>0</v>
      </c>
      <c r="N28" s="259"/>
      <c r="O28" s="260"/>
      <c r="P28" s="261"/>
      <c r="Q28" s="262"/>
      <c r="R28" s="1015"/>
      <c r="S28" s="1015"/>
      <c r="T28" s="231"/>
      <c r="U28" s="1015"/>
      <c r="V28" s="1015"/>
      <c r="W28" s="1015"/>
    </row>
    <row r="29" spans="1:23" ht="13.15" customHeight="1">
      <c r="A29" s="2689"/>
      <c r="B29" s="2692"/>
      <c r="C29" s="2695"/>
      <c r="D29" s="2774" t="s">
        <v>158</v>
      </c>
      <c r="E29" s="2682" t="s">
        <v>41</v>
      </c>
      <c r="F29" s="2686" t="s">
        <v>159</v>
      </c>
      <c r="G29" s="1046" t="s">
        <v>145</v>
      </c>
      <c r="H29" s="2107">
        <f>I29+K29</f>
        <v>0</v>
      </c>
      <c r="I29" s="2101">
        <v>0</v>
      </c>
      <c r="J29" s="2108"/>
      <c r="K29" s="2103">
        <v>0</v>
      </c>
      <c r="L29" s="2104">
        <v>0</v>
      </c>
      <c r="M29" s="2105">
        <v>0</v>
      </c>
      <c r="N29" s="2767" t="s">
        <v>160</v>
      </c>
      <c r="O29" s="252" t="s">
        <v>42</v>
      </c>
      <c r="P29" s="253"/>
      <c r="Q29" s="254"/>
      <c r="R29" s="1015"/>
      <c r="S29" s="1015"/>
      <c r="T29" s="231"/>
      <c r="U29" s="1015"/>
      <c r="V29" s="1015"/>
      <c r="W29" s="1015"/>
    </row>
    <row r="30" spans="1:23">
      <c r="A30" s="2690"/>
      <c r="B30" s="2693"/>
      <c r="C30" s="2696"/>
      <c r="D30" s="2701"/>
      <c r="E30" s="2683"/>
      <c r="F30" s="2730"/>
      <c r="G30" s="217" t="s">
        <v>80</v>
      </c>
      <c r="H30" s="2095">
        <f>I30+K30</f>
        <v>1444.6000000000001</v>
      </c>
      <c r="I30" s="2096">
        <v>68.7</v>
      </c>
      <c r="J30" s="2097">
        <v>2.27</v>
      </c>
      <c r="K30" s="2098">
        <v>1375.9</v>
      </c>
      <c r="L30" s="2106">
        <v>0</v>
      </c>
      <c r="M30" s="2100">
        <v>0</v>
      </c>
      <c r="N30" s="2768"/>
      <c r="O30" s="263"/>
      <c r="P30" s="264"/>
      <c r="Q30" s="265"/>
      <c r="R30" s="266"/>
      <c r="S30" s="266"/>
      <c r="T30" s="1158"/>
      <c r="U30" s="1015"/>
      <c r="V30" s="1015"/>
      <c r="W30" s="1015"/>
    </row>
    <row r="31" spans="1:23">
      <c r="A31" s="2690"/>
      <c r="B31" s="2693"/>
      <c r="C31" s="2696"/>
      <c r="D31" s="2701"/>
      <c r="E31" s="2683"/>
      <c r="F31" s="2730"/>
      <c r="G31" s="217" t="s">
        <v>37</v>
      </c>
      <c r="H31" s="2095">
        <f>I31+K31</f>
        <v>0.3</v>
      </c>
      <c r="I31" s="2096">
        <v>0.3</v>
      </c>
      <c r="J31" s="2097">
        <v>0.3</v>
      </c>
      <c r="K31" s="2098">
        <v>0</v>
      </c>
      <c r="L31" s="2106">
        <v>0</v>
      </c>
      <c r="M31" s="2100">
        <v>0</v>
      </c>
      <c r="N31" s="255"/>
      <c r="O31" s="256"/>
      <c r="P31" s="257"/>
      <c r="Q31" s="258"/>
      <c r="R31" s="1015"/>
      <c r="S31" s="1015"/>
      <c r="T31" s="231"/>
      <c r="U31" s="1015"/>
      <c r="V31" s="1015"/>
      <c r="W31" s="1015"/>
    </row>
    <row r="32" spans="1:23" ht="13.5" thickBot="1">
      <c r="A32" s="2691"/>
      <c r="B32" s="2694"/>
      <c r="C32" s="2697"/>
      <c r="D32" s="2775"/>
      <c r="E32" s="2685"/>
      <c r="F32" s="2685"/>
      <c r="G32" s="224" t="s">
        <v>12</v>
      </c>
      <c r="H32" s="2089">
        <f t="shared" ref="H32:M32" si="6">SUM(H29:H31)</f>
        <v>1444.9</v>
      </c>
      <c r="I32" s="2090">
        <f t="shared" si="6"/>
        <v>69</v>
      </c>
      <c r="J32" s="2091">
        <f t="shared" si="6"/>
        <v>2.57</v>
      </c>
      <c r="K32" s="2092">
        <f t="shared" si="6"/>
        <v>1375.9</v>
      </c>
      <c r="L32" s="2092">
        <f t="shared" si="6"/>
        <v>0</v>
      </c>
      <c r="M32" s="2092">
        <f t="shared" si="6"/>
        <v>0</v>
      </c>
      <c r="N32" s="267"/>
      <c r="O32" s="260"/>
      <c r="P32" s="261"/>
      <c r="Q32" s="262"/>
      <c r="R32" s="1015"/>
      <c r="S32" s="1015"/>
      <c r="T32" s="231"/>
      <c r="U32" s="1015"/>
      <c r="V32" s="1015"/>
      <c r="W32" s="1015"/>
    </row>
    <row r="33" spans="1:23" ht="13.15" customHeight="1">
      <c r="A33" s="2689"/>
      <c r="B33" s="2692"/>
      <c r="C33" s="2695"/>
      <c r="D33" s="2534" t="s">
        <v>161</v>
      </c>
      <c r="E33" s="2682" t="s">
        <v>41</v>
      </c>
      <c r="F33" s="2686" t="s">
        <v>159</v>
      </c>
      <c r="G33" s="1046" t="s">
        <v>145</v>
      </c>
      <c r="H33" s="2107">
        <f>I33+K33</f>
        <v>0</v>
      </c>
      <c r="I33" s="2101">
        <v>0</v>
      </c>
      <c r="J33" s="2108"/>
      <c r="K33" s="2103">
        <v>0</v>
      </c>
      <c r="L33" s="2104">
        <v>0</v>
      </c>
      <c r="M33" s="2105">
        <v>0</v>
      </c>
      <c r="N33" s="213" t="s">
        <v>162</v>
      </c>
      <c r="O33" s="268"/>
      <c r="P33" s="269" t="s">
        <v>42</v>
      </c>
      <c r="Q33" s="216"/>
      <c r="R33" s="1015"/>
      <c r="S33" s="1015"/>
      <c r="T33" s="231"/>
      <c r="U33" s="1015"/>
      <c r="V33" s="1015"/>
      <c r="W33" s="1015"/>
    </row>
    <row r="34" spans="1:23">
      <c r="A34" s="2690"/>
      <c r="B34" s="2693"/>
      <c r="C34" s="2696"/>
      <c r="D34" s="2535"/>
      <c r="E34" s="2683"/>
      <c r="F34" s="2687"/>
      <c r="G34" s="217" t="s">
        <v>80</v>
      </c>
      <c r="H34" s="2095">
        <f>I34+K34</f>
        <v>0</v>
      </c>
      <c r="I34" s="2096">
        <v>0</v>
      </c>
      <c r="J34" s="2109"/>
      <c r="K34" s="2098">
        <v>0</v>
      </c>
      <c r="L34" s="2106">
        <v>0</v>
      </c>
      <c r="M34" s="2100">
        <v>0</v>
      </c>
      <c r="N34" s="270"/>
      <c r="O34" s="271"/>
      <c r="P34" s="272"/>
      <c r="Q34" s="221"/>
      <c r="R34" s="1015"/>
      <c r="S34" s="1015"/>
      <c r="T34" s="231"/>
      <c r="U34" s="1015"/>
      <c r="V34" s="1015"/>
      <c r="W34" s="1015"/>
    </row>
    <row r="35" spans="1:23">
      <c r="A35" s="2690"/>
      <c r="B35" s="2693"/>
      <c r="C35" s="2696"/>
      <c r="D35" s="2535"/>
      <c r="E35" s="2684"/>
      <c r="F35" s="2688"/>
      <c r="G35" s="124" t="s">
        <v>37</v>
      </c>
      <c r="H35" s="2112">
        <f>I35+K35</f>
        <v>0</v>
      </c>
      <c r="I35" s="2113"/>
      <c r="J35" s="2114"/>
      <c r="K35" s="2115"/>
      <c r="L35" s="2116"/>
      <c r="M35" s="2117"/>
      <c r="N35" s="273"/>
      <c r="O35" s="274"/>
      <c r="P35" s="275"/>
      <c r="Q35" s="223"/>
      <c r="R35" s="1015"/>
      <c r="S35" s="1015"/>
      <c r="T35" s="231"/>
      <c r="U35" s="1015"/>
      <c r="V35" s="1015"/>
      <c r="W35" s="1015"/>
    </row>
    <row r="36" spans="1:23" ht="26.25" thickBot="1">
      <c r="A36" s="2691"/>
      <c r="B36" s="2694"/>
      <c r="C36" s="2697"/>
      <c r="D36" s="2536"/>
      <c r="E36" s="2685"/>
      <c r="F36" s="2685"/>
      <c r="G36" s="224" t="s">
        <v>12</v>
      </c>
      <c r="H36" s="2089">
        <f>SUM(H33:H35)</f>
        <v>0</v>
      </c>
      <c r="I36" s="2090">
        <f>SUM(I33:I35)</f>
        <v>0</v>
      </c>
      <c r="J36" s="2091">
        <f>SUM(J33:J35)</f>
        <v>0</v>
      </c>
      <c r="K36" s="2092">
        <f>SUM(K33:K35)</f>
        <v>0</v>
      </c>
      <c r="L36" s="2093">
        <f>L33+L34+L35</f>
        <v>0</v>
      </c>
      <c r="M36" s="2094">
        <f>M33+M34+M35</f>
        <v>0</v>
      </c>
      <c r="N36" s="267" t="s">
        <v>163</v>
      </c>
      <c r="O36" s="260"/>
      <c r="P36" s="261"/>
      <c r="Q36" s="228"/>
      <c r="R36" s="1015"/>
      <c r="S36" s="1015"/>
      <c r="T36" s="231"/>
      <c r="U36" s="1015"/>
      <c r="V36" s="1015"/>
      <c r="W36" s="1015"/>
    </row>
    <row r="37" spans="1:23" ht="13.15" customHeight="1">
      <c r="A37" s="2689"/>
      <c r="B37" s="2692"/>
      <c r="C37" s="2695"/>
      <c r="D37" s="2534" t="s">
        <v>164</v>
      </c>
      <c r="E37" s="2682" t="s">
        <v>41</v>
      </c>
      <c r="F37" s="2686" t="s">
        <v>54</v>
      </c>
      <c r="G37" s="1046" t="s">
        <v>145</v>
      </c>
      <c r="H37" s="2095">
        <f>I37+K37</f>
        <v>0</v>
      </c>
      <c r="I37" s="2101">
        <v>0</v>
      </c>
      <c r="J37" s="2108"/>
      <c r="K37" s="2103">
        <v>0</v>
      </c>
      <c r="L37" s="2104">
        <v>150</v>
      </c>
      <c r="M37" s="2105">
        <v>0</v>
      </c>
      <c r="N37" s="235" t="s">
        <v>167</v>
      </c>
      <c r="O37" s="252" t="s">
        <v>42</v>
      </c>
      <c r="P37" s="253"/>
      <c r="Q37" s="216"/>
      <c r="R37" s="1015"/>
      <c r="S37" s="1015"/>
      <c r="T37" s="231"/>
      <c r="U37" s="1015"/>
      <c r="V37" s="1015"/>
      <c r="W37" s="1015"/>
    </row>
    <row r="38" spans="1:23">
      <c r="A38" s="2690"/>
      <c r="B38" s="2693"/>
      <c r="C38" s="2696"/>
      <c r="D38" s="2535"/>
      <c r="E38" s="2683"/>
      <c r="F38" s="2687"/>
      <c r="G38" s="217" t="s">
        <v>80</v>
      </c>
      <c r="H38" s="2095">
        <f>I38+K38</f>
        <v>0</v>
      </c>
      <c r="I38" s="2096">
        <v>0</v>
      </c>
      <c r="J38" s="2109"/>
      <c r="K38" s="2098">
        <v>0</v>
      </c>
      <c r="L38" s="2106">
        <v>200</v>
      </c>
      <c r="M38" s="2100">
        <v>0</v>
      </c>
      <c r="N38" s="276" t="s">
        <v>148</v>
      </c>
      <c r="O38" s="256" t="s">
        <v>42</v>
      </c>
      <c r="P38" s="257"/>
      <c r="Q38" s="221"/>
      <c r="R38" s="1015"/>
      <c r="S38" s="1015"/>
      <c r="T38" s="231"/>
      <c r="U38" s="1015"/>
      <c r="V38" s="1015"/>
      <c r="W38" s="1015"/>
    </row>
    <row r="39" spans="1:23" ht="25.5">
      <c r="A39" s="2690"/>
      <c r="B39" s="2693"/>
      <c r="C39" s="2696"/>
      <c r="D39" s="2535"/>
      <c r="E39" s="2684"/>
      <c r="F39" s="2688"/>
      <c r="G39" s="217" t="s">
        <v>37</v>
      </c>
      <c r="H39" s="2095">
        <f>I39+K39</f>
        <v>1.4</v>
      </c>
      <c r="I39" s="2096">
        <v>1.4</v>
      </c>
      <c r="J39" s="2097">
        <v>1.4</v>
      </c>
      <c r="K39" s="2098"/>
      <c r="L39" s="2099">
        <v>0</v>
      </c>
      <c r="M39" s="2100">
        <v>0</v>
      </c>
      <c r="N39" s="2257" t="s">
        <v>1063</v>
      </c>
      <c r="O39" s="274"/>
      <c r="P39" s="275" t="s">
        <v>42</v>
      </c>
      <c r="Q39" s="223"/>
      <c r="R39" s="1015"/>
      <c r="S39" s="1015"/>
      <c r="T39" s="231"/>
      <c r="U39" s="1015"/>
      <c r="V39" s="1015"/>
      <c r="W39" s="1015"/>
    </row>
    <row r="40" spans="1:23">
      <c r="A40" s="2690"/>
      <c r="B40" s="2693"/>
      <c r="C40" s="2696"/>
      <c r="D40" s="2535"/>
      <c r="E40" s="2684"/>
      <c r="F40" s="2684"/>
      <c r="G40" s="124"/>
      <c r="H40" s="2112"/>
      <c r="I40" s="2113"/>
      <c r="J40" s="2114"/>
      <c r="K40" s="2115"/>
      <c r="L40" s="2116"/>
      <c r="M40" s="2117"/>
      <c r="N40" s="276"/>
      <c r="O40" s="274"/>
      <c r="P40" s="275"/>
      <c r="Q40" s="223"/>
      <c r="R40" s="1015"/>
      <c r="S40" s="1015"/>
      <c r="T40" s="231"/>
      <c r="U40" s="1015"/>
      <c r="V40" s="1015"/>
      <c r="W40" s="1015"/>
    </row>
    <row r="41" spans="1:23" ht="13.5" thickBot="1">
      <c r="A41" s="2691"/>
      <c r="B41" s="2694"/>
      <c r="C41" s="2697"/>
      <c r="D41" s="2536"/>
      <c r="E41" s="2685"/>
      <c r="F41" s="2685"/>
      <c r="G41" s="224" t="s">
        <v>12</v>
      </c>
      <c r="H41" s="2089">
        <f t="shared" ref="H41:M41" si="7">SUM(H37:H40)</f>
        <v>1.4</v>
      </c>
      <c r="I41" s="2089">
        <f t="shared" si="7"/>
        <v>1.4</v>
      </c>
      <c r="J41" s="2089">
        <f t="shared" si="7"/>
        <v>1.4</v>
      </c>
      <c r="K41" s="2089">
        <f t="shared" si="7"/>
        <v>0</v>
      </c>
      <c r="L41" s="2089">
        <f t="shared" si="7"/>
        <v>350</v>
      </c>
      <c r="M41" s="2089">
        <f t="shared" si="7"/>
        <v>0</v>
      </c>
      <c r="N41" s="277"/>
      <c r="O41" s="260"/>
      <c r="P41" s="261"/>
      <c r="Q41" s="228"/>
      <c r="R41" s="1015"/>
      <c r="S41" s="1015"/>
      <c r="T41" s="231"/>
      <c r="U41" s="1015"/>
      <c r="V41" s="1015"/>
      <c r="W41" s="1015"/>
    </row>
    <row r="42" spans="1:23" ht="13.15" customHeight="1">
      <c r="A42" s="2689"/>
      <c r="B42" s="2692"/>
      <c r="C42" s="2695"/>
      <c r="D42" s="2534" t="s">
        <v>168</v>
      </c>
      <c r="E42" s="2682" t="s">
        <v>41</v>
      </c>
      <c r="F42" s="2686" t="s">
        <v>165</v>
      </c>
      <c r="G42" s="1046" t="s">
        <v>145</v>
      </c>
      <c r="H42" s="2095">
        <f>I42+K42</f>
        <v>0</v>
      </c>
      <c r="I42" s="2101">
        <v>0</v>
      </c>
      <c r="J42" s="2108"/>
      <c r="K42" s="2103">
        <v>0</v>
      </c>
      <c r="L42" s="2104">
        <v>0</v>
      </c>
      <c r="M42" s="2105">
        <v>0</v>
      </c>
      <c r="N42" s="235" t="s">
        <v>149</v>
      </c>
      <c r="O42" s="252"/>
      <c r="P42" s="253" t="s">
        <v>42</v>
      </c>
      <c r="Q42" s="216"/>
      <c r="R42" s="1015"/>
      <c r="S42" s="1015"/>
      <c r="T42" s="231"/>
      <c r="U42" s="1015"/>
      <c r="V42" s="1015"/>
      <c r="W42" s="1015"/>
    </row>
    <row r="43" spans="1:23">
      <c r="A43" s="2690"/>
      <c r="B43" s="2693"/>
      <c r="C43" s="2696"/>
      <c r="D43" s="2535"/>
      <c r="E43" s="2683"/>
      <c r="F43" s="2687"/>
      <c r="G43" s="217" t="s">
        <v>80</v>
      </c>
      <c r="H43" s="2095">
        <f>I43+K43</f>
        <v>69.83</v>
      </c>
      <c r="I43" s="2096">
        <v>0</v>
      </c>
      <c r="J43" s="2109"/>
      <c r="K43" s="2098">
        <v>69.83</v>
      </c>
      <c r="L43" s="2106">
        <v>144</v>
      </c>
      <c r="M43" s="2100">
        <v>0</v>
      </c>
      <c r="N43" s="276"/>
      <c r="O43" s="256"/>
      <c r="P43" s="257"/>
      <c r="Q43" s="221"/>
      <c r="R43" s="1015"/>
      <c r="S43" s="1015"/>
      <c r="T43" s="231"/>
      <c r="U43" s="1015"/>
      <c r="V43" s="1015"/>
      <c r="W43" s="1015"/>
    </row>
    <row r="44" spans="1:23">
      <c r="A44" s="2690"/>
      <c r="B44" s="2693"/>
      <c r="C44" s="2696"/>
      <c r="D44" s="2535"/>
      <c r="E44" s="2684"/>
      <c r="F44" s="2688"/>
      <c r="G44" s="217" t="s">
        <v>37</v>
      </c>
      <c r="H44" s="2095">
        <f>I44+K44</f>
        <v>90</v>
      </c>
      <c r="I44" s="2096">
        <v>27.3</v>
      </c>
      <c r="J44" s="2097">
        <v>26.9</v>
      </c>
      <c r="K44" s="2098">
        <v>62.7</v>
      </c>
      <c r="L44" s="2099">
        <v>0</v>
      </c>
      <c r="M44" s="2100"/>
      <c r="N44" s="276"/>
      <c r="O44" s="274"/>
      <c r="P44" s="275"/>
      <c r="Q44" s="223"/>
      <c r="R44" s="1015"/>
      <c r="S44" s="1015"/>
      <c r="T44" s="231"/>
      <c r="U44" s="1015"/>
      <c r="V44" s="1015"/>
      <c r="W44" s="1015"/>
    </row>
    <row r="45" spans="1:23" ht="13.5" thickBot="1">
      <c r="A45" s="2691"/>
      <c r="B45" s="2694"/>
      <c r="C45" s="2697"/>
      <c r="D45" s="2536"/>
      <c r="E45" s="2685"/>
      <c r="F45" s="2685"/>
      <c r="G45" s="224" t="s">
        <v>12</v>
      </c>
      <c r="H45" s="2089">
        <f t="shared" ref="H45:M45" si="8">SUM(H42:H44)</f>
        <v>159.82999999999998</v>
      </c>
      <c r="I45" s="2089">
        <f t="shared" si="8"/>
        <v>27.3</v>
      </c>
      <c r="J45" s="2089">
        <f t="shared" si="8"/>
        <v>26.9</v>
      </c>
      <c r="K45" s="2089">
        <f t="shared" si="8"/>
        <v>132.53</v>
      </c>
      <c r="L45" s="2089">
        <f t="shared" si="8"/>
        <v>144</v>
      </c>
      <c r="M45" s="2089">
        <f t="shared" si="8"/>
        <v>0</v>
      </c>
      <c r="N45" s="277"/>
      <c r="O45" s="260"/>
      <c r="P45" s="261"/>
      <c r="Q45" s="228"/>
      <c r="R45" s="1015"/>
      <c r="S45" s="1015"/>
      <c r="T45" s="231"/>
      <c r="U45" s="1015"/>
      <c r="V45" s="1015"/>
      <c r="W45" s="1015"/>
    </row>
    <row r="46" spans="1:23" s="1011" customFormat="1" ht="13.15" customHeight="1">
      <c r="A46" s="2689"/>
      <c r="B46" s="2692"/>
      <c r="C46" s="2695"/>
      <c r="D46" s="2534" t="s">
        <v>966</v>
      </c>
      <c r="E46" s="2682" t="s">
        <v>41</v>
      </c>
      <c r="F46" s="2686" t="s">
        <v>54</v>
      </c>
      <c r="G46" s="1046" t="s">
        <v>145</v>
      </c>
      <c r="H46" s="2095">
        <f>I46+K46</f>
        <v>9.4</v>
      </c>
      <c r="I46" s="2101">
        <v>0</v>
      </c>
      <c r="J46" s="2108"/>
      <c r="K46" s="2103">
        <v>9.4</v>
      </c>
      <c r="L46" s="2104">
        <v>0</v>
      </c>
      <c r="M46" s="2105">
        <v>0</v>
      </c>
      <c r="N46" s="235" t="s">
        <v>148</v>
      </c>
      <c r="O46" s="252" t="s">
        <v>42</v>
      </c>
      <c r="P46" s="253"/>
      <c r="Q46" s="216"/>
      <c r="R46" s="1015"/>
      <c r="S46" s="1015"/>
      <c r="T46" s="231"/>
      <c r="U46" s="1015"/>
      <c r="V46" s="1015"/>
      <c r="W46" s="1015"/>
    </row>
    <row r="47" spans="1:23" s="1011" customFormat="1">
      <c r="A47" s="2690"/>
      <c r="B47" s="2693"/>
      <c r="C47" s="2696"/>
      <c r="D47" s="2535"/>
      <c r="E47" s="2683"/>
      <c r="F47" s="2687"/>
      <c r="G47" s="217" t="s">
        <v>80</v>
      </c>
      <c r="H47" s="2095">
        <f>I47+K47</f>
        <v>0</v>
      </c>
      <c r="I47" s="2096">
        <v>0</v>
      </c>
      <c r="J47" s="2109"/>
      <c r="K47" s="2098">
        <v>0</v>
      </c>
      <c r="L47" s="2106">
        <v>0</v>
      </c>
      <c r="M47" s="2100">
        <v>0</v>
      </c>
      <c r="N47" s="276"/>
      <c r="O47" s="256"/>
      <c r="P47" s="257"/>
      <c r="Q47" s="221"/>
      <c r="R47" s="1015"/>
      <c r="S47" s="1015"/>
      <c r="T47" s="231"/>
      <c r="U47" s="1015"/>
      <c r="V47" s="1015"/>
      <c r="W47" s="1015"/>
    </row>
    <row r="48" spans="1:23" s="1011" customFormat="1">
      <c r="A48" s="2690"/>
      <c r="B48" s="2693"/>
      <c r="C48" s="2696"/>
      <c r="D48" s="2535"/>
      <c r="E48" s="2684"/>
      <c r="F48" s="2688"/>
      <c r="G48" s="217" t="s">
        <v>37</v>
      </c>
      <c r="H48" s="2095">
        <f>I48+K48</f>
        <v>0</v>
      </c>
      <c r="I48" s="2096">
        <v>0</v>
      </c>
      <c r="J48" s="2097"/>
      <c r="K48" s="2098">
        <v>0</v>
      </c>
      <c r="L48" s="2099">
        <v>0</v>
      </c>
      <c r="M48" s="2100"/>
      <c r="N48" s="276"/>
      <c r="O48" s="274"/>
      <c r="P48" s="275"/>
      <c r="Q48" s="223"/>
      <c r="R48" s="1015"/>
      <c r="S48" s="1015"/>
      <c r="T48" s="231"/>
      <c r="U48" s="1015"/>
      <c r="V48" s="1015"/>
      <c r="W48" s="1015"/>
    </row>
    <row r="49" spans="1:23" s="1011" customFormat="1" ht="13.5" thickBot="1">
      <c r="A49" s="2691"/>
      <c r="B49" s="2694"/>
      <c r="C49" s="2697"/>
      <c r="D49" s="2536"/>
      <c r="E49" s="2685"/>
      <c r="F49" s="2685"/>
      <c r="G49" s="224" t="s">
        <v>12</v>
      </c>
      <c r="H49" s="2089">
        <f t="shared" ref="H49:M49" si="9">SUM(H46:H48)</f>
        <v>9.4</v>
      </c>
      <c r="I49" s="2089">
        <f t="shared" si="9"/>
        <v>0</v>
      </c>
      <c r="J49" s="2089">
        <f t="shared" si="9"/>
        <v>0</v>
      </c>
      <c r="K49" s="2089">
        <f t="shared" si="9"/>
        <v>9.4</v>
      </c>
      <c r="L49" s="2089">
        <f t="shared" si="9"/>
        <v>0</v>
      </c>
      <c r="M49" s="2089">
        <f t="shared" si="9"/>
        <v>0</v>
      </c>
      <c r="N49" s="277"/>
      <c r="O49" s="260"/>
      <c r="P49" s="261"/>
      <c r="Q49" s="228"/>
      <c r="R49" s="1015"/>
      <c r="S49" s="1015"/>
      <c r="T49" s="231"/>
      <c r="U49" s="1015"/>
      <c r="V49" s="1015"/>
      <c r="W49" s="1015"/>
    </row>
    <row r="50" spans="1:23" ht="13.5" thickBot="1">
      <c r="A50" s="211" t="s">
        <v>11</v>
      </c>
      <c r="B50" s="278" t="s">
        <v>11</v>
      </c>
      <c r="C50" s="2667" t="s">
        <v>14</v>
      </c>
      <c r="D50" s="2668"/>
      <c r="E50" s="2668"/>
      <c r="F50" s="2668"/>
      <c r="G50" s="2669"/>
      <c r="H50" s="2124">
        <f>H16+H20+H24+H28+H32+H36+H41+H45+H49</f>
        <v>3155.13</v>
      </c>
      <c r="I50" s="2124">
        <f t="shared" ref="I50:M50" si="10">I16+I20+I24+I28+I32+I36+I41+I45+I49</f>
        <v>144.80000000000001</v>
      </c>
      <c r="J50" s="2124">
        <f t="shared" si="10"/>
        <v>42.72</v>
      </c>
      <c r="K50" s="2124">
        <f t="shared" si="10"/>
        <v>3010.3300000000004</v>
      </c>
      <c r="L50" s="2124">
        <f t="shared" si="10"/>
        <v>6471.18</v>
      </c>
      <c r="M50" s="2124">
        <f t="shared" si="10"/>
        <v>0</v>
      </c>
      <c r="N50" s="279"/>
      <c r="O50" s="280"/>
      <c r="P50" s="280"/>
      <c r="Q50" s="281"/>
      <c r="R50" s="1159"/>
      <c r="S50" s="1015"/>
      <c r="T50" s="231"/>
      <c r="U50" s="1015"/>
      <c r="V50" s="1015"/>
      <c r="W50" s="1015"/>
    </row>
    <row r="51" spans="1:23" ht="13.9" customHeight="1" thickBot="1">
      <c r="A51" s="211" t="s">
        <v>11</v>
      </c>
      <c r="B51" s="212" t="s">
        <v>13</v>
      </c>
      <c r="C51" s="2713" t="s">
        <v>169</v>
      </c>
      <c r="D51" s="2714"/>
      <c r="E51" s="2714"/>
      <c r="F51" s="2714"/>
      <c r="G51" s="2714"/>
      <c r="H51" s="2714"/>
      <c r="I51" s="2714"/>
      <c r="J51" s="2714"/>
      <c r="K51" s="2714"/>
      <c r="L51" s="2714"/>
      <c r="M51" s="2714"/>
      <c r="N51" s="2714"/>
      <c r="O51" s="2714"/>
      <c r="P51" s="2714"/>
      <c r="Q51" s="2715"/>
      <c r="R51" s="1159"/>
      <c r="S51" s="1015"/>
      <c r="T51" s="231"/>
      <c r="U51" s="1015"/>
      <c r="V51" s="1015"/>
      <c r="W51" s="1015"/>
    </row>
    <row r="52" spans="1:23" ht="13.15" customHeight="1">
      <c r="A52" s="2689" t="s">
        <v>11</v>
      </c>
      <c r="B52" s="2692" t="s">
        <v>13</v>
      </c>
      <c r="C52" s="2695" t="s">
        <v>11</v>
      </c>
      <c r="D52" s="2716" t="s">
        <v>170</v>
      </c>
      <c r="E52" s="2682" t="s">
        <v>41</v>
      </c>
      <c r="F52" s="2686" t="s">
        <v>76</v>
      </c>
      <c r="G52" s="2017" t="s">
        <v>145</v>
      </c>
      <c r="H52" s="2271">
        <f>H56+H60+H64+H68+H72+H76+H80+H89+H93+H102+H109+H113+H117+H122+H126+H130+H134+H138+H154+H142+H150+H146+H106</f>
        <v>56.8</v>
      </c>
      <c r="I52" s="2271">
        <f t="shared" ref="I52:M52" si="11">I56+I60+I64+I68+I72+I76+I80+I89+I93+I102+I109+I113+I117+I122+I126+I130+I134+I138+I154+I142+I150+I146+I106</f>
        <v>3.8</v>
      </c>
      <c r="J52" s="2271">
        <f t="shared" si="11"/>
        <v>0</v>
      </c>
      <c r="K52" s="2271">
        <f t="shared" si="11"/>
        <v>53</v>
      </c>
      <c r="L52" s="2271">
        <f t="shared" si="11"/>
        <v>2954.3</v>
      </c>
      <c r="M52" s="2271">
        <f t="shared" si="11"/>
        <v>142.19999999999999</v>
      </c>
      <c r="N52" s="235"/>
      <c r="O52" s="252"/>
      <c r="P52" s="253"/>
      <c r="Q52" s="216"/>
      <c r="R52" s="1159"/>
      <c r="S52" s="1015"/>
      <c r="T52" s="231"/>
      <c r="U52" s="1015"/>
      <c r="V52" s="1015"/>
      <c r="W52" s="1015"/>
    </row>
    <row r="53" spans="1:23">
      <c r="A53" s="2690"/>
      <c r="B53" s="2693"/>
      <c r="C53" s="2696"/>
      <c r="D53" s="2717"/>
      <c r="E53" s="2683"/>
      <c r="F53" s="2687"/>
      <c r="G53" s="2018" t="s">
        <v>80</v>
      </c>
      <c r="H53" s="2272">
        <f>H57+H61+H65+H69+H73+H77+H81+H90+H97+H101+H111+H114+H118+H123+H127+H131+H135+H139+H155+H143+H151+H147+H105</f>
        <v>2480.6400000000003</v>
      </c>
      <c r="I53" s="2272">
        <f t="shared" ref="I53:M53" si="12">I57+I61+I65+I69+I73+I77+I81+I90+I97+I101+I111+I114+I118+I123+I127+I131+I135+I139+I155+I143+I151+I147+I105</f>
        <v>289.84000000000003</v>
      </c>
      <c r="J53" s="2272">
        <f t="shared" si="12"/>
        <v>34.950000000000003</v>
      </c>
      <c r="K53" s="2272">
        <f t="shared" si="12"/>
        <v>2190.7999999999997</v>
      </c>
      <c r="L53" s="2272">
        <f t="shared" si="12"/>
        <v>9416.9</v>
      </c>
      <c r="M53" s="2272">
        <f t="shared" si="12"/>
        <v>4058.9</v>
      </c>
      <c r="N53" s="276"/>
      <c r="O53" s="256"/>
      <c r="P53" s="257"/>
      <c r="Q53" s="221"/>
      <c r="R53" s="1159"/>
      <c r="S53" s="1015"/>
      <c r="T53" s="231"/>
      <c r="U53" s="1015"/>
      <c r="V53" s="1015"/>
      <c r="W53" s="1015"/>
    </row>
    <row r="54" spans="1:23">
      <c r="A54" s="2690"/>
      <c r="B54" s="2693"/>
      <c r="C54" s="2696"/>
      <c r="D54" s="2717"/>
      <c r="E54" s="2684"/>
      <c r="F54" s="2688"/>
      <c r="G54" s="2018" t="s">
        <v>37</v>
      </c>
      <c r="H54" s="2272">
        <f>H58+H62+H66+H70+H74+H78+H82+H85+H91+H98+H110+H115+H119+H124+H128+H132+H136+H140+H156+H144+H103+H152+H148+H107</f>
        <v>899.89999999999986</v>
      </c>
      <c r="I54" s="2272">
        <f t="shared" ref="I54:M54" si="13">I58+I62+I66+I70+I74+I78+I82+I85+I91+I98+I110+I115+I119+I124+I128+I132+I136+I140+I156+I144+I103+I152+I148+I107</f>
        <v>88.299999999999983</v>
      </c>
      <c r="J54" s="2272">
        <f t="shared" si="13"/>
        <v>21.06</v>
      </c>
      <c r="K54" s="2272">
        <f t="shared" si="13"/>
        <v>811.6</v>
      </c>
      <c r="L54" s="2272">
        <f t="shared" si="13"/>
        <v>3135.8</v>
      </c>
      <c r="M54" s="2272">
        <f t="shared" si="13"/>
        <v>2010.6</v>
      </c>
      <c r="N54" s="276"/>
      <c r="O54" s="274"/>
      <c r="P54" s="275"/>
      <c r="Q54" s="223"/>
      <c r="R54" s="1159"/>
      <c r="S54" s="1015"/>
      <c r="T54" s="231"/>
      <c r="U54" s="1015"/>
      <c r="V54" s="1015"/>
      <c r="W54" s="1015"/>
    </row>
    <row r="55" spans="1:23" ht="13.5" thickBot="1">
      <c r="A55" s="2691"/>
      <c r="B55" s="2694"/>
      <c r="C55" s="2697"/>
      <c r="D55" s="2718"/>
      <c r="E55" s="2685"/>
      <c r="F55" s="2685"/>
      <c r="G55" s="224" t="s">
        <v>12</v>
      </c>
      <c r="H55" s="2282">
        <f>H52+H53+H54</f>
        <v>3437.34</v>
      </c>
      <c r="I55" s="2282">
        <f t="shared" ref="I55:M55" si="14">I52+I53+I54</f>
        <v>381.94000000000005</v>
      </c>
      <c r="J55" s="2282">
        <f t="shared" si="14"/>
        <v>56.010000000000005</v>
      </c>
      <c r="K55" s="2282">
        <f t="shared" si="14"/>
        <v>3055.3999999999996</v>
      </c>
      <c r="L55" s="2282">
        <f t="shared" si="14"/>
        <v>15507</v>
      </c>
      <c r="M55" s="2282">
        <f t="shared" si="14"/>
        <v>6211.7000000000007</v>
      </c>
      <c r="N55" s="282"/>
      <c r="O55" s="260"/>
      <c r="P55" s="261"/>
      <c r="Q55" s="228"/>
      <c r="R55" s="1159"/>
      <c r="S55" s="1015"/>
      <c r="T55" s="231"/>
      <c r="U55" s="1015"/>
      <c r="V55" s="1015"/>
      <c r="W55" s="1015"/>
    </row>
    <row r="56" spans="1:23" ht="13.15" customHeight="1">
      <c r="A56" s="2689"/>
      <c r="B56" s="2692"/>
      <c r="C56" s="2695"/>
      <c r="D56" s="2534" t="s">
        <v>171</v>
      </c>
      <c r="E56" s="2682" t="s">
        <v>41</v>
      </c>
      <c r="F56" s="2686" t="s">
        <v>1064</v>
      </c>
      <c r="G56" s="1046" t="s">
        <v>145</v>
      </c>
      <c r="H56" s="2107">
        <f>I56+K56</f>
        <v>35</v>
      </c>
      <c r="I56" s="2101">
        <v>0</v>
      </c>
      <c r="J56" s="2108"/>
      <c r="K56" s="2103">
        <v>35</v>
      </c>
      <c r="L56" s="2104">
        <v>1560</v>
      </c>
      <c r="M56" s="2105">
        <v>0</v>
      </c>
      <c r="N56" s="235" t="s">
        <v>148</v>
      </c>
      <c r="O56" s="252" t="s">
        <v>42</v>
      </c>
      <c r="P56" s="253"/>
      <c r="Q56" s="216"/>
      <c r="R56" s="1159"/>
      <c r="S56" s="1015"/>
      <c r="T56" s="231"/>
      <c r="U56" s="1015"/>
      <c r="V56" s="1015"/>
      <c r="W56" s="1015"/>
    </row>
    <row r="57" spans="1:23" ht="25.5">
      <c r="A57" s="2690"/>
      <c r="B57" s="2693"/>
      <c r="C57" s="2696"/>
      <c r="D57" s="2535"/>
      <c r="E57" s="2683"/>
      <c r="F57" s="2687"/>
      <c r="G57" s="217" t="s">
        <v>80</v>
      </c>
      <c r="H57" s="2095">
        <f>I57+K57</f>
        <v>50</v>
      </c>
      <c r="I57" s="2096">
        <v>7.4</v>
      </c>
      <c r="J57" s="2097">
        <v>1.9</v>
      </c>
      <c r="K57" s="2098">
        <v>42.6</v>
      </c>
      <c r="L57" s="2106">
        <v>1000</v>
      </c>
      <c r="M57" s="2100">
        <v>0</v>
      </c>
      <c r="N57" s="2257" t="s">
        <v>1065</v>
      </c>
      <c r="O57" s="256"/>
      <c r="P57" s="257" t="s">
        <v>42</v>
      </c>
      <c r="Q57" s="221"/>
      <c r="R57" s="1159"/>
      <c r="S57" s="1015"/>
      <c r="T57" s="231"/>
      <c r="U57" s="1015"/>
      <c r="V57" s="1015"/>
      <c r="W57" s="1015"/>
    </row>
    <row r="58" spans="1:23">
      <c r="A58" s="2690"/>
      <c r="B58" s="2693"/>
      <c r="C58" s="2696"/>
      <c r="D58" s="2535"/>
      <c r="E58" s="2684"/>
      <c r="F58" s="2688"/>
      <c r="G58" s="217" t="s">
        <v>37</v>
      </c>
      <c r="H58" s="2095">
        <f>I58+K58</f>
        <v>1.5</v>
      </c>
      <c r="I58" s="2283">
        <v>1.5</v>
      </c>
      <c r="J58" s="2097">
        <v>0.6</v>
      </c>
      <c r="K58" s="2098">
        <v>0</v>
      </c>
      <c r="L58" s="2099"/>
      <c r="M58" s="2100"/>
      <c r="N58" s="276"/>
      <c r="O58" s="274"/>
      <c r="P58" s="275"/>
      <c r="Q58" s="223"/>
      <c r="R58" s="1159"/>
      <c r="S58" s="1015"/>
      <c r="T58" s="231"/>
      <c r="U58" s="1015"/>
      <c r="V58" s="1015"/>
      <c r="W58" s="1015"/>
    </row>
    <row r="59" spans="1:23" ht="13.5" thickBot="1">
      <c r="A59" s="2691"/>
      <c r="B59" s="2694"/>
      <c r="C59" s="2697"/>
      <c r="D59" s="2536"/>
      <c r="E59" s="2685"/>
      <c r="F59" s="2685"/>
      <c r="G59" s="224" t="s">
        <v>12</v>
      </c>
      <c r="H59" s="2089">
        <f t="shared" ref="H59:M59" si="15">SUM(H56:H58)</f>
        <v>86.5</v>
      </c>
      <c r="I59" s="2090">
        <f t="shared" si="15"/>
        <v>8.9</v>
      </c>
      <c r="J59" s="2091">
        <f t="shared" si="15"/>
        <v>2.5</v>
      </c>
      <c r="K59" s="2092">
        <f t="shared" si="15"/>
        <v>77.599999999999994</v>
      </c>
      <c r="L59" s="2092">
        <f t="shared" si="15"/>
        <v>2560</v>
      </c>
      <c r="M59" s="2092">
        <f t="shared" si="15"/>
        <v>0</v>
      </c>
      <c r="N59" s="2244"/>
      <c r="O59" s="260"/>
      <c r="P59" s="261"/>
      <c r="Q59" s="228"/>
      <c r="R59" s="1015"/>
      <c r="S59" s="1015"/>
      <c r="T59" s="1015"/>
      <c r="U59" s="1015"/>
      <c r="V59" s="1015"/>
      <c r="W59" s="1015"/>
    </row>
    <row r="60" spans="1:23" ht="13.15" customHeight="1">
      <c r="A60" s="2689"/>
      <c r="B60" s="2692"/>
      <c r="C60" s="2695"/>
      <c r="D60" s="2534" t="s">
        <v>172</v>
      </c>
      <c r="E60" s="2682" t="s">
        <v>41</v>
      </c>
      <c r="F60" s="2686" t="s">
        <v>1066</v>
      </c>
      <c r="G60" s="1046" t="s">
        <v>145</v>
      </c>
      <c r="H60" s="2107">
        <f>I60+K60</f>
        <v>0</v>
      </c>
      <c r="I60" s="2101">
        <v>0</v>
      </c>
      <c r="J60" s="2108"/>
      <c r="K60" s="2103">
        <v>0</v>
      </c>
      <c r="L60" s="2104">
        <v>58</v>
      </c>
      <c r="M60" s="2105">
        <v>0</v>
      </c>
      <c r="N60" s="2767" t="s">
        <v>1067</v>
      </c>
      <c r="O60" s="252"/>
      <c r="P60" s="253" t="s">
        <v>42</v>
      </c>
      <c r="Q60" s="216"/>
      <c r="R60" s="1015"/>
      <c r="S60" s="1015"/>
      <c r="T60" s="1015"/>
      <c r="U60" s="1015"/>
      <c r="V60" s="1015"/>
      <c r="W60" s="1015"/>
    </row>
    <row r="61" spans="1:23">
      <c r="A61" s="2690"/>
      <c r="B61" s="2693"/>
      <c r="C61" s="2696"/>
      <c r="D61" s="2535"/>
      <c r="E61" s="2683"/>
      <c r="F61" s="2687"/>
      <c r="G61" s="217" t="s">
        <v>80</v>
      </c>
      <c r="H61" s="2095">
        <f>I61+K61</f>
        <v>0</v>
      </c>
      <c r="I61" s="2096">
        <v>0</v>
      </c>
      <c r="J61" s="2109"/>
      <c r="K61" s="2098">
        <v>0</v>
      </c>
      <c r="L61" s="2106">
        <v>805</v>
      </c>
      <c r="M61" s="2100">
        <v>0</v>
      </c>
      <c r="N61" s="2768"/>
      <c r="O61" s="256"/>
      <c r="P61" s="257"/>
      <c r="Q61" s="221"/>
      <c r="R61" s="1015"/>
      <c r="S61" s="1015"/>
      <c r="T61" s="1015"/>
      <c r="U61" s="1015"/>
      <c r="V61" s="1015"/>
      <c r="W61" s="1015"/>
    </row>
    <row r="62" spans="1:23">
      <c r="A62" s="2690"/>
      <c r="B62" s="2693"/>
      <c r="C62" s="2696"/>
      <c r="D62" s="2535"/>
      <c r="E62" s="2684"/>
      <c r="F62" s="2688"/>
      <c r="G62" s="217" t="s">
        <v>37</v>
      </c>
      <c r="H62" s="2095">
        <f>I62+K62</f>
        <v>0</v>
      </c>
      <c r="I62" s="2096">
        <v>0</v>
      </c>
      <c r="J62" s="2097">
        <v>0</v>
      </c>
      <c r="K62" s="2098">
        <v>0</v>
      </c>
      <c r="L62" s="2099">
        <v>0</v>
      </c>
      <c r="M62" s="2100">
        <v>0</v>
      </c>
      <c r="N62" s="276"/>
      <c r="O62" s="274"/>
      <c r="P62" s="275"/>
      <c r="Q62" s="223"/>
      <c r="R62" s="1015"/>
      <c r="S62" s="1015"/>
      <c r="T62" s="1015"/>
      <c r="U62" s="1015"/>
      <c r="V62" s="1015"/>
      <c r="W62" s="1015"/>
    </row>
    <row r="63" spans="1:23" ht="21" customHeight="1" thickBot="1">
      <c r="A63" s="2691"/>
      <c r="B63" s="2694"/>
      <c r="C63" s="2697"/>
      <c r="D63" s="2536"/>
      <c r="E63" s="2685"/>
      <c r="F63" s="2685"/>
      <c r="G63" s="224" t="s">
        <v>12</v>
      </c>
      <c r="H63" s="2089">
        <f>SUM(H60:H62)</f>
        <v>0</v>
      </c>
      <c r="I63" s="2090">
        <f>SUM(I60:I62)</f>
        <v>0</v>
      </c>
      <c r="J63" s="2091">
        <f>SUM(J60:J62)</f>
        <v>0</v>
      </c>
      <c r="K63" s="2092">
        <f>SUM(K60:K62)</f>
        <v>0</v>
      </c>
      <c r="L63" s="2092">
        <f t="shared" ref="L63:M63" si="16">SUM(L60:L62)</f>
        <v>863</v>
      </c>
      <c r="M63" s="2092">
        <f t="shared" si="16"/>
        <v>0</v>
      </c>
      <c r="N63" s="2259"/>
      <c r="O63" s="260"/>
      <c r="P63" s="261"/>
      <c r="Q63" s="228"/>
      <c r="R63" s="1015"/>
      <c r="S63" s="1015"/>
      <c r="T63" s="1015"/>
      <c r="U63" s="1015"/>
      <c r="V63" s="1015"/>
      <c r="W63" s="1015"/>
    </row>
    <row r="64" spans="1:23" ht="13.15" customHeight="1">
      <c r="A64" s="2689"/>
      <c r="B64" s="2692"/>
      <c r="C64" s="2695"/>
      <c r="D64" s="2534" t="s">
        <v>173</v>
      </c>
      <c r="E64" s="2682" t="s">
        <v>41</v>
      </c>
      <c r="F64" s="2686" t="s">
        <v>165</v>
      </c>
      <c r="G64" s="1046" t="s">
        <v>145</v>
      </c>
      <c r="H64" s="2095">
        <f>I64+K64</f>
        <v>0</v>
      </c>
      <c r="I64" s="2101">
        <v>0</v>
      </c>
      <c r="J64" s="2108"/>
      <c r="K64" s="2103">
        <v>0</v>
      </c>
      <c r="L64" s="2104">
        <v>0</v>
      </c>
      <c r="M64" s="2105">
        <v>0</v>
      </c>
      <c r="N64" s="235" t="s">
        <v>149</v>
      </c>
      <c r="O64" s="252" t="s">
        <v>42</v>
      </c>
      <c r="P64" s="253"/>
      <c r="Q64" s="216"/>
      <c r="R64" s="1015"/>
      <c r="S64" s="1015"/>
      <c r="T64" s="1015"/>
      <c r="U64" s="1015"/>
      <c r="V64" s="1015"/>
      <c r="W64" s="1015"/>
    </row>
    <row r="65" spans="1:23">
      <c r="A65" s="2690"/>
      <c r="B65" s="2693"/>
      <c r="C65" s="2696"/>
      <c r="D65" s="2535"/>
      <c r="E65" s="2683"/>
      <c r="F65" s="2687"/>
      <c r="G65" s="217" t="s">
        <v>80</v>
      </c>
      <c r="H65" s="2095">
        <f>I65+K65</f>
        <v>791.94</v>
      </c>
      <c r="I65" s="2096">
        <v>6.94</v>
      </c>
      <c r="J65" s="2097">
        <v>5.07</v>
      </c>
      <c r="K65" s="2098">
        <v>785</v>
      </c>
      <c r="L65" s="2106">
        <v>0</v>
      </c>
      <c r="M65" s="2100">
        <v>0</v>
      </c>
      <c r="N65" s="276"/>
      <c r="O65" s="256"/>
      <c r="P65" s="257"/>
      <c r="Q65" s="221"/>
      <c r="R65" s="1015"/>
      <c r="S65" s="1015"/>
      <c r="T65" s="1015"/>
      <c r="U65" s="1015"/>
      <c r="V65" s="1015"/>
      <c r="W65" s="1015"/>
    </row>
    <row r="66" spans="1:23">
      <c r="A66" s="2690"/>
      <c r="B66" s="2693"/>
      <c r="C66" s="2696"/>
      <c r="D66" s="2535"/>
      <c r="E66" s="2684"/>
      <c r="F66" s="2688"/>
      <c r="G66" s="217" t="s">
        <v>37</v>
      </c>
      <c r="H66" s="2095">
        <f>I66+K66</f>
        <v>138.19999999999999</v>
      </c>
      <c r="I66" s="2096">
        <v>2.2000000000000002</v>
      </c>
      <c r="J66" s="2097">
        <v>2.17</v>
      </c>
      <c r="K66" s="2098">
        <v>136</v>
      </c>
      <c r="L66" s="2099">
        <v>0</v>
      </c>
      <c r="M66" s="2100"/>
      <c r="N66" s="276"/>
      <c r="O66" s="274"/>
      <c r="P66" s="275"/>
      <c r="Q66" s="223"/>
      <c r="R66" s="1015"/>
      <c r="S66" s="1015"/>
      <c r="T66" s="1015"/>
      <c r="U66" s="1015"/>
      <c r="V66" s="1015"/>
      <c r="W66" s="1015"/>
    </row>
    <row r="67" spans="1:23" ht="26.45" customHeight="1" thickBot="1">
      <c r="A67" s="2691"/>
      <c r="B67" s="2694"/>
      <c r="C67" s="2697"/>
      <c r="D67" s="2536"/>
      <c r="E67" s="2685"/>
      <c r="F67" s="2685"/>
      <c r="G67" s="224" t="s">
        <v>12</v>
      </c>
      <c r="H67" s="2089">
        <f>SUM(H64:H66)</f>
        <v>930.1400000000001</v>
      </c>
      <c r="I67" s="2090">
        <f>SUM(I64:I66)</f>
        <v>9.14</v>
      </c>
      <c r="J67" s="2091">
        <f>SUM(J64:J66)</f>
        <v>7.24</v>
      </c>
      <c r="K67" s="2092">
        <f>SUM(K64:K66)</f>
        <v>921</v>
      </c>
      <c r="L67" s="2092">
        <f t="shared" ref="L67:M67" si="17">SUM(L64:L66)</f>
        <v>0</v>
      </c>
      <c r="M67" s="2092">
        <f t="shared" si="17"/>
        <v>0</v>
      </c>
      <c r="N67" s="277"/>
      <c r="O67" s="260"/>
      <c r="P67" s="261"/>
      <c r="Q67" s="228"/>
      <c r="R67" s="1015"/>
      <c r="S67" s="1015"/>
      <c r="T67" s="1015"/>
      <c r="U67" s="1015"/>
      <c r="V67" s="1015"/>
      <c r="W67" s="1015"/>
    </row>
    <row r="68" spans="1:23" ht="13.15" customHeight="1">
      <c r="A68" s="2689"/>
      <c r="B68" s="2692"/>
      <c r="C68" s="2695"/>
      <c r="D68" s="2534" t="s">
        <v>174</v>
      </c>
      <c r="E68" s="2682" t="s">
        <v>41</v>
      </c>
      <c r="F68" s="2686" t="s">
        <v>165</v>
      </c>
      <c r="G68" s="1046" t="s">
        <v>145</v>
      </c>
      <c r="H68" s="2095">
        <f>I68+K68</f>
        <v>0</v>
      </c>
      <c r="I68" s="2101">
        <v>0</v>
      </c>
      <c r="J68" s="2102">
        <v>0</v>
      </c>
      <c r="K68" s="2103">
        <v>0</v>
      </c>
      <c r="L68" s="2104">
        <v>0</v>
      </c>
      <c r="M68" s="2105">
        <v>0</v>
      </c>
      <c r="N68" s="235" t="s">
        <v>149</v>
      </c>
      <c r="O68" s="252" t="s">
        <v>42</v>
      </c>
      <c r="P68" s="253"/>
      <c r="Q68" s="216"/>
      <c r="R68" s="1015"/>
      <c r="S68" s="1015"/>
      <c r="T68" s="1015"/>
      <c r="U68" s="1015"/>
      <c r="V68" s="1015"/>
      <c r="W68" s="1015"/>
    </row>
    <row r="69" spans="1:23">
      <c r="A69" s="2690"/>
      <c r="B69" s="2693"/>
      <c r="C69" s="2696"/>
      <c r="D69" s="2535"/>
      <c r="E69" s="2683"/>
      <c r="F69" s="2687"/>
      <c r="G69" s="217" t="s">
        <v>80</v>
      </c>
      <c r="H69" s="2095">
        <f>I69+K69</f>
        <v>762.30000000000007</v>
      </c>
      <c r="I69" s="2096">
        <v>9.6</v>
      </c>
      <c r="J69" s="2097">
        <v>5.48</v>
      </c>
      <c r="K69" s="2098">
        <v>752.7</v>
      </c>
      <c r="L69" s="2106">
        <v>0</v>
      </c>
      <c r="M69" s="2100">
        <v>0</v>
      </c>
      <c r="N69" s="276"/>
      <c r="O69" s="256"/>
      <c r="P69" s="257"/>
      <c r="Q69" s="221"/>
      <c r="R69" s="1015"/>
      <c r="S69" s="1015"/>
      <c r="T69" s="1015"/>
      <c r="U69" s="1015"/>
      <c r="V69" s="1015"/>
      <c r="W69" s="1015"/>
    </row>
    <row r="70" spans="1:23">
      <c r="A70" s="2690"/>
      <c r="B70" s="2693"/>
      <c r="C70" s="2696"/>
      <c r="D70" s="2535"/>
      <c r="E70" s="2684"/>
      <c r="F70" s="2688"/>
      <c r="G70" s="217" t="s">
        <v>37</v>
      </c>
      <c r="H70" s="2095">
        <f>I70+K70</f>
        <v>220.2</v>
      </c>
      <c r="I70" s="2096">
        <v>2.7</v>
      </c>
      <c r="J70" s="2097">
        <v>2.27</v>
      </c>
      <c r="K70" s="2098">
        <v>217.5</v>
      </c>
      <c r="L70" s="2099">
        <v>0</v>
      </c>
      <c r="M70" s="2100"/>
      <c r="N70" s="276"/>
      <c r="O70" s="274"/>
      <c r="P70" s="275"/>
      <c r="Q70" s="223"/>
      <c r="R70" s="1015"/>
      <c r="S70" s="1015"/>
      <c r="T70" s="1015"/>
      <c r="U70" s="1015"/>
      <c r="V70" s="1015"/>
      <c r="W70" s="1015"/>
    </row>
    <row r="71" spans="1:23" ht="13.5" thickBot="1">
      <c r="A71" s="2691"/>
      <c r="B71" s="2694"/>
      <c r="C71" s="2697"/>
      <c r="D71" s="2536"/>
      <c r="E71" s="2685"/>
      <c r="F71" s="2685"/>
      <c r="G71" s="224" t="s">
        <v>12</v>
      </c>
      <c r="H71" s="2089">
        <f>SUM(H68:H70)</f>
        <v>982.5</v>
      </c>
      <c r="I71" s="2090">
        <f>SUM(I68:I70)</f>
        <v>12.3</v>
      </c>
      <c r="J71" s="2091">
        <f>SUM(J68:J70)</f>
        <v>7.75</v>
      </c>
      <c r="K71" s="2092">
        <f>SUM(K68:K70)</f>
        <v>970.2</v>
      </c>
      <c r="L71" s="2092">
        <f t="shared" ref="L71:M71" si="18">SUM(L68:L70)</f>
        <v>0</v>
      </c>
      <c r="M71" s="2092">
        <f t="shared" si="18"/>
        <v>0</v>
      </c>
      <c r="N71" s="277"/>
      <c r="O71" s="260"/>
      <c r="P71" s="261"/>
      <c r="Q71" s="228"/>
      <c r="R71" s="1015"/>
      <c r="S71" s="1015"/>
      <c r="T71" s="1015"/>
      <c r="U71" s="1015"/>
      <c r="V71" s="1015"/>
      <c r="W71" s="1015"/>
    </row>
    <row r="72" spans="1:23" ht="13.15" customHeight="1">
      <c r="A72" s="2689"/>
      <c r="B72" s="2692"/>
      <c r="C72" s="2695"/>
      <c r="D72" s="2534" t="s">
        <v>175</v>
      </c>
      <c r="E72" s="2682" t="s">
        <v>41</v>
      </c>
      <c r="F72" s="2686" t="s">
        <v>180</v>
      </c>
      <c r="G72" s="1046" t="s">
        <v>145</v>
      </c>
      <c r="H72" s="2095">
        <f>I72+K72</f>
        <v>0</v>
      </c>
      <c r="I72" s="2101">
        <v>0</v>
      </c>
      <c r="J72" s="2102">
        <v>0</v>
      </c>
      <c r="K72" s="2103">
        <v>0</v>
      </c>
      <c r="L72" s="2104">
        <v>405</v>
      </c>
      <c r="M72" s="2105">
        <v>0</v>
      </c>
      <c r="N72" s="235" t="s">
        <v>148</v>
      </c>
      <c r="O72" s="252" t="s">
        <v>42</v>
      </c>
      <c r="P72" s="253"/>
      <c r="Q72" s="216"/>
      <c r="R72" s="1015"/>
      <c r="S72" s="1015"/>
      <c r="T72" s="1015"/>
      <c r="U72" s="1015"/>
      <c r="V72" s="1015"/>
      <c r="W72" s="1015"/>
    </row>
    <row r="73" spans="1:23" ht="25.5">
      <c r="A73" s="2690"/>
      <c r="B73" s="2693"/>
      <c r="C73" s="2696"/>
      <c r="D73" s="2535"/>
      <c r="E73" s="2683"/>
      <c r="F73" s="2687"/>
      <c r="G73" s="217" t="s">
        <v>80</v>
      </c>
      <c r="H73" s="2095">
        <f>I73+K73</f>
        <v>150</v>
      </c>
      <c r="I73" s="2096">
        <v>1.8</v>
      </c>
      <c r="J73" s="2097">
        <v>1.77</v>
      </c>
      <c r="K73" s="2098">
        <v>148.19999999999999</v>
      </c>
      <c r="L73" s="2106">
        <v>846</v>
      </c>
      <c r="M73" s="2100">
        <v>0</v>
      </c>
      <c r="N73" s="326" t="s">
        <v>1068</v>
      </c>
      <c r="O73" s="256"/>
      <c r="P73" s="257" t="s">
        <v>42</v>
      </c>
      <c r="Q73" s="221"/>
      <c r="R73" s="1015"/>
      <c r="S73" s="1015"/>
      <c r="T73" s="1015"/>
      <c r="U73" s="1015"/>
      <c r="V73" s="1015"/>
      <c r="W73" s="1015"/>
    </row>
    <row r="74" spans="1:23">
      <c r="A74" s="2690"/>
      <c r="B74" s="2693"/>
      <c r="C74" s="2696"/>
      <c r="D74" s="2535"/>
      <c r="E74" s="2684"/>
      <c r="F74" s="2688"/>
      <c r="G74" s="124" t="s">
        <v>37</v>
      </c>
      <c r="H74" s="2095">
        <f>I74+K74</f>
        <v>151.30000000000001</v>
      </c>
      <c r="I74" s="2096">
        <v>1.3</v>
      </c>
      <c r="J74" s="2097">
        <v>1.28</v>
      </c>
      <c r="K74" s="2098">
        <v>150</v>
      </c>
      <c r="L74" s="2099">
        <v>0</v>
      </c>
      <c r="M74" s="2100"/>
      <c r="N74" s="283"/>
      <c r="O74" s="274"/>
      <c r="P74" s="275"/>
      <c r="Q74" s="223"/>
      <c r="R74" s="1015"/>
      <c r="S74" s="1015"/>
      <c r="T74" s="1015"/>
      <c r="U74" s="1015"/>
      <c r="V74" s="1015"/>
      <c r="W74" s="1015"/>
    </row>
    <row r="75" spans="1:23" ht="13.5" thickBot="1">
      <c r="A75" s="2691"/>
      <c r="B75" s="2694"/>
      <c r="C75" s="2697"/>
      <c r="D75" s="2536"/>
      <c r="E75" s="2685"/>
      <c r="F75" s="2685"/>
      <c r="G75" s="224" t="s">
        <v>12</v>
      </c>
      <c r="H75" s="2089">
        <f>SUM(H72:H74)</f>
        <v>301.3</v>
      </c>
      <c r="I75" s="2090">
        <f>SUM(I72:I74)</f>
        <v>3.1</v>
      </c>
      <c r="J75" s="2091">
        <f>SUM(J72:J74)</f>
        <v>3.05</v>
      </c>
      <c r="K75" s="2092">
        <f>SUM(K72:K74)</f>
        <v>298.2</v>
      </c>
      <c r="L75" s="2092">
        <f t="shared" ref="L75:M75" si="19">SUM(L72:L74)</f>
        <v>1251</v>
      </c>
      <c r="M75" s="2092">
        <f t="shared" si="19"/>
        <v>0</v>
      </c>
      <c r="N75" s="1160"/>
      <c r="O75" s="260"/>
      <c r="P75" s="261"/>
      <c r="Q75" s="228"/>
      <c r="R75" s="1015"/>
      <c r="S75" s="1015"/>
      <c r="T75" s="1015"/>
      <c r="U75" s="1015"/>
      <c r="V75" s="1015"/>
      <c r="W75" s="1015"/>
    </row>
    <row r="76" spans="1:23" ht="13.15" customHeight="1">
      <c r="A76" s="2689"/>
      <c r="B76" s="2692"/>
      <c r="C76" s="2695"/>
      <c r="D76" s="2534" t="s">
        <v>176</v>
      </c>
      <c r="E76" s="2682" t="s">
        <v>41</v>
      </c>
      <c r="F76" s="2686" t="s">
        <v>180</v>
      </c>
      <c r="G76" s="1046" t="s">
        <v>145</v>
      </c>
      <c r="H76" s="2107">
        <f>I76+K76</f>
        <v>0</v>
      </c>
      <c r="I76" s="2101">
        <v>0</v>
      </c>
      <c r="J76" s="2102">
        <v>0</v>
      </c>
      <c r="K76" s="2103">
        <v>0</v>
      </c>
      <c r="L76" s="2104">
        <v>0</v>
      </c>
      <c r="M76" s="2105">
        <v>0</v>
      </c>
      <c r="N76" s="235" t="s">
        <v>148</v>
      </c>
      <c r="O76" s="252" t="s">
        <v>42</v>
      </c>
      <c r="P76" s="284"/>
      <c r="Q76" s="216"/>
      <c r="R76" s="1015"/>
      <c r="S76" s="1015"/>
      <c r="T76" s="1015"/>
      <c r="U76" s="1015"/>
      <c r="V76" s="1015"/>
      <c r="W76" s="1015"/>
    </row>
    <row r="77" spans="1:23">
      <c r="A77" s="2690"/>
      <c r="B77" s="2693"/>
      <c r="C77" s="2696"/>
      <c r="D77" s="2535"/>
      <c r="E77" s="2683"/>
      <c r="F77" s="2687"/>
      <c r="G77" s="217" t="s">
        <v>80</v>
      </c>
      <c r="H77" s="2095">
        <f>I77+K77</f>
        <v>170</v>
      </c>
      <c r="I77" s="2096">
        <v>0</v>
      </c>
      <c r="J77" s="2097">
        <v>0</v>
      </c>
      <c r="K77" s="2098">
        <v>170</v>
      </c>
      <c r="L77" s="2106">
        <v>261</v>
      </c>
      <c r="M77" s="2100">
        <v>0</v>
      </c>
      <c r="N77" s="276" t="s">
        <v>149</v>
      </c>
      <c r="O77" s="256"/>
      <c r="P77" s="285" t="s">
        <v>42</v>
      </c>
      <c r="Q77" s="221"/>
      <c r="R77" s="1015"/>
      <c r="S77" s="1015"/>
      <c r="T77" s="1015"/>
      <c r="U77" s="1015"/>
      <c r="V77" s="1015"/>
      <c r="W77" s="1015"/>
    </row>
    <row r="78" spans="1:23">
      <c r="A78" s="2690"/>
      <c r="B78" s="2693"/>
      <c r="C78" s="2696"/>
      <c r="D78" s="2535"/>
      <c r="E78" s="2684"/>
      <c r="F78" s="2688"/>
      <c r="G78" s="217" t="s">
        <v>37</v>
      </c>
      <c r="H78" s="2095">
        <f>I78+K78</f>
        <v>150</v>
      </c>
      <c r="I78" s="2096">
        <v>0</v>
      </c>
      <c r="J78" s="2097">
        <v>0</v>
      </c>
      <c r="K78" s="2098">
        <v>150</v>
      </c>
      <c r="L78" s="2106">
        <v>120</v>
      </c>
      <c r="M78" s="2100"/>
      <c r="N78" s="255"/>
      <c r="O78" s="274"/>
      <c r="P78" s="286"/>
      <c r="Q78" s="223"/>
      <c r="R78" s="1015"/>
      <c r="S78" s="1015"/>
      <c r="T78" s="1015"/>
      <c r="U78" s="1015"/>
      <c r="V78" s="1015"/>
      <c r="W78" s="1015"/>
    </row>
    <row r="79" spans="1:23" ht="13.5" thickBot="1">
      <c r="A79" s="2691"/>
      <c r="B79" s="2694"/>
      <c r="C79" s="2697"/>
      <c r="D79" s="2536"/>
      <c r="E79" s="2685"/>
      <c r="F79" s="2685"/>
      <c r="G79" s="224" t="s">
        <v>12</v>
      </c>
      <c r="H79" s="2089">
        <f>SUM(H76:H78)</f>
        <v>320</v>
      </c>
      <c r="I79" s="2090">
        <f>SUM(I76:I78)</f>
        <v>0</v>
      </c>
      <c r="J79" s="2091">
        <f>SUM(J76:J78)</f>
        <v>0</v>
      </c>
      <c r="K79" s="2092">
        <f>SUM(K76:K78)</f>
        <v>320</v>
      </c>
      <c r="L79" s="2092">
        <f t="shared" ref="L79:M79" si="20">SUM(L76:L78)</f>
        <v>381</v>
      </c>
      <c r="M79" s="2092">
        <f t="shared" si="20"/>
        <v>0</v>
      </c>
      <c r="N79" s="1160"/>
      <c r="O79" s="260"/>
      <c r="P79" s="287"/>
      <c r="Q79" s="228"/>
      <c r="R79" s="1015"/>
      <c r="S79" s="1015"/>
      <c r="T79" s="1015"/>
      <c r="U79" s="1015"/>
      <c r="V79" s="1015"/>
      <c r="W79" s="1015"/>
    </row>
    <row r="80" spans="1:23" ht="13.15" customHeight="1">
      <c r="A80" s="2689"/>
      <c r="B80" s="2692"/>
      <c r="C80" s="2695"/>
      <c r="D80" s="2534" t="s">
        <v>177</v>
      </c>
      <c r="E80" s="2682" t="s">
        <v>41</v>
      </c>
      <c r="F80" s="2686" t="s">
        <v>159</v>
      </c>
      <c r="G80" s="1046" t="s">
        <v>145</v>
      </c>
      <c r="H80" s="2107">
        <f>I80+K80</f>
        <v>0</v>
      </c>
      <c r="I80" s="2101">
        <v>0</v>
      </c>
      <c r="J80" s="2108"/>
      <c r="K80" s="2103">
        <v>0</v>
      </c>
      <c r="L80" s="2104">
        <v>0</v>
      </c>
      <c r="M80" s="2105">
        <v>0</v>
      </c>
      <c r="N80" s="283" t="s">
        <v>1069</v>
      </c>
      <c r="O80" s="256"/>
      <c r="P80" s="257" t="s">
        <v>42</v>
      </c>
      <c r="Q80" s="216"/>
      <c r="R80" s="1015"/>
      <c r="S80" s="1015"/>
      <c r="T80" s="1015"/>
      <c r="U80" s="1015"/>
      <c r="V80" s="1015"/>
      <c r="W80" s="1015"/>
    </row>
    <row r="81" spans="1:23">
      <c r="A81" s="2690"/>
      <c r="B81" s="2693"/>
      <c r="C81" s="2696"/>
      <c r="D81" s="2535"/>
      <c r="E81" s="2683"/>
      <c r="F81" s="2687"/>
      <c r="G81" s="217" t="s">
        <v>80</v>
      </c>
      <c r="H81" s="2095">
        <f>I81+K81</f>
        <v>0</v>
      </c>
      <c r="I81" s="2096">
        <v>0</v>
      </c>
      <c r="J81" s="2109"/>
      <c r="K81" s="2098">
        <v>0</v>
      </c>
      <c r="L81" s="2106">
        <v>0</v>
      </c>
      <c r="M81" s="2100">
        <v>0</v>
      </c>
      <c r="N81" s="255" t="s">
        <v>1070</v>
      </c>
      <c r="O81" s="256"/>
      <c r="P81" s="257" t="s">
        <v>42</v>
      </c>
      <c r="Q81" s="221"/>
      <c r="R81" s="1015"/>
      <c r="S81" s="1015"/>
      <c r="T81" s="1015"/>
      <c r="U81" s="1015"/>
      <c r="V81" s="1015"/>
      <c r="W81" s="1015"/>
    </row>
    <row r="82" spans="1:23">
      <c r="A82" s="2690"/>
      <c r="B82" s="2693"/>
      <c r="C82" s="2696"/>
      <c r="D82" s="2535"/>
      <c r="E82" s="2684"/>
      <c r="F82" s="2688"/>
      <c r="G82" s="217" t="s">
        <v>37</v>
      </c>
      <c r="H82" s="2095">
        <f>I82+K82</f>
        <v>0</v>
      </c>
      <c r="I82" s="2283">
        <v>0</v>
      </c>
      <c r="J82" s="2109"/>
      <c r="K82" s="2284">
        <v>0</v>
      </c>
      <c r="L82" s="2106">
        <v>0</v>
      </c>
      <c r="M82" s="2100">
        <v>0</v>
      </c>
      <c r="N82" s="283" t="s">
        <v>1071</v>
      </c>
      <c r="O82" s="274"/>
      <c r="P82" s="275" t="s">
        <v>42</v>
      </c>
      <c r="Q82" s="223"/>
      <c r="R82" s="1015"/>
      <c r="S82" s="1015"/>
      <c r="T82" s="1015"/>
      <c r="U82" s="1015"/>
      <c r="V82" s="1015"/>
      <c r="W82" s="1015"/>
    </row>
    <row r="83" spans="1:23">
      <c r="A83" s="2690"/>
      <c r="B83" s="2693"/>
      <c r="C83" s="2696"/>
      <c r="D83" s="2535"/>
      <c r="E83" s="2684"/>
      <c r="F83" s="2684"/>
      <c r="G83" s="124"/>
      <c r="H83" s="2112"/>
      <c r="I83" s="2113"/>
      <c r="J83" s="2114"/>
      <c r="K83" s="2115"/>
      <c r="L83" s="2116"/>
      <c r="M83" s="2117"/>
      <c r="N83" s="634"/>
      <c r="O83" s="274"/>
      <c r="P83" s="275"/>
      <c r="Q83" s="223"/>
      <c r="R83" s="1015"/>
      <c r="S83" s="1015"/>
      <c r="T83" s="1015"/>
      <c r="U83" s="1015"/>
      <c r="V83" s="1015"/>
      <c r="W83" s="1015"/>
    </row>
    <row r="84" spans="1:23" ht="13.5" thickBot="1">
      <c r="A84" s="2691"/>
      <c r="B84" s="2694"/>
      <c r="C84" s="2697"/>
      <c r="D84" s="2536"/>
      <c r="E84" s="2685"/>
      <c r="F84" s="2685"/>
      <c r="G84" s="224" t="s">
        <v>12</v>
      </c>
      <c r="H84" s="2089">
        <f>SUM(H80:H83)</f>
        <v>0</v>
      </c>
      <c r="I84" s="2090">
        <f>SUM(I80:I82)</f>
        <v>0</v>
      </c>
      <c r="J84" s="2091">
        <f>SUM(J80:J82)</f>
        <v>0</v>
      </c>
      <c r="K84" s="2092">
        <f>SUM(K80:K82)</f>
        <v>0</v>
      </c>
      <c r="L84" s="2093">
        <f>SUM(L80:L83)</f>
        <v>0</v>
      </c>
      <c r="M84" s="2094">
        <f>SUM(M80:M83)</f>
        <v>0</v>
      </c>
      <c r="N84" s="634"/>
      <c r="O84" s="260"/>
      <c r="P84" s="261"/>
      <c r="Q84" s="228"/>
      <c r="R84" s="1015"/>
      <c r="S84" s="1015"/>
      <c r="T84" s="1015"/>
      <c r="U84" s="1015"/>
      <c r="V84" s="1015"/>
      <c r="W84" s="1015"/>
    </row>
    <row r="85" spans="1:23" ht="13.15" customHeight="1">
      <c r="A85" s="2689"/>
      <c r="B85" s="2692"/>
      <c r="C85" s="2695"/>
      <c r="D85" s="2534" t="s">
        <v>178</v>
      </c>
      <c r="E85" s="2682" t="s">
        <v>41</v>
      </c>
      <c r="F85" s="2686" t="s">
        <v>180</v>
      </c>
      <c r="G85" s="1046" t="s">
        <v>37</v>
      </c>
      <c r="H85" s="2107">
        <f>I85+K85</f>
        <v>0</v>
      </c>
      <c r="I85" s="2101">
        <v>0</v>
      </c>
      <c r="J85" s="2108"/>
      <c r="K85" s="2103">
        <v>0</v>
      </c>
      <c r="L85" s="2104">
        <v>0</v>
      </c>
      <c r="M85" s="2105">
        <v>0</v>
      </c>
      <c r="N85" s="288" t="s">
        <v>149</v>
      </c>
      <c r="O85" s="252"/>
      <c r="P85" s="253"/>
      <c r="Q85" s="216"/>
      <c r="R85" s="1015"/>
      <c r="S85" s="1015"/>
      <c r="T85" s="1015"/>
      <c r="U85" s="1015"/>
      <c r="V85" s="1015"/>
      <c r="W85" s="1015"/>
    </row>
    <row r="86" spans="1:23">
      <c r="A86" s="2690"/>
      <c r="B86" s="2693"/>
      <c r="C86" s="2696"/>
      <c r="D86" s="2535"/>
      <c r="E86" s="2683"/>
      <c r="F86" s="2687"/>
      <c r="G86" s="217" t="s">
        <v>56</v>
      </c>
      <c r="H86" s="2095">
        <f>I86+K86</f>
        <v>0</v>
      </c>
      <c r="I86" s="2096">
        <v>0</v>
      </c>
      <c r="J86" s="2109"/>
      <c r="K86" s="2098">
        <v>0</v>
      </c>
      <c r="L86" s="2106">
        <v>0</v>
      </c>
      <c r="M86" s="2100">
        <v>0</v>
      </c>
      <c r="N86" s="289"/>
      <c r="O86" s="256"/>
      <c r="P86" s="257"/>
      <c r="Q86" s="221"/>
      <c r="R86" s="1015"/>
      <c r="S86" s="1015"/>
      <c r="T86" s="1015"/>
      <c r="U86" s="1015"/>
      <c r="V86" s="1015"/>
      <c r="W86" s="1015"/>
    </row>
    <row r="87" spans="1:23">
      <c r="A87" s="2690"/>
      <c r="B87" s="2693"/>
      <c r="C87" s="2696"/>
      <c r="D87" s="2535"/>
      <c r="E87" s="2684"/>
      <c r="F87" s="2688"/>
      <c r="G87" s="124"/>
      <c r="H87" s="2112"/>
      <c r="I87" s="2113"/>
      <c r="J87" s="2114"/>
      <c r="K87" s="2115"/>
      <c r="L87" s="2116"/>
      <c r="M87" s="2117"/>
      <c r="N87" s="289"/>
      <c r="O87" s="274"/>
      <c r="P87" s="275"/>
      <c r="Q87" s="223"/>
      <c r="R87" s="1015"/>
      <c r="S87" s="1015"/>
      <c r="T87" s="1015"/>
      <c r="U87" s="1015"/>
      <c r="V87" s="1015"/>
      <c r="W87" s="1015"/>
    </row>
    <row r="88" spans="1:23" ht="20.45" customHeight="1" thickBot="1">
      <c r="A88" s="2691"/>
      <c r="B88" s="2694"/>
      <c r="C88" s="2697"/>
      <c r="D88" s="2536"/>
      <c r="E88" s="2685"/>
      <c r="F88" s="2685"/>
      <c r="G88" s="224" t="s">
        <v>12</v>
      </c>
      <c r="H88" s="2089">
        <f t="shared" ref="H88:M88" si="21">SUM(H85:H87)</f>
        <v>0</v>
      </c>
      <c r="I88" s="2090">
        <f t="shared" si="21"/>
        <v>0</v>
      </c>
      <c r="J88" s="2091">
        <f t="shared" si="21"/>
        <v>0</v>
      </c>
      <c r="K88" s="2092">
        <f t="shared" si="21"/>
        <v>0</v>
      </c>
      <c r="L88" s="2093">
        <f>SUM(L85:L87)</f>
        <v>0</v>
      </c>
      <c r="M88" s="2094">
        <f t="shared" si="21"/>
        <v>0</v>
      </c>
      <c r="N88" s="225"/>
      <c r="O88" s="260"/>
      <c r="P88" s="261"/>
      <c r="Q88" s="228"/>
      <c r="R88" s="1015"/>
      <c r="S88" s="1015"/>
      <c r="T88" s="1015"/>
      <c r="U88" s="1015"/>
      <c r="V88" s="1015"/>
      <c r="W88" s="1015"/>
    </row>
    <row r="89" spans="1:23" ht="13.15" customHeight="1">
      <c r="A89" s="2689"/>
      <c r="B89" s="2692"/>
      <c r="C89" s="2695"/>
      <c r="D89" s="2534" t="s">
        <v>179</v>
      </c>
      <c r="E89" s="2682" t="s">
        <v>41</v>
      </c>
      <c r="F89" s="2686" t="s">
        <v>180</v>
      </c>
      <c r="G89" s="1046" t="s">
        <v>145</v>
      </c>
      <c r="H89" s="2107">
        <f>I89+K89</f>
        <v>0</v>
      </c>
      <c r="I89" s="2101">
        <v>0</v>
      </c>
      <c r="J89" s="2102">
        <v>0</v>
      </c>
      <c r="K89" s="2103">
        <v>0</v>
      </c>
      <c r="L89" s="2104">
        <v>306</v>
      </c>
      <c r="M89" s="2105">
        <v>0</v>
      </c>
      <c r="N89" s="2285" t="s">
        <v>181</v>
      </c>
      <c r="O89" s="252" t="s">
        <v>42</v>
      </c>
      <c r="P89" s="253"/>
      <c r="Q89" s="216"/>
      <c r="R89" s="1015"/>
      <c r="S89" s="1015"/>
      <c r="T89" s="1015"/>
      <c r="U89" s="1015"/>
      <c r="V89" s="1015"/>
      <c r="W89" s="1015"/>
    </row>
    <row r="90" spans="1:23">
      <c r="A90" s="2690"/>
      <c r="B90" s="2693"/>
      <c r="C90" s="2696"/>
      <c r="D90" s="2535"/>
      <c r="E90" s="2683"/>
      <c r="F90" s="2687"/>
      <c r="G90" s="217" t="s">
        <v>80</v>
      </c>
      <c r="H90" s="2095">
        <f>I90+K90</f>
        <v>210</v>
      </c>
      <c r="I90" s="2096">
        <v>5</v>
      </c>
      <c r="J90" s="2097">
        <v>3.73</v>
      </c>
      <c r="K90" s="2098">
        <v>205</v>
      </c>
      <c r="L90" s="2106">
        <v>1529</v>
      </c>
      <c r="M90" s="2100">
        <v>0</v>
      </c>
      <c r="N90" s="236" t="s">
        <v>148</v>
      </c>
      <c r="O90" s="256" t="s">
        <v>42</v>
      </c>
      <c r="P90" s="257"/>
      <c r="Q90" s="221"/>
      <c r="R90" s="1015"/>
      <c r="S90" s="1015"/>
      <c r="T90" s="1015"/>
      <c r="U90" s="1015"/>
      <c r="V90" s="1015"/>
      <c r="W90" s="1015"/>
    </row>
    <row r="91" spans="1:23" ht="34.9" customHeight="1">
      <c r="A91" s="2690"/>
      <c r="B91" s="2693"/>
      <c r="C91" s="2696"/>
      <c r="D91" s="2535"/>
      <c r="E91" s="2684"/>
      <c r="F91" s="2688"/>
      <c r="G91" s="2251" t="s">
        <v>37</v>
      </c>
      <c r="H91" s="2118">
        <f>I91+K91</f>
        <v>2</v>
      </c>
      <c r="I91" s="2119">
        <v>2</v>
      </c>
      <c r="J91" s="2120">
        <v>2</v>
      </c>
      <c r="K91" s="2121">
        <v>0</v>
      </c>
      <c r="L91" s="2122">
        <v>0</v>
      </c>
      <c r="M91" s="2123">
        <v>0</v>
      </c>
      <c r="N91" s="2286" t="s">
        <v>1072</v>
      </c>
      <c r="O91" s="274"/>
      <c r="P91" s="275" t="s">
        <v>42</v>
      </c>
      <c r="Q91" s="223"/>
      <c r="R91" s="1015"/>
      <c r="S91" s="1015"/>
      <c r="T91" s="1015"/>
      <c r="U91" s="1015"/>
      <c r="V91" s="1015"/>
      <c r="W91" s="1015"/>
    </row>
    <row r="92" spans="1:23" ht="13.5" thickBot="1">
      <c r="A92" s="2691"/>
      <c r="B92" s="2694"/>
      <c r="C92" s="2697"/>
      <c r="D92" s="2536"/>
      <c r="E92" s="2685"/>
      <c r="F92" s="2685"/>
      <c r="G92" s="224" t="s">
        <v>12</v>
      </c>
      <c r="H92" s="2089">
        <f>SUM(H89:H91)</f>
        <v>212</v>
      </c>
      <c r="I92" s="2090">
        <f>SUM(I89:I91)</f>
        <v>7</v>
      </c>
      <c r="J92" s="2091">
        <f>SUM(J89:J91)</f>
        <v>5.73</v>
      </c>
      <c r="K92" s="2092">
        <f>SUM(K89:K91)</f>
        <v>205</v>
      </c>
      <c r="L92" s="2092">
        <f t="shared" ref="L92:M92" si="22">SUM(L89:L91)</f>
        <v>1835</v>
      </c>
      <c r="M92" s="2092">
        <f t="shared" si="22"/>
        <v>0</v>
      </c>
      <c r="N92" s="2287"/>
      <c r="O92" s="260"/>
      <c r="P92" s="261"/>
      <c r="Q92" s="228"/>
      <c r="R92" s="1015"/>
      <c r="S92" s="1015"/>
      <c r="T92" s="1015"/>
      <c r="U92" s="1015"/>
      <c r="V92" s="1015"/>
      <c r="W92" s="1015"/>
    </row>
    <row r="93" spans="1:23" ht="13.15" customHeight="1">
      <c r="A93" s="2689"/>
      <c r="B93" s="2692"/>
      <c r="C93" s="2695"/>
      <c r="D93" s="2534" t="s">
        <v>182</v>
      </c>
      <c r="E93" s="2682" t="s">
        <v>41</v>
      </c>
      <c r="F93" s="2686" t="s">
        <v>54</v>
      </c>
      <c r="G93" s="1046" t="s">
        <v>145</v>
      </c>
      <c r="H93" s="2107">
        <f>I93+K93</f>
        <v>0</v>
      </c>
      <c r="I93" s="2101">
        <v>0</v>
      </c>
      <c r="J93" s="2108"/>
      <c r="K93" s="2103">
        <v>0</v>
      </c>
      <c r="L93" s="2104">
        <v>0</v>
      </c>
      <c r="M93" s="2105">
        <v>0</v>
      </c>
      <c r="N93" s="236"/>
      <c r="O93" s="252"/>
      <c r="P93" s="253"/>
      <c r="Q93" s="216"/>
      <c r="R93" s="1015"/>
      <c r="S93" s="1015"/>
      <c r="T93" s="1015"/>
      <c r="U93" s="1015"/>
      <c r="V93" s="1015"/>
      <c r="W93" s="1015"/>
    </row>
    <row r="94" spans="1:23">
      <c r="A94" s="2690"/>
      <c r="B94" s="2693"/>
      <c r="C94" s="2696"/>
      <c r="D94" s="2535"/>
      <c r="E94" s="2683"/>
      <c r="F94" s="2687"/>
      <c r="G94" s="217" t="s">
        <v>56</v>
      </c>
      <c r="H94" s="2095">
        <f>I94+K94</f>
        <v>0</v>
      </c>
      <c r="I94" s="2096">
        <v>0</v>
      </c>
      <c r="J94" s="2109"/>
      <c r="K94" s="2098">
        <v>0</v>
      </c>
      <c r="L94" s="2106">
        <v>0</v>
      </c>
      <c r="M94" s="2100">
        <v>0</v>
      </c>
      <c r="N94" s="236"/>
      <c r="O94" s="256"/>
      <c r="P94" s="257"/>
      <c r="Q94" s="221"/>
      <c r="R94" s="1015"/>
      <c r="S94" s="1015"/>
      <c r="T94" s="1015"/>
      <c r="U94" s="1015"/>
      <c r="V94" s="1015"/>
      <c r="W94" s="1015"/>
    </row>
    <row r="95" spans="1:23">
      <c r="A95" s="2690"/>
      <c r="B95" s="2693"/>
      <c r="C95" s="2696"/>
      <c r="D95" s="2535"/>
      <c r="E95" s="2684"/>
      <c r="F95" s="2688"/>
      <c r="G95" s="124"/>
      <c r="H95" s="2112"/>
      <c r="I95" s="2113"/>
      <c r="J95" s="2114"/>
      <c r="K95" s="2115"/>
      <c r="L95" s="2116"/>
      <c r="M95" s="2117"/>
      <c r="N95" s="236"/>
      <c r="O95" s="274"/>
      <c r="P95" s="275"/>
      <c r="Q95" s="223"/>
      <c r="R95" s="1015"/>
      <c r="S95" s="1015"/>
      <c r="T95" s="1015"/>
      <c r="U95" s="1015"/>
      <c r="V95" s="1015"/>
      <c r="W95" s="1015"/>
    </row>
    <row r="96" spans="1:23" ht="36.6" customHeight="1" thickBot="1">
      <c r="A96" s="2691"/>
      <c r="B96" s="2694"/>
      <c r="C96" s="2697"/>
      <c r="D96" s="2536"/>
      <c r="E96" s="2685"/>
      <c r="F96" s="2685"/>
      <c r="G96" s="224" t="s">
        <v>12</v>
      </c>
      <c r="H96" s="2089">
        <f t="shared" ref="H96:M96" si="23">SUM(H93:H95)</f>
        <v>0</v>
      </c>
      <c r="I96" s="2090">
        <f t="shared" si="23"/>
        <v>0</v>
      </c>
      <c r="J96" s="2091">
        <f t="shared" si="23"/>
        <v>0</v>
      </c>
      <c r="K96" s="2092">
        <f t="shared" si="23"/>
        <v>0</v>
      </c>
      <c r="L96" s="2093">
        <f t="shared" si="23"/>
        <v>0</v>
      </c>
      <c r="M96" s="2094">
        <f t="shared" si="23"/>
        <v>0</v>
      </c>
      <c r="N96" s="2287"/>
      <c r="O96" s="260"/>
      <c r="P96" s="261"/>
      <c r="Q96" s="228"/>
      <c r="R96" s="1015"/>
      <c r="S96" s="1015"/>
      <c r="T96" s="1015"/>
      <c r="U96" s="1015"/>
      <c r="V96" s="1015"/>
      <c r="W96" s="1015"/>
    </row>
    <row r="97" spans="1:23" ht="13.15" customHeight="1">
      <c r="A97" s="2689"/>
      <c r="B97" s="2692"/>
      <c r="C97" s="2695"/>
      <c r="D97" s="2534" t="s">
        <v>183</v>
      </c>
      <c r="E97" s="2686" t="s">
        <v>41</v>
      </c>
      <c r="F97" s="2686" t="s">
        <v>54</v>
      </c>
      <c r="G97" s="1046" t="s">
        <v>80</v>
      </c>
      <c r="H97" s="2107">
        <f>I97+K97</f>
        <v>0</v>
      </c>
      <c r="I97" s="2101">
        <v>0</v>
      </c>
      <c r="J97" s="2108"/>
      <c r="K97" s="2103">
        <v>0</v>
      </c>
      <c r="L97" s="2104">
        <v>0</v>
      </c>
      <c r="M97" s="2105">
        <v>0</v>
      </c>
      <c r="N97" s="2288"/>
      <c r="O97" s="252"/>
      <c r="P97" s="253"/>
      <c r="Q97" s="216"/>
      <c r="R97" s="1015"/>
      <c r="S97" s="1015"/>
      <c r="T97" s="1015"/>
      <c r="U97" s="1015"/>
      <c r="V97" s="1015"/>
      <c r="W97" s="1015"/>
    </row>
    <row r="98" spans="1:23" ht="21.6" customHeight="1">
      <c r="A98" s="2690"/>
      <c r="B98" s="2693"/>
      <c r="C98" s="2696"/>
      <c r="D98" s="2535"/>
      <c r="E98" s="2730"/>
      <c r="F98" s="2687"/>
      <c r="G98" s="217" t="s">
        <v>37</v>
      </c>
      <c r="H98" s="2095">
        <f>I98+K98</f>
        <v>8</v>
      </c>
      <c r="I98" s="2096">
        <v>8</v>
      </c>
      <c r="J98" s="2097"/>
      <c r="K98" s="2098">
        <v>0</v>
      </c>
      <c r="L98" s="2106">
        <v>8</v>
      </c>
      <c r="M98" s="2100">
        <v>8</v>
      </c>
      <c r="N98" s="2289" t="s">
        <v>184</v>
      </c>
      <c r="O98" s="256" t="s">
        <v>42</v>
      </c>
      <c r="P98" s="257" t="s">
        <v>42</v>
      </c>
      <c r="Q98" s="221" t="s">
        <v>42</v>
      </c>
      <c r="R98" s="1015"/>
      <c r="S98" s="1015"/>
      <c r="T98" s="1015"/>
      <c r="U98" s="1015"/>
      <c r="V98" s="1015"/>
      <c r="W98" s="1015"/>
    </row>
    <row r="99" spans="1:23">
      <c r="A99" s="2690"/>
      <c r="B99" s="2693"/>
      <c r="C99" s="2696"/>
      <c r="D99" s="2535"/>
      <c r="E99" s="2684"/>
      <c r="F99" s="2688"/>
      <c r="G99" s="124"/>
      <c r="H99" s="2112"/>
      <c r="I99" s="2113"/>
      <c r="J99" s="2114"/>
      <c r="K99" s="2115"/>
      <c r="L99" s="2116"/>
      <c r="M99" s="2117"/>
      <c r="N99" s="363"/>
      <c r="O99" s="274"/>
      <c r="P99" s="275"/>
      <c r="Q99" s="223"/>
      <c r="R99" s="1015"/>
      <c r="S99" s="1015"/>
      <c r="T99" s="1015"/>
      <c r="U99" s="1015"/>
      <c r="V99" s="1015"/>
      <c r="W99" s="1015"/>
    </row>
    <row r="100" spans="1:23" ht="19.149999999999999" customHeight="1" thickBot="1">
      <c r="A100" s="2691"/>
      <c r="B100" s="2694"/>
      <c r="C100" s="2697"/>
      <c r="D100" s="2536"/>
      <c r="E100" s="2685"/>
      <c r="F100" s="2685"/>
      <c r="G100" s="290" t="s">
        <v>12</v>
      </c>
      <c r="H100" s="2089">
        <f t="shared" ref="H100:M100" si="24">SUM(H97:H99)</f>
        <v>8</v>
      </c>
      <c r="I100" s="2089">
        <f t="shared" si="24"/>
        <v>8</v>
      </c>
      <c r="J100" s="2089">
        <f t="shared" si="24"/>
        <v>0</v>
      </c>
      <c r="K100" s="2089">
        <f t="shared" si="24"/>
        <v>0</v>
      </c>
      <c r="L100" s="2089">
        <f t="shared" si="24"/>
        <v>8</v>
      </c>
      <c r="M100" s="2089">
        <f t="shared" si="24"/>
        <v>8</v>
      </c>
      <c r="N100" s="291"/>
      <c r="O100" s="260"/>
      <c r="P100" s="261"/>
      <c r="Q100" s="228"/>
      <c r="R100" s="1015"/>
      <c r="S100" s="1015"/>
      <c r="T100" s="1015"/>
      <c r="U100" s="1015"/>
      <c r="V100" s="1015"/>
      <c r="W100" s="1015"/>
    </row>
    <row r="101" spans="1:23" ht="13.15" customHeight="1">
      <c r="A101" s="2689"/>
      <c r="B101" s="2692"/>
      <c r="C101" s="2695"/>
      <c r="D101" s="2534" t="s">
        <v>1073</v>
      </c>
      <c r="E101" s="2686" t="s">
        <v>41</v>
      </c>
      <c r="F101" s="2706" t="s">
        <v>1074</v>
      </c>
      <c r="G101" s="1046" t="s">
        <v>80</v>
      </c>
      <c r="H101" s="2107">
        <f>I101+K101</f>
        <v>0</v>
      </c>
      <c r="I101" s="2101">
        <v>0</v>
      </c>
      <c r="J101" s="2108"/>
      <c r="K101" s="2103">
        <v>0</v>
      </c>
      <c r="L101" s="2104">
        <v>247</v>
      </c>
      <c r="M101" s="2105">
        <v>0</v>
      </c>
      <c r="N101" s="276" t="s">
        <v>149</v>
      </c>
      <c r="O101" s="252"/>
      <c r="P101" s="253" t="s">
        <v>42</v>
      </c>
      <c r="Q101" s="216"/>
      <c r="R101" s="1015"/>
      <c r="S101" s="1015"/>
      <c r="T101" s="1015"/>
      <c r="U101" s="1015"/>
      <c r="V101" s="1015"/>
      <c r="W101" s="1015"/>
    </row>
    <row r="102" spans="1:23">
      <c r="A102" s="2690"/>
      <c r="B102" s="2693"/>
      <c r="C102" s="2696"/>
      <c r="D102" s="2535"/>
      <c r="E102" s="2730"/>
      <c r="F102" s="2687"/>
      <c r="G102" s="217" t="s">
        <v>145</v>
      </c>
      <c r="H102" s="2095">
        <f>I102+K102</f>
        <v>0</v>
      </c>
      <c r="I102" s="2096">
        <v>0</v>
      </c>
      <c r="J102" s="2097"/>
      <c r="K102" s="2098">
        <v>0</v>
      </c>
      <c r="L102" s="2106">
        <v>304</v>
      </c>
      <c r="M102" s="2100">
        <v>0</v>
      </c>
      <c r="N102" s="276"/>
      <c r="O102" s="256"/>
      <c r="P102" s="257"/>
      <c r="Q102" s="221"/>
      <c r="R102" s="1015"/>
      <c r="S102" s="1015"/>
      <c r="T102" s="1015"/>
      <c r="U102" s="1015"/>
      <c r="V102" s="1015"/>
      <c r="W102" s="1015"/>
    </row>
    <row r="103" spans="1:23">
      <c r="A103" s="2690"/>
      <c r="B103" s="2693"/>
      <c r="C103" s="2696"/>
      <c r="D103" s="2535"/>
      <c r="E103" s="2684"/>
      <c r="F103" s="2688"/>
      <c r="G103" s="124" t="s">
        <v>37</v>
      </c>
      <c r="H103" s="2095">
        <f>I103+K103</f>
        <v>0.3</v>
      </c>
      <c r="I103" s="2290">
        <v>0.3</v>
      </c>
      <c r="J103" s="2279">
        <v>0.3</v>
      </c>
      <c r="K103" s="2291">
        <v>0</v>
      </c>
      <c r="L103" s="2116">
        <v>0</v>
      </c>
      <c r="M103" s="2117">
        <v>0</v>
      </c>
      <c r="N103" s="276"/>
      <c r="O103" s="274"/>
      <c r="P103" s="275"/>
      <c r="Q103" s="223"/>
      <c r="R103" s="1015"/>
      <c r="S103" s="1015"/>
      <c r="T103" s="1015"/>
      <c r="U103" s="1015"/>
      <c r="V103" s="1015"/>
      <c r="W103" s="1015"/>
    </row>
    <row r="104" spans="1:23" ht="19.899999999999999" customHeight="1" thickBot="1">
      <c r="A104" s="2691"/>
      <c r="B104" s="2694"/>
      <c r="C104" s="2697"/>
      <c r="D104" s="2536"/>
      <c r="E104" s="2685"/>
      <c r="F104" s="2685"/>
      <c r="G104" s="290" t="s">
        <v>12</v>
      </c>
      <c r="H104" s="2089">
        <f t="shared" ref="H104:M104" si="25">SUM(H101:H103)</f>
        <v>0.3</v>
      </c>
      <c r="I104" s="2089">
        <f t="shared" si="25"/>
        <v>0.3</v>
      </c>
      <c r="J104" s="2089">
        <f t="shared" si="25"/>
        <v>0.3</v>
      </c>
      <c r="K104" s="2089">
        <f t="shared" si="25"/>
        <v>0</v>
      </c>
      <c r="L104" s="2089">
        <f t="shared" si="25"/>
        <v>551</v>
      </c>
      <c r="M104" s="2089">
        <f t="shared" si="25"/>
        <v>0</v>
      </c>
      <c r="N104" s="277"/>
      <c r="O104" s="260"/>
      <c r="P104" s="261"/>
      <c r="Q104" s="228"/>
      <c r="R104" s="1015"/>
      <c r="S104" s="1015"/>
      <c r="T104" s="1015"/>
      <c r="U104" s="1015"/>
      <c r="V104" s="1015"/>
      <c r="W104" s="1015"/>
    </row>
    <row r="105" spans="1:23" s="1011" customFormat="1" ht="16.899999999999999" customHeight="1">
      <c r="A105" s="2247"/>
      <c r="B105" s="2248"/>
      <c r="C105" s="2249"/>
      <c r="D105" s="2534" t="s">
        <v>967</v>
      </c>
      <c r="E105" s="2686" t="s">
        <v>41</v>
      </c>
      <c r="F105" s="2706" t="s">
        <v>1074</v>
      </c>
      <c r="G105" s="1046" t="s">
        <v>80</v>
      </c>
      <c r="H105" s="2107">
        <f>I105+K105</f>
        <v>0</v>
      </c>
      <c r="I105" s="2101">
        <v>0</v>
      </c>
      <c r="J105" s="2108"/>
      <c r="K105" s="2103">
        <v>0</v>
      </c>
      <c r="L105" s="2104">
        <v>778</v>
      </c>
      <c r="M105" s="2105">
        <v>779</v>
      </c>
      <c r="N105" s="276" t="s">
        <v>167</v>
      </c>
      <c r="O105" s="252" t="s">
        <v>42</v>
      </c>
      <c r="P105" s="253"/>
      <c r="Q105" s="216"/>
      <c r="R105" s="1015"/>
      <c r="S105" s="1015"/>
      <c r="T105" s="1015"/>
      <c r="U105" s="1015"/>
      <c r="V105" s="1015"/>
      <c r="W105" s="1015"/>
    </row>
    <row r="106" spans="1:23" s="1011" customFormat="1" ht="21" customHeight="1">
      <c r="A106" s="2247"/>
      <c r="B106" s="2248"/>
      <c r="C106" s="2249"/>
      <c r="D106" s="2535"/>
      <c r="E106" s="2730"/>
      <c r="F106" s="2687"/>
      <c r="G106" s="217" t="s">
        <v>145</v>
      </c>
      <c r="H106" s="2095">
        <f>I106+K106</f>
        <v>0</v>
      </c>
      <c r="I106" s="2096">
        <v>0</v>
      </c>
      <c r="J106" s="2097"/>
      <c r="K106" s="2098">
        <v>0</v>
      </c>
      <c r="L106" s="2106">
        <v>137</v>
      </c>
      <c r="M106" s="2100">
        <v>138</v>
      </c>
      <c r="N106" s="276" t="s">
        <v>148</v>
      </c>
      <c r="O106" s="256" t="s">
        <v>42</v>
      </c>
      <c r="P106" s="257"/>
      <c r="Q106" s="221"/>
      <c r="R106" s="1015"/>
      <c r="S106" s="1015"/>
      <c r="T106" s="1015"/>
      <c r="U106" s="1015"/>
      <c r="V106" s="1015"/>
      <c r="W106" s="1015"/>
    </row>
    <row r="107" spans="1:23" s="1011" customFormat="1" ht="13.9" customHeight="1">
      <c r="A107" s="2247"/>
      <c r="B107" s="2248"/>
      <c r="C107" s="2249"/>
      <c r="D107" s="2535"/>
      <c r="E107" s="2684"/>
      <c r="F107" s="2688"/>
      <c r="G107" s="124" t="s">
        <v>37</v>
      </c>
      <c r="H107" s="2095">
        <f>I107+K107</f>
        <v>0</v>
      </c>
      <c r="I107" s="2290">
        <v>0</v>
      </c>
      <c r="J107" s="2114"/>
      <c r="K107" s="2291">
        <v>0</v>
      </c>
      <c r="L107" s="2116">
        <v>0</v>
      </c>
      <c r="M107" s="2117">
        <v>0</v>
      </c>
      <c r="N107" s="276" t="s">
        <v>149</v>
      </c>
      <c r="O107" s="274"/>
      <c r="P107" s="275"/>
      <c r="Q107" s="223" t="s">
        <v>42</v>
      </c>
      <c r="R107" s="1015"/>
      <c r="S107" s="1015"/>
      <c r="T107" s="1015"/>
      <c r="U107" s="1015"/>
      <c r="V107" s="1015"/>
      <c r="W107" s="1015"/>
    </row>
    <row r="108" spans="1:23" s="1011" customFormat="1" ht="13.15" customHeight="1" thickBot="1">
      <c r="A108" s="2247"/>
      <c r="B108" s="2248"/>
      <c r="C108" s="2249"/>
      <c r="D108" s="2536"/>
      <c r="E108" s="2685"/>
      <c r="F108" s="2685"/>
      <c r="G108" s="290" t="s">
        <v>12</v>
      </c>
      <c r="H108" s="2089">
        <f t="shared" ref="H108:M108" si="26">SUM(H105:H107)</f>
        <v>0</v>
      </c>
      <c r="I108" s="2089">
        <f t="shared" si="26"/>
        <v>0</v>
      </c>
      <c r="J108" s="2089">
        <f t="shared" si="26"/>
        <v>0</v>
      </c>
      <c r="K108" s="2089">
        <f t="shared" si="26"/>
        <v>0</v>
      </c>
      <c r="L108" s="2089">
        <f t="shared" si="26"/>
        <v>915</v>
      </c>
      <c r="M108" s="2089">
        <f t="shared" si="26"/>
        <v>917</v>
      </c>
      <c r="N108" s="277"/>
      <c r="O108" s="260"/>
      <c r="P108" s="261"/>
      <c r="Q108" s="228"/>
      <c r="R108" s="1015"/>
      <c r="S108" s="1015"/>
      <c r="T108" s="1015"/>
      <c r="U108" s="1015"/>
      <c r="V108" s="1015"/>
      <c r="W108" s="1015"/>
    </row>
    <row r="109" spans="1:23" ht="13.15" customHeight="1">
      <c r="A109" s="2689"/>
      <c r="B109" s="2692"/>
      <c r="C109" s="2695"/>
      <c r="D109" s="2534" t="s">
        <v>186</v>
      </c>
      <c r="E109" s="2686" t="s">
        <v>41</v>
      </c>
      <c r="F109" s="2706" t="s">
        <v>187</v>
      </c>
      <c r="G109" s="1046" t="s">
        <v>145</v>
      </c>
      <c r="H109" s="2107">
        <f>I109+K109</f>
        <v>0</v>
      </c>
      <c r="I109" s="2101">
        <v>0</v>
      </c>
      <c r="J109" s="2108"/>
      <c r="K109" s="2103">
        <v>0</v>
      </c>
      <c r="L109" s="2104">
        <v>0</v>
      </c>
      <c r="M109" s="2105">
        <v>0</v>
      </c>
      <c r="N109" s="276" t="s">
        <v>185</v>
      </c>
      <c r="O109" s="252" t="s">
        <v>42</v>
      </c>
      <c r="P109" s="253"/>
      <c r="Q109" s="216"/>
      <c r="R109" s="1015"/>
      <c r="S109" s="1015"/>
      <c r="T109" s="1015"/>
      <c r="U109" s="1015"/>
      <c r="V109" s="1015"/>
      <c r="W109" s="1015"/>
    </row>
    <row r="110" spans="1:23" ht="19.149999999999999" customHeight="1">
      <c r="A110" s="2690"/>
      <c r="B110" s="2693"/>
      <c r="C110" s="2696"/>
      <c r="D110" s="2535"/>
      <c r="E110" s="2730"/>
      <c r="F110" s="2687"/>
      <c r="G110" s="217" t="s">
        <v>37</v>
      </c>
      <c r="H110" s="2095">
        <f>I110+K110</f>
        <v>126.4</v>
      </c>
      <c r="I110" s="2096">
        <v>0</v>
      </c>
      <c r="J110" s="2097"/>
      <c r="K110" s="2098">
        <v>126.4</v>
      </c>
      <c r="L110" s="2106">
        <v>3000</v>
      </c>
      <c r="M110" s="2100">
        <v>2000</v>
      </c>
      <c r="N110" s="276" t="s">
        <v>167</v>
      </c>
      <c r="O110" s="256" t="s">
        <v>42</v>
      </c>
      <c r="P110" s="257"/>
      <c r="Q110" s="221"/>
      <c r="R110" s="1015"/>
      <c r="S110" s="1015"/>
      <c r="T110" s="1015"/>
      <c r="U110" s="1015"/>
      <c r="V110" s="1015"/>
      <c r="W110" s="1015"/>
    </row>
    <row r="111" spans="1:23">
      <c r="A111" s="2690"/>
      <c r="B111" s="2693"/>
      <c r="C111" s="2696"/>
      <c r="D111" s="2535"/>
      <c r="E111" s="2684"/>
      <c r="F111" s="2688"/>
      <c r="G111" s="124" t="s">
        <v>80</v>
      </c>
      <c r="H111" s="2112">
        <f>I111+K111</f>
        <v>0</v>
      </c>
      <c r="I111" s="2290">
        <v>0</v>
      </c>
      <c r="J111" s="2114"/>
      <c r="K111" s="2115"/>
      <c r="L111" s="2116">
        <v>2000</v>
      </c>
      <c r="M111" s="2117">
        <v>3000</v>
      </c>
      <c r="N111" s="276" t="s">
        <v>1075</v>
      </c>
      <c r="O111" s="274" t="s">
        <v>42</v>
      </c>
      <c r="P111" s="275"/>
      <c r="Q111" s="223"/>
      <c r="R111" s="1015"/>
      <c r="S111" s="1015"/>
      <c r="T111" s="1015"/>
      <c r="U111" s="1015"/>
      <c r="V111" s="1015"/>
      <c r="W111" s="1015"/>
    </row>
    <row r="112" spans="1:23" ht="13.5" thickBot="1">
      <c r="A112" s="2691"/>
      <c r="B112" s="2694"/>
      <c r="C112" s="2697"/>
      <c r="D112" s="2536"/>
      <c r="E112" s="2685"/>
      <c r="F112" s="2685"/>
      <c r="G112" s="290" t="s">
        <v>12</v>
      </c>
      <c r="H112" s="2089">
        <f t="shared" ref="H112:M112" si="27">SUM(H109:H111)</f>
        <v>126.4</v>
      </c>
      <c r="I112" s="2089">
        <f t="shared" si="27"/>
        <v>0</v>
      </c>
      <c r="J112" s="2089">
        <f t="shared" si="27"/>
        <v>0</v>
      </c>
      <c r="K112" s="2089">
        <f t="shared" si="27"/>
        <v>126.4</v>
      </c>
      <c r="L112" s="2089">
        <f t="shared" si="27"/>
        <v>5000</v>
      </c>
      <c r="M112" s="2089">
        <f t="shared" si="27"/>
        <v>5000</v>
      </c>
      <c r="N112" s="277"/>
      <c r="O112" s="260"/>
      <c r="P112" s="261"/>
      <c r="Q112" s="228"/>
      <c r="R112" s="1015"/>
      <c r="S112" s="1015"/>
      <c r="T112" s="1015"/>
      <c r="U112" s="1015"/>
      <c r="V112" s="1015"/>
      <c r="W112" s="1015"/>
    </row>
    <row r="113" spans="1:23" ht="13.15" customHeight="1">
      <c r="A113" s="2689"/>
      <c r="B113" s="2692"/>
      <c r="C113" s="2695"/>
      <c r="D113" s="2534" t="s">
        <v>188</v>
      </c>
      <c r="E113" s="2686" t="s">
        <v>41</v>
      </c>
      <c r="F113" s="2686" t="s">
        <v>54</v>
      </c>
      <c r="G113" s="1046" t="s">
        <v>145</v>
      </c>
      <c r="H113" s="2107">
        <f>I113+K113</f>
        <v>0</v>
      </c>
      <c r="I113" s="2101">
        <v>0</v>
      </c>
      <c r="J113" s="2108"/>
      <c r="K113" s="2103">
        <v>0</v>
      </c>
      <c r="L113" s="2104">
        <v>18.899999999999999</v>
      </c>
      <c r="M113" s="2105">
        <v>0</v>
      </c>
      <c r="N113" s="276" t="s">
        <v>149</v>
      </c>
      <c r="O113" s="252"/>
      <c r="P113" s="253" t="s">
        <v>42</v>
      </c>
      <c r="Q113" s="216"/>
      <c r="R113" s="378"/>
      <c r="S113" s="1015"/>
      <c r="T113" s="1015"/>
      <c r="U113" s="1015"/>
      <c r="V113" s="1015"/>
      <c r="W113" s="1015"/>
    </row>
    <row r="114" spans="1:23">
      <c r="A114" s="2690"/>
      <c r="B114" s="2693"/>
      <c r="C114" s="2696"/>
      <c r="D114" s="2535"/>
      <c r="E114" s="2730"/>
      <c r="F114" s="2687"/>
      <c r="G114" s="217" t="s">
        <v>80</v>
      </c>
      <c r="H114" s="2095">
        <f>I114+K114</f>
        <v>186.79999999999998</v>
      </c>
      <c r="I114" s="2096">
        <v>137.69999999999999</v>
      </c>
      <c r="J114" s="2097">
        <v>6.23</v>
      </c>
      <c r="K114" s="2098">
        <v>49.1</v>
      </c>
      <c r="L114" s="2106">
        <v>106.6</v>
      </c>
      <c r="M114" s="2100">
        <v>0</v>
      </c>
      <c r="N114" s="276"/>
      <c r="O114" s="256"/>
      <c r="P114" s="257"/>
      <c r="Q114" s="221"/>
      <c r="R114" s="378"/>
      <c r="S114" s="1015"/>
      <c r="T114" s="1015"/>
      <c r="U114" s="1015"/>
      <c r="V114" s="1015"/>
      <c r="W114" s="1015"/>
    </row>
    <row r="115" spans="1:23">
      <c r="A115" s="2690"/>
      <c r="B115" s="2693"/>
      <c r="C115" s="2696"/>
      <c r="D115" s="2535"/>
      <c r="E115" s="2684"/>
      <c r="F115" s="2688"/>
      <c r="G115" s="124" t="s">
        <v>37</v>
      </c>
      <c r="H115" s="2112">
        <f>I115+K115</f>
        <v>33.9</v>
      </c>
      <c r="I115" s="2290">
        <v>25.2</v>
      </c>
      <c r="J115" s="2292">
        <v>3</v>
      </c>
      <c r="K115" s="2291">
        <v>8.6999999999999993</v>
      </c>
      <c r="L115" s="2116">
        <v>4.4000000000000004</v>
      </c>
      <c r="M115" s="2117">
        <v>0</v>
      </c>
      <c r="N115" s="276"/>
      <c r="O115" s="274"/>
      <c r="P115" s="275"/>
      <c r="Q115" s="223"/>
      <c r="R115" s="378"/>
      <c r="S115" s="1015"/>
      <c r="T115" s="1015"/>
      <c r="U115" s="1015"/>
      <c r="V115" s="1015"/>
      <c r="W115" s="1015"/>
    </row>
    <row r="116" spans="1:23" ht="28.15" customHeight="1" thickBot="1">
      <c r="A116" s="2691"/>
      <c r="B116" s="2694"/>
      <c r="C116" s="2697"/>
      <c r="D116" s="2536"/>
      <c r="E116" s="2685"/>
      <c r="F116" s="2685"/>
      <c r="G116" s="290" t="s">
        <v>12</v>
      </c>
      <c r="H116" s="2089">
        <f t="shared" ref="H116:M116" si="28">SUM(H113:H115)</f>
        <v>220.7</v>
      </c>
      <c r="I116" s="2089">
        <f t="shared" si="28"/>
        <v>162.89999999999998</v>
      </c>
      <c r="J116" s="2089">
        <f t="shared" si="28"/>
        <v>9.23</v>
      </c>
      <c r="K116" s="2089">
        <f t="shared" si="28"/>
        <v>57.8</v>
      </c>
      <c r="L116" s="2089">
        <f t="shared" si="28"/>
        <v>129.9</v>
      </c>
      <c r="M116" s="2089">
        <f t="shared" si="28"/>
        <v>0</v>
      </c>
      <c r="N116" s="277"/>
      <c r="O116" s="260"/>
      <c r="P116" s="261"/>
      <c r="Q116" s="228"/>
      <c r="R116" s="378"/>
      <c r="S116" s="1015"/>
      <c r="T116" s="1015"/>
      <c r="U116" s="1015"/>
      <c r="V116" s="1015"/>
      <c r="W116" s="1015"/>
    </row>
    <row r="117" spans="1:23" ht="13.15" customHeight="1">
      <c r="A117" s="2689"/>
      <c r="B117" s="2692"/>
      <c r="C117" s="2695"/>
      <c r="D117" s="2534" t="s">
        <v>189</v>
      </c>
      <c r="E117" s="2682" t="s">
        <v>41</v>
      </c>
      <c r="F117" s="2686" t="s">
        <v>165</v>
      </c>
      <c r="G117" s="1046" t="s">
        <v>145</v>
      </c>
      <c r="H117" s="2107">
        <f>I117+K117</f>
        <v>18</v>
      </c>
      <c r="I117" s="2101">
        <v>0</v>
      </c>
      <c r="J117" s="2108"/>
      <c r="K117" s="2103">
        <v>18</v>
      </c>
      <c r="L117" s="2104">
        <v>150</v>
      </c>
      <c r="M117" s="2105">
        <v>0</v>
      </c>
      <c r="N117" s="276" t="s">
        <v>148</v>
      </c>
      <c r="O117" s="252" t="s">
        <v>42</v>
      </c>
      <c r="P117" s="253"/>
      <c r="Q117" s="216"/>
      <c r="R117" s="378"/>
      <c r="S117" s="1015"/>
      <c r="T117" s="1015"/>
      <c r="U117" s="1015"/>
      <c r="V117" s="1015"/>
      <c r="W117" s="1015"/>
    </row>
    <row r="118" spans="1:23">
      <c r="A118" s="2690"/>
      <c r="B118" s="2693"/>
      <c r="C118" s="2696"/>
      <c r="D118" s="2535"/>
      <c r="E118" s="2683"/>
      <c r="F118" s="2687"/>
      <c r="G118" s="217" t="s">
        <v>80</v>
      </c>
      <c r="H118" s="2095">
        <f>I118+K118</f>
        <v>40</v>
      </c>
      <c r="I118" s="2096">
        <v>1.8</v>
      </c>
      <c r="J118" s="2277">
        <v>3.11</v>
      </c>
      <c r="K118" s="2098">
        <v>38.200000000000003</v>
      </c>
      <c r="L118" s="2106">
        <v>1350</v>
      </c>
      <c r="M118" s="2100">
        <v>0</v>
      </c>
      <c r="N118" s="276" t="s">
        <v>149</v>
      </c>
      <c r="O118" s="256"/>
      <c r="P118" s="257" t="s">
        <v>42</v>
      </c>
      <c r="Q118" s="221"/>
      <c r="R118" s="378"/>
      <c r="S118" s="1015"/>
      <c r="T118" s="1015"/>
      <c r="U118" s="1015"/>
      <c r="V118" s="1015"/>
      <c r="W118" s="1015"/>
    </row>
    <row r="119" spans="1:23" ht="25.5">
      <c r="A119" s="2690"/>
      <c r="B119" s="2693"/>
      <c r="C119" s="2696"/>
      <c r="D119" s="2535"/>
      <c r="E119" s="2684"/>
      <c r="F119" s="2688"/>
      <c r="G119" s="217" t="s">
        <v>37</v>
      </c>
      <c r="H119" s="2095">
        <f>I119+K119</f>
        <v>1.9</v>
      </c>
      <c r="I119" s="2096">
        <v>1.9</v>
      </c>
      <c r="J119" s="2277">
        <v>0.7</v>
      </c>
      <c r="K119" s="2098">
        <v>0</v>
      </c>
      <c r="L119" s="2106">
        <v>0</v>
      </c>
      <c r="M119" s="2100">
        <v>0</v>
      </c>
      <c r="N119" s="2257" t="s">
        <v>1076</v>
      </c>
      <c r="O119" s="274"/>
      <c r="P119" s="275"/>
      <c r="Q119" s="223"/>
      <c r="R119" s="378"/>
      <c r="S119" s="1015"/>
      <c r="T119" s="1015"/>
      <c r="U119" s="1015"/>
      <c r="V119" s="1015"/>
      <c r="W119" s="1015"/>
    </row>
    <row r="120" spans="1:23">
      <c r="A120" s="2690"/>
      <c r="B120" s="2693"/>
      <c r="C120" s="2696"/>
      <c r="D120" s="2535"/>
      <c r="E120" s="2684"/>
      <c r="F120" s="2684"/>
      <c r="G120" s="124"/>
      <c r="H120" s="2112"/>
      <c r="I120" s="2113"/>
      <c r="J120" s="2114"/>
      <c r="K120" s="2115"/>
      <c r="L120" s="2116"/>
      <c r="M120" s="2117"/>
      <c r="N120" s="293"/>
      <c r="O120" s="274"/>
      <c r="P120" s="275"/>
      <c r="Q120" s="223"/>
      <c r="R120" s="378"/>
      <c r="S120" s="1015"/>
      <c r="T120" s="1015"/>
      <c r="U120" s="1015"/>
      <c r="V120" s="1015"/>
      <c r="W120" s="1015"/>
    </row>
    <row r="121" spans="1:23" ht="13.5" thickBot="1">
      <c r="A121" s="2691"/>
      <c r="B121" s="2694"/>
      <c r="C121" s="2697"/>
      <c r="D121" s="2536"/>
      <c r="E121" s="2685"/>
      <c r="F121" s="2685"/>
      <c r="G121" s="224" t="s">
        <v>12</v>
      </c>
      <c r="H121" s="2089">
        <f t="shared" ref="H121:M121" si="29">SUM(H117:H120)</f>
        <v>59.9</v>
      </c>
      <c r="I121" s="2089">
        <f t="shared" si="29"/>
        <v>3.7</v>
      </c>
      <c r="J121" s="2089">
        <f t="shared" si="29"/>
        <v>3.8099999999999996</v>
      </c>
      <c r="K121" s="2094">
        <f t="shared" si="29"/>
        <v>56.2</v>
      </c>
      <c r="L121" s="2093">
        <f t="shared" si="29"/>
        <v>1500</v>
      </c>
      <c r="M121" s="2094">
        <f t="shared" si="29"/>
        <v>0</v>
      </c>
      <c r="N121" s="277"/>
      <c r="O121" s="260"/>
      <c r="P121" s="261"/>
      <c r="Q121" s="228"/>
      <c r="R121" s="378"/>
      <c r="S121" s="1015"/>
      <c r="T121" s="1015"/>
      <c r="U121" s="1015"/>
      <c r="V121" s="1015"/>
      <c r="W121" s="1015"/>
    </row>
    <row r="122" spans="1:23" ht="13.15" customHeight="1">
      <c r="A122" s="2689"/>
      <c r="B122" s="2692"/>
      <c r="C122" s="2695"/>
      <c r="D122" s="2534" t="s">
        <v>190</v>
      </c>
      <c r="E122" s="2686" t="s">
        <v>41</v>
      </c>
      <c r="F122" s="2686" t="s">
        <v>54</v>
      </c>
      <c r="G122" s="1046" t="s">
        <v>145</v>
      </c>
      <c r="H122" s="2107">
        <f>I122+K122</f>
        <v>3.8</v>
      </c>
      <c r="I122" s="2101">
        <v>3.8</v>
      </c>
      <c r="J122" s="2108"/>
      <c r="K122" s="2103">
        <v>0</v>
      </c>
      <c r="L122" s="2104">
        <v>3.7</v>
      </c>
      <c r="M122" s="2105">
        <v>2.9</v>
      </c>
      <c r="N122" s="276"/>
      <c r="O122" s="252"/>
      <c r="P122" s="253"/>
      <c r="Q122" s="216"/>
      <c r="R122" s="378"/>
      <c r="S122" s="1015"/>
      <c r="T122" s="1015"/>
      <c r="U122" s="1015"/>
      <c r="V122" s="1015"/>
      <c r="W122" s="1015"/>
    </row>
    <row r="123" spans="1:23">
      <c r="A123" s="2690"/>
      <c r="B123" s="2693"/>
      <c r="C123" s="2696"/>
      <c r="D123" s="2535"/>
      <c r="E123" s="2730"/>
      <c r="F123" s="2687"/>
      <c r="G123" s="217" t="s">
        <v>80</v>
      </c>
      <c r="H123" s="2095">
        <f>I123+K123</f>
        <v>0</v>
      </c>
      <c r="I123" s="2096">
        <v>0</v>
      </c>
      <c r="J123" s="2097"/>
      <c r="K123" s="2098">
        <v>0</v>
      </c>
      <c r="L123" s="2106">
        <v>0</v>
      </c>
      <c r="M123" s="2100">
        <v>0</v>
      </c>
      <c r="N123" s="276" t="s">
        <v>149</v>
      </c>
      <c r="O123" s="256"/>
      <c r="P123" s="257"/>
      <c r="Q123" s="221" t="s">
        <v>42</v>
      </c>
      <c r="R123" s="378"/>
      <c r="S123" s="1015"/>
      <c r="T123" s="1015"/>
      <c r="U123" s="1015"/>
      <c r="V123" s="1015"/>
      <c r="W123" s="1015"/>
    </row>
    <row r="124" spans="1:23">
      <c r="A124" s="2690"/>
      <c r="B124" s="2693"/>
      <c r="C124" s="2696"/>
      <c r="D124" s="2535"/>
      <c r="E124" s="2684"/>
      <c r="F124" s="2688"/>
      <c r="G124" s="124" t="s">
        <v>37</v>
      </c>
      <c r="H124" s="2112">
        <f>I124+K124</f>
        <v>3.8</v>
      </c>
      <c r="I124" s="2290">
        <v>3.8</v>
      </c>
      <c r="J124" s="2114"/>
      <c r="K124" s="2291">
        <v>0</v>
      </c>
      <c r="L124" s="2116">
        <v>0</v>
      </c>
      <c r="M124" s="2117">
        <v>0</v>
      </c>
      <c r="N124" s="276"/>
      <c r="O124" s="274"/>
      <c r="P124" s="275"/>
      <c r="Q124" s="223"/>
      <c r="R124" s="378"/>
      <c r="S124" s="1015"/>
      <c r="T124" s="1015"/>
      <c r="U124" s="1015"/>
      <c r="V124" s="1015"/>
      <c r="W124" s="1015"/>
    </row>
    <row r="125" spans="1:23" ht="13.5" thickBot="1">
      <c r="A125" s="2691"/>
      <c r="B125" s="2694"/>
      <c r="C125" s="2697"/>
      <c r="D125" s="2536"/>
      <c r="E125" s="2685"/>
      <c r="F125" s="2685"/>
      <c r="G125" s="290" t="s">
        <v>12</v>
      </c>
      <c r="H125" s="2089">
        <f t="shared" ref="H125:M125" si="30">SUM(H122:H124)</f>
        <v>7.6</v>
      </c>
      <c r="I125" s="2089">
        <f t="shared" si="30"/>
        <v>7.6</v>
      </c>
      <c r="J125" s="2089">
        <f t="shared" si="30"/>
        <v>0</v>
      </c>
      <c r="K125" s="2089">
        <f t="shared" si="30"/>
        <v>0</v>
      </c>
      <c r="L125" s="2089">
        <f t="shared" si="30"/>
        <v>3.7</v>
      </c>
      <c r="M125" s="2089">
        <f t="shared" si="30"/>
        <v>2.9</v>
      </c>
      <c r="N125" s="277"/>
      <c r="O125" s="260"/>
      <c r="P125" s="261"/>
      <c r="Q125" s="228"/>
      <c r="R125" s="378"/>
      <c r="S125" s="1015"/>
      <c r="T125" s="1015"/>
      <c r="U125" s="1015"/>
      <c r="V125" s="1015"/>
      <c r="W125" s="1015"/>
    </row>
    <row r="126" spans="1:23" ht="13.15" customHeight="1">
      <c r="A126" s="2689"/>
      <c r="B126" s="2692"/>
      <c r="C126" s="2695"/>
      <c r="D126" s="2534" t="s">
        <v>191</v>
      </c>
      <c r="E126" s="2686" t="s">
        <v>41</v>
      </c>
      <c r="F126" s="2686" t="s">
        <v>54</v>
      </c>
      <c r="G126" s="1046" t="s">
        <v>145</v>
      </c>
      <c r="H126" s="2107">
        <f>I126+K126</f>
        <v>0</v>
      </c>
      <c r="I126" s="2101">
        <v>0</v>
      </c>
      <c r="J126" s="2108"/>
      <c r="K126" s="2103">
        <v>0</v>
      </c>
      <c r="L126" s="2104">
        <v>7.4</v>
      </c>
      <c r="M126" s="2105">
        <v>0</v>
      </c>
      <c r="N126" s="276" t="s">
        <v>149</v>
      </c>
      <c r="O126" s="252"/>
      <c r="P126" s="253" t="s">
        <v>42</v>
      </c>
      <c r="Q126" s="216"/>
      <c r="R126" s="378"/>
      <c r="S126" s="1015"/>
      <c r="T126" s="1015"/>
      <c r="U126" s="1015"/>
      <c r="V126" s="1015"/>
      <c r="W126" s="1015"/>
    </row>
    <row r="127" spans="1:23">
      <c r="A127" s="2690"/>
      <c r="B127" s="2693"/>
      <c r="C127" s="2696"/>
      <c r="D127" s="2535"/>
      <c r="E127" s="2730"/>
      <c r="F127" s="2687"/>
      <c r="G127" s="217" t="s">
        <v>80</v>
      </c>
      <c r="H127" s="2095">
        <f>I127+K127</f>
        <v>0</v>
      </c>
      <c r="I127" s="2096">
        <v>0</v>
      </c>
      <c r="J127" s="2097"/>
      <c r="K127" s="2098">
        <v>0</v>
      </c>
      <c r="L127" s="2106">
        <v>0</v>
      </c>
      <c r="M127" s="2100">
        <v>0</v>
      </c>
      <c r="N127" s="276"/>
      <c r="O127" s="256"/>
      <c r="P127" s="257"/>
      <c r="Q127" s="221"/>
      <c r="R127" s="378"/>
      <c r="S127" s="1015"/>
      <c r="T127" s="1015"/>
      <c r="U127" s="1015"/>
      <c r="V127" s="1015"/>
      <c r="W127" s="1015"/>
    </row>
    <row r="128" spans="1:23">
      <c r="A128" s="2690"/>
      <c r="B128" s="2693"/>
      <c r="C128" s="2696"/>
      <c r="D128" s="2535"/>
      <c r="E128" s="2684"/>
      <c r="F128" s="2688"/>
      <c r="G128" s="124" t="s">
        <v>37</v>
      </c>
      <c r="H128" s="2112">
        <f>I128+K128</f>
        <v>22</v>
      </c>
      <c r="I128" s="2290">
        <v>22</v>
      </c>
      <c r="J128" s="2114"/>
      <c r="K128" s="2115"/>
      <c r="L128" s="2116">
        <v>0</v>
      </c>
      <c r="M128" s="2117">
        <v>0</v>
      </c>
      <c r="N128" s="276"/>
      <c r="O128" s="274"/>
      <c r="P128" s="275"/>
      <c r="Q128" s="223"/>
      <c r="R128" s="378"/>
      <c r="S128" s="1015"/>
      <c r="T128" s="1015"/>
      <c r="U128" s="1015"/>
      <c r="V128" s="1015"/>
      <c r="W128" s="1015"/>
    </row>
    <row r="129" spans="1:23" ht="21" customHeight="1" thickBot="1">
      <c r="A129" s="2691"/>
      <c r="B129" s="2694"/>
      <c r="C129" s="2697"/>
      <c r="D129" s="2536"/>
      <c r="E129" s="2685"/>
      <c r="F129" s="2685"/>
      <c r="G129" s="290" t="s">
        <v>12</v>
      </c>
      <c r="H129" s="2089">
        <f t="shared" ref="H129:M129" si="31">SUM(H126:H128)</f>
        <v>22</v>
      </c>
      <c r="I129" s="2089">
        <f t="shared" si="31"/>
        <v>22</v>
      </c>
      <c r="J129" s="2089">
        <f t="shared" si="31"/>
        <v>0</v>
      </c>
      <c r="K129" s="2089">
        <f t="shared" si="31"/>
        <v>0</v>
      </c>
      <c r="L129" s="2089">
        <f t="shared" si="31"/>
        <v>7.4</v>
      </c>
      <c r="M129" s="2089">
        <f t="shared" si="31"/>
        <v>0</v>
      </c>
      <c r="N129" s="277"/>
      <c r="O129" s="260"/>
      <c r="P129" s="261"/>
      <c r="Q129" s="228"/>
      <c r="R129" s="378"/>
      <c r="S129" s="1015"/>
      <c r="T129" s="1015"/>
      <c r="U129" s="1015"/>
      <c r="V129" s="1015"/>
      <c r="W129" s="1015"/>
    </row>
    <row r="130" spans="1:23" ht="13.15" customHeight="1">
      <c r="A130" s="2689"/>
      <c r="B130" s="2692"/>
      <c r="C130" s="2695"/>
      <c r="D130" s="2534" t="s">
        <v>192</v>
      </c>
      <c r="E130" s="2686" t="s">
        <v>41</v>
      </c>
      <c r="F130" s="2686" t="s">
        <v>54</v>
      </c>
      <c r="G130" s="1046" t="s">
        <v>145</v>
      </c>
      <c r="H130" s="2107">
        <f>I130+K130</f>
        <v>0</v>
      </c>
      <c r="I130" s="2101">
        <v>0</v>
      </c>
      <c r="J130" s="2108"/>
      <c r="K130" s="2103">
        <v>0</v>
      </c>
      <c r="L130" s="2104">
        <v>0</v>
      </c>
      <c r="M130" s="2105">
        <v>0</v>
      </c>
      <c r="N130" s="276" t="s">
        <v>149</v>
      </c>
      <c r="O130" s="252"/>
      <c r="P130" s="253"/>
      <c r="Q130" s="216"/>
      <c r="R130" s="378"/>
      <c r="S130" s="1015"/>
      <c r="T130" s="1015"/>
      <c r="U130" s="1015"/>
      <c r="V130" s="1015"/>
      <c r="W130" s="1015"/>
    </row>
    <row r="131" spans="1:23">
      <c r="A131" s="2690"/>
      <c r="B131" s="2693"/>
      <c r="C131" s="2696"/>
      <c r="D131" s="2535"/>
      <c r="E131" s="2730"/>
      <c r="F131" s="2687"/>
      <c r="G131" s="217" t="s">
        <v>80</v>
      </c>
      <c r="H131" s="2095">
        <f>I131+K131</f>
        <v>0</v>
      </c>
      <c r="I131" s="2096">
        <v>0</v>
      </c>
      <c r="J131" s="2097"/>
      <c r="K131" s="2098">
        <v>0</v>
      </c>
      <c r="L131" s="2106">
        <v>0</v>
      </c>
      <c r="M131" s="2100">
        <v>0</v>
      </c>
      <c r="N131" s="276"/>
      <c r="O131" s="256"/>
      <c r="P131" s="257"/>
      <c r="Q131" s="221"/>
      <c r="R131" s="378"/>
      <c r="S131" s="1015"/>
      <c r="T131" s="1015"/>
      <c r="U131" s="1015"/>
      <c r="V131" s="1015"/>
      <c r="W131" s="1015"/>
    </row>
    <row r="132" spans="1:23">
      <c r="A132" s="2690"/>
      <c r="B132" s="2693"/>
      <c r="C132" s="2696"/>
      <c r="D132" s="2535"/>
      <c r="E132" s="2684"/>
      <c r="F132" s="2688"/>
      <c r="G132" s="124" t="s">
        <v>37</v>
      </c>
      <c r="H132" s="2112">
        <f>I132+K132</f>
        <v>2.6</v>
      </c>
      <c r="I132" s="2290">
        <v>2.6</v>
      </c>
      <c r="J132" s="2292">
        <v>1.18</v>
      </c>
      <c r="K132" s="2115"/>
      <c r="L132" s="2116">
        <v>1.1000000000000001</v>
      </c>
      <c r="M132" s="2117">
        <v>1.1000000000000001</v>
      </c>
      <c r="N132" s="276"/>
      <c r="O132" s="274"/>
      <c r="P132" s="275"/>
      <c r="Q132" s="223"/>
      <c r="R132" s="378"/>
      <c r="S132" s="1015"/>
      <c r="T132" s="1015"/>
      <c r="U132" s="1015"/>
      <c r="V132" s="1015"/>
      <c r="W132" s="1015"/>
    </row>
    <row r="133" spans="1:23" ht="67.900000000000006" customHeight="1" thickBot="1">
      <c r="A133" s="2691"/>
      <c r="B133" s="2694"/>
      <c r="C133" s="2697"/>
      <c r="D133" s="2536"/>
      <c r="E133" s="2685"/>
      <c r="F133" s="2685"/>
      <c r="G133" s="290" t="s">
        <v>12</v>
      </c>
      <c r="H133" s="2089">
        <f t="shared" ref="H133:L133" si="32">SUM(H130:H132)</f>
        <v>2.6</v>
      </c>
      <c r="I133" s="2089">
        <f t="shared" si="32"/>
        <v>2.6</v>
      </c>
      <c r="J133" s="2089">
        <f t="shared" si="32"/>
        <v>1.18</v>
      </c>
      <c r="K133" s="2089">
        <f t="shared" si="32"/>
        <v>0</v>
      </c>
      <c r="L133" s="2089">
        <f t="shared" si="32"/>
        <v>1.1000000000000001</v>
      </c>
      <c r="M133" s="2089">
        <v>0</v>
      </c>
      <c r="N133" s="277"/>
      <c r="O133" s="260"/>
      <c r="P133" s="261"/>
      <c r="Q133" s="228"/>
      <c r="R133" s="378"/>
      <c r="S133" s="1015"/>
      <c r="T133" s="1015"/>
      <c r="U133" s="1015"/>
      <c r="V133" s="1015"/>
      <c r="W133" s="1015"/>
    </row>
    <row r="134" spans="1:23" ht="13.15" customHeight="1">
      <c r="A134" s="2689"/>
      <c r="B134" s="2692"/>
      <c r="C134" s="2695"/>
      <c r="D134" s="2534" t="s">
        <v>193</v>
      </c>
      <c r="E134" s="2686" t="s">
        <v>41</v>
      </c>
      <c r="F134" s="2686" t="s">
        <v>54</v>
      </c>
      <c r="G134" s="1046" t="s">
        <v>145</v>
      </c>
      <c r="H134" s="2107">
        <f>I134+K134</f>
        <v>0</v>
      </c>
      <c r="I134" s="2101">
        <v>0</v>
      </c>
      <c r="J134" s="2108"/>
      <c r="K134" s="2103">
        <v>0</v>
      </c>
      <c r="L134" s="2104">
        <v>0</v>
      </c>
      <c r="M134" s="2105">
        <v>0</v>
      </c>
      <c r="N134" s="276" t="s">
        <v>149</v>
      </c>
      <c r="O134" s="252" t="s">
        <v>42</v>
      </c>
      <c r="P134" s="253"/>
      <c r="Q134" s="216"/>
      <c r="R134" s="378"/>
      <c r="S134" s="1015"/>
      <c r="T134" s="1015"/>
      <c r="U134" s="1015"/>
      <c r="V134" s="1015"/>
      <c r="W134" s="1015"/>
    </row>
    <row r="135" spans="1:23">
      <c r="A135" s="2690"/>
      <c r="B135" s="2693"/>
      <c r="C135" s="2696"/>
      <c r="D135" s="2535"/>
      <c r="E135" s="2730"/>
      <c r="F135" s="2687"/>
      <c r="G135" s="217" t="s">
        <v>80</v>
      </c>
      <c r="H135" s="2095">
        <f>I135+K135</f>
        <v>0</v>
      </c>
      <c r="I135" s="2096">
        <v>0</v>
      </c>
      <c r="J135" s="2097"/>
      <c r="K135" s="2098">
        <v>0</v>
      </c>
      <c r="L135" s="2106">
        <v>0</v>
      </c>
      <c r="M135" s="2100">
        <v>0</v>
      </c>
      <c r="N135" s="276"/>
      <c r="O135" s="256"/>
      <c r="P135" s="257"/>
      <c r="Q135" s="221"/>
      <c r="R135" s="378"/>
      <c r="S135" s="1015"/>
      <c r="T135" s="1015"/>
      <c r="U135" s="1015"/>
      <c r="V135" s="1015"/>
      <c r="W135" s="1015"/>
    </row>
    <row r="136" spans="1:23">
      <c r="A136" s="2690"/>
      <c r="B136" s="2693"/>
      <c r="C136" s="2696"/>
      <c r="D136" s="2535"/>
      <c r="E136" s="2684"/>
      <c r="F136" s="2688"/>
      <c r="G136" s="124" t="s">
        <v>37</v>
      </c>
      <c r="H136" s="2112">
        <f>I136+K136</f>
        <v>35.799999999999997</v>
      </c>
      <c r="I136" s="2290">
        <v>12.8</v>
      </c>
      <c r="J136" s="2279">
        <v>5.81</v>
      </c>
      <c r="K136" s="2291">
        <v>23</v>
      </c>
      <c r="L136" s="2116">
        <v>0</v>
      </c>
      <c r="M136" s="2117">
        <v>0</v>
      </c>
      <c r="N136" s="276"/>
      <c r="O136" s="274"/>
      <c r="P136" s="275"/>
      <c r="Q136" s="223"/>
      <c r="R136" s="378"/>
      <c r="S136" s="1015"/>
      <c r="T136" s="1015"/>
      <c r="U136" s="1015"/>
      <c r="V136" s="1015"/>
      <c r="W136" s="1015"/>
    </row>
    <row r="137" spans="1:23" ht="13.5" thickBot="1">
      <c r="A137" s="2691"/>
      <c r="B137" s="2694"/>
      <c r="C137" s="2697"/>
      <c r="D137" s="2536"/>
      <c r="E137" s="2685"/>
      <c r="F137" s="2685"/>
      <c r="G137" s="290" t="s">
        <v>12</v>
      </c>
      <c r="H137" s="2089">
        <f t="shared" ref="H137:M137" si="33">SUM(H134:H136)</f>
        <v>35.799999999999997</v>
      </c>
      <c r="I137" s="2089">
        <f t="shared" si="33"/>
        <v>12.8</v>
      </c>
      <c r="J137" s="2089">
        <f t="shared" si="33"/>
        <v>5.81</v>
      </c>
      <c r="K137" s="2089">
        <f t="shared" si="33"/>
        <v>23</v>
      </c>
      <c r="L137" s="2089">
        <f t="shared" si="33"/>
        <v>0</v>
      </c>
      <c r="M137" s="2089">
        <f t="shared" si="33"/>
        <v>0</v>
      </c>
      <c r="N137" s="277"/>
      <c r="O137" s="260"/>
      <c r="P137" s="261"/>
      <c r="Q137" s="228"/>
      <c r="R137" s="378"/>
      <c r="S137" s="1015"/>
      <c r="T137" s="1015"/>
      <c r="U137" s="1015"/>
      <c r="V137" s="1015"/>
      <c r="W137" s="1015"/>
    </row>
    <row r="138" spans="1:23" ht="13.15" customHeight="1">
      <c r="A138" s="2689"/>
      <c r="B138" s="2692"/>
      <c r="C138" s="2695"/>
      <c r="D138" s="2534" t="s">
        <v>194</v>
      </c>
      <c r="E138" s="2686" t="s">
        <v>41</v>
      </c>
      <c r="F138" s="2686" t="s">
        <v>54</v>
      </c>
      <c r="G138" s="1046" t="s">
        <v>145</v>
      </c>
      <c r="H138" s="2107">
        <f>I138+K138</f>
        <v>0</v>
      </c>
      <c r="I138" s="2101">
        <v>0</v>
      </c>
      <c r="J138" s="2108"/>
      <c r="K138" s="2103">
        <v>0</v>
      </c>
      <c r="L138" s="2104">
        <v>0</v>
      </c>
      <c r="M138" s="2105">
        <v>0</v>
      </c>
      <c r="N138" s="276" t="s">
        <v>149</v>
      </c>
      <c r="O138" s="252"/>
      <c r="P138" s="253" t="s">
        <v>42</v>
      </c>
      <c r="Q138" s="216"/>
      <c r="R138" s="378"/>
      <c r="S138" s="1015"/>
      <c r="T138" s="1015"/>
      <c r="U138" s="1015"/>
      <c r="V138" s="1015"/>
      <c r="W138" s="1015"/>
    </row>
    <row r="139" spans="1:23">
      <c r="A139" s="2690"/>
      <c r="B139" s="2693"/>
      <c r="C139" s="2696"/>
      <c r="D139" s="2535"/>
      <c r="E139" s="2730"/>
      <c r="F139" s="2687"/>
      <c r="G139" s="217" t="s">
        <v>80</v>
      </c>
      <c r="H139" s="2095">
        <f>I139+K139</f>
        <v>0</v>
      </c>
      <c r="I139" s="2096">
        <v>0</v>
      </c>
      <c r="J139" s="2097"/>
      <c r="K139" s="2098">
        <v>0</v>
      </c>
      <c r="L139" s="2106">
        <v>0</v>
      </c>
      <c r="M139" s="2100">
        <v>0</v>
      </c>
      <c r="N139" s="276"/>
      <c r="O139" s="256"/>
      <c r="P139" s="257"/>
      <c r="Q139" s="221"/>
      <c r="R139" s="378"/>
      <c r="S139" s="1015"/>
      <c r="T139" s="1015"/>
      <c r="U139" s="1015"/>
      <c r="V139" s="1015"/>
      <c r="W139" s="1015"/>
    </row>
    <row r="140" spans="1:23">
      <c r="A140" s="2690"/>
      <c r="B140" s="2693"/>
      <c r="C140" s="2696"/>
      <c r="D140" s="2535"/>
      <c r="E140" s="2684"/>
      <c r="F140" s="2688"/>
      <c r="G140" s="124" t="s">
        <v>37</v>
      </c>
      <c r="H140" s="2112">
        <f>I140+K140</f>
        <v>0</v>
      </c>
      <c r="I140" s="2290">
        <v>0</v>
      </c>
      <c r="J140" s="2114"/>
      <c r="K140" s="2291">
        <v>0</v>
      </c>
      <c r="L140" s="2116">
        <v>0</v>
      </c>
      <c r="M140" s="2117">
        <v>0</v>
      </c>
      <c r="N140" s="276"/>
      <c r="O140" s="274"/>
      <c r="P140" s="275"/>
      <c r="Q140" s="223"/>
      <c r="R140" s="378"/>
      <c r="S140" s="1015"/>
      <c r="T140" s="1015"/>
      <c r="U140" s="1015"/>
      <c r="V140" s="1015"/>
      <c r="W140" s="1015"/>
    </row>
    <row r="141" spans="1:23" ht="22.15" customHeight="1" thickBot="1">
      <c r="A141" s="2691"/>
      <c r="B141" s="2694"/>
      <c r="C141" s="2697"/>
      <c r="D141" s="2536"/>
      <c r="E141" s="2685"/>
      <c r="F141" s="2685"/>
      <c r="G141" s="290" t="s">
        <v>12</v>
      </c>
      <c r="H141" s="2089">
        <f t="shared" ref="H141:M141" si="34">SUM(H138:H140)</f>
        <v>0</v>
      </c>
      <c r="I141" s="2089">
        <f t="shared" si="34"/>
        <v>0</v>
      </c>
      <c r="J141" s="2089">
        <f t="shared" si="34"/>
        <v>0</v>
      </c>
      <c r="K141" s="2089">
        <f t="shared" si="34"/>
        <v>0</v>
      </c>
      <c r="L141" s="2089">
        <f t="shared" si="34"/>
        <v>0</v>
      </c>
      <c r="M141" s="2089">
        <f t="shared" si="34"/>
        <v>0</v>
      </c>
      <c r="N141" s="277"/>
      <c r="O141" s="260"/>
      <c r="P141" s="261"/>
      <c r="Q141" s="228"/>
      <c r="R141" s="378"/>
      <c r="S141" s="1015"/>
      <c r="T141" s="1015"/>
      <c r="U141" s="1015"/>
      <c r="V141" s="1015"/>
      <c r="W141" s="1015"/>
    </row>
    <row r="142" spans="1:23" ht="13.15" customHeight="1">
      <c r="A142" s="2689"/>
      <c r="B142" s="2692"/>
      <c r="C142" s="2695"/>
      <c r="D142" s="2534" t="s">
        <v>195</v>
      </c>
      <c r="E142" s="2686" t="s">
        <v>41</v>
      </c>
      <c r="F142" s="2686" t="s">
        <v>54</v>
      </c>
      <c r="G142" s="1046" t="s">
        <v>145</v>
      </c>
      <c r="H142" s="2107">
        <f>I142+K142</f>
        <v>0</v>
      </c>
      <c r="I142" s="2101">
        <v>0</v>
      </c>
      <c r="J142" s="2108"/>
      <c r="K142" s="2103">
        <v>0</v>
      </c>
      <c r="L142" s="2104">
        <v>0</v>
      </c>
      <c r="M142" s="2105">
        <v>0</v>
      </c>
      <c r="N142" s="276" t="s">
        <v>149</v>
      </c>
      <c r="O142" s="252"/>
      <c r="P142" s="253" t="s">
        <v>42</v>
      </c>
      <c r="Q142" s="216"/>
      <c r="R142" s="378"/>
      <c r="S142" s="1015"/>
      <c r="T142" s="1015"/>
      <c r="U142" s="1015"/>
      <c r="V142" s="1015"/>
      <c r="W142" s="1015"/>
    </row>
    <row r="143" spans="1:23">
      <c r="A143" s="2690"/>
      <c r="B143" s="2693"/>
      <c r="C143" s="2696"/>
      <c r="D143" s="2535"/>
      <c r="E143" s="2730"/>
      <c r="F143" s="2687"/>
      <c r="G143" s="217" t="s">
        <v>80</v>
      </c>
      <c r="H143" s="2095">
        <f>I143+K143</f>
        <v>0</v>
      </c>
      <c r="I143" s="2096">
        <v>0</v>
      </c>
      <c r="J143" s="2097"/>
      <c r="K143" s="2098">
        <v>0</v>
      </c>
      <c r="L143" s="2106">
        <v>0</v>
      </c>
      <c r="M143" s="2100">
        <v>0</v>
      </c>
      <c r="N143" s="276"/>
      <c r="O143" s="256"/>
      <c r="P143" s="257"/>
      <c r="Q143" s="221"/>
      <c r="R143" s="378"/>
      <c r="S143" s="1015"/>
      <c r="T143" s="1015"/>
      <c r="U143" s="1015"/>
      <c r="V143" s="1015"/>
      <c r="W143" s="1015"/>
    </row>
    <row r="144" spans="1:23">
      <c r="A144" s="2690"/>
      <c r="B144" s="2693"/>
      <c r="C144" s="2696"/>
      <c r="D144" s="2535"/>
      <c r="E144" s="2684"/>
      <c r="F144" s="2688"/>
      <c r="G144" s="124" t="s">
        <v>37</v>
      </c>
      <c r="H144" s="2112">
        <f>I144+K144</f>
        <v>0</v>
      </c>
      <c r="I144" s="2290">
        <v>0</v>
      </c>
      <c r="J144" s="2114"/>
      <c r="K144" s="2291">
        <v>0</v>
      </c>
      <c r="L144" s="2116"/>
      <c r="M144" s="2117"/>
      <c r="N144" s="276"/>
      <c r="O144" s="274"/>
      <c r="P144" s="275"/>
      <c r="Q144" s="223"/>
      <c r="R144" s="378"/>
      <c r="S144" s="1015"/>
      <c r="T144" s="1015"/>
      <c r="U144" s="1015"/>
      <c r="V144" s="1015"/>
      <c r="W144" s="1015"/>
    </row>
    <row r="145" spans="1:23" ht="29.45" customHeight="1" thickBot="1">
      <c r="A145" s="2691"/>
      <c r="B145" s="2694"/>
      <c r="C145" s="2697"/>
      <c r="D145" s="2536"/>
      <c r="E145" s="2685"/>
      <c r="F145" s="2685"/>
      <c r="G145" s="290" t="s">
        <v>12</v>
      </c>
      <c r="H145" s="2089">
        <f t="shared" ref="H145:M145" si="35">SUM(H142:H144)</f>
        <v>0</v>
      </c>
      <c r="I145" s="2089">
        <f t="shared" si="35"/>
        <v>0</v>
      </c>
      <c r="J145" s="2089">
        <f t="shared" si="35"/>
        <v>0</v>
      </c>
      <c r="K145" s="2089">
        <f t="shared" si="35"/>
        <v>0</v>
      </c>
      <c r="L145" s="2089">
        <f t="shared" si="35"/>
        <v>0</v>
      </c>
      <c r="M145" s="2089">
        <f t="shared" si="35"/>
        <v>0</v>
      </c>
      <c r="N145" s="277"/>
      <c r="O145" s="260"/>
      <c r="P145" s="261"/>
      <c r="Q145" s="228"/>
      <c r="R145" s="378"/>
      <c r="S145" s="1015"/>
      <c r="T145" s="1015"/>
      <c r="U145" s="1015"/>
      <c r="V145" s="1015"/>
      <c r="W145" s="1015"/>
    </row>
    <row r="146" spans="1:23" s="1011" customFormat="1" ht="18.600000000000001" customHeight="1">
      <c r="A146" s="2247"/>
      <c r="B146" s="2248"/>
      <c r="C146" s="2249"/>
      <c r="D146" s="2534" t="s">
        <v>942</v>
      </c>
      <c r="E146" s="2686" t="s">
        <v>41</v>
      </c>
      <c r="F146" s="2686" t="s">
        <v>54</v>
      </c>
      <c r="G146" s="1046" t="s">
        <v>145</v>
      </c>
      <c r="H146" s="2107">
        <f>I146+K146</f>
        <v>0</v>
      </c>
      <c r="I146" s="2101">
        <v>0</v>
      </c>
      <c r="J146" s="2108"/>
      <c r="K146" s="2103">
        <v>0</v>
      </c>
      <c r="L146" s="2104">
        <v>0</v>
      </c>
      <c r="M146" s="2105">
        <v>0</v>
      </c>
      <c r="N146" s="276" t="s">
        <v>166</v>
      </c>
      <c r="O146" s="252" t="s">
        <v>42</v>
      </c>
      <c r="P146" s="253"/>
      <c r="Q146" s="216"/>
      <c r="R146" s="378"/>
      <c r="S146" s="1015"/>
      <c r="T146" s="1015"/>
      <c r="U146" s="1015"/>
      <c r="V146" s="1015"/>
      <c r="W146" s="1015"/>
    </row>
    <row r="147" spans="1:23" s="1011" customFormat="1" ht="11.45" customHeight="1">
      <c r="A147" s="2247"/>
      <c r="B147" s="2248"/>
      <c r="C147" s="2249"/>
      <c r="D147" s="2535"/>
      <c r="E147" s="2730"/>
      <c r="F147" s="2687"/>
      <c r="G147" s="217" t="s">
        <v>80</v>
      </c>
      <c r="H147" s="2095">
        <f>I147+K147</f>
        <v>0</v>
      </c>
      <c r="I147" s="2096">
        <v>0</v>
      </c>
      <c r="J147" s="2097">
        <v>0</v>
      </c>
      <c r="K147" s="2098">
        <v>0</v>
      </c>
      <c r="L147" s="2106">
        <v>120</v>
      </c>
      <c r="M147" s="2100">
        <v>124.3</v>
      </c>
      <c r="N147" s="276" t="s">
        <v>167</v>
      </c>
      <c r="O147" s="256" t="s">
        <v>42</v>
      </c>
      <c r="P147" s="257"/>
      <c r="Q147" s="221"/>
      <c r="R147" s="378"/>
      <c r="S147" s="1015"/>
      <c r="T147" s="1015"/>
      <c r="U147" s="1015"/>
      <c r="V147" s="1015"/>
      <c r="W147" s="1015"/>
    </row>
    <row r="148" spans="1:23" s="1011" customFormat="1" ht="13.15" customHeight="1">
      <c r="A148" s="2247"/>
      <c r="B148" s="2248"/>
      <c r="C148" s="2249"/>
      <c r="D148" s="2535"/>
      <c r="E148" s="2684"/>
      <c r="F148" s="2688"/>
      <c r="G148" s="124" t="s">
        <v>37</v>
      </c>
      <c r="H148" s="2112">
        <f>I148+K148</f>
        <v>1</v>
      </c>
      <c r="I148" s="2290">
        <v>1</v>
      </c>
      <c r="J148" s="2279">
        <v>0.75</v>
      </c>
      <c r="K148" s="2291">
        <v>0</v>
      </c>
      <c r="L148" s="2116">
        <v>1</v>
      </c>
      <c r="M148" s="2117">
        <v>1</v>
      </c>
      <c r="N148" s="276" t="s">
        <v>149</v>
      </c>
      <c r="O148" s="274"/>
      <c r="P148" s="275"/>
      <c r="Q148" s="223" t="s">
        <v>42</v>
      </c>
      <c r="R148" s="378"/>
      <c r="S148" s="1015"/>
      <c r="T148" s="1015"/>
      <c r="U148" s="1015"/>
      <c r="V148" s="1015"/>
      <c r="W148" s="1015"/>
    </row>
    <row r="149" spans="1:23" s="1011" customFormat="1" ht="16.899999999999999" customHeight="1" thickBot="1">
      <c r="A149" s="2247"/>
      <c r="B149" s="2248"/>
      <c r="C149" s="2249"/>
      <c r="D149" s="2536"/>
      <c r="E149" s="2685"/>
      <c r="F149" s="2685"/>
      <c r="G149" s="290" t="s">
        <v>12</v>
      </c>
      <c r="H149" s="2089">
        <f t="shared" ref="H149:M149" si="36">SUM(H146:H148)</f>
        <v>1</v>
      </c>
      <c r="I149" s="2089">
        <f t="shared" si="36"/>
        <v>1</v>
      </c>
      <c r="J149" s="2089">
        <f t="shared" si="36"/>
        <v>0.75</v>
      </c>
      <c r="K149" s="2089">
        <f t="shared" si="36"/>
        <v>0</v>
      </c>
      <c r="L149" s="2089">
        <f>SUM(L146:L148)</f>
        <v>121</v>
      </c>
      <c r="M149" s="2089">
        <f t="shared" si="36"/>
        <v>125.3</v>
      </c>
      <c r="N149" s="277"/>
      <c r="O149" s="260"/>
      <c r="P149" s="261"/>
      <c r="Q149" s="228"/>
      <c r="R149" s="378"/>
      <c r="S149" s="1015"/>
      <c r="T149" s="1015"/>
      <c r="U149" s="1015"/>
      <c r="V149" s="1015"/>
      <c r="W149" s="1015"/>
    </row>
    <row r="150" spans="1:23" s="1011" customFormat="1" ht="21.6" customHeight="1">
      <c r="A150" s="2689"/>
      <c r="B150" s="2692"/>
      <c r="C150" s="2695"/>
      <c r="D150" s="2534" t="s">
        <v>196</v>
      </c>
      <c r="E150" s="2686" t="s">
        <v>41</v>
      </c>
      <c r="F150" s="2686" t="s">
        <v>1077</v>
      </c>
      <c r="G150" s="1046" t="s">
        <v>145</v>
      </c>
      <c r="H150" s="2107">
        <f>I150+K150</f>
        <v>0</v>
      </c>
      <c r="I150" s="2101">
        <v>0</v>
      </c>
      <c r="J150" s="2108"/>
      <c r="K150" s="2103">
        <v>0</v>
      </c>
      <c r="L150" s="2104">
        <v>0</v>
      </c>
      <c r="M150" s="2105">
        <v>0</v>
      </c>
      <c r="N150" s="276" t="s">
        <v>149</v>
      </c>
      <c r="O150" s="252"/>
      <c r="P150" s="253"/>
      <c r="Q150" s="216" t="s">
        <v>42</v>
      </c>
      <c r="R150" s="378"/>
      <c r="S150" s="1015"/>
      <c r="T150" s="1015"/>
      <c r="U150" s="1015"/>
      <c r="V150" s="1015"/>
      <c r="W150" s="1015"/>
    </row>
    <row r="151" spans="1:23" s="1011" customFormat="1" ht="17.45" customHeight="1">
      <c r="A151" s="2690"/>
      <c r="B151" s="2693"/>
      <c r="C151" s="2696"/>
      <c r="D151" s="2535"/>
      <c r="E151" s="2730"/>
      <c r="F151" s="2687"/>
      <c r="G151" s="217" t="s">
        <v>80</v>
      </c>
      <c r="H151" s="2095">
        <f>I151+K151</f>
        <v>119.6</v>
      </c>
      <c r="I151" s="2096">
        <v>119.6</v>
      </c>
      <c r="J151" s="2097">
        <v>7.66</v>
      </c>
      <c r="K151" s="2098">
        <v>0</v>
      </c>
      <c r="L151" s="2106">
        <v>308.3</v>
      </c>
      <c r="M151" s="2100">
        <v>137</v>
      </c>
      <c r="N151" s="276"/>
      <c r="O151" s="256"/>
      <c r="P151" s="257"/>
      <c r="Q151" s="221"/>
      <c r="R151" s="378"/>
      <c r="S151" s="1015"/>
      <c r="T151" s="1015"/>
      <c r="U151" s="1015"/>
      <c r="V151" s="1015"/>
      <c r="W151" s="1015"/>
    </row>
    <row r="152" spans="1:23" s="1011" customFormat="1" ht="17.45" customHeight="1">
      <c r="A152" s="2690"/>
      <c r="B152" s="2693"/>
      <c r="C152" s="2696"/>
      <c r="D152" s="2535"/>
      <c r="E152" s="2684"/>
      <c r="F152" s="2688"/>
      <c r="G152" s="124" t="s">
        <v>37</v>
      </c>
      <c r="H152" s="2112">
        <f>I152+K152</f>
        <v>0</v>
      </c>
      <c r="I152" s="2290">
        <v>0</v>
      </c>
      <c r="J152" s="2114"/>
      <c r="K152" s="2291">
        <v>0</v>
      </c>
      <c r="L152" s="2116">
        <v>0</v>
      </c>
      <c r="M152" s="2117">
        <v>0</v>
      </c>
      <c r="N152" s="276"/>
      <c r="O152" s="274"/>
      <c r="P152" s="275"/>
      <c r="Q152" s="223"/>
      <c r="R152" s="378"/>
      <c r="S152" s="1015"/>
      <c r="T152" s="1015"/>
      <c r="U152" s="1015"/>
      <c r="V152" s="1015"/>
      <c r="W152" s="1015"/>
    </row>
    <row r="153" spans="1:23" s="1011" customFormat="1" ht="15" customHeight="1" thickBot="1">
      <c r="A153" s="2691"/>
      <c r="B153" s="2694"/>
      <c r="C153" s="2697"/>
      <c r="D153" s="2536"/>
      <c r="E153" s="2685"/>
      <c r="F153" s="2685"/>
      <c r="G153" s="290" t="s">
        <v>12</v>
      </c>
      <c r="H153" s="2089">
        <f t="shared" ref="H153:M153" si="37">SUM(H150:H152)</f>
        <v>119.6</v>
      </c>
      <c r="I153" s="2089">
        <f t="shared" si="37"/>
        <v>119.6</v>
      </c>
      <c r="J153" s="2089">
        <f t="shared" si="37"/>
        <v>7.66</v>
      </c>
      <c r="K153" s="2089">
        <f t="shared" si="37"/>
        <v>0</v>
      </c>
      <c r="L153" s="2089">
        <f t="shared" si="37"/>
        <v>308.3</v>
      </c>
      <c r="M153" s="2089">
        <f t="shared" si="37"/>
        <v>137</v>
      </c>
      <c r="N153" s="277"/>
      <c r="O153" s="260"/>
      <c r="P153" s="261"/>
      <c r="Q153" s="228"/>
      <c r="R153" s="378"/>
      <c r="S153" s="1015"/>
      <c r="T153" s="1015"/>
      <c r="U153" s="1015"/>
      <c r="V153" s="1015"/>
      <c r="W153" s="1015"/>
    </row>
    <row r="154" spans="1:23" ht="13.15" customHeight="1">
      <c r="A154" s="2689"/>
      <c r="B154" s="2692"/>
      <c r="C154" s="2695"/>
      <c r="D154" s="2534" t="s">
        <v>644</v>
      </c>
      <c r="E154" s="2686" t="s">
        <v>41</v>
      </c>
      <c r="F154" s="2686" t="s">
        <v>180</v>
      </c>
      <c r="G154" s="1046" t="s">
        <v>145</v>
      </c>
      <c r="H154" s="2107">
        <f>I154+K154</f>
        <v>0</v>
      </c>
      <c r="I154" s="2101">
        <v>0</v>
      </c>
      <c r="J154" s="2108"/>
      <c r="K154" s="2103">
        <v>0</v>
      </c>
      <c r="L154" s="2104">
        <v>4.3</v>
      </c>
      <c r="M154" s="2105">
        <v>1.3</v>
      </c>
      <c r="N154" s="276" t="s">
        <v>167</v>
      </c>
      <c r="O154" s="252" t="s">
        <v>42</v>
      </c>
      <c r="P154" s="253"/>
      <c r="Q154" s="216"/>
      <c r="R154" s="378"/>
      <c r="S154" s="1015"/>
      <c r="T154" s="1015"/>
      <c r="U154" s="1015"/>
      <c r="V154" s="1015"/>
      <c r="W154" s="1015"/>
    </row>
    <row r="155" spans="1:23">
      <c r="A155" s="2690"/>
      <c r="B155" s="2693"/>
      <c r="C155" s="2696"/>
      <c r="D155" s="2535"/>
      <c r="E155" s="2730"/>
      <c r="F155" s="2687"/>
      <c r="G155" s="217" t="s">
        <v>80</v>
      </c>
      <c r="H155" s="2095">
        <f>I155+K155</f>
        <v>0</v>
      </c>
      <c r="I155" s="2096">
        <v>0</v>
      </c>
      <c r="J155" s="2097"/>
      <c r="K155" s="2098">
        <v>0</v>
      </c>
      <c r="L155" s="2106">
        <v>66</v>
      </c>
      <c r="M155" s="2100">
        <v>18.600000000000001</v>
      </c>
      <c r="N155" s="276" t="s">
        <v>149</v>
      </c>
      <c r="O155" s="256"/>
      <c r="P155" s="257" t="s">
        <v>42</v>
      </c>
      <c r="Q155" s="221"/>
      <c r="R155" s="378"/>
      <c r="S155" s="1015"/>
      <c r="T155" s="1015"/>
      <c r="U155" s="1015"/>
      <c r="V155" s="1015"/>
      <c r="W155" s="1015"/>
    </row>
    <row r="156" spans="1:23">
      <c r="A156" s="2690"/>
      <c r="B156" s="2693"/>
      <c r="C156" s="2696"/>
      <c r="D156" s="2535"/>
      <c r="E156" s="2684"/>
      <c r="F156" s="2688"/>
      <c r="G156" s="124" t="s">
        <v>37</v>
      </c>
      <c r="H156" s="2112">
        <f>I156+K156</f>
        <v>1</v>
      </c>
      <c r="I156" s="2290">
        <v>1</v>
      </c>
      <c r="J156" s="2279">
        <v>1</v>
      </c>
      <c r="K156" s="2291">
        <v>0</v>
      </c>
      <c r="L156" s="2116">
        <v>1.3</v>
      </c>
      <c r="M156" s="2117">
        <v>0.5</v>
      </c>
      <c r="N156" s="276"/>
      <c r="O156" s="274"/>
      <c r="P156" s="275"/>
      <c r="Q156" s="223"/>
      <c r="R156" s="378"/>
      <c r="S156" s="1015"/>
      <c r="T156" s="1015"/>
      <c r="U156" s="1015"/>
      <c r="V156" s="1015"/>
      <c r="W156" s="1015"/>
    </row>
    <row r="157" spans="1:23" ht="13.5" thickBot="1">
      <c r="A157" s="2691"/>
      <c r="B157" s="2694"/>
      <c r="C157" s="2697"/>
      <c r="D157" s="2536"/>
      <c r="E157" s="2685"/>
      <c r="F157" s="2685"/>
      <c r="G157" s="290" t="s">
        <v>12</v>
      </c>
      <c r="H157" s="2089">
        <f t="shared" ref="H157:M157" si="38">SUM(H154:H156)</f>
        <v>1</v>
      </c>
      <c r="I157" s="2089">
        <f>SUM(I154:I156)</f>
        <v>1</v>
      </c>
      <c r="J157" s="2089">
        <f t="shared" si="38"/>
        <v>1</v>
      </c>
      <c r="K157" s="2089">
        <f t="shared" si="38"/>
        <v>0</v>
      </c>
      <c r="L157" s="2089">
        <f t="shared" si="38"/>
        <v>71.599999999999994</v>
      </c>
      <c r="M157" s="2089">
        <f t="shared" si="38"/>
        <v>20.400000000000002</v>
      </c>
      <c r="N157" s="277"/>
      <c r="O157" s="260"/>
      <c r="P157" s="261"/>
      <c r="Q157" s="228"/>
      <c r="R157" s="378"/>
      <c r="S157" s="1015"/>
      <c r="T157" s="1015"/>
      <c r="U157" s="1015"/>
      <c r="V157" s="1015"/>
      <c r="W157" s="1015"/>
    </row>
    <row r="158" spans="1:23" ht="13.5" thickBot="1">
      <c r="A158" s="211" t="s">
        <v>11</v>
      </c>
      <c r="B158" s="278" t="s">
        <v>13</v>
      </c>
      <c r="C158" s="2667" t="s">
        <v>14</v>
      </c>
      <c r="D158" s="2668"/>
      <c r="E158" s="2668"/>
      <c r="F158" s="2668"/>
      <c r="G158" s="2669"/>
      <c r="H158" s="2124">
        <f>H59+H63+H67+H71+H75+H79+H84+H88+H92+H116+H96+H100+H104+H112+H121+H125+H129+H133+H137+H141+H157+H145+H153+H149+H108</f>
        <v>3437.34</v>
      </c>
      <c r="I158" s="2124">
        <f t="shared" ref="I158:M158" si="39">I59+I63+I67+I71+I75+I79+I84+I88+I92+I116+I96+I100+I104+I112+I121+I125+I129+I133+I137+I141+I157+I145+I153+I149+I108</f>
        <v>381.93999999999994</v>
      </c>
      <c r="J158" s="2124">
        <f t="shared" si="39"/>
        <v>56.010000000000005</v>
      </c>
      <c r="K158" s="2124">
        <f t="shared" si="39"/>
        <v>3055.4</v>
      </c>
      <c r="L158" s="2124">
        <f t="shared" si="39"/>
        <v>15507</v>
      </c>
      <c r="M158" s="2124">
        <f t="shared" si="39"/>
        <v>6210.5999999999995</v>
      </c>
      <c r="N158" s="279"/>
      <c r="O158" s="280"/>
      <c r="P158" s="280"/>
      <c r="Q158" s="281"/>
      <c r="R158" s="1015"/>
      <c r="S158" s="1015"/>
      <c r="T158" s="1015"/>
      <c r="U158" s="1015"/>
      <c r="V158" s="1015"/>
      <c r="W158" s="1015"/>
    </row>
    <row r="159" spans="1:23" ht="13.5" thickBot="1">
      <c r="A159" s="294" t="s">
        <v>11</v>
      </c>
      <c r="B159" s="2670" t="s">
        <v>64</v>
      </c>
      <c r="C159" s="2670"/>
      <c r="D159" s="2670"/>
      <c r="E159" s="2670"/>
      <c r="F159" s="2670"/>
      <c r="G159" s="2671"/>
      <c r="H159" s="2293">
        <f>H158+H50</f>
        <v>6592.47</v>
      </c>
      <c r="I159" s="2293">
        <f t="shared" ref="I159:M159" si="40">I158+I50</f>
        <v>526.74</v>
      </c>
      <c r="J159" s="2293">
        <f t="shared" si="40"/>
        <v>98.73</v>
      </c>
      <c r="K159" s="2293">
        <f t="shared" si="40"/>
        <v>6065.7300000000005</v>
      </c>
      <c r="L159" s="2293">
        <f t="shared" si="40"/>
        <v>21978.18</v>
      </c>
      <c r="M159" s="2293">
        <f t="shared" si="40"/>
        <v>6210.5999999999995</v>
      </c>
      <c r="N159" s="295"/>
      <c r="O159" s="295"/>
      <c r="P159" s="295"/>
      <c r="Q159" s="296"/>
      <c r="R159" s="1015"/>
      <c r="S159" s="1015"/>
      <c r="T159" s="1015"/>
      <c r="U159" s="1015"/>
      <c r="V159" s="1015"/>
      <c r="W159" s="1015"/>
    </row>
    <row r="160" spans="1:23" ht="13.5" thickBot="1">
      <c r="A160" s="210" t="s">
        <v>13</v>
      </c>
      <c r="B160" s="2725" t="s">
        <v>197</v>
      </c>
      <c r="C160" s="2725"/>
      <c r="D160" s="2725"/>
      <c r="E160" s="2725"/>
      <c r="F160" s="2725"/>
      <c r="G160" s="2725"/>
      <c r="H160" s="2725"/>
      <c r="I160" s="2725"/>
      <c r="J160" s="2725"/>
      <c r="K160" s="2725"/>
      <c r="L160" s="2725"/>
      <c r="M160" s="2725"/>
      <c r="N160" s="2725"/>
      <c r="O160" s="2725"/>
      <c r="P160" s="2725"/>
      <c r="Q160" s="2726"/>
      <c r="R160" s="1015"/>
      <c r="S160" s="1015"/>
      <c r="T160" s="1015"/>
      <c r="U160" s="1015"/>
      <c r="V160" s="1015"/>
      <c r="W160" s="1015"/>
    </row>
    <row r="161" spans="1:23" ht="13.5" thickBot="1">
      <c r="A161" s="211" t="s">
        <v>13</v>
      </c>
      <c r="B161" s="212" t="s">
        <v>11</v>
      </c>
      <c r="C161" s="2727" t="s">
        <v>198</v>
      </c>
      <c r="D161" s="2728"/>
      <c r="E161" s="2728"/>
      <c r="F161" s="2728"/>
      <c r="G161" s="2728"/>
      <c r="H161" s="2728"/>
      <c r="I161" s="2728"/>
      <c r="J161" s="2728"/>
      <c r="K161" s="2728"/>
      <c r="L161" s="2728"/>
      <c r="M161" s="2728"/>
      <c r="N161" s="2728"/>
      <c r="O161" s="2728"/>
      <c r="P161" s="2728"/>
      <c r="Q161" s="2729"/>
      <c r="R161" s="1015"/>
      <c r="S161" s="1015"/>
      <c r="T161" s="1015"/>
      <c r="U161" s="1015"/>
      <c r="V161" s="1015"/>
      <c r="W161" s="1015"/>
    </row>
    <row r="162" spans="1:23" ht="13.15" customHeight="1" thickBot="1">
      <c r="A162" s="2689" t="s">
        <v>13</v>
      </c>
      <c r="B162" s="2692" t="s">
        <v>11</v>
      </c>
      <c r="C162" s="2695" t="s">
        <v>11</v>
      </c>
      <c r="D162" s="2716" t="s">
        <v>199</v>
      </c>
      <c r="E162" s="2682" t="s">
        <v>41</v>
      </c>
      <c r="F162" s="2686" t="s">
        <v>76</v>
      </c>
      <c r="G162" s="2017" t="s">
        <v>145</v>
      </c>
      <c r="H162" s="2271">
        <f>H167+H172+H176+H180+H185+H189+H193+H197+H201+H205+H210+H214+H218+H222</f>
        <v>254.43</v>
      </c>
      <c r="I162" s="2271">
        <f t="shared" ref="I162:M162" si="41">I167+I172+I176+I180+I185+I189+I193+I197+I201+I205+I210+I214+I218+I222</f>
        <v>36.699999999999996</v>
      </c>
      <c r="J162" s="2271">
        <f t="shared" si="41"/>
        <v>0</v>
      </c>
      <c r="K162" s="2271">
        <f t="shared" si="41"/>
        <v>217.73000000000002</v>
      </c>
      <c r="L162" s="2271">
        <f t="shared" si="41"/>
        <v>2529.8000000000002</v>
      </c>
      <c r="M162" s="2271">
        <f t="shared" si="41"/>
        <v>36.4</v>
      </c>
      <c r="N162" s="235"/>
      <c r="O162" s="252"/>
      <c r="P162" s="253"/>
      <c r="Q162" s="216"/>
      <c r="R162" s="1015"/>
      <c r="S162" s="1015"/>
      <c r="T162" s="1015"/>
      <c r="U162" s="1015"/>
      <c r="V162" s="1015"/>
      <c r="W162" s="1015"/>
    </row>
    <row r="163" spans="1:23">
      <c r="A163" s="2690"/>
      <c r="B163" s="2693"/>
      <c r="C163" s="2696"/>
      <c r="D163" s="2717"/>
      <c r="E163" s="2683"/>
      <c r="F163" s="2687"/>
      <c r="G163" s="2018" t="s">
        <v>80</v>
      </c>
      <c r="H163" s="2272">
        <f>H168+H173+H177+H181+H186+H194+H198+H202+H206+H211+H215+H219+H223</f>
        <v>7154.2999999999993</v>
      </c>
      <c r="I163" s="2272">
        <f t="shared" ref="I163:M163" si="42">I168+I173+I177+I181+I186+I194+I198+I202+I206+I211+I215+I219+I223</f>
        <v>52.839999999999996</v>
      </c>
      <c r="J163" s="2272">
        <f t="shared" si="42"/>
        <v>19.309999999999999</v>
      </c>
      <c r="K163" s="2272">
        <f t="shared" si="42"/>
        <v>7101.4600000000009</v>
      </c>
      <c r="L163" s="2271">
        <f>L168+L173+L177+L181+L186+L190+L194+L198+L202+L206+L211+L215+L219+L223</f>
        <v>4067.75</v>
      </c>
      <c r="M163" s="2272">
        <f t="shared" si="42"/>
        <v>206.1</v>
      </c>
      <c r="N163" s="276"/>
      <c r="O163" s="256"/>
      <c r="P163" s="257"/>
      <c r="Q163" s="221"/>
      <c r="R163" s="1015"/>
      <c r="S163" s="1015"/>
      <c r="T163" s="1015"/>
      <c r="U163" s="1015"/>
      <c r="V163" s="1015"/>
      <c r="W163" s="1015"/>
    </row>
    <row r="164" spans="1:23">
      <c r="A164" s="2690"/>
      <c r="B164" s="2693"/>
      <c r="C164" s="2696"/>
      <c r="D164" s="2717"/>
      <c r="E164" s="2684"/>
      <c r="F164" s="2688"/>
      <c r="G164" s="2018" t="s">
        <v>37</v>
      </c>
      <c r="H164" s="2272">
        <f>H169+H174+H178+H182+H187+H191+H195+H199+H203+H207+H212+H216+H220+H224</f>
        <v>1120.48</v>
      </c>
      <c r="I164" s="2272">
        <f t="shared" ref="I164:M164" si="43">I169+I174+I178+I182+I187+I191+I195+I199+I203+I207+I212+I216+I220+I224</f>
        <v>11.509999999999998</v>
      </c>
      <c r="J164" s="2272">
        <f t="shared" si="43"/>
        <v>7.4499999999999993</v>
      </c>
      <c r="K164" s="2272">
        <f t="shared" si="43"/>
        <v>1108.97</v>
      </c>
      <c r="L164" s="2272">
        <f t="shared" si="43"/>
        <v>1.2</v>
      </c>
      <c r="M164" s="2272">
        <f t="shared" si="43"/>
        <v>0</v>
      </c>
      <c r="N164" s="276"/>
      <c r="O164" s="274"/>
      <c r="P164" s="275"/>
      <c r="Q164" s="223"/>
      <c r="R164" s="1015"/>
      <c r="S164" s="1015"/>
      <c r="T164" s="1015"/>
      <c r="U164" s="1015"/>
      <c r="V164" s="1015"/>
      <c r="W164" s="1015"/>
    </row>
    <row r="165" spans="1:23" ht="6.6" customHeight="1">
      <c r="A165" s="2690"/>
      <c r="B165" s="2693"/>
      <c r="C165" s="2696"/>
      <c r="D165" s="2717"/>
      <c r="E165" s="2684"/>
      <c r="F165" s="2684"/>
      <c r="G165" s="124"/>
      <c r="H165" s="2273"/>
      <c r="I165" s="2294"/>
      <c r="J165" s="2294"/>
      <c r="K165" s="2294"/>
      <c r="L165" s="2116"/>
      <c r="M165" s="2117"/>
      <c r="N165" s="276"/>
      <c r="O165" s="274"/>
      <c r="P165" s="1015"/>
      <c r="Q165" s="223"/>
      <c r="R165" s="1015"/>
      <c r="S165" s="1015"/>
      <c r="T165" s="1015"/>
      <c r="U165" s="1015"/>
      <c r="V165" s="1015"/>
      <c r="W165" s="1015"/>
    </row>
    <row r="166" spans="1:23" ht="13.5" thickBot="1">
      <c r="A166" s="2691"/>
      <c r="B166" s="2694"/>
      <c r="C166" s="2697"/>
      <c r="D166" s="2718"/>
      <c r="E166" s="2685"/>
      <c r="F166" s="2685"/>
      <c r="G166" s="224" t="s">
        <v>12</v>
      </c>
      <c r="H166" s="2282">
        <f t="shared" ref="H166:M166" si="44">H162+H163+H164</f>
        <v>8529.2099999999991</v>
      </c>
      <c r="I166" s="2094">
        <f t="shared" si="44"/>
        <v>101.04999999999998</v>
      </c>
      <c r="J166" s="2094">
        <f>J162+J163+J164</f>
        <v>26.759999999999998</v>
      </c>
      <c r="K166" s="2094">
        <f t="shared" si="44"/>
        <v>8428.16</v>
      </c>
      <c r="L166" s="2282">
        <f t="shared" si="44"/>
        <v>6598.75</v>
      </c>
      <c r="M166" s="2282">
        <f t="shared" si="44"/>
        <v>242.5</v>
      </c>
      <c r="N166" s="277"/>
      <c r="O166" s="260"/>
      <c r="P166" s="261"/>
      <c r="Q166" s="228"/>
      <c r="R166" s="1015"/>
      <c r="S166" s="1015"/>
      <c r="T166" s="1015"/>
      <c r="U166" s="1015"/>
      <c r="V166" s="1015"/>
      <c r="W166" s="1015"/>
    </row>
    <row r="167" spans="1:23" ht="13.15" customHeight="1">
      <c r="A167" s="2689"/>
      <c r="B167" s="2692"/>
      <c r="C167" s="2695"/>
      <c r="D167" s="2534" t="s">
        <v>200</v>
      </c>
      <c r="E167" s="2682" t="s">
        <v>41</v>
      </c>
      <c r="F167" s="2686" t="s">
        <v>54</v>
      </c>
      <c r="G167" s="1046" t="s">
        <v>145</v>
      </c>
      <c r="H167" s="2107">
        <f>I167+K167</f>
        <v>100</v>
      </c>
      <c r="I167" s="2101">
        <v>35.799999999999997</v>
      </c>
      <c r="J167" s="2102">
        <v>0</v>
      </c>
      <c r="K167" s="2103">
        <v>64.2</v>
      </c>
      <c r="L167" s="2104">
        <v>0</v>
      </c>
      <c r="M167" s="2105">
        <v>0</v>
      </c>
      <c r="N167" s="235" t="s">
        <v>149</v>
      </c>
      <c r="O167" s="252" t="s">
        <v>42</v>
      </c>
      <c r="P167" s="253"/>
      <c r="Q167" s="216"/>
      <c r="R167" s="1015"/>
      <c r="S167" s="1015"/>
      <c r="T167" s="1015"/>
      <c r="U167" s="1015"/>
      <c r="V167" s="1015"/>
      <c r="W167" s="1015"/>
    </row>
    <row r="168" spans="1:23">
      <c r="A168" s="2690"/>
      <c r="B168" s="2693"/>
      <c r="C168" s="2696"/>
      <c r="D168" s="2535"/>
      <c r="E168" s="2683"/>
      <c r="F168" s="2687"/>
      <c r="G168" s="217" t="s">
        <v>80</v>
      </c>
      <c r="H168" s="2095">
        <f>I168+K168</f>
        <v>2398.5</v>
      </c>
      <c r="I168" s="2096">
        <v>15</v>
      </c>
      <c r="J168" s="2097">
        <v>9.66</v>
      </c>
      <c r="K168" s="2098">
        <v>2383.5</v>
      </c>
      <c r="L168" s="2106">
        <v>0</v>
      </c>
      <c r="M168" s="2100">
        <v>0</v>
      </c>
      <c r="N168" s="276"/>
      <c r="O168" s="256"/>
      <c r="P168" s="257"/>
      <c r="Q168" s="221"/>
      <c r="R168" s="1015"/>
      <c r="S168" s="1015"/>
      <c r="T168" s="1015"/>
      <c r="U168" s="1015"/>
      <c r="V168" s="1015"/>
      <c r="W168" s="1015"/>
    </row>
    <row r="169" spans="1:23">
      <c r="A169" s="2690"/>
      <c r="B169" s="2693"/>
      <c r="C169" s="2696"/>
      <c r="D169" s="2535"/>
      <c r="E169" s="2684"/>
      <c r="F169" s="2688"/>
      <c r="G169" s="217" t="s">
        <v>37</v>
      </c>
      <c r="H169" s="2095">
        <f>I169+K169</f>
        <v>0.6</v>
      </c>
      <c r="I169" s="2096">
        <v>0.6</v>
      </c>
      <c r="J169" s="2097">
        <v>0.6</v>
      </c>
      <c r="K169" s="2098">
        <v>0</v>
      </c>
      <c r="L169" s="2106">
        <v>0</v>
      </c>
      <c r="M169" s="2100">
        <v>0</v>
      </c>
      <c r="N169" s="276"/>
      <c r="O169" s="274"/>
      <c r="P169" s="275"/>
      <c r="Q169" s="223"/>
      <c r="R169" s="1015"/>
      <c r="S169" s="1015"/>
      <c r="T169" s="1015"/>
      <c r="U169" s="1015"/>
      <c r="V169" s="1015"/>
      <c r="W169" s="1015"/>
    </row>
    <row r="170" spans="1:23">
      <c r="A170" s="2690"/>
      <c r="B170" s="2693"/>
      <c r="C170" s="2696"/>
      <c r="D170" s="2535"/>
      <c r="E170" s="2684"/>
      <c r="F170" s="2684"/>
      <c r="G170" s="124"/>
      <c r="H170" s="2112"/>
      <c r="I170" s="2113"/>
      <c r="J170" s="2114"/>
      <c r="K170" s="2115"/>
      <c r="L170" s="2116"/>
      <c r="M170" s="2117"/>
      <c r="N170" s="276"/>
      <c r="O170" s="274"/>
      <c r="P170" s="1015"/>
      <c r="Q170" s="223"/>
      <c r="R170" s="1015"/>
      <c r="S170" s="1015"/>
      <c r="T170" s="1015"/>
      <c r="U170" s="1015"/>
      <c r="V170" s="1015"/>
      <c r="W170" s="1015"/>
    </row>
    <row r="171" spans="1:23" ht="39" customHeight="1" thickBot="1">
      <c r="A171" s="2691"/>
      <c r="B171" s="2694"/>
      <c r="C171" s="2697"/>
      <c r="D171" s="2536"/>
      <c r="E171" s="2685"/>
      <c r="F171" s="2685"/>
      <c r="G171" s="224" t="s">
        <v>12</v>
      </c>
      <c r="H171" s="2089">
        <f>SUM(H167:H169)</f>
        <v>2499.1</v>
      </c>
      <c r="I171" s="2090">
        <f>SUM(I167:I169)</f>
        <v>51.4</v>
      </c>
      <c r="J171" s="2091">
        <f>SUM(J167:J169)</f>
        <v>10.26</v>
      </c>
      <c r="K171" s="2092">
        <f>SUM(K167:K169)</f>
        <v>2447.6999999999998</v>
      </c>
      <c r="L171" s="2092">
        <f t="shared" ref="L171:M171" si="45">SUM(L167:L169)</f>
        <v>0</v>
      </c>
      <c r="M171" s="2092">
        <f t="shared" si="45"/>
        <v>0</v>
      </c>
      <c r="N171" s="277"/>
      <c r="O171" s="260"/>
      <c r="P171" s="261"/>
      <c r="Q171" s="228"/>
      <c r="R171" s="1015"/>
      <c r="S171" s="1015"/>
      <c r="T171" s="1015"/>
      <c r="U171" s="1015"/>
      <c r="V171" s="1015"/>
      <c r="W171" s="1015"/>
    </row>
    <row r="172" spans="1:23" ht="13.15" customHeight="1">
      <c r="A172" s="2689"/>
      <c r="B172" s="2692"/>
      <c r="C172" s="2695"/>
      <c r="D172" s="2534" t="s">
        <v>201</v>
      </c>
      <c r="E172" s="2682" t="s">
        <v>41</v>
      </c>
      <c r="F172" s="2686" t="s">
        <v>54</v>
      </c>
      <c r="G172" s="1046" t="s">
        <v>145</v>
      </c>
      <c r="H172" s="2107">
        <f>I172+K172</f>
        <v>10</v>
      </c>
      <c r="I172" s="2101">
        <v>0.3</v>
      </c>
      <c r="J172" s="2102">
        <v>0</v>
      </c>
      <c r="K172" s="2103">
        <v>9.6999999999999993</v>
      </c>
      <c r="L172" s="2104">
        <v>450.1</v>
      </c>
      <c r="M172" s="2105">
        <v>0</v>
      </c>
      <c r="N172" s="235" t="s">
        <v>1078</v>
      </c>
      <c r="O172" s="252"/>
      <c r="P172" s="253" t="s">
        <v>42</v>
      </c>
      <c r="Q172" s="216"/>
      <c r="R172" s="1015"/>
      <c r="S172" s="1015"/>
      <c r="T172" s="1015"/>
      <c r="U172" s="1015"/>
      <c r="V172" s="1015"/>
      <c r="W172" s="1015"/>
    </row>
    <row r="173" spans="1:23">
      <c r="A173" s="2690"/>
      <c r="B173" s="2693"/>
      <c r="C173" s="2696"/>
      <c r="D173" s="2535"/>
      <c r="E173" s="2683"/>
      <c r="F173" s="2687"/>
      <c r="G173" s="217" t="s">
        <v>80</v>
      </c>
      <c r="H173" s="2095">
        <f>I173+K173</f>
        <v>505.79999999999995</v>
      </c>
      <c r="I173" s="2096">
        <v>4.9000000000000004</v>
      </c>
      <c r="J173" s="2097">
        <v>1.97</v>
      </c>
      <c r="K173" s="2098">
        <v>500.9</v>
      </c>
      <c r="L173" s="2106">
        <v>333.9</v>
      </c>
      <c r="M173" s="2100">
        <v>0</v>
      </c>
      <c r="N173" s="276"/>
      <c r="O173" s="256"/>
      <c r="P173" s="257"/>
      <c r="Q173" s="221"/>
      <c r="R173" s="1015"/>
      <c r="S173" s="1015"/>
      <c r="T173" s="1015"/>
      <c r="U173" s="1015"/>
      <c r="V173" s="1015"/>
      <c r="W173" s="1015"/>
    </row>
    <row r="174" spans="1:23">
      <c r="A174" s="2690"/>
      <c r="B174" s="2693"/>
      <c r="C174" s="2696"/>
      <c r="D174" s="2535"/>
      <c r="E174" s="2684"/>
      <c r="F174" s="2688"/>
      <c r="G174" s="217" t="s">
        <v>37</v>
      </c>
      <c r="H174" s="2095">
        <f>I174+K174</f>
        <v>0.3</v>
      </c>
      <c r="I174" s="2096">
        <v>0.3</v>
      </c>
      <c r="J174" s="2097">
        <v>0.3</v>
      </c>
      <c r="K174" s="2098">
        <v>0</v>
      </c>
      <c r="L174" s="2106">
        <v>0.3</v>
      </c>
      <c r="M174" s="2100">
        <v>0</v>
      </c>
      <c r="N174" s="276"/>
      <c r="O174" s="274"/>
      <c r="P174" s="275"/>
      <c r="Q174" s="223"/>
      <c r="R174" s="1015"/>
      <c r="S174" s="1015"/>
      <c r="T174" s="1015"/>
      <c r="U174" s="1015"/>
      <c r="V174" s="1015"/>
      <c r="W174" s="1015"/>
    </row>
    <row r="175" spans="1:23" ht="13.5" thickBot="1">
      <c r="A175" s="2691"/>
      <c r="B175" s="2694"/>
      <c r="C175" s="2697"/>
      <c r="D175" s="2536"/>
      <c r="E175" s="2685"/>
      <c r="F175" s="2685"/>
      <c r="G175" s="224" t="s">
        <v>12</v>
      </c>
      <c r="H175" s="2089">
        <f>H172+H173+H174</f>
        <v>516.09999999999991</v>
      </c>
      <c r="I175" s="2090">
        <f>SUM(I172:I174)</f>
        <v>5.5</v>
      </c>
      <c r="J175" s="2091">
        <f>SUM(J172:J174)</f>
        <v>2.27</v>
      </c>
      <c r="K175" s="2092">
        <f>SUM(K172:K174)</f>
        <v>510.59999999999997</v>
      </c>
      <c r="L175" s="2092">
        <f>SUM(L172:L174)</f>
        <v>784.3</v>
      </c>
      <c r="M175" s="2092">
        <f>SUM(M172:M174)</f>
        <v>0</v>
      </c>
      <c r="N175" s="277"/>
      <c r="O175" s="260"/>
      <c r="P175" s="261"/>
      <c r="Q175" s="228"/>
      <c r="R175" s="1015"/>
      <c r="S175" s="1015"/>
      <c r="T175" s="1015"/>
      <c r="U175" s="1015"/>
      <c r="V175" s="1015"/>
      <c r="W175" s="1015"/>
    </row>
    <row r="176" spans="1:23" ht="13.15" customHeight="1">
      <c r="A176" s="2689"/>
      <c r="B176" s="2692"/>
      <c r="C176" s="2695"/>
      <c r="D176" s="2534" t="s">
        <v>202</v>
      </c>
      <c r="E176" s="2682" t="s">
        <v>41</v>
      </c>
      <c r="F176" s="2686" t="s">
        <v>165</v>
      </c>
      <c r="G176" s="1046" t="s">
        <v>145</v>
      </c>
      <c r="H176" s="2095">
        <f>I176+K176</f>
        <v>0</v>
      </c>
      <c r="I176" s="2101">
        <v>0</v>
      </c>
      <c r="J176" s="2102">
        <v>0</v>
      </c>
      <c r="K176" s="2103">
        <v>0</v>
      </c>
      <c r="L176" s="2104">
        <v>1631.2</v>
      </c>
      <c r="M176" s="2105">
        <v>0</v>
      </c>
      <c r="N176" s="2258" t="s">
        <v>1079</v>
      </c>
      <c r="O176" s="252" t="s">
        <v>42</v>
      </c>
      <c r="P176" s="253"/>
      <c r="Q176" s="216"/>
      <c r="R176" s="1015"/>
      <c r="S176" s="1015"/>
      <c r="T176" s="1015"/>
      <c r="U176" s="1015"/>
      <c r="V176" s="1015"/>
      <c r="W176" s="1015"/>
    </row>
    <row r="177" spans="1:23">
      <c r="A177" s="2690"/>
      <c r="B177" s="2693"/>
      <c r="C177" s="2696"/>
      <c r="D177" s="2535"/>
      <c r="E177" s="2683"/>
      <c r="F177" s="2687"/>
      <c r="G177" s="217" t="s">
        <v>80</v>
      </c>
      <c r="H177" s="2095">
        <f>I177+K177</f>
        <v>0</v>
      </c>
      <c r="I177" s="2096">
        <v>0</v>
      </c>
      <c r="J177" s="2097">
        <v>0</v>
      </c>
      <c r="K177" s="2098">
        <v>0</v>
      </c>
      <c r="L177" s="2106">
        <v>1818.15</v>
      </c>
      <c r="M177" s="2100">
        <v>0</v>
      </c>
      <c r="N177" s="276"/>
      <c r="O177" s="256"/>
      <c r="P177" s="257"/>
      <c r="Q177" s="221"/>
      <c r="R177" s="1015"/>
      <c r="S177" s="1015"/>
      <c r="T177" s="1015"/>
      <c r="U177" s="1015"/>
      <c r="V177" s="1015"/>
      <c r="W177" s="1015"/>
    </row>
    <row r="178" spans="1:23">
      <c r="A178" s="2690"/>
      <c r="B178" s="2693"/>
      <c r="C178" s="2696"/>
      <c r="D178" s="2535"/>
      <c r="E178" s="2684"/>
      <c r="F178" s="2688"/>
      <c r="G178" s="217" t="s">
        <v>37</v>
      </c>
      <c r="H178" s="2095">
        <f>I178+K178</f>
        <v>0.9</v>
      </c>
      <c r="I178" s="2096">
        <v>0.9</v>
      </c>
      <c r="J178" s="2097">
        <v>0.89</v>
      </c>
      <c r="K178" s="2098">
        <v>0</v>
      </c>
      <c r="L178" s="2106">
        <v>0.9</v>
      </c>
      <c r="M178" s="2100">
        <v>0</v>
      </c>
      <c r="N178" s="276"/>
      <c r="O178" s="274"/>
      <c r="P178" s="275"/>
      <c r="Q178" s="223"/>
      <c r="R178" s="1015"/>
      <c r="S178" s="1015"/>
      <c r="T178" s="1015"/>
      <c r="U178" s="1015"/>
      <c r="V178" s="1015"/>
      <c r="W178" s="1015"/>
    </row>
    <row r="179" spans="1:23" ht="13.5" thickBot="1">
      <c r="A179" s="2691"/>
      <c r="B179" s="2694"/>
      <c r="C179" s="2697"/>
      <c r="D179" s="2536"/>
      <c r="E179" s="2685"/>
      <c r="F179" s="2685"/>
      <c r="G179" s="224" t="s">
        <v>12</v>
      </c>
      <c r="H179" s="2089">
        <f t="shared" ref="H179:M179" si="46">SUM(H176:H178)</f>
        <v>0.9</v>
      </c>
      <c r="I179" s="2090">
        <f t="shared" si="46"/>
        <v>0.9</v>
      </c>
      <c r="J179" s="2091">
        <f t="shared" si="46"/>
        <v>0.89</v>
      </c>
      <c r="K179" s="2092">
        <f t="shared" si="46"/>
        <v>0</v>
      </c>
      <c r="L179" s="2093">
        <f t="shared" si="46"/>
        <v>3450.2500000000005</v>
      </c>
      <c r="M179" s="2094">
        <f t="shared" si="46"/>
        <v>0</v>
      </c>
      <c r="N179" s="277"/>
      <c r="O179" s="260"/>
      <c r="P179" s="261"/>
      <c r="Q179" s="228"/>
      <c r="R179" s="1015"/>
      <c r="S179" s="1015"/>
      <c r="T179" s="1015"/>
      <c r="U179" s="1015"/>
      <c r="V179" s="1015"/>
      <c r="W179" s="1015"/>
    </row>
    <row r="180" spans="1:23" ht="13.15" customHeight="1">
      <c r="A180" s="2689"/>
      <c r="B180" s="2692"/>
      <c r="C180" s="2695"/>
      <c r="D180" s="2534" t="s">
        <v>203</v>
      </c>
      <c r="E180" s="2682" t="s">
        <v>41</v>
      </c>
      <c r="F180" s="2686" t="s">
        <v>165</v>
      </c>
      <c r="G180" s="1046" t="s">
        <v>145</v>
      </c>
      <c r="H180" s="2107">
        <f>I180+K180</f>
        <v>0</v>
      </c>
      <c r="I180" s="2101">
        <v>0</v>
      </c>
      <c r="J180" s="2108"/>
      <c r="K180" s="2103">
        <v>0</v>
      </c>
      <c r="L180" s="2104">
        <v>48.5</v>
      </c>
      <c r="M180" s="2105">
        <v>36.4</v>
      </c>
      <c r="N180" s="235" t="s">
        <v>148</v>
      </c>
      <c r="O180" s="252" t="s">
        <v>42</v>
      </c>
      <c r="P180" s="253"/>
      <c r="Q180" s="216"/>
      <c r="R180" s="1015"/>
      <c r="S180" s="1015"/>
      <c r="T180" s="1015"/>
      <c r="U180" s="1015"/>
      <c r="V180" s="1015"/>
      <c r="W180" s="1015"/>
    </row>
    <row r="181" spans="1:23" ht="25.5">
      <c r="A181" s="2690"/>
      <c r="B181" s="2693"/>
      <c r="C181" s="2696"/>
      <c r="D181" s="2535"/>
      <c r="E181" s="2683"/>
      <c r="F181" s="2687"/>
      <c r="G181" s="217" t="s">
        <v>80</v>
      </c>
      <c r="H181" s="2095">
        <f>I181+K181</f>
        <v>43.9</v>
      </c>
      <c r="I181" s="2096">
        <v>2.8</v>
      </c>
      <c r="J181" s="2277">
        <v>1.57</v>
      </c>
      <c r="K181" s="2098">
        <v>41.1</v>
      </c>
      <c r="L181" s="2106">
        <v>274.60000000000002</v>
      </c>
      <c r="M181" s="2100">
        <v>206.1</v>
      </c>
      <c r="N181" s="2257" t="s">
        <v>1080</v>
      </c>
      <c r="O181" s="256"/>
      <c r="P181" s="257"/>
      <c r="Q181" s="221" t="s">
        <v>42</v>
      </c>
      <c r="R181" s="1015"/>
      <c r="S181" s="1015"/>
      <c r="T181" s="1015"/>
      <c r="U181" s="1015"/>
      <c r="V181" s="1015"/>
      <c r="W181" s="1015"/>
    </row>
    <row r="182" spans="1:23">
      <c r="A182" s="2690"/>
      <c r="B182" s="2693"/>
      <c r="C182" s="2696"/>
      <c r="D182" s="2535"/>
      <c r="E182" s="2684"/>
      <c r="F182" s="2688"/>
      <c r="G182" s="217" t="s">
        <v>37</v>
      </c>
      <c r="H182" s="2095">
        <f>I182+K182</f>
        <v>0.4</v>
      </c>
      <c r="I182" s="2283">
        <v>0.4</v>
      </c>
      <c r="J182" s="2277">
        <v>0.4</v>
      </c>
      <c r="K182" s="2111"/>
      <c r="L182" s="2106"/>
      <c r="M182" s="2100"/>
      <c r="N182" s="276"/>
      <c r="O182" s="274"/>
      <c r="P182" s="275"/>
      <c r="Q182" s="223"/>
      <c r="R182" s="1015"/>
      <c r="S182" s="1015"/>
      <c r="T182" s="1015"/>
      <c r="U182" s="1015"/>
      <c r="V182" s="1015"/>
      <c r="W182" s="1015"/>
    </row>
    <row r="183" spans="1:23">
      <c r="A183" s="2690"/>
      <c r="B183" s="2693"/>
      <c r="C183" s="2696"/>
      <c r="D183" s="2535"/>
      <c r="E183" s="2684"/>
      <c r="F183" s="2684"/>
      <c r="G183" s="124"/>
      <c r="H183" s="2112"/>
      <c r="I183" s="2113"/>
      <c r="J183" s="2114"/>
      <c r="K183" s="2115"/>
      <c r="L183" s="2116"/>
      <c r="M183" s="2117"/>
      <c r="N183" s="276"/>
      <c r="O183" s="274"/>
      <c r="P183" s="275"/>
      <c r="Q183" s="223"/>
      <c r="R183" s="1015"/>
      <c r="S183" s="1015"/>
      <c r="T183" s="1015"/>
      <c r="U183" s="1015"/>
      <c r="V183" s="1015"/>
      <c r="W183" s="1015"/>
    </row>
    <row r="184" spans="1:23" ht="13.5" thickBot="1">
      <c r="A184" s="2691"/>
      <c r="B184" s="2694"/>
      <c r="C184" s="2697"/>
      <c r="D184" s="2536"/>
      <c r="E184" s="2685"/>
      <c r="F184" s="2685"/>
      <c r="G184" s="224" t="s">
        <v>12</v>
      </c>
      <c r="H184" s="2089">
        <f t="shared" ref="H184:M184" si="47">SUM(H180:H182)</f>
        <v>44.3</v>
      </c>
      <c r="I184" s="2090">
        <f t="shared" si="47"/>
        <v>3.1999999999999997</v>
      </c>
      <c r="J184" s="2091">
        <f t="shared" si="47"/>
        <v>1.9700000000000002</v>
      </c>
      <c r="K184" s="2092">
        <f t="shared" si="47"/>
        <v>41.1</v>
      </c>
      <c r="L184" s="2093">
        <f t="shared" si="47"/>
        <v>323.10000000000002</v>
      </c>
      <c r="M184" s="2094">
        <f t="shared" si="47"/>
        <v>242.5</v>
      </c>
      <c r="N184" s="2259"/>
      <c r="O184" s="260"/>
      <c r="P184" s="261"/>
      <c r="Q184" s="228"/>
      <c r="R184" s="1015"/>
      <c r="S184" s="1015"/>
      <c r="T184" s="1015"/>
      <c r="U184" s="1015"/>
      <c r="V184" s="1015"/>
      <c r="W184" s="1015"/>
    </row>
    <row r="185" spans="1:23" ht="13.15" customHeight="1">
      <c r="A185" s="2689"/>
      <c r="B185" s="2692"/>
      <c r="C185" s="2695"/>
      <c r="D185" s="2534" t="s">
        <v>204</v>
      </c>
      <c r="E185" s="2682" t="s">
        <v>41</v>
      </c>
      <c r="F185" s="2686" t="s">
        <v>180</v>
      </c>
      <c r="G185" s="1046" t="s">
        <v>145</v>
      </c>
      <c r="H185" s="2107">
        <f>I185+K185</f>
        <v>44.43</v>
      </c>
      <c r="I185" s="2101">
        <v>0</v>
      </c>
      <c r="J185" s="2102">
        <v>0</v>
      </c>
      <c r="K185" s="2103">
        <v>44.43</v>
      </c>
      <c r="L185" s="2104">
        <v>0</v>
      </c>
      <c r="M185" s="2105">
        <v>0</v>
      </c>
      <c r="N185" s="235" t="s">
        <v>149</v>
      </c>
      <c r="O185" s="252" t="s">
        <v>42</v>
      </c>
      <c r="P185" s="253"/>
      <c r="Q185" s="216"/>
      <c r="R185" s="1015"/>
      <c r="S185" s="1015"/>
      <c r="T185" s="1015"/>
      <c r="U185" s="1015"/>
      <c r="V185" s="1015"/>
      <c r="W185" s="1015"/>
    </row>
    <row r="186" spans="1:23">
      <c r="A186" s="2690"/>
      <c r="B186" s="2693"/>
      <c r="C186" s="2696"/>
      <c r="D186" s="2535"/>
      <c r="E186" s="2683"/>
      <c r="F186" s="2687"/>
      <c r="G186" s="217" t="s">
        <v>80</v>
      </c>
      <c r="H186" s="2095">
        <f>I186+K186</f>
        <v>248.70000000000002</v>
      </c>
      <c r="I186" s="2096">
        <v>23.3</v>
      </c>
      <c r="J186" s="2097">
        <v>3.84</v>
      </c>
      <c r="K186" s="2098">
        <v>225.4</v>
      </c>
      <c r="L186" s="2106">
        <v>0</v>
      </c>
      <c r="M186" s="2100">
        <v>0</v>
      </c>
      <c r="N186" s="276"/>
      <c r="O186" s="256"/>
      <c r="P186" s="257"/>
      <c r="Q186" s="221"/>
      <c r="R186" s="1015"/>
      <c r="S186" s="1015"/>
      <c r="T186" s="1015"/>
      <c r="U186" s="1015"/>
      <c r="V186" s="1015"/>
      <c r="W186" s="1015"/>
    </row>
    <row r="187" spans="1:23">
      <c r="A187" s="2690"/>
      <c r="B187" s="2693"/>
      <c r="C187" s="2696"/>
      <c r="D187" s="2535"/>
      <c r="E187" s="2684"/>
      <c r="F187" s="2688"/>
      <c r="G187" s="217" t="s">
        <v>37</v>
      </c>
      <c r="H187" s="2095">
        <f>I187+K187</f>
        <v>17.669999999999998</v>
      </c>
      <c r="I187" s="2096">
        <v>0.7</v>
      </c>
      <c r="J187" s="2097">
        <v>0.7</v>
      </c>
      <c r="K187" s="2098">
        <v>16.97</v>
      </c>
      <c r="L187" s="2106">
        <v>0</v>
      </c>
      <c r="M187" s="2100">
        <v>0</v>
      </c>
      <c r="N187" s="276"/>
      <c r="O187" s="274"/>
      <c r="P187" s="275"/>
      <c r="Q187" s="223"/>
      <c r="R187" s="1015"/>
      <c r="S187" s="1015"/>
      <c r="T187" s="1015"/>
      <c r="U187" s="1015"/>
      <c r="V187" s="1015"/>
      <c r="W187" s="1015"/>
    </row>
    <row r="188" spans="1:23" ht="19.899999999999999" customHeight="1" thickBot="1">
      <c r="A188" s="2691"/>
      <c r="B188" s="2694"/>
      <c r="C188" s="2697"/>
      <c r="D188" s="2536"/>
      <c r="E188" s="2685"/>
      <c r="F188" s="2685"/>
      <c r="G188" s="224" t="s">
        <v>12</v>
      </c>
      <c r="H188" s="2089">
        <f>SUM(H185:H187)</f>
        <v>310.8</v>
      </c>
      <c r="I188" s="2090">
        <f>SUM(I185:I187)</f>
        <v>24</v>
      </c>
      <c r="J188" s="2091">
        <f>SUM(J185:J187)</f>
        <v>4.54</v>
      </c>
      <c r="K188" s="2092">
        <f>SUM(K185:K187)</f>
        <v>286.79999999999995</v>
      </c>
      <c r="L188" s="2092">
        <f t="shared" ref="L188:M188" si="48">SUM(L185:L187)</f>
        <v>0</v>
      </c>
      <c r="M188" s="2092">
        <f t="shared" si="48"/>
        <v>0</v>
      </c>
      <c r="N188" s="277"/>
      <c r="O188" s="260"/>
      <c r="P188" s="261"/>
      <c r="Q188" s="228"/>
      <c r="R188" s="1015"/>
      <c r="S188" s="1015"/>
      <c r="T188" s="1015"/>
      <c r="U188" s="1015"/>
      <c r="V188" s="1015"/>
      <c r="W188" s="1015"/>
    </row>
    <row r="189" spans="1:23" ht="13.15" customHeight="1">
      <c r="A189" s="297"/>
      <c r="B189" s="298"/>
      <c r="C189" s="2252"/>
      <c r="D189" s="2501" t="s">
        <v>205</v>
      </c>
      <c r="E189" s="2682" t="s">
        <v>41</v>
      </c>
      <c r="F189" s="2255" t="s">
        <v>1081</v>
      </c>
      <c r="G189" s="299" t="s">
        <v>145</v>
      </c>
      <c r="H189" s="2295">
        <f>I189+K189</f>
        <v>0</v>
      </c>
      <c r="I189" s="2296">
        <v>0</v>
      </c>
      <c r="J189" s="2297"/>
      <c r="K189" s="2298">
        <v>0</v>
      </c>
      <c r="L189" s="2104">
        <v>400</v>
      </c>
      <c r="M189" s="2299">
        <v>0</v>
      </c>
      <c r="N189" s="235" t="s">
        <v>167</v>
      </c>
      <c r="O189" s="300" t="s">
        <v>42</v>
      </c>
      <c r="P189" s="301"/>
      <c r="Q189" s="302"/>
      <c r="R189" s="1015"/>
      <c r="S189" s="1015"/>
      <c r="T189" s="1015"/>
      <c r="U189" s="1015"/>
      <c r="V189" s="1015"/>
      <c r="W189" s="1015"/>
    </row>
    <row r="190" spans="1:23">
      <c r="A190" s="2247"/>
      <c r="B190" s="2248"/>
      <c r="C190" s="2249"/>
      <c r="D190" s="2512"/>
      <c r="E190" s="2683"/>
      <c r="F190" s="2245"/>
      <c r="G190" s="303" t="s">
        <v>80</v>
      </c>
      <c r="H190" s="2300">
        <f>I190+K190</f>
        <v>0</v>
      </c>
      <c r="I190" s="2301">
        <v>0</v>
      </c>
      <c r="J190" s="2302"/>
      <c r="K190" s="2303">
        <v>0</v>
      </c>
      <c r="L190" s="2122">
        <v>1641.1</v>
      </c>
      <c r="M190" s="2304">
        <v>0</v>
      </c>
      <c r="N190" s="276" t="s">
        <v>149</v>
      </c>
      <c r="O190" s="304"/>
      <c r="P190" s="305" t="s">
        <v>42</v>
      </c>
      <c r="Q190" s="306"/>
      <c r="R190" s="1015"/>
      <c r="S190" s="1015"/>
      <c r="T190" s="1015"/>
      <c r="U190" s="1015"/>
      <c r="V190" s="1015"/>
      <c r="W190" s="1015"/>
    </row>
    <row r="191" spans="1:23">
      <c r="A191" s="2247"/>
      <c r="B191" s="2248"/>
      <c r="C191" s="2249"/>
      <c r="D191" s="2512"/>
      <c r="E191" s="2684"/>
      <c r="F191" s="2245"/>
      <c r="G191" s="307" t="s">
        <v>37</v>
      </c>
      <c r="H191" s="2305">
        <f>I191+K191</f>
        <v>289</v>
      </c>
      <c r="I191" s="2306">
        <v>0</v>
      </c>
      <c r="J191" s="2307"/>
      <c r="K191" s="2308">
        <v>289</v>
      </c>
      <c r="L191" s="2106">
        <v>0</v>
      </c>
      <c r="M191" s="2309">
        <v>0</v>
      </c>
      <c r="N191" s="276"/>
      <c r="O191" s="308"/>
      <c r="P191" s="309"/>
      <c r="Q191" s="310"/>
      <c r="R191" s="1015"/>
      <c r="S191" s="1015"/>
      <c r="T191" s="1015"/>
      <c r="U191" s="1015"/>
      <c r="V191" s="1015"/>
      <c r="W191" s="1015"/>
    </row>
    <row r="192" spans="1:23" ht="13.5" thickBot="1">
      <c r="A192" s="311"/>
      <c r="B192" s="312"/>
      <c r="C192" s="2253"/>
      <c r="D192" s="2502"/>
      <c r="E192" s="2685"/>
      <c r="F192" s="2256"/>
      <c r="G192" s="224" t="s">
        <v>12</v>
      </c>
      <c r="H192" s="2310">
        <f t="shared" ref="H192:M192" si="49">H189+H190+H191</f>
        <v>289</v>
      </c>
      <c r="I192" s="2310">
        <f t="shared" si="49"/>
        <v>0</v>
      </c>
      <c r="J192" s="2310">
        <f t="shared" si="49"/>
        <v>0</v>
      </c>
      <c r="K192" s="2310">
        <f t="shared" si="49"/>
        <v>289</v>
      </c>
      <c r="L192" s="2310">
        <f t="shared" si="49"/>
        <v>2041.1</v>
      </c>
      <c r="M192" s="2310">
        <f t="shared" si="49"/>
        <v>0</v>
      </c>
      <c r="N192" s="277"/>
      <c r="O192" s="260"/>
      <c r="P192" s="261"/>
      <c r="Q192" s="228"/>
      <c r="R192" s="1015"/>
      <c r="S192" s="1015"/>
      <c r="T192" s="1015"/>
      <c r="U192" s="1015"/>
      <c r="V192" s="1015"/>
      <c r="W192" s="1015"/>
    </row>
    <row r="193" spans="1:23" ht="13.15" customHeight="1">
      <c r="A193" s="2689"/>
      <c r="B193" s="2692"/>
      <c r="C193" s="2695"/>
      <c r="D193" s="2534" t="s">
        <v>645</v>
      </c>
      <c r="E193" s="2682" t="s">
        <v>41</v>
      </c>
      <c r="F193" s="2686" t="s">
        <v>54</v>
      </c>
      <c r="G193" s="1046" t="s">
        <v>145</v>
      </c>
      <c r="H193" s="2107">
        <f>I193+K193</f>
        <v>0</v>
      </c>
      <c r="I193" s="2101">
        <v>0</v>
      </c>
      <c r="J193" s="2108"/>
      <c r="K193" s="2103">
        <v>0</v>
      </c>
      <c r="L193" s="2104">
        <v>0</v>
      </c>
      <c r="M193" s="2105">
        <v>0</v>
      </c>
      <c r="N193" s="235"/>
      <c r="O193" s="252"/>
      <c r="P193" s="253"/>
      <c r="Q193" s="216"/>
      <c r="R193" s="1015"/>
      <c r="S193" s="1015"/>
      <c r="T193" s="1015"/>
      <c r="U193" s="1015"/>
      <c r="V193" s="1015"/>
      <c r="W193" s="1015"/>
    </row>
    <row r="194" spans="1:23">
      <c r="A194" s="2690"/>
      <c r="B194" s="2693"/>
      <c r="C194" s="2696"/>
      <c r="D194" s="2535"/>
      <c r="E194" s="2683"/>
      <c r="F194" s="2687"/>
      <c r="G194" s="217" t="s">
        <v>80</v>
      </c>
      <c r="H194" s="2095">
        <f>I194+K194</f>
        <v>0</v>
      </c>
      <c r="I194" s="2096">
        <v>0</v>
      </c>
      <c r="J194" s="2109"/>
      <c r="K194" s="2098">
        <v>0</v>
      </c>
      <c r="L194" s="2106">
        <v>0</v>
      </c>
      <c r="M194" s="2100">
        <v>0</v>
      </c>
      <c r="N194" s="276"/>
      <c r="O194" s="256"/>
      <c r="P194" s="257"/>
      <c r="Q194" s="221"/>
      <c r="R194" s="1015"/>
      <c r="S194" s="1015"/>
      <c r="T194" s="1015"/>
      <c r="U194" s="1015"/>
      <c r="V194" s="1015"/>
      <c r="W194" s="1015"/>
    </row>
    <row r="195" spans="1:23">
      <c r="A195" s="2690"/>
      <c r="B195" s="2693"/>
      <c r="C195" s="2696"/>
      <c r="D195" s="2535"/>
      <c r="E195" s="2684"/>
      <c r="F195" s="2688"/>
      <c r="G195" s="217" t="s">
        <v>37</v>
      </c>
      <c r="H195" s="2095">
        <f>I195+K195</f>
        <v>0</v>
      </c>
      <c r="I195" s="2110"/>
      <c r="J195" s="2109"/>
      <c r="K195" s="2111"/>
      <c r="L195" s="2106"/>
      <c r="M195" s="2100"/>
      <c r="N195" s="276"/>
      <c r="O195" s="274"/>
      <c r="P195" s="275"/>
      <c r="Q195" s="223"/>
      <c r="R195" s="1015"/>
      <c r="S195" s="1015"/>
      <c r="T195" s="1015"/>
      <c r="U195" s="1015"/>
      <c r="V195" s="1015"/>
      <c r="W195" s="1015"/>
    </row>
    <row r="196" spans="1:23" ht="13.5" thickBot="1">
      <c r="A196" s="2691"/>
      <c r="B196" s="2694"/>
      <c r="C196" s="2697"/>
      <c r="D196" s="2536"/>
      <c r="E196" s="2685"/>
      <c r="F196" s="2685"/>
      <c r="G196" s="224" t="s">
        <v>12</v>
      </c>
      <c r="H196" s="2089">
        <f t="shared" ref="H196:M196" si="50">SUM(H193:H195)</f>
        <v>0</v>
      </c>
      <c r="I196" s="2090">
        <f t="shared" si="50"/>
        <v>0</v>
      </c>
      <c r="J196" s="2091">
        <f t="shared" si="50"/>
        <v>0</v>
      </c>
      <c r="K196" s="2092">
        <f t="shared" si="50"/>
        <v>0</v>
      </c>
      <c r="L196" s="2093">
        <f t="shared" si="50"/>
        <v>0</v>
      </c>
      <c r="M196" s="2094">
        <f t="shared" si="50"/>
        <v>0</v>
      </c>
      <c r="N196" s="277"/>
      <c r="O196" s="260"/>
      <c r="P196" s="261"/>
      <c r="Q196" s="228"/>
      <c r="R196" s="1015"/>
      <c r="S196" s="1015"/>
      <c r="T196" s="1015"/>
      <c r="U196" s="1015"/>
      <c r="V196" s="1015"/>
      <c r="W196" s="1015"/>
    </row>
    <row r="197" spans="1:23" ht="13.15" customHeight="1">
      <c r="A197" s="2689"/>
      <c r="B197" s="2692"/>
      <c r="C197" s="2695"/>
      <c r="D197" s="2534" t="s">
        <v>760</v>
      </c>
      <c r="E197" s="2682" t="s">
        <v>41</v>
      </c>
      <c r="F197" s="2686" t="s">
        <v>1082</v>
      </c>
      <c r="G197" s="1046" t="s">
        <v>145</v>
      </c>
      <c r="H197" s="2107">
        <f>I197+K197</f>
        <v>0</v>
      </c>
      <c r="I197" s="2101">
        <v>0</v>
      </c>
      <c r="J197" s="2108"/>
      <c r="K197" s="2103">
        <v>0</v>
      </c>
      <c r="L197" s="2104">
        <v>0</v>
      </c>
      <c r="M197" s="2105">
        <v>0</v>
      </c>
      <c r="N197" s="235" t="s">
        <v>1083</v>
      </c>
      <c r="O197" s="252" t="s">
        <v>42</v>
      </c>
      <c r="P197" s="253"/>
      <c r="Q197" s="216"/>
      <c r="R197" s="1015"/>
      <c r="S197" s="1015"/>
      <c r="T197" s="1015"/>
      <c r="U197" s="1015"/>
      <c r="V197" s="1015"/>
      <c r="W197" s="1015"/>
    </row>
    <row r="198" spans="1:23">
      <c r="A198" s="2690"/>
      <c r="B198" s="2693"/>
      <c r="C198" s="2696"/>
      <c r="D198" s="2535"/>
      <c r="E198" s="2683"/>
      <c r="F198" s="2687"/>
      <c r="G198" s="217" t="s">
        <v>80</v>
      </c>
      <c r="H198" s="2095">
        <f>I198+K198</f>
        <v>1923</v>
      </c>
      <c r="I198" s="2096">
        <v>0</v>
      </c>
      <c r="J198" s="2109"/>
      <c r="K198" s="2098">
        <v>1923</v>
      </c>
      <c r="L198" s="2106">
        <v>0</v>
      </c>
      <c r="M198" s="2100">
        <v>0</v>
      </c>
      <c r="N198" s="276"/>
      <c r="O198" s="256"/>
      <c r="P198" s="257"/>
      <c r="Q198" s="221"/>
      <c r="R198" s="1015"/>
      <c r="S198" s="1015"/>
      <c r="T198" s="1015"/>
      <c r="U198" s="1015"/>
      <c r="V198" s="1015"/>
      <c r="W198" s="1015"/>
    </row>
    <row r="199" spans="1:23">
      <c r="A199" s="2690"/>
      <c r="B199" s="2693"/>
      <c r="C199" s="2696"/>
      <c r="D199" s="2535"/>
      <c r="E199" s="2684"/>
      <c r="F199" s="2688"/>
      <c r="G199" s="217" t="s">
        <v>37</v>
      </c>
      <c r="H199" s="2095">
        <f>I199+K199</f>
        <v>340</v>
      </c>
      <c r="I199" s="2110"/>
      <c r="J199" s="2109"/>
      <c r="K199" s="2284">
        <v>340</v>
      </c>
      <c r="L199" s="2106">
        <v>0</v>
      </c>
      <c r="M199" s="2100">
        <v>0</v>
      </c>
      <c r="N199" s="276"/>
      <c r="O199" s="274"/>
      <c r="P199" s="275"/>
      <c r="Q199" s="223"/>
      <c r="R199" s="1015"/>
      <c r="S199" s="1015"/>
      <c r="T199" s="1015"/>
      <c r="U199" s="1015"/>
      <c r="V199" s="1015"/>
      <c r="W199" s="1015"/>
    </row>
    <row r="200" spans="1:23" ht="13.5" thickBot="1">
      <c r="A200" s="2691"/>
      <c r="B200" s="2694"/>
      <c r="C200" s="2697"/>
      <c r="D200" s="2536"/>
      <c r="E200" s="2685"/>
      <c r="F200" s="2685"/>
      <c r="G200" s="224" t="s">
        <v>12</v>
      </c>
      <c r="H200" s="2089">
        <f t="shared" ref="H200:M200" si="51">SUM(H197:H199)</f>
        <v>2263</v>
      </c>
      <c r="I200" s="2090">
        <f t="shared" si="51"/>
        <v>0</v>
      </c>
      <c r="J200" s="2091">
        <f t="shared" si="51"/>
        <v>0</v>
      </c>
      <c r="K200" s="2092">
        <f t="shared" si="51"/>
        <v>2263</v>
      </c>
      <c r="L200" s="2093">
        <f t="shared" si="51"/>
        <v>0</v>
      </c>
      <c r="M200" s="2094">
        <f t="shared" si="51"/>
        <v>0</v>
      </c>
      <c r="N200" s="277"/>
      <c r="O200" s="260"/>
      <c r="P200" s="314"/>
      <c r="Q200" s="228"/>
      <c r="R200" s="1015"/>
      <c r="S200" s="1015"/>
      <c r="T200" s="1015"/>
      <c r="U200" s="1015"/>
      <c r="V200" s="1015"/>
      <c r="W200" s="1015"/>
    </row>
    <row r="201" spans="1:23" ht="13.15" customHeight="1">
      <c r="A201" s="2689"/>
      <c r="B201" s="2692"/>
      <c r="C201" s="2695"/>
      <c r="D201" s="2534" t="s">
        <v>206</v>
      </c>
      <c r="E201" s="2682" t="s">
        <v>41</v>
      </c>
      <c r="F201" s="2686" t="s">
        <v>180</v>
      </c>
      <c r="G201" s="1046" t="s">
        <v>145</v>
      </c>
      <c r="H201" s="2107">
        <f>I201+K201</f>
        <v>0</v>
      </c>
      <c r="I201" s="2101">
        <v>0</v>
      </c>
      <c r="J201" s="2108"/>
      <c r="K201" s="2103">
        <v>0</v>
      </c>
      <c r="L201" s="2104">
        <v>0</v>
      </c>
      <c r="M201" s="2105">
        <v>0</v>
      </c>
      <c r="N201" s="276" t="s">
        <v>149</v>
      </c>
      <c r="O201" s="274" t="s">
        <v>42</v>
      </c>
      <c r="P201" s="253"/>
      <c r="Q201" s="216"/>
      <c r="R201" s="1015"/>
      <c r="S201" s="1015"/>
      <c r="T201" s="1015"/>
      <c r="U201" s="1015"/>
      <c r="V201" s="1015"/>
      <c r="W201" s="1015"/>
    </row>
    <row r="202" spans="1:23">
      <c r="A202" s="2690"/>
      <c r="B202" s="2693"/>
      <c r="C202" s="2696"/>
      <c r="D202" s="2535"/>
      <c r="E202" s="2683"/>
      <c r="F202" s="2687"/>
      <c r="G202" s="217" t="s">
        <v>80</v>
      </c>
      <c r="H202" s="2095">
        <f>I202+K202</f>
        <v>276</v>
      </c>
      <c r="I202" s="2096">
        <v>0</v>
      </c>
      <c r="J202" s="2109"/>
      <c r="K202" s="2098">
        <v>276</v>
      </c>
      <c r="L202" s="2106">
        <v>0</v>
      </c>
      <c r="M202" s="2100">
        <v>0</v>
      </c>
      <c r="N202" s="276"/>
      <c r="O202" s="256"/>
      <c r="P202" s="257"/>
      <c r="Q202" s="221"/>
      <c r="R202" s="1015"/>
      <c r="S202" s="1015"/>
      <c r="T202" s="1015"/>
      <c r="U202" s="1015"/>
      <c r="V202" s="1015"/>
      <c r="W202" s="1015"/>
    </row>
    <row r="203" spans="1:23">
      <c r="A203" s="2690"/>
      <c r="B203" s="2693"/>
      <c r="C203" s="2696"/>
      <c r="D203" s="2535"/>
      <c r="E203" s="2684"/>
      <c r="F203" s="2688"/>
      <c r="G203" s="217" t="s">
        <v>37</v>
      </c>
      <c r="H203" s="2095">
        <f>I203+K203</f>
        <v>2.4</v>
      </c>
      <c r="I203" s="2096">
        <v>2.4</v>
      </c>
      <c r="J203" s="2097">
        <v>2.37</v>
      </c>
      <c r="K203" s="2098">
        <v>0</v>
      </c>
      <c r="L203" s="2106">
        <v>0</v>
      </c>
      <c r="M203" s="2100">
        <v>0</v>
      </c>
      <c r="N203" s="276"/>
      <c r="O203" s="274"/>
      <c r="P203" s="275"/>
      <c r="Q203" s="223"/>
      <c r="R203" s="1015"/>
      <c r="S203" s="1015"/>
      <c r="T203" s="1015"/>
      <c r="U203" s="1015"/>
      <c r="V203" s="1015"/>
      <c r="W203" s="1015"/>
    </row>
    <row r="204" spans="1:23" ht="13.5" thickBot="1">
      <c r="A204" s="2691"/>
      <c r="B204" s="2694"/>
      <c r="C204" s="2697"/>
      <c r="D204" s="2536"/>
      <c r="E204" s="2685"/>
      <c r="F204" s="2685"/>
      <c r="G204" s="224" t="s">
        <v>12</v>
      </c>
      <c r="H204" s="2089">
        <f t="shared" ref="H204:M204" si="52">SUM(H201:H203)</f>
        <v>278.39999999999998</v>
      </c>
      <c r="I204" s="2090">
        <f t="shared" si="52"/>
        <v>2.4</v>
      </c>
      <c r="J204" s="2091">
        <f t="shared" si="52"/>
        <v>2.37</v>
      </c>
      <c r="K204" s="2092">
        <f t="shared" si="52"/>
        <v>276</v>
      </c>
      <c r="L204" s="2092">
        <f t="shared" si="52"/>
        <v>0</v>
      </c>
      <c r="M204" s="2094">
        <f t="shared" si="52"/>
        <v>0</v>
      </c>
      <c r="N204" s="277"/>
      <c r="O204" s="260"/>
      <c r="P204" s="261"/>
      <c r="Q204" s="228"/>
      <c r="R204" s="1015"/>
      <c r="S204" s="1015"/>
      <c r="T204" s="1015"/>
      <c r="U204" s="1015"/>
      <c r="V204" s="1015"/>
      <c r="W204" s="1015"/>
    </row>
    <row r="205" spans="1:23" ht="13.15" customHeight="1">
      <c r="A205" s="2689"/>
      <c r="B205" s="2692"/>
      <c r="C205" s="2695"/>
      <c r="D205" s="2534" t="s">
        <v>207</v>
      </c>
      <c r="E205" s="2682" t="s">
        <v>41</v>
      </c>
      <c r="F205" s="2686" t="s">
        <v>180</v>
      </c>
      <c r="G205" s="1046" t="s">
        <v>145</v>
      </c>
      <c r="H205" s="2107">
        <f>I205+K205</f>
        <v>0</v>
      </c>
      <c r="I205" s="2101">
        <v>0</v>
      </c>
      <c r="J205" s="2108"/>
      <c r="K205" s="2103">
        <v>0</v>
      </c>
      <c r="L205" s="2104">
        <v>0</v>
      </c>
      <c r="M205" s="2105">
        <v>0</v>
      </c>
      <c r="N205" s="235" t="s">
        <v>148</v>
      </c>
      <c r="O205" s="252" t="s">
        <v>42</v>
      </c>
      <c r="P205" s="253"/>
      <c r="Q205" s="216"/>
      <c r="R205" s="1015"/>
      <c r="S205" s="1015"/>
      <c r="T205" s="1015"/>
      <c r="U205" s="1015"/>
      <c r="V205" s="1015"/>
      <c r="W205" s="1015"/>
    </row>
    <row r="206" spans="1:23">
      <c r="A206" s="2690"/>
      <c r="B206" s="2693"/>
      <c r="C206" s="2696"/>
      <c r="D206" s="2535"/>
      <c r="E206" s="2683"/>
      <c r="F206" s="2687"/>
      <c r="G206" s="217" t="s">
        <v>80</v>
      </c>
      <c r="H206" s="2095">
        <f>I206+K206</f>
        <v>85.100000000000009</v>
      </c>
      <c r="I206" s="2096">
        <v>0.54</v>
      </c>
      <c r="J206" s="2109"/>
      <c r="K206" s="2098">
        <v>84.56</v>
      </c>
      <c r="L206" s="2106">
        <v>0</v>
      </c>
      <c r="M206" s="2100">
        <v>0</v>
      </c>
      <c r="N206" s="276" t="s">
        <v>149</v>
      </c>
      <c r="O206" s="256" t="s">
        <v>42</v>
      </c>
      <c r="P206" s="257"/>
      <c r="Q206" s="221"/>
      <c r="R206" s="1015"/>
      <c r="S206" s="1015"/>
      <c r="T206" s="1015"/>
      <c r="U206" s="1015"/>
      <c r="V206" s="1015"/>
      <c r="W206" s="1015"/>
    </row>
    <row r="207" spans="1:23">
      <c r="A207" s="2690"/>
      <c r="B207" s="2693"/>
      <c r="C207" s="2696"/>
      <c r="D207" s="2535"/>
      <c r="E207" s="2684"/>
      <c r="F207" s="2688"/>
      <c r="G207" s="217" t="s">
        <v>37</v>
      </c>
      <c r="H207" s="2095">
        <f>I207+K207</f>
        <v>29.01</v>
      </c>
      <c r="I207" s="2096">
        <v>0.01</v>
      </c>
      <c r="J207" s="2097">
        <v>0.01</v>
      </c>
      <c r="K207" s="2098">
        <v>29</v>
      </c>
      <c r="L207" s="2106">
        <v>0</v>
      </c>
      <c r="M207" s="2100">
        <v>0</v>
      </c>
      <c r="N207" s="276"/>
      <c r="O207" s="274"/>
      <c r="P207" s="275"/>
      <c r="Q207" s="223"/>
      <c r="R207" s="1015"/>
      <c r="S207" s="1015"/>
      <c r="T207" s="1015"/>
      <c r="U207" s="1015"/>
      <c r="V207" s="1015"/>
      <c r="W207" s="1015"/>
    </row>
    <row r="208" spans="1:23">
      <c r="A208" s="2690"/>
      <c r="B208" s="2693"/>
      <c r="C208" s="2696"/>
      <c r="D208" s="2535"/>
      <c r="E208" s="2684"/>
      <c r="F208" s="2684"/>
      <c r="G208" s="124"/>
      <c r="H208" s="2112"/>
      <c r="I208" s="2113"/>
      <c r="J208" s="2114"/>
      <c r="K208" s="2115"/>
      <c r="L208" s="2116"/>
      <c r="M208" s="2117"/>
      <c r="N208" s="276"/>
      <c r="O208" s="274"/>
      <c r="P208" s="275"/>
      <c r="Q208" s="223"/>
      <c r="R208" s="1015"/>
      <c r="S208" s="1015"/>
      <c r="T208" s="1015"/>
      <c r="U208" s="1015"/>
      <c r="V208" s="1015"/>
      <c r="W208" s="1015"/>
    </row>
    <row r="209" spans="1:23" ht="28.9" customHeight="1" thickBot="1">
      <c r="A209" s="2691"/>
      <c r="B209" s="2694"/>
      <c r="C209" s="2697"/>
      <c r="D209" s="2536"/>
      <c r="E209" s="2685"/>
      <c r="F209" s="2685"/>
      <c r="G209" s="224" t="s">
        <v>12</v>
      </c>
      <c r="H209" s="2089">
        <f t="shared" ref="H209:M209" si="53">SUM(H205:H207)</f>
        <v>114.11000000000001</v>
      </c>
      <c r="I209" s="2090">
        <f t="shared" si="53"/>
        <v>0.55000000000000004</v>
      </c>
      <c r="J209" s="2091">
        <f t="shared" si="53"/>
        <v>0.01</v>
      </c>
      <c r="K209" s="2092">
        <f t="shared" si="53"/>
        <v>113.56</v>
      </c>
      <c r="L209" s="2092">
        <f t="shared" si="53"/>
        <v>0</v>
      </c>
      <c r="M209" s="2092">
        <f t="shared" si="53"/>
        <v>0</v>
      </c>
      <c r="N209" s="277"/>
      <c r="O209" s="260"/>
      <c r="P209" s="261"/>
      <c r="Q209" s="228"/>
      <c r="R209" s="1015"/>
      <c r="S209" s="1015"/>
      <c r="T209" s="1015"/>
      <c r="U209" s="1015"/>
      <c r="V209" s="1015"/>
      <c r="W209" s="1015"/>
    </row>
    <row r="210" spans="1:23" ht="13.15" customHeight="1">
      <c r="A210" s="2689"/>
      <c r="B210" s="2692"/>
      <c r="C210" s="2695"/>
      <c r="D210" s="2534" t="s">
        <v>208</v>
      </c>
      <c r="E210" s="2682" t="s">
        <v>41</v>
      </c>
      <c r="F210" s="2686" t="s">
        <v>180</v>
      </c>
      <c r="G210" s="1046" t="s">
        <v>145</v>
      </c>
      <c r="H210" s="2107">
        <f>I210+K210</f>
        <v>0</v>
      </c>
      <c r="I210" s="2101">
        <v>0</v>
      </c>
      <c r="J210" s="2108"/>
      <c r="K210" s="2103">
        <v>0</v>
      </c>
      <c r="L210" s="2104">
        <v>0</v>
      </c>
      <c r="M210" s="2105">
        <v>0</v>
      </c>
      <c r="N210" s="235" t="s">
        <v>149</v>
      </c>
      <c r="O210" s="252" t="s">
        <v>42</v>
      </c>
      <c r="P210" s="253"/>
      <c r="Q210" s="216"/>
      <c r="R210" s="1015"/>
      <c r="S210" s="1015"/>
      <c r="T210" s="1015"/>
      <c r="U210" s="1015"/>
      <c r="V210" s="1015"/>
      <c r="W210" s="1015"/>
    </row>
    <row r="211" spans="1:23">
      <c r="A211" s="2690"/>
      <c r="B211" s="2693"/>
      <c r="C211" s="2696"/>
      <c r="D211" s="2535"/>
      <c r="E211" s="2683"/>
      <c r="F211" s="2687"/>
      <c r="G211" s="217" t="s">
        <v>80</v>
      </c>
      <c r="H211" s="2095">
        <f>I211+K211</f>
        <v>1142.4000000000001</v>
      </c>
      <c r="I211" s="2096">
        <v>0</v>
      </c>
      <c r="J211" s="2109"/>
      <c r="K211" s="2098">
        <v>1142.4000000000001</v>
      </c>
      <c r="L211" s="2106">
        <v>0</v>
      </c>
      <c r="M211" s="2100">
        <v>0</v>
      </c>
      <c r="N211" s="276"/>
      <c r="O211" s="256"/>
      <c r="P211" s="257"/>
      <c r="Q211" s="221"/>
      <c r="R211" s="1015"/>
      <c r="S211" s="1015"/>
      <c r="T211" s="1015"/>
      <c r="U211" s="1015"/>
      <c r="V211" s="1015"/>
      <c r="W211" s="1015"/>
    </row>
    <row r="212" spans="1:23">
      <c r="A212" s="2690"/>
      <c r="B212" s="2693"/>
      <c r="C212" s="2696"/>
      <c r="D212" s="2535"/>
      <c r="E212" s="2684"/>
      <c r="F212" s="2688"/>
      <c r="G212" s="217" t="s">
        <v>37</v>
      </c>
      <c r="H212" s="2095">
        <f>I212+K212</f>
        <v>353.5</v>
      </c>
      <c r="I212" s="2096">
        <v>0</v>
      </c>
      <c r="J212" s="2109"/>
      <c r="K212" s="2098">
        <v>353.5</v>
      </c>
      <c r="L212" s="2106">
        <v>0</v>
      </c>
      <c r="M212" s="2100">
        <v>0</v>
      </c>
      <c r="N212" s="276"/>
      <c r="O212" s="274"/>
      <c r="P212" s="275"/>
      <c r="Q212" s="223"/>
      <c r="R212" s="1015"/>
      <c r="S212" s="1015"/>
      <c r="T212" s="1015"/>
      <c r="U212" s="1015"/>
      <c r="V212" s="1015"/>
      <c r="W212" s="1015"/>
    </row>
    <row r="213" spans="1:23" ht="13.5" thickBot="1">
      <c r="A213" s="2691"/>
      <c r="B213" s="2694"/>
      <c r="C213" s="2697"/>
      <c r="D213" s="2536"/>
      <c r="E213" s="2685"/>
      <c r="F213" s="2685"/>
      <c r="G213" s="224" t="s">
        <v>12</v>
      </c>
      <c r="H213" s="2089">
        <f t="shared" ref="H213:M213" si="54">SUM(H210:H212)</f>
        <v>1495.9</v>
      </c>
      <c r="I213" s="2090">
        <f t="shared" si="54"/>
        <v>0</v>
      </c>
      <c r="J213" s="2091">
        <f t="shared" si="54"/>
        <v>0</v>
      </c>
      <c r="K213" s="2092">
        <f t="shared" si="54"/>
        <v>1495.9</v>
      </c>
      <c r="L213" s="2092">
        <f t="shared" si="54"/>
        <v>0</v>
      </c>
      <c r="M213" s="2092">
        <f t="shared" si="54"/>
        <v>0</v>
      </c>
      <c r="N213" s="277"/>
      <c r="O213" s="260"/>
      <c r="P213" s="261"/>
      <c r="Q213" s="228"/>
      <c r="R213" s="1015"/>
      <c r="S213" s="1015"/>
      <c r="T213" s="1015"/>
      <c r="U213" s="1015"/>
      <c r="V213" s="1015"/>
      <c r="W213" s="1015"/>
    </row>
    <row r="214" spans="1:23" ht="13.15" customHeight="1">
      <c r="A214" s="2689"/>
      <c r="B214" s="2692"/>
      <c r="C214" s="2695"/>
      <c r="D214" s="2534" t="s">
        <v>209</v>
      </c>
      <c r="E214" s="2682" t="s">
        <v>41</v>
      </c>
      <c r="F214" s="2686" t="s">
        <v>180</v>
      </c>
      <c r="G214" s="1046" t="s">
        <v>145</v>
      </c>
      <c r="H214" s="2107">
        <f>I214+K214</f>
        <v>0</v>
      </c>
      <c r="I214" s="2101">
        <v>0</v>
      </c>
      <c r="J214" s="2108"/>
      <c r="K214" s="2103">
        <v>0</v>
      </c>
      <c r="L214" s="2104">
        <v>0</v>
      </c>
      <c r="M214" s="2105">
        <v>0</v>
      </c>
      <c r="N214" s="235" t="s">
        <v>1084</v>
      </c>
      <c r="O214" s="252"/>
      <c r="P214" s="253"/>
      <c r="Q214" s="216"/>
      <c r="R214" s="1015"/>
      <c r="S214" s="1015"/>
      <c r="T214" s="1015"/>
      <c r="U214" s="1015"/>
      <c r="V214" s="1015"/>
      <c r="W214" s="1015"/>
    </row>
    <row r="215" spans="1:23">
      <c r="A215" s="2690"/>
      <c r="B215" s="2693"/>
      <c r="C215" s="2696"/>
      <c r="D215" s="2535"/>
      <c r="E215" s="2683"/>
      <c r="F215" s="2687"/>
      <c r="G215" s="217" t="s">
        <v>80</v>
      </c>
      <c r="H215" s="2095">
        <f>I215+K215</f>
        <v>0</v>
      </c>
      <c r="I215" s="2096">
        <v>0</v>
      </c>
      <c r="J215" s="2109"/>
      <c r="K215" s="2098">
        <v>0</v>
      </c>
      <c r="L215" s="2106">
        <v>0</v>
      </c>
      <c r="M215" s="2100">
        <v>0</v>
      </c>
      <c r="N215" s="236" t="s">
        <v>1085</v>
      </c>
      <c r="O215" s="256"/>
      <c r="P215" s="257"/>
      <c r="Q215" s="221"/>
      <c r="R215" s="1015"/>
      <c r="S215" s="1015"/>
      <c r="T215" s="1015"/>
      <c r="U215" s="1015"/>
      <c r="V215" s="1015"/>
      <c r="W215" s="1015"/>
    </row>
    <row r="216" spans="1:23">
      <c r="A216" s="2690"/>
      <c r="B216" s="2693"/>
      <c r="C216" s="2696"/>
      <c r="D216" s="2535"/>
      <c r="E216" s="2684"/>
      <c r="F216" s="2688"/>
      <c r="G216" s="217" t="s">
        <v>37</v>
      </c>
      <c r="H216" s="2095">
        <f>I216+K216</f>
        <v>0</v>
      </c>
      <c r="I216" s="2096">
        <v>0</v>
      </c>
      <c r="J216" s="2097"/>
      <c r="K216" s="2098">
        <v>0</v>
      </c>
      <c r="L216" s="2106"/>
      <c r="M216" s="2100"/>
      <c r="N216" s="276"/>
      <c r="O216" s="274"/>
      <c r="P216" s="275"/>
      <c r="Q216" s="223"/>
      <c r="R216" s="1015"/>
      <c r="S216" s="1015"/>
      <c r="T216" s="1015"/>
      <c r="U216" s="1015"/>
      <c r="V216" s="1015"/>
      <c r="W216" s="1015"/>
    </row>
    <row r="217" spans="1:23" ht="13.5" thickBot="1">
      <c r="A217" s="2691"/>
      <c r="B217" s="2694"/>
      <c r="C217" s="2697"/>
      <c r="D217" s="2536"/>
      <c r="E217" s="2685"/>
      <c r="F217" s="2685"/>
      <c r="G217" s="224" t="s">
        <v>12</v>
      </c>
      <c r="H217" s="2089">
        <f t="shared" ref="H217:M217" si="55">SUM(H214:H216)</f>
        <v>0</v>
      </c>
      <c r="I217" s="2090">
        <f t="shared" si="55"/>
        <v>0</v>
      </c>
      <c r="J217" s="2091">
        <f t="shared" si="55"/>
        <v>0</v>
      </c>
      <c r="K217" s="2092">
        <f t="shared" si="55"/>
        <v>0</v>
      </c>
      <c r="L217" s="2093">
        <f t="shared" si="55"/>
        <v>0</v>
      </c>
      <c r="M217" s="2094">
        <f t="shared" si="55"/>
        <v>0</v>
      </c>
      <c r="N217" s="277"/>
      <c r="O217" s="260"/>
      <c r="P217" s="261"/>
      <c r="Q217" s="228"/>
      <c r="R217" s="1015"/>
      <c r="S217" s="1015"/>
      <c r="T217" s="1015"/>
      <c r="U217" s="1015"/>
      <c r="V217" s="1015"/>
      <c r="W217" s="1015"/>
    </row>
    <row r="218" spans="1:23" ht="13.15" customHeight="1">
      <c r="A218" s="297"/>
      <c r="B218" s="315"/>
      <c r="C218" s="316"/>
      <c r="D218" s="2719" t="s">
        <v>210</v>
      </c>
      <c r="E218" s="2255" t="s">
        <v>41</v>
      </c>
      <c r="F218" s="317" t="s">
        <v>159</v>
      </c>
      <c r="G218" s="318" t="s">
        <v>145</v>
      </c>
      <c r="H218" s="2295">
        <f>I218+K218</f>
        <v>100</v>
      </c>
      <c r="I218" s="2311">
        <v>0.6</v>
      </c>
      <c r="J218" s="2311">
        <v>0</v>
      </c>
      <c r="K218" s="2104">
        <v>99.4</v>
      </c>
      <c r="L218" s="2299">
        <v>0</v>
      </c>
      <c r="M218" s="2312">
        <v>0</v>
      </c>
      <c r="N218" s="319" t="s">
        <v>1086</v>
      </c>
      <c r="O218" s="300" t="s">
        <v>42</v>
      </c>
      <c r="P218" s="301"/>
      <c r="Q218" s="320"/>
      <c r="R218" s="1015"/>
      <c r="S218" s="1015"/>
      <c r="T218" s="1015"/>
      <c r="U218" s="1015"/>
      <c r="V218" s="1015"/>
      <c r="W218" s="1015"/>
    </row>
    <row r="219" spans="1:23">
      <c r="A219" s="2247"/>
      <c r="B219" s="2254"/>
      <c r="C219" s="2722"/>
      <c r="D219" s="2720"/>
      <c r="E219" s="2245"/>
      <c r="F219" s="322"/>
      <c r="G219" s="323" t="s">
        <v>80</v>
      </c>
      <c r="H219" s="2300">
        <f>I219+K219</f>
        <v>530.9</v>
      </c>
      <c r="I219" s="2313">
        <v>6.3</v>
      </c>
      <c r="J219" s="2313">
        <v>2.27</v>
      </c>
      <c r="K219" s="2122">
        <v>524.6</v>
      </c>
      <c r="L219" s="2304">
        <v>0</v>
      </c>
      <c r="M219" s="2314">
        <v>0</v>
      </c>
      <c r="N219" s="324"/>
      <c r="O219" s="304"/>
      <c r="P219" s="305"/>
      <c r="Q219" s="325"/>
      <c r="R219" s="1015"/>
      <c r="S219" s="1015"/>
      <c r="T219" s="1015"/>
      <c r="U219" s="1015"/>
      <c r="V219" s="1015"/>
      <c r="W219" s="1015"/>
    </row>
    <row r="220" spans="1:23">
      <c r="A220" s="2247"/>
      <c r="B220" s="2254"/>
      <c r="C220" s="2723"/>
      <c r="D220" s="2720"/>
      <c r="E220" s="2245"/>
      <c r="F220" s="322"/>
      <c r="G220" s="307" t="s">
        <v>37</v>
      </c>
      <c r="H220" s="2305">
        <f>I220+K220</f>
        <v>0.3</v>
      </c>
      <c r="I220" s="2315">
        <v>0.3</v>
      </c>
      <c r="J220" s="2315">
        <v>0.3</v>
      </c>
      <c r="K220" s="2106">
        <v>0</v>
      </c>
      <c r="L220" s="2309">
        <v>0</v>
      </c>
      <c r="M220" s="2099">
        <v>0</v>
      </c>
      <c r="N220" s="326"/>
      <c r="O220" s="308"/>
      <c r="P220" s="309"/>
      <c r="Q220" s="328"/>
      <c r="R220" s="1015"/>
      <c r="S220" s="1015"/>
      <c r="T220" s="1015"/>
      <c r="U220" s="1015"/>
      <c r="V220" s="1015"/>
      <c r="W220" s="1015"/>
    </row>
    <row r="221" spans="1:23" ht="21.6" customHeight="1" thickBot="1">
      <c r="A221" s="311"/>
      <c r="B221" s="329"/>
      <c r="C221" s="2724"/>
      <c r="D221" s="2721"/>
      <c r="E221" s="2256"/>
      <c r="F221" s="330"/>
      <c r="G221" s="331" t="s">
        <v>12</v>
      </c>
      <c r="H221" s="2310">
        <f>H218+H219+H220</f>
        <v>631.19999999999993</v>
      </c>
      <c r="I221" s="2310">
        <f t="shared" ref="I221:M221" si="56">I218+I219+I220</f>
        <v>7.1999999999999993</v>
      </c>
      <c r="J221" s="2310">
        <f t="shared" si="56"/>
        <v>2.57</v>
      </c>
      <c r="K221" s="2310">
        <f t="shared" si="56"/>
        <v>624</v>
      </c>
      <c r="L221" s="2310">
        <f t="shared" si="56"/>
        <v>0</v>
      </c>
      <c r="M221" s="2310">
        <f t="shared" si="56"/>
        <v>0</v>
      </c>
      <c r="N221" s="2250"/>
      <c r="O221" s="260"/>
      <c r="P221" s="261"/>
      <c r="Q221" s="262"/>
      <c r="R221" s="1015"/>
      <c r="S221" s="1015"/>
      <c r="T221" s="1015"/>
      <c r="U221" s="1015"/>
      <c r="V221" s="1015"/>
      <c r="W221" s="1015"/>
    </row>
    <row r="222" spans="1:23" ht="13.15" customHeight="1">
      <c r="A222" s="2689"/>
      <c r="B222" s="2692"/>
      <c r="C222" s="2695"/>
      <c r="D222" s="2534" t="s">
        <v>211</v>
      </c>
      <c r="E222" s="2682" t="s">
        <v>41</v>
      </c>
      <c r="F222" s="2686" t="s">
        <v>180</v>
      </c>
      <c r="G222" s="1046" t="s">
        <v>145</v>
      </c>
      <c r="H222" s="2107">
        <f>I222+K222</f>
        <v>0</v>
      </c>
      <c r="I222" s="2101">
        <v>0</v>
      </c>
      <c r="J222" s="2108"/>
      <c r="K222" s="2103">
        <v>0</v>
      </c>
      <c r="L222" s="2104">
        <v>0</v>
      </c>
      <c r="M222" s="2105">
        <v>0</v>
      </c>
      <c r="N222" s="319" t="s">
        <v>149</v>
      </c>
      <c r="O222" s="300" t="s">
        <v>42</v>
      </c>
      <c r="P222" s="301"/>
      <c r="Q222" s="320"/>
      <c r="R222" s="1015"/>
      <c r="S222" s="1015"/>
      <c r="T222" s="1015"/>
      <c r="U222" s="1015"/>
      <c r="V222" s="1015"/>
      <c r="W222" s="1015"/>
    </row>
    <row r="223" spans="1:23" ht="12" customHeight="1">
      <c r="A223" s="2690"/>
      <c r="B223" s="2693"/>
      <c r="C223" s="2696"/>
      <c r="D223" s="2535"/>
      <c r="E223" s="2683"/>
      <c r="F223" s="2687"/>
      <c r="G223" s="217" t="s">
        <v>80</v>
      </c>
      <c r="H223" s="2095">
        <f>I223+K223</f>
        <v>0</v>
      </c>
      <c r="I223" s="2096">
        <v>0</v>
      </c>
      <c r="J223" s="2109"/>
      <c r="K223" s="2098">
        <v>0</v>
      </c>
      <c r="L223" s="2106">
        <v>0</v>
      </c>
      <c r="M223" s="2100">
        <v>0</v>
      </c>
      <c r="N223" s="324"/>
      <c r="O223" s="304"/>
      <c r="P223" s="305"/>
      <c r="Q223" s="325"/>
      <c r="R223" s="1015"/>
      <c r="S223" s="1015"/>
      <c r="T223" s="1015"/>
      <c r="U223" s="1015"/>
      <c r="V223" s="1015"/>
      <c r="W223" s="1015"/>
    </row>
    <row r="224" spans="1:23">
      <c r="A224" s="2690"/>
      <c r="B224" s="2693"/>
      <c r="C224" s="2696"/>
      <c r="D224" s="2535"/>
      <c r="E224" s="2684"/>
      <c r="F224" s="2688"/>
      <c r="G224" s="217" t="s">
        <v>37</v>
      </c>
      <c r="H224" s="2095">
        <f>I224+K224</f>
        <v>86.4</v>
      </c>
      <c r="I224" s="2096">
        <v>5.9</v>
      </c>
      <c r="J224" s="2277">
        <v>1.88</v>
      </c>
      <c r="K224" s="2098">
        <v>80.5</v>
      </c>
      <c r="L224" s="2106">
        <v>0</v>
      </c>
      <c r="M224" s="2100">
        <v>0</v>
      </c>
      <c r="N224" s="326"/>
      <c r="O224" s="308"/>
      <c r="P224" s="309"/>
      <c r="Q224" s="328"/>
      <c r="R224" s="1015"/>
      <c r="S224" s="1015"/>
      <c r="T224" s="1015"/>
      <c r="U224" s="1015"/>
      <c r="V224" s="1015"/>
      <c r="W224" s="1015"/>
    </row>
    <row r="225" spans="1:23" ht="12.6" customHeight="1" thickBot="1">
      <c r="A225" s="2691"/>
      <c r="B225" s="2694"/>
      <c r="C225" s="2697"/>
      <c r="D225" s="2536"/>
      <c r="E225" s="2685"/>
      <c r="F225" s="2685"/>
      <c r="G225" s="224" t="s">
        <v>12</v>
      </c>
      <c r="H225" s="2089">
        <f>SUM(H222:H224)</f>
        <v>86.4</v>
      </c>
      <c r="I225" s="2090">
        <f t="shared" ref="I225:M225" si="57">SUM(I222:I224)</f>
        <v>5.9</v>
      </c>
      <c r="J225" s="2091">
        <f t="shared" si="57"/>
        <v>1.88</v>
      </c>
      <c r="K225" s="2092">
        <f t="shared" si="57"/>
        <v>80.5</v>
      </c>
      <c r="L225" s="2093">
        <f t="shared" si="57"/>
        <v>0</v>
      </c>
      <c r="M225" s="2094">
        <f t="shared" si="57"/>
        <v>0</v>
      </c>
      <c r="N225" s="2250"/>
      <c r="O225" s="260"/>
      <c r="P225" s="261"/>
      <c r="Q225" s="262"/>
      <c r="R225" s="1015"/>
      <c r="S225" s="1015"/>
      <c r="T225" s="1015"/>
      <c r="U225" s="1015"/>
      <c r="V225" s="1015"/>
      <c r="W225" s="1015"/>
    </row>
    <row r="226" spans="1:23" ht="13.15" customHeight="1">
      <c r="A226" s="2689" t="s">
        <v>13</v>
      </c>
      <c r="B226" s="2692" t="s">
        <v>11</v>
      </c>
      <c r="C226" s="2695" t="s">
        <v>13</v>
      </c>
      <c r="D226" s="2716" t="s">
        <v>212</v>
      </c>
      <c r="E226" s="2682" t="s">
        <v>41</v>
      </c>
      <c r="F226" s="2686" t="s">
        <v>213</v>
      </c>
      <c r="G226" s="1046" t="s">
        <v>37</v>
      </c>
      <c r="H226" s="2305">
        <f>I226+K226</f>
        <v>0</v>
      </c>
      <c r="I226" s="2101">
        <v>0</v>
      </c>
      <c r="J226" s="2108"/>
      <c r="K226" s="2103">
        <v>0</v>
      </c>
      <c r="L226" s="2104">
        <v>0</v>
      </c>
      <c r="M226" s="2271">
        <v>0</v>
      </c>
      <c r="N226" s="2710" t="s">
        <v>214</v>
      </c>
      <c r="O226" s="332" t="s">
        <v>42</v>
      </c>
      <c r="P226" s="333"/>
      <c r="Q226" s="334"/>
      <c r="R226" s="1015"/>
      <c r="S226" s="1015"/>
      <c r="T226" s="231"/>
      <c r="U226" s="1015"/>
      <c r="V226" s="1015"/>
      <c r="W226" s="1015"/>
    </row>
    <row r="227" spans="1:23">
      <c r="A227" s="2690"/>
      <c r="B227" s="2693"/>
      <c r="C227" s="2696"/>
      <c r="D227" s="2717"/>
      <c r="E227" s="2683"/>
      <c r="F227" s="2687"/>
      <c r="G227" s="217" t="s">
        <v>215</v>
      </c>
      <c r="H227" s="2305">
        <f>I227+K227</f>
        <v>1250</v>
      </c>
      <c r="I227" s="2096">
        <v>0</v>
      </c>
      <c r="J227" s="2109"/>
      <c r="K227" s="2098">
        <v>1250</v>
      </c>
      <c r="L227" s="2106">
        <v>0</v>
      </c>
      <c r="M227" s="2272">
        <v>0</v>
      </c>
      <c r="N227" s="2711"/>
      <c r="O227" s="335"/>
      <c r="P227" s="336"/>
      <c r="Q227" s="337"/>
      <c r="R227" s="1015"/>
      <c r="S227" s="1015"/>
      <c r="T227" s="231"/>
      <c r="U227" s="1015"/>
      <c r="V227" s="1015"/>
      <c r="W227" s="1015"/>
    </row>
    <row r="228" spans="1:23" ht="13.15" customHeight="1">
      <c r="A228" s="2690"/>
      <c r="B228" s="2693"/>
      <c r="C228" s="2696"/>
      <c r="D228" s="2717"/>
      <c r="E228" s="2683"/>
      <c r="F228" s="2687"/>
      <c r="G228" s="124"/>
      <c r="H228" s="2112"/>
      <c r="I228" s="2290"/>
      <c r="J228" s="2114"/>
      <c r="K228" s="2291"/>
      <c r="L228" s="2316"/>
      <c r="M228" s="2273"/>
      <c r="N228" s="2712" t="s">
        <v>216</v>
      </c>
      <c r="O228" s="335"/>
      <c r="P228" s="336"/>
      <c r="Q228" s="337"/>
      <c r="R228" s="1015"/>
      <c r="S228" s="1015"/>
      <c r="T228" s="231"/>
      <c r="U228" s="1015"/>
      <c r="V228" s="1015"/>
      <c r="W228" s="1015"/>
    </row>
    <row r="229" spans="1:23">
      <c r="A229" s="2690"/>
      <c r="B229" s="2693"/>
      <c r="C229" s="2696"/>
      <c r="D229" s="2717"/>
      <c r="E229" s="2684"/>
      <c r="F229" s="2684"/>
      <c r="G229" s="124"/>
      <c r="H229" s="2112"/>
      <c r="I229" s="2113"/>
      <c r="J229" s="2114"/>
      <c r="K229" s="2115"/>
      <c r="L229" s="2317"/>
      <c r="M229" s="2273"/>
      <c r="N229" s="2711"/>
      <c r="O229" s="338" t="s">
        <v>42</v>
      </c>
      <c r="P229" s="339" t="s">
        <v>42</v>
      </c>
      <c r="Q229" s="340"/>
      <c r="R229" s="1015"/>
      <c r="S229" s="1015"/>
      <c r="T229" s="231"/>
      <c r="U229" s="1015"/>
      <c r="V229" s="1015"/>
      <c r="W229" s="1015"/>
    </row>
    <row r="230" spans="1:23" ht="38.25">
      <c r="A230" s="2690"/>
      <c r="B230" s="2693"/>
      <c r="C230" s="2696"/>
      <c r="D230" s="2717"/>
      <c r="E230" s="2684"/>
      <c r="F230" s="2684"/>
      <c r="G230" s="124"/>
      <c r="H230" s="2112"/>
      <c r="I230" s="2113"/>
      <c r="J230" s="2114"/>
      <c r="K230" s="2115"/>
      <c r="L230" s="2317"/>
      <c r="M230" s="2273"/>
      <c r="N230" s="341" t="s">
        <v>217</v>
      </c>
      <c r="O230" s="338" t="s">
        <v>42</v>
      </c>
      <c r="P230" s="339"/>
      <c r="Q230" s="340"/>
      <c r="R230" s="1015"/>
      <c r="S230" s="1015"/>
      <c r="T230" s="231"/>
      <c r="U230" s="1015"/>
      <c r="V230" s="1015"/>
      <c r="W230" s="1015"/>
    </row>
    <row r="231" spans="1:23" ht="25.5">
      <c r="A231" s="2690"/>
      <c r="B231" s="2693"/>
      <c r="C231" s="2696"/>
      <c r="D231" s="2717"/>
      <c r="E231" s="2684"/>
      <c r="F231" s="2684"/>
      <c r="G231" s="124"/>
      <c r="H231" s="2112"/>
      <c r="I231" s="2113"/>
      <c r="J231" s="2114"/>
      <c r="K231" s="2115"/>
      <c r="L231" s="2317"/>
      <c r="M231" s="2273"/>
      <c r="N231" s="341" t="s">
        <v>218</v>
      </c>
      <c r="O231" s="338" t="s">
        <v>42</v>
      </c>
      <c r="P231" s="339" t="s">
        <v>42</v>
      </c>
      <c r="Q231" s="340"/>
      <c r="R231" s="1015"/>
      <c r="S231" s="1015"/>
      <c r="T231" s="231"/>
      <c r="U231" s="1015"/>
      <c r="V231" s="1015"/>
      <c r="W231" s="1015"/>
    </row>
    <row r="232" spans="1:23">
      <c r="A232" s="2690"/>
      <c r="B232" s="2693"/>
      <c r="C232" s="2696"/>
      <c r="D232" s="2717"/>
      <c r="E232" s="2684"/>
      <c r="F232" s="2684"/>
      <c r="G232" s="124"/>
      <c r="H232" s="2112"/>
      <c r="I232" s="2113"/>
      <c r="J232" s="2114"/>
      <c r="K232" s="2115"/>
      <c r="L232" s="2317"/>
      <c r="M232" s="2273"/>
      <c r="N232" s="341" t="s">
        <v>219</v>
      </c>
      <c r="O232" s="338" t="s">
        <v>42</v>
      </c>
      <c r="P232" s="339" t="s">
        <v>42</v>
      </c>
      <c r="Q232" s="340"/>
      <c r="R232" s="1015"/>
      <c r="S232" s="1015"/>
      <c r="T232" s="231"/>
      <c r="U232" s="1015"/>
      <c r="V232" s="1015"/>
      <c r="W232" s="1015"/>
    </row>
    <row r="233" spans="1:23">
      <c r="A233" s="2690"/>
      <c r="B233" s="2693"/>
      <c r="C233" s="2696"/>
      <c r="D233" s="2717"/>
      <c r="E233" s="2684"/>
      <c r="F233" s="2684"/>
      <c r="G233" s="124"/>
      <c r="H233" s="2112"/>
      <c r="I233" s="2113"/>
      <c r="J233" s="2114"/>
      <c r="K233" s="2115"/>
      <c r="L233" s="2317"/>
      <c r="M233" s="2273"/>
      <c r="N233" s="341" t="s">
        <v>220</v>
      </c>
      <c r="O233" s="338" t="s">
        <v>42</v>
      </c>
      <c r="P233" s="339"/>
      <c r="Q233" s="340"/>
      <c r="R233" s="1015"/>
      <c r="S233" s="1015"/>
      <c r="T233" s="231"/>
      <c r="U233" s="1015"/>
      <c r="V233" s="1015"/>
      <c r="W233" s="1015"/>
    </row>
    <row r="234" spans="1:23" ht="63.75">
      <c r="A234" s="2690"/>
      <c r="B234" s="2693"/>
      <c r="C234" s="2696"/>
      <c r="D234" s="2717"/>
      <c r="E234" s="2684"/>
      <c r="F234" s="2684"/>
      <c r="G234" s="124"/>
      <c r="H234" s="2112"/>
      <c r="I234" s="2113"/>
      <c r="J234" s="2114"/>
      <c r="K234" s="2115"/>
      <c r="L234" s="2317"/>
      <c r="M234" s="2273"/>
      <c r="N234" s="341" t="s">
        <v>626</v>
      </c>
      <c r="O234" s="338" t="s">
        <v>42</v>
      </c>
      <c r="P234" s="339" t="s">
        <v>42</v>
      </c>
      <c r="Q234" s="340"/>
      <c r="R234" s="1015"/>
      <c r="S234" s="1015"/>
      <c r="T234" s="231"/>
      <c r="U234" s="1015"/>
      <c r="V234" s="1015"/>
      <c r="W234" s="1015"/>
    </row>
    <row r="235" spans="1:23" ht="63.75">
      <c r="A235" s="2690"/>
      <c r="B235" s="2693"/>
      <c r="C235" s="2696"/>
      <c r="D235" s="2717"/>
      <c r="E235" s="2684"/>
      <c r="F235" s="2684"/>
      <c r="G235" s="124"/>
      <c r="H235" s="2112"/>
      <c r="I235" s="2113"/>
      <c r="J235" s="2114"/>
      <c r="K235" s="2115"/>
      <c r="L235" s="2317"/>
      <c r="M235" s="2273"/>
      <c r="N235" s="341" t="s">
        <v>627</v>
      </c>
      <c r="O235" s="338" t="s">
        <v>42</v>
      </c>
      <c r="P235" s="339" t="s">
        <v>42</v>
      </c>
      <c r="Q235" s="340"/>
      <c r="R235" s="1015"/>
      <c r="S235" s="1015"/>
      <c r="T235" s="231"/>
      <c r="U235" s="1015"/>
      <c r="V235" s="1015"/>
      <c r="W235" s="1015"/>
    </row>
    <row r="236" spans="1:23" ht="25.5">
      <c r="A236" s="2690"/>
      <c r="B236" s="2693"/>
      <c r="C236" s="2696"/>
      <c r="D236" s="2717"/>
      <c r="E236" s="2684"/>
      <c r="F236" s="2684"/>
      <c r="G236" s="124"/>
      <c r="H236" s="2112"/>
      <c r="I236" s="2113"/>
      <c r="J236" s="2114"/>
      <c r="K236" s="2115"/>
      <c r="L236" s="2317"/>
      <c r="M236" s="2273"/>
      <c r="N236" s="342" t="s">
        <v>786</v>
      </c>
      <c r="O236" s="1541" t="s">
        <v>42</v>
      </c>
      <c r="P236" s="1542" t="s">
        <v>42</v>
      </c>
      <c r="Q236" s="1543"/>
      <c r="R236" s="1015"/>
      <c r="S236" s="1015"/>
      <c r="T236" s="231"/>
      <c r="U236" s="1015"/>
      <c r="V236" s="1015"/>
      <c r="W236" s="1015"/>
    </row>
    <row r="237" spans="1:23">
      <c r="A237" s="2690"/>
      <c r="B237" s="2693"/>
      <c r="C237" s="2696"/>
      <c r="D237" s="2717"/>
      <c r="E237" s="2684"/>
      <c r="F237" s="2684"/>
      <c r="G237" s="124"/>
      <c r="H237" s="2112"/>
      <c r="I237" s="2113"/>
      <c r="J237" s="2114"/>
      <c r="K237" s="2115"/>
      <c r="L237" s="2317"/>
      <c r="M237" s="2273"/>
      <c r="N237" s="343" t="s">
        <v>787</v>
      </c>
      <c r="O237" s="1541" t="s">
        <v>42</v>
      </c>
      <c r="P237" s="1542"/>
      <c r="Q237" s="1543"/>
      <c r="R237" s="1015"/>
      <c r="S237" s="1015"/>
      <c r="T237" s="231"/>
      <c r="U237" s="1015"/>
      <c r="V237" s="1015"/>
      <c r="W237" s="1015"/>
    </row>
    <row r="238" spans="1:23" ht="51">
      <c r="A238" s="2690"/>
      <c r="B238" s="2693"/>
      <c r="C238" s="2696"/>
      <c r="D238" s="2717"/>
      <c r="E238" s="2684"/>
      <c r="F238" s="2684"/>
      <c r="G238" s="124"/>
      <c r="H238" s="2112"/>
      <c r="I238" s="2113"/>
      <c r="J238" s="2114"/>
      <c r="K238" s="2115"/>
      <c r="L238" s="2317"/>
      <c r="M238" s="2273"/>
      <c r="N238" s="818" t="s">
        <v>628</v>
      </c>
      <c r="O238" s="338" t="s">
        <v>42</v>
      </c>
      <c r="P238" s="339" t="s">
        <v>42</v>
      </c>
      <c r="Q238" s="340"/>
      <c r="R238" s="1015"/>
      <c r="S238" s="1015"/>
      <c r="T238" s="231"/>
      <c r="U238" s="1015"/>
      <c r="V238" s="1015"/>
      <c r="W238" s="1015"/>
    </row>
    <row r="239" spans="1:23" ht="38.25">
      <c r="A239" s="2690"/>
      <c r="B239" s="2693"/>
      <c r="C239" s="2696"/>
      <c r="D239" s="2717"/>
      <c r="E239" s="2684"/>
      <c r="F239" s="2684"/>
      <c r="G239" s="124"/>
      <c r="H239" s="2112"/>
      <c r="I239" s="2113"/>
      <c r="J239" s="2114"/>
      <c r="K239" s="2115"/>
      <c r="L239" s="2317"/>
      <c r="M239" s="2273"/>
      <c r="N239" s="1003" t="s">
        <v>629</v>
      </c>
      <c r="O239" s="344" t="s">
        <v>42</v>
      </c>
      <c r="P239" s="345" t="s">
        <v>42</v>
      </c>
      <c r="Q239" s="346"/>
      <c r="R239" s="1015"/>
      <c r="S239" s="1015"/>
      <c r="T239" s="231"/>
      <c r="U239" s="1015"/>
      <c r="V239" s="1015"/>
      <c r="W239" s="1015"/>
    </row>
    <row r="240" spans="1:23" ht="38.25">
      <c r="A240" s="2690"/>
      <c r="B240" s="2693"/>
      <c r="C240" s="2696"/>
      <c r="D240" s="2717"/>
      <c r="E240" s="2684"/>
      <c r="F240" s="2684"/>
      <c r="G240" s="124"/>
      <c r="H240" s="2112"/>
      <c r="I240" s="2113"/>
      <c r="J240" s="2114"/>
      <c r="K240" s="2115"/>
      <c r="L240" s="2317"/>
      <c r="M240" s="2273"/>
      <c r="N240" s="343" t="s">
        <v>630</v>
      </c>
      <c r="O240" s="344" t="s">
        <v>42</v>
      </c>
      <c r="P240" s="345" t="s">
        <v>42</v>
      </c>
      <c r="Q240" s="346"/>
      <c r="R240" s="1015"/>
      <c r="S240" s="1015"/>
      <c r="T240" s="231"/>
      <c r="U240" s="1015"/>
      <c r="V240" s="1015"/>
      <c r="W240" s="1015"/>
    </row>
    <row r="241" spans="1:23" ht="38.25">
      <c r="A241" s="2690"/>
      <c r="B241" s="2693"/>
      <c r="C241" s="2696"/>
      <c r="D241" s="2717"/>
      <c r="E241" s="2684"/>
      <c r="F241" s="2684"/>
      <c r="G241" s="124"/>
      <c r="H241" s="2112"/>
      <c r="I241" s="2113"/>
      <c r="J241" s="2114"/>
      <c r="K241" s="2115"/>
      <c r="L241" s="2317"/>
      <c r="M241" s="2273"/>
      <c r="N241" s="347" t="s">
        <v>631</v>
      </c>
      <c r="O241" s="348"/>
      <c r="P241" s="349"/>
      <c r="Q241" s="350" t="s">
        <v>42</v>
      </c>
      <c r="R241" s="1015"/>
      <c r="S241" s="1015"/>
      <c r="T241" s="231"/>
      <c r="U241" s="1015"/>
      <c r="V241" s="1015"/>
      <c r="W241" s="1015"/>
    </row>
    <row r="242" spans="1:23" ht="51">
      <c r="A242" s="2690"/>
      <c r="B242" s="2693"/>
      <c r="C242" s="2696"/>
      <c r="D242" s="2717"/>
      <c r="E242" s="2684"/>
      <c r="F242" s="2684"/>
      <c r="G242" s="124"/>
      <c r="H242" s="2112"/>
      <c r="I242" s="2113"/>
      <c r="J242" s="2114"/>
      <c r="K242" s="2115"/>
      <c r="L242" s="2317"/>
      <c r="M242" s="2273"/>
      <c r="N242" s="326" t="s">
        <v>632</v>
      </c>
      <c r="O242" s="327"/>
      <c r="P242" s="351"/>
      <c r="Q242" s="310" t="s">
        <v>42</v>
      </c>
      <c r="R242" s="1015"/>
      <c r="S242" s="1015"/>
      <c r="T242" s="231"/>
      <c r="U242" s="1015"/>
      <c r="V242" s="1015"/>
      <c r="W242" s="1015"/>
    </row>
    <row r="243" spans="1:23" ht="76.5">
      <c r="A243" s="2690"/>
      <c r="B243" s="2693"/>
      <c r="C243" s="2696"/>
      <c r="D243" s="2717"/>
      <c r="E243" s="2684"/>
      <c r="F243" s="2684"/>
      <c r="G243" s="124"/>
      <c r="H243" s="2112"/>
      <c r="I243" s="2113"/>
      <c r="J243" s="2114"/>
      <c r="K243" s="2115"/>
      <c r="L243" s="2317"/>
      <c r="M243" s="2273"/>
      <c r="N243" s="326" t="s">
        <v>221</v>
      </c>
      <c r="O243" s="352"/>
      <c r="P243" s="353" t="s">
        <v>42</v>
      </c>
      <c r="Q243" s="354" t="s">
        <v>42</v>
      </c>
      <c r="R243" s="1015"/>
      <c r="S243" s="1015"/>
      <c r="T243" s="231"/>
      <c r="U243" s="1015"/>
      <c r="V243" s="1015"/>
      <c r="W243" s="1015"/>
    </row>
    <row r="244" spans="1:23" ht="25.5">
      <c r="A244" s="2690"/>
      <c r="B244" s="2693"/>
      <c r="C244" s="2696"/>
      <c r="D244" s="2717"/>
      <c r="E244" s="2684"/>
      <c r="F244" s="2684"/>
      <c r="G244" s="124"/>
      <c r="H244" s="2112"/>
      <c r="I244" s="2113"/>
      <c r="J244" s="2114"/>
      <c r="K244" s="2115"/>
      <c r="L244" s="2317"/>
      <c r="M244" s="2273"/>
      <c r="N244" s="326" t="s">
        <v>222</v>
      </c>
      <c r="O244" s="352" t="s">
        <v>42</v>
      </c>
      <c r="P244" s="353" t="s">
        <v>42</v>
      </c>
      <c r="Q244" s="354" t="s">
        <v>42</v>
      </c>
      <c r="R244" s="1015"/>
      <c r="S244" s="1015"/>
      <c r="T244" s="231"/>
      <c r="U244" s="1015"/>
      <c r="V244" s="1015"/>
      <c r="W244" s="1015"/>
    </row>
    <row r="245" spans="1:23" ht="127.5">
      <c r="A245" s="2690"/>
      <c r="B245" s="2693"/>
      <c r="C245" s="2696"/>
      <c r="D245" s="2717"/>
      <c r="E245" s="2684"/>
      <c r="F245" s="2684"/>
      <c r="G245" s="124"/>
      <c r="H245" s="2112"/>
      <c r="I245" s="2113"/>
      <c r="J245" s="2114"/>
      <c r="K245" s="2115"/>
      <c r="L245" s="2317"/>
      <c r="M245" s="2273"/>
      <c r="N245" s="326" t="s">
        <v>223</v>
      </c>
      <c r="O245" s="352"/>
      <c r="P245" s="353" t="s">
        <v>42</v>
      </c>
      <c r="Q245" s="354"/>
      <c r="R245" s="1015"/>
      <c r="S245" s="1015"/>
      <c r="T245" s="231"/>
      <c r="U245" s="1015"/>
      <c r="V245" s="1015"/>
      <c r="W245" s="1015"/>
    </row>
    <row r="246" spans="1:23" s="1011" customFormat="1" ht="25.5">
      <c r="A246" s="2690"/>
      <c r="B246" s="2693"/>
      <c r="C246" s="2696"/>
      <c r="D246" s="2717"/>
      <c r="E246" s="2684"/>
      <c r="F246" s="2684"/>
      <c r="G246" s="124"/>
      <c r="H246" s="2112"/>
      <c r="I246" s="2113"/>
      <c r="J246" s="2114"/>
      <c r="K246" s="2115"/>
      <c r="L246" s="2317"/>
      <c r="M246" s="2273"/>
      <c r="N246" s="326" t="s">
        <v>789</v>
      </c>
      <c r="O246" s="352" t="s">
        <v>42</v>
      </c>
      <c r="P246" s="353" t="s">
        <v>42</v>
      </c>
      <c r="Q246" s="354"/>
      <c r="R246" s="1015"/>
      <c r="S246" s="1015"/>
      <c r="T246" s="231"/>
      <c r="U246" s="1015"/>
      <c r="V246" s="1015"/>
      <c r="W246" s="1015"/>
    </row>
    <row r="247" spans="1:23" s="1011" customFormat="1">
      <c r="A247" s="2690"/>
      <c r="B247" s="2693"/>
      <c r="C247" s="2696"/>
      <c r="D247" s="2717"/>
      <c r="E247" s="2684"/>
      <c r="F247" s="2684"/>
      <c r="G247" s="124"/>
      <c r="H247" s="2112"/>
      <c r="I247" s="2113"/>
      <c r="J247" s="2114"/>
      <c r="K247" s="2115"/>
      <c r="L247" s="2317"/>
      <c r="M247" s="2273"/>
      <c r="N247" s="326" t="s">
        <v>788</v>
      </c>
      <c r="O247" s="352" t="s">
        <v>42</v>
      </c>
      <c r="P247" s="353"/>
      <c r="Q247" s="354"/>
      <c r="R247" s="1015"/>
      <c r="S247" s="1015"/>
      <c r="T247" s="231"/>
      <c r="U247" s="1015"/>
      <c r="V247" s="1015"/>
      <c r="W247" s="1015"/>
    </row>
    <row r="248" spans="1:23" ht="26.25" thickBot="1">
      <c r="A248" s="2690"/>
      <c r="B248" s="2693"/>
      <c r="C248" s="2696"/>
      <c r="D248" s="2717"/>
      <c r="E248" s="2684"/>
      <c r="F248" s="2684"/>
      <c r="G248" s="124"/>
      <c r="H248" s="2112"/>
      <c r="I248" s="2113"/>
      <c r="J248" s="2114"/>
      <c r="K248" s="2115"/>
      <c r="L248" s="2317"/>
      <c r="M248" s="2273"/>
      <c r="N248" s="326" t="s">
        <v>633</v>
      </c>
      <c r="O248" s="352"/>
      <c r="P248" s="353"/>
      <c r="Q248" s="354" t="s">
        <v>42</v>
      </c>
      <c r="R248" s="1015"/>
      <c r="S248" s="1015"/>
      <c r="T248" s="231"/>
      <c r="U248" s="1015"/>
      <c r="V248" s="1015"/>
      <c r="W248" s="1015"/>
    </row>
    <row r="249" spans="1:23" ht="13.5" thickBot="1">
      <c r="A249" s="2691"/>
      <c r="B249" s="2694"/>
      <c r="C249" s="2697"/>
      <c r="D249" s="2718"/>
      <c r="E249" s="2685"/>
      <c r="F249" s="2685"/>
      <c r="G249" s="224" t="s">
        <v>12</v>
      </c>
      <c r="H249" s="2089">
        <f t="shared" ref="H249:M249" si="58">SUM(H226:H228)</f>
        <v>1250</v>
      </c>
      <c r="I249" s="2090">
        <f t="shared" si="58"/>
        <v>0</v>
      </c>
      <c r="J249" s="2091">
        <f t="shared" si="58"/>
        <v>0</v>
      </c>
      <c r="K249" s="2318">
        <f t="shared" si="58"/>
        <v>1250</v>
      </c>
      <c r="L249" s="2275">
        <f t="shared" si="58"/>
        <v>0</v>
      </c>
      <c r="M249" s="2282">
        <f t="shared" si="58"/>
        <v>0</v>
      </c>
      <c r="N249" s="355"/>
      <c r="O249" s="260"/>
      <c r="P249" s="261"/>
      <c r="Q249" s="228"/>
      <c r="R249" s="1015"/>
      <c r="S249" s="1015"/>
      <c r="T249" s="231"/>
      <c r="U249" s="1015"/>
      <c r="V249" s="1015"/>
      <c r="W249" s="1015"/>
    </row>
    <row r="250" spans="1:23" ht="13.5" thickBot="1">
      <c r="A250" s="211" t="s">
        <v>13</v>
      </c>
      <c r="B250" s="278" t="s">
        <v>11</v>
      </c>
      <c r="C250" s="2667" t="s">
        <v>14</v>
      </c>
      <c r="D250" s="2668"/>
      <c r="E250" s="2668"/>
      <c r="F250" s="2668"/>
      <c r="G250" s="2669"/>
      <c r="H250" s="2124">
        <f>H171+H175+H179+H184+H188+H196+H200+H204+H209+H213+H217+H249+H192+H221+H225</f>
        <v>9779.2100000000009</v>
      </c>
      <c r="I250" s="2124">
        <f t="shared" ref="I250:M250" si="59">I171+I175+I179+I184+I188+I196+I200+I204+I209+I213+I217+I249+I192+I221+I225</f>
        <v>101.05000000000001</v>
      </c>
      <c r="J250" s="2124">
        <f t="shared" si="59"/>
        <v>26.76</v>
      </c>
      <c r="K250" s="2124">
        <f t="shared" si="59"/>
        <v>9678.16</v>
      </c>
      <c r="L250" s="2124">
        <f t="shared" si="59"/>
        <v>6598.75</v>
      </c>
      <c r="M250" s="2124">
        <f t="shared" si="59"/>
        <v>242.5</v>
      </c>
      <c r="N250" s="279"/>
      <c r="O250" s="356"/>
      <c r="P250" s="356"/>
      <c r="Q250" s="357"/>
      <c r="R250" s="1015"/>
      <c r="S250" s="1015"/>
      <c r="T250" s="231"/>
      <c r="U250" s="1015"/>
      <c r="V250" s="1015"/>
      <c r="W250" s="1015"/>
    </row>
    <row r="251" spans="1:23" ht="12" customHeight="1" thickBot="1">
      <c r="A251" s="211" t="s">
        <v>13</v>
      </c>
      <c r="B251" s="212" t="s">
        <v>13</v>
      </c>
      <c r="C251" s="2713" t="s">
        <v>224</v>
      </c>
      <c r="D251" s="2714"/>
      <c r="E251" s="2714"/>
      <c r="F251" s="2714"/>
      <c r="G251" s="2714"/>
      <c r="H251" s="2714"/>
      <c r="I251" s="2714"/>
      <c r="J251" s="2714"/>
      <c r="K251" s="2714"/>
      <c r="L251" s="2714"/>
      <c r="M251" s="2714"/>
      <c r="N251" s="2714"/>
      <c r="O251" s="2714"/>
      <c r="P251" s="2714"/>
      <c r="Q251" s="2715"/>
      <c r="R251" s="1015"/>
      <c r="S251" s="1015"/>
      <c r="T251" s="231"/>
      <c r="U251" s="1015"/>
      <c r="V251" s="1015"/>
      <c r="W251" s="1015"/>
    </row>
    <row r="252" spans="1:23" ht="23.45" customHeight="1">
      <c r="A252" s="2689" t="s">
        <v>13</v>
      </c>
      <c r="B252" s="2692" t="s">
        <v>13</v>
      </c>
      <c r="C252" s="2695" t="s">
        <v>11</v>
      </c>
      <c r="D252" s="2716" t="s">
        <v>225</v>
      </c>
      <c r="E252" s="2682" t="s">
        <v>41</v>
      </c>
      <c r="F252" s="2686" t="s">
        <v>76</v>
      </c>
      <c r="G252" s="1046" t="s">
        <v>145</v>
      </c>
      <c r="H252" s="2271">
        <f>H258+H262+H266+H270+H274+H278+H283+H288+H293+H297+H301+H306+H311+H316+H321+H326+H331+H336+H341+H355+H375+H359+H363+H367+H371</f>
        <v>1753.7</v>
      </c>
      <c r="I252" s="2271">
        <f t="shared" ref="I252:M252" si="60">I258+I262+I266+I270+I274+I278+I283+I288+I293+I297+I301+I306+I311+I316+I321+I326+I331+I336+I341+I355+I375+I359+I363+I367+I371</f>
        <v>0</v>
      </c>
      <c r="J252" s="2271">
        <f t="shared" si="60"/>
        <v>0</v>
      </c>
      <c r="K252" s="2271">
        <f t="shared" si="60"/>
        <v>1753.7</v>
      </c>
      <c r="L252" s="2271">
        <f t="shared" si="60"/>
        <v>1755.7</v>
      </c>
      <c r="M252" s="2271">
        <f t="shared" si="60"/>
        <v>1750</v>
      </c>
      <c r="N252" s="235"/>
      <c r="O252" s="252"/>
      <c r="P252" s="253"/>
      <c r="Q252" s="216"/>
      <c r="R252" s="1015"/>
      <c r="S252" s="1015"/>
      <c r="T252" s="231"/>
      <c r="U252" s="1015"/>
      <c r="V252" s="1015"/>
      <c r="W252" s="1015"/>
    </row>
    <row r="253" spans="1:23" ht="15" customHeight="1">
      <c r="A253" s="2690"/>
      <c r="B253" s="2693"/>
      <c r="C253" s="2696"/>
      <c r="D253" s="2717"/>
      <c r="E253" s="2683"/>
      <c r="F253" s="2687"/>
      <c r="G253" s="217" t="s">
        <v>80</v>
      </c>
      <c r="H253" s="2272">
        <f>H259+H263+H267+H271+H275+H279+H284</f>
        <v>1400.9</v>
      </c>
      <c r="I253" s="2319">
        <f t="shared" ref="I253:M253" si="61">I259+I263+I267+I271+I275+I279+I284</f>
        <v>64.7</v>
      </c>
      <c r="J253" s="2319">
        <f t="shared" si="61"/>
        <v>6.67</v>
      </c>
      <c r="K253" s="2098">
        <f t="shared" si="61"/>
        <v>1336.2</v>
      </c>
      <c r="L253" s="2095">
        <f t="shared" si="61"/>
        <v>70</v>
      </c>
      <c r="M253" s="2095">
        <f t="shared" si="61"/>
        <v>0</v>
      </c>
      <c r="N253" s="276"/>
      <c r="O253" s="256"/>
      <c r="P253" s="257"/>
      <c r="Q253" s="221"/>
      <c r="R253" s="1015"/>
      <c r="S253" s="1015"/>
      <c r="T253" s="231"/>
      <c r="U253" s="1015"/>
      <c r="V253" s="1015"/>
      <c r="W253" s="1015"/>
    </row>
    <row r="254" spans="1:23" ht="17.45" customHeight="1">
      <c r="A254" s="2690"/>
      <c r="B254" s="2693"/>
      <c r="C254" s="2696"/>
      <c r="D254" s="2717"/>
      <c r="E254" s="2684"/>
      <c r="F254" s="2688"/>
      <c r="G254" s="217" t="s">
        <v>37</v>
      </c>
      <c r="H254" s="2272">
        <f>H260+H264+H268+H272+H276+H280+H285+H290+H295+H299+H303+H349+H353+H374+H358+H362+H356+H366+H370</f>
        <v>443.22</v>
      </c>
      <c r="I254" s="2272">
        <f>I260+I264+I268+I272+I276+I280+I285+I290+I295+I299+I303+I349+I353+I374+I358+I362+I356+I366+I370</f>
        <v>158.11000000000001</v>
      </c>
      <c r="J254" s="2272">
        <f>J260+J264+J268+J272+J276+J280+J285+J290+J295+J299+J303+J349+J353+J374+J358+J362+J356+J366+J370</f>
        <v>10.84</v>
      </c>
      <c r="K254" s="2272">
        <f>K260+K264+K268+K272+K276+K280+K285+K290+K295+K299+K303+K349+K353+K374+K358+K362+K356+K366+K370</f>
        <v>285.11</v>
      </c>
      <c r="L254" s="2098">
        <f>L260+L264+L268+L272+L276+L280+L285+L290+L295+L299+L303+L349+L353+L374+L356</f>
        <v>15</v>
      </c>
      <c r="M254" s="2098">
        <f>M260+M264+M268+M272+M276+M280+M285+M290+M295+M299+M303+M349+M353+M374+M356</f>
        <v>10</v>
      </c>
      <c r="N254" s="276"/>
      <c r="O254" s="274"/>
      <c r="P254" s="275"/>
      <c r="Q254" s="223"/>
      <c r="R254" s="1015"/>
      <c r="S254" s="1015"/>
      <c r="T254" s="231"/>
      <c r="U254" s="1015"/>
      <c r="V254" s="1015"/>
      <c r="W254" s="1015"/>
    </row>
    <row r="255" spans="1:23" ht="18" customHeight="1">
      <c r="A255" s="2690"/>
      <c r="B255" s="2693"/>
      <c r="C255" s="2696"/>
      <c r="D255" s="2717"/>
      <c r="E255" s="2684"/>
      <c r="F255" s="2684"/>
      <c r="G255" s="217" t="s">
        <v>215</v>
      </c>
      <c r="H255" s="2272">
        <f>H289+H294+H360+H364+H376+H368+H372</f>
        <v>1472</v>
      </c>
      <c r="I255" s="2272">
        <f>I289+I294+I360+I364+I376+I368+I372</f>
        <v>0</v>
      </c>
      <c r="J255" s="2272">
        <f>J289+J294+J360+J364+J376+J368+J372</f>
        <v>0</v>
      </c>
      <c r="K255" s="2272">
        <f>K289+K294+K360+K364+K376+K368+K372</f>
        <v>1472</v>
      </c>
      <c r="L255" s="2095">
        <f>L289+L294</f>
        <v>0</v>
      </c>
      <c r="M255" s="2100">
        <f>M289+M294</f>
        <v>0</v>
      </c>
      <c r="N255" s="276"/>
      <c r="O255" s="274"/>
      <c r="P255" s="275"/>
      <c r="Q255" s="223"/>
      <c r="R255" s="1015"/>
      <c r="S255" s="1015"/>
      <c r="T255" s="231"/>
      <c r="U255" s="1015"/>
      <c r="V255" s="1015"/>
      <c r="W255" s="1015"/>
    </row>
    <row r="256" spans="1:23" ht="18.600000000000001" customHeight="1">
      <c r="A256" s="2690"/>
      <c r="B256" s="2693"/>
      <c r="C256" s="2696"/>
      <c r="D256" s="2717"/>
      <c r="E256" s="2684"/>
      <c r="F256" s="2684"/>
      <c r="G256" s="124" t="s">
        <v>56</v>
      </c>
      <c r="H256" s="2273">
        <f>H302+H307+H298+H312+H317+H322+H327+H332+H337+H342+H345</f>
        <v>0</v>
      </c>
      <c r="I256" s="2273">
        <f t="shared" ref="I256:M256" si="62">I302+I307+I298+I312+I317+I322+I327+I332+I337+I342+I345</f>
        <v>0</v>
      </c>
      <c r="J256" s="2273">
        <f t="shared" si="62"/>
        <v>0</v>
      </c>
      <c r="K256" s="2273">
        <f t="shared" si="62"/>
        <v>0</v>
      </c>
      <c r="L256" s="2273">
        <f t="shared" si="62"/>
        <v>0</v>
      </c>
      <c r="M256" s="2273">
        <f t="shared" si="62"/>
        <v>0</v>
      </c>
      <c r="N256" s="276"/>
      <c r="O256" s="274"/>
      <c r="P256" s="275"/>
      <c r="Q256" s="223"/>
      <c r="R256" s="1015"/>
      <c r="S256" s="1015"/>
      <c r="T256" s="231"/>
      <c r="U256" s="1015"/>
      <c r="V256" s="1015"/>
      <c r="W256" s="1015"/>
    </row>
    <row r="257" spans="1:23" ht="10.15" customHeight="1" thickBot="1">
      <c r="A257" s="2691"/>
      <c r="B257" s="2694"/>
      <c r="C257" s="2697"/>
      <c r="D257" s="2718"/>
      <c r="E257" s="2685"/>
      <c r="F257" s="2685"/>
      <c r="G257" s="224" t="s">
        <v>12</v>
      </c>
      <c r="H257" s="2282">
        <f t="shared" ref="H257:M257" si="63">H252+H253+H254+H255+H256</f>
        <v>5069.8200000000006</v>
      </c>
      <c r="I257" s="2318">
        <f t="shared" si="63"/>
        <v>222.81</v>
      </c>
      <c r="J257" s="2318">
        <f t="shared" si="63"/>
        <v>17.509999999999998</v>
      </c>
      <c r="K257" s="2092">
        <f t="shared" si="63"/>
        <v>4847.01</v>
      </c>
      <c r="L257" s="2089">
        <f t="shared" si="63"/>
        <v>1840.7</v>
      </c>
      <c r="M257" s="2089">
        <f t="shared" si="63"/>
        <v>1760</v>
      </c>
      <c r="N257" s="277"/>
      <c r="O257" s="260"/>
      <c r="P257" s="261"/>
      <c r="Q257" s="228"/>
      <c r="R257" s="1015"/>
      <c r="S257" s="1015"/>
      <c r="T257" s="231"/>
      <c r="U257" s="1015"/>
      <c r="V257" s="1015"/>
      <c r="W257" s="1015"/>
    </row>
    <row r="258" spans="1:23" ht="13.15" customHeight="1">
      <c r="A258" s="2689"/>
      <c r="B258" s="2692"/>
      <c r="C258" s="2695"/>
      <c r="D258" s="2534" t="s">
        <v>226</v>
      </c>
      <c r="E258" s="2682" t="s">
        <v>41</v>
      </c>
      <c r="F258" s="2686" t="s">
        <v>227</v>
      </c>
      <c r="G258" s="1046" t="s">
        <v>145</v>
      </c>
      <c r="H258" s="2107">
        <f>I258+K258</f>
        <v>0</v>
      </c>
      <c r="I258" s="2101">
        <v>0</v>
      </c>
      <c r="J258" s="2102">
        <v>0</v>
      </c>
      <c r="K258" s="2103">
        <v>0</v>
      </c>
      <c r="L258" s="2104">
        <v>0</v>
      </c>
      <c r="M258" s="2105">
        <v>0</v>
      </c>
      <c r="N258" s="235" t="s">
        <v>149</v>
      </c>
      <c r="O258" s="252" t="s">
        <v>42</v>
      </c>
      <c r="P258" s="253"/>
      <c r="Q258" s="216"/>
      <c r="R258" s="1015"/>
      <c r="S258" s="1015"/>
      <c r="T258" s="231"/>
      <c r="U258" s="1015"/>
      <c r="V258" s="1015"/>
      <c r="W258" s="1015"/>
    </row>
    <row r="259" spans="1:23">
      <c r="A259" s="2690"/>
      <c r="B259" s="2693"/>
      <c r="C259" s="2696"/>
      <c r="D259" s="2535"/>
      <c r="E259" s="2683"/>
      <c r="F259" s="2687"/>
      <c r="G259" s="217" t="s">
        <v>80</v>
      </c>
      <c r="H259" s="2095">
        <f>I259+K259</f>
        <v>600</v>
      </c>
      <c r="I259" s="2096">
        <v>57.8</v>
      </c>
      <c r="J259" s="2097">
        <v>2.0699999999999998</v>
      </c>
      <c r="K259" s="2098">
        <v>542.20000000000005</v>
      </c>
      <c r="L259" s="2106">
        <v>0</v>
      </c>
      <c r="M259" s="2100">
        <v>0</v>
      </c>
      <c r="N259" s="276"/>
      <c r="O259" s="256"/>
      <c r="P259" s="257"/>
      <c r="Q259" s="221"/>
      <c r="R259" s="1015"/>
      <c r="S259" s="1015"/>
      <c r="T259" s="231"/>
      <c r="U259" s="1015"/>
      <c r="V259" s="1015"/>
      <c r="W259" s="1015"/>
    </row>
    <row r="260" spans="1:23">
      <c r="A260" s="2690"/>
      <c r="B260" s="2693"/>
      <c r="C260" s="2696"/>
      <c r="D260" s="2535"/>
      <c r="E260" s="2684"/>
      <c r="F260" s="2688"/>
      <c r="G260" s="217" t="s">
        <v>37</v>
      </c>
      <c r="H260" s="2095">
        <f>I260+K260</f>
        <v>255.5</v>
      </c>
      <c r="I260" s="2096">
        <v>12.8</v>
      </c>
      <c r="J260" s="2097">
        <v>0.4</v>
      </c>
      <c r="K260" s="2098">
        <v>242.7</v>
      </c>
      <c r="L260" s="2106">
        <v>0</v>
      </c>
      <c r="M260" s="2100">
        <v>0</v>
      </c>
      <c r="N260" s="276"/>
      <c r="O260" s="274"/>
      <c r="P260" s="275"/>
      <c r="Q260" s="223"/>
      <c r="R260" s="1015"/>
      <c r="S260" s="1015"/>
      <c r="T260" s="231"/>
      <c r="U260" s="1015"/>
      <c r="V260" s="1015"/>
      <c r="W260" s="1015"/>
    </row>
    <row r="261" spans="1:23" ht="15" customHeight="1" thickBot="1">
      <c r="A261" s="2691"/>
      <c r="B261" s="2694"/>
      <c r="C261" s="2697"/>
      <c r="D261" s="2536"/>
      <c r="E261" s="2685"/>
      <c r="F261" s="2685"/>
      <c r="G261" s="224" t="s">
        <v>12</v>
      </c>
      <c r="H261" s="2089">
        <f t="shared" ref="H261:M261" si="64">SUM(H258:H260)</f>
        <v>855.5</v>
      </c>
      <c r="I261" s="2090">
        <f t="shared" si="64"/>
        <v>70.599999999999994</v>
      </c>
      <c r="J261" s="2091">
        <f t="shared" si="64"/>
        <v>2.4699999999999998</v>
      </c>
      <c r="K261" s="2092">
        <f t="shared" si="64"/>
        <v>784.90000000000009</v>
      </c>
      <c r="L261" s="2093">
        <f t="shared" si="64"/>
        <v>0</v>
      </c>
      <c r="M261" s="2094">
        <f t="shared" si="64"/>
        <v>0</v>
      </c>
      <c r="N261" s="277"/>
      <c r="O261" s="260"/>
      <c r="P261" s="261"/>
      <c r="Q261" s="228"/>
      <c r="R261" s="1015"/>
      <c r="S261" s="1015"/>
      <c r="T261" s="231"/>
      <c r="U261" s="1015"/>
      <c r="V261" s="1015"/>
      <c r="W261" s="1015"/>
    </row>
    <row r="262" spans="1:23" ht="13.15" customHeight="1">
      <c r="A262" s="2689"/>
      <c r="B262" s="2692"/>
      <c r="C262" s="2695"/>
      <c r="D262" s="2534" t="s">
        <v>228</v>
      </c>
      <c r="E262" s="2682" t="s">
        <v>41</v>
      </c>
      <c r="F262" s="2686" t="s">
        <v>54</v>
      </c>
      <c r="G262" s="1046" t="s">
        <v>145</v>
      </c>
      <c r="H262" s="2107">
        <f>I262+K262</f>
        <v>0</v>
      </c>
      <c r="I262" s="2101">
        <v>0</v>
      </c>
      <c r="J262" s="2108"/>
      <c r="K262" s="2103">
        <v>0</v>
      </c>
      <c r="L262" s="2104">
        <v>0</v>
      </c>
      <c r="M262" s="2105">
        <v>0</v>
      </c>
      <c r="N262" s="235" t="s">
        <v>149</v>
      </c>
      <c r="O262" s="252" t="s">
        <v>42</v>
      </c>
      <c r="P262" s="253"/>
      <c r="Q262" s="216"/>
      <c r="R262" s="1015"/>
      <c r="S262" s="1015"/>
      <c r="T262" s="231"/>
      <c r="U262" s="1015"/>
      <c r="V262" s="1015"/>
      <c r="W262" s="1015"/>
    </row>
    <row r="263" spans="1:23">
      <c r="A263" s="2690"/>
      <c r="B263" s="2693"/>
      <c r="C263" s="2696"/>
      <c r="D263" s="2535"/>
      <c r="E263" s="2683"/>
      <c r="F263" s="2687"/>
      <c r="G263" s="217" t="s">
        <v>80</v>
      </c>
      <c r="H263" s="2095">
        <f>I263+K263</f>
        <v>0</v>
      </c>
      <c r="I263" s="2096">
        <v>0</v>
      </c>
      <c r="J263" s="2109"/>
      <c r="K263" s="2098">
        <v>0</v>
      </c>
      <c r="L263" s="2106">
        <v>0</v>
      </c>
      <c r="M263" s="2100">
        <v>0</v>
      </c>
      <c r="N263" s="276"/>
      <c r="O263" s="256"/>
      <c r="P263" s="257"/>
      <c r="Q263" s="221"/>
      <c r="R263" s="1015"/>
      <c r="S263" s="1015"/>
      <c r="T263" s="231"/>
      <c r="U263" s="1015"/>
      <c r="V263" s="1015"/>
      <c r="W263" s="1015"/>
    </row>
    <row r="264" spans="1:23">
      <c r="A264" s="2690"/>
      <c r="B264" s="2693"/>
      <c r="C264" s="2696"/>
      <c r="D264" s="2535"/>
      <c r="E264" s="2684"/>
      <c r="F264" s="2688"/>
      <c r="G264" s="217" t="s">
        <v>37</v>
      </c>
      <c r="H264" s="2095">
        <f>I264+K264</f>
        <v>52.62</v>
      </c>
      <c r="I264" s="2096">
        <v>52.62</v>
      </c>
      <c r="J264" s="2109"/>
      <c r="K264" s="2098">
        <v>0</v>
      </c>
      <c r="L264" s="2106">
        <v>0</v>
      </c>
      <c r="M264" s="2100">
        <v>0</v>
      </c>
      <c r="N264" s="276"/>
      <c r="O264" s="274"/>
      <c r="P264" s="275"/>
      <c r="Q264" s="223"/>
      <c r="R264" s="1015"/>
      <c r="S264" s="1015"/>
      <c r="T264" s="231"/>
      <c r="U264" s="1015"/>
      <c r="V264" s="1015"/>
      <c r="W264" s="1015"/>
    </row>
    <row r="265" spans="1:23" ht="28.9" customHeight="1" thickBot="1">
      <c r="A265" s="2691"/>
      <c r="B265" s="2694"/>
      <c r="C265" s="2697"/>
      <c r="D265" s="2536"/>
      <c r="E265" s="2685"/>
      <c r="F265" s="2685"/>
      <c r="G265" s="224" t="s">
        <v>12</v>
      </c>
      <c r="H265" s="2089">
        <f t="shared" ref="H265:M265" si="65">SUM(H262:H264)</f>
        <v>52.62</v>
      </c>
      <c r="I265" s="2090">
        <f t="shared" si="65"/>
        <v>52.62</v>
      </c>
      <c r="J265" s="2091">
        <f t="shared" si="65"/>
        <v>0</v>
      </c>
      <c r="K265" s="2092">
        <f t="shared" si="65"/>
        <v>0</v>
      </c>
      <c r="L265" s="2093">
        <f t="shared" si="65"/>
        <v>0</v>
      </c>
      <c r="M265" s="2094">
        <f t="shared" si="65"/>
        <v>0</v>
      </c>
      <c r="N265" s="277"/>
      <c r="O265" s="260"/>
      <c r="P265" s="261"/>
      <c r="Q265" s="228"/>
      <c r="R265" s="1015"/>
      <c r="S265" s="1015"/>
      <c r="T265" s="231"/>
      <c r="U265" s="1015"/>
      <c r="V265" s="1015"/>
      <c r="W265" s="1015"/>
    </row>
    <row r="266" spans="1:23" ht="13.15" customHeight="1">
      <c r="A266" s="2689"/>
      <c r="B266" s="2692"/>
      <c r="C266" s="2695"/>
      <c r="D266" s="2534" t="s">
        <v>229</v>
      </c>
      <c r="E266" s="2682" t="s">
        <v>41</v>
      </c>
      <c r="F266" s="2686" t="s">
        <v>180</v>
      </c>
      <c r="G266" s="1046" t="s">
        <v>145</v>
      </c>
      <c r="H266" s="2107">
        <f>I266+K266</f>
        <v>0</v>
      </c>
      <c r="I266" s="2101">
        <v>0</v>
      </c>
      <c r="J266" s="2102">
        <v>0</v>
      </c>
      <c r="K266" s="2103">
        <v>0</v>
      </c>
      <c r="L266" s="2104">
        <v>0</v>
      </c>
      <c r="M266" s="2105">
        <v>0</v>
      </c>
      <c r="N266" s="235" t="s">
        <v>149</v>
      </c>
      <c r="O266" s="252" t="s">
        <v>42</v>
      </c>
      <c r="P266" s="253"/>
      <c r="Q266" s="216"/>
      <c r="R266" s="1015"/>
      <c r="S266" s="1015"/>
      <c r="T266" s="231"/>
      <c r="U266" s="1015"/>
      <c r="V266" s="1015"/>
      <c r="W266" s="1015"/>
    </row>
    <row r="267" spans="1:23">
      <c r="A267" s="2690"/>
      <c r="B267" s="2693"/>
      <c r="C267" s="2696"/>
      <c r="D267" s="2535"/>
      <c r="E267" s="2683"/>
      <c r="F267" s="2687"/>
      <c r="G267" s="217" t="s">
        <v>80</v>
      </c>
      <c r="H267" s="2095">
        <f>I267+K267</f>
        <v>134</v>
      </c>
      <c r="I267" s="2096">
        <v>0</v>
      </c>
      <c r="J267" s="2097">
        <v>0</v>
      </c>
      <c r="K267" s="2098">
        <v>134</v>
      </c>
      <c r="L267" s="2106">
        <v>0</v>
      </c>
      <c r="M267" s="2100">
        <v>0</v>
      </c>
      <c r="N267" s="276"/>
      <c r="O267" s="256"/>
      <c r="P267" s="257"/>
      <c r="Q267" s="221"/>
      <c r="R267" s="1015"/>
      <c r="S267" s="1015"/>
      <c r="T267" s="231"/>
      <c r="U267" s="1015"/>
      <c r="V267" s="1015"/>
      <c r="W267" s="1015"/>
    </row>
    <row r="268" spans="1:23">
      <c r="A268" s="2690"/>
      <c r="B268" s="2693"/>
      <c r="C268" s="2696"/>
      <c r="D268" s="2535"/>
      <c r="E268" s="2684"/>
      <c r="F268" s="2688"/>
      <c r="G268" s="217" t="s">
        <v>37</v>
      </c>
      <c r="H268" s="2095">
        <f>I268+K268</f>
        <v>34.01</v>
      </c>
      <c r="I268" s="2096">
        <v>3.6</v>
      </c>
      <c r="J268" s="2097">
        <v>3.54</v>
      </c>
      <c r="K268" s="2098">
        <v>30.41</v>
      </c>
      <c r="L268" s="2106">
        <v>0</v>
      </c>
      <c r="M268" s="2100">
        <v>0</v>
      </c>
      <c r="N268" s="358"/>
      <c r="O268" s="359"/>
      <c r="P268" s="275"/>
      <c r="Q268" s="223"/>
      <c r="R268" s="1015"/>
      <c r="S268" s="1015"/>
      <c r="T268" s="231"/>
      <c r="U268" s="1015"/>
      <c r="V268" s="1015"/>
      <c r="W268" s="1015"/>
    </row>
    <row r="269" spans="1:23" ht="13.5" thickBot="1">
      <c r="A269" s="2691"/>
      <c r="B269" s="2694"/>
      <c r="C269" s="2697"/>
      <c r="D269" s="2536"/>
      <c r="E269" s="2685"/>
      <c r="F269" s="2685"/>
      <c r="G269" s="224" t="s">
        <v>12</v>
      </c>
      <c r="H269" s="2089">
        <f>SUM(H266:H268)</f>
        <v>168.01</v>
      </c>
      <c r="I269" s="2090">
        <f>SUM(I266:I268)</f>
        <v>3.6</v>
      </c>
      <c r="J269" s="2091">
        <f>SUM(J266:J268)</f>
        <v>3.54</v>
      </c>
      <c r="K269" s="2092">
        <f>SUM(K266:K268)</f>
        <v>164.41</v>
      </c>
      <c r="L269" s="2092">
        <f t="shared" ref="L269:M269" si="66">SUM(L266:L268)</f>
        <v>0</v>
      </c>
      <c r="M269" s="2092">
        <f t="shared" si="66"/>
        <v>0</v>
      </c>
      <c r="N269" s="277"/>
      <c r="O269" s="260"/>
      <c r="P269" s="261"/>
      <c r="Q269" s="228"/>
      <c r="R269" s="1015"/>
      <c r="S269" s="1015"/>
      <c r="T269" s="231"/>
      <c r="U269" s="1015"/>
      <c r="V269" s="1015"/>
      <c r="W269" s="1015"/>
    </row>
    <row r="270" spans="1:23" ht="13.15" customHeight="1">
      <c r="A270" s="2689"/>
      <c r="B270" s="2692"/>
      <c r="C270" s="2695"/>
      <c r="D270" s="2534" t="s">
        <v>230</v>
      </c>
      <c r="E270" s="2682" t="s">
        <v>41</v>
      </c>
      <c r="F270" s="2686" t="s">
        <v>180</v>
      </c>
      <c r="G270" s="1046" t="s">
        <v>145</v>
      </c>
      <c r="H270" s="2107">
        <f>I270+K270</f>
        <v>0</v>
      </c>
      <c r="I270" s="2101">
        <v>0</v>
      </c>
      <c r="J270" s="2102">
        <v>0</v>
      </c>
      <c r="K270" s="2103">
        <v>0</v>
      </c>
      <c r="L270" s="2104">
        <v>0</v>
      </c>
      <c r="M270" s="2105">
        <v>0</v>
      </c>
      <c r="N270" s="235" t="s">
        <v>149</v>
      </c>
      <c r="O270" s="252"/>
      <c r="P270" s="1015" t="s">
        <v>42</v>
      </c>
      <c r="Q270" s="216"/>
      <c r="R270" s="1015"/>
      <c r="S270" s="1015"/>
      <c r="T270" s="231"/>
      <c r="U270" s="1015"/>
      <c r="V270" s="1015"/>
      <c r="W270" s="1015"/>
    </row>
    <row r="271" spans="1:23">
      <c r="A271" s="2690"/>
      <c r="B271" s="2693"/>
      <c r="C271" s="2696"/>
      <c r="D271" s="2535"/>
      <c r="E271" s="2683"/>
      <c r="F271" s="2687"/>
      <c r="G271" s="217" t="s">
        <v>80</v>
      </c>
      <c r="H271" s="2095">
        <f>I271+K271</f>
        <v>566.9</v>
      </c>
      <c r="I271" s="2096">
        <v>6.9</v>
      </c>
      <c r="J271" s="2097">
        <v>4.5999999999999996</v>
      </c>
      <c r="K271" s="2098">
        <v>560</v>
      </c>
      <c r="L271" s="2106">
        <v>0</v>
      </c>
      <c r="M271" s="2100">
        <v>0</v>
      </c>
      <c r="N271" s="276"/>
      <c r="O271" s="256"/>
      <c r="P271" s="1015"/>
      <c r="Q271" s="221"/>
      <c r="R271" s="1015"/>
      <c r="S271" s="1015"/>
      <c r="T271" s="231"/>
      <c r="U271" s="1015"/>
      <c r="V271" s="1015"/>
      <c r="W271" s="1015"/>
    </row>
    <row r="272" spans="1:23">
      <c r="A272" s="2690"/>
      <c r="B272" s="2693"/>
      <c r="C272" s="2696"/>
      <c r="D272" s="2535"/>
      <c r="E272" s="2684"/>
      <c r="F272" s="2688"/>
      <c r="G272" s="217" t="s">
        <v>37</v>
      </c>
      <c r="H272" s="2095">
        <f>I272+K272</f>
        <v>7</v>
      </c>
      <c r="I272" s="2096">
        <v>7</v>
      </c>
      <c r="J272" s="2097">
        <v>6.9</v>
      </c>
      <c r="K272" s="2098">
        <v>0</v>
      </c>
      <c r="L272" s="2106">
        <v>0</v>
      </c>
      <c r="M272" s="2100">
        <v>0</v>
      </c>
      <c r="N272" s="276"/>
      <c r="O272" s="274"/>
      <c r="P272" s="1015"/>
      <c r="Q272" s="223"/>
      <c r="R272" s="1015"/>
      <c r="S272" s="1015"/>
      <c r="T272" s="231"/>
      <c r="U272" s="1015"/>
      <c r="V272" s="1015"/>
      <c r="W272" s="1015"/>
    </row>
    <row r="273" spans="1:23" ht="27" customHeight="1" thickBot="1">
      <c r="A273" s="2691"/>
      <c r="B273" s="2694"/>
      <c r="C273" s="2697"/>
      <c r="D273" s="2536"/>
      <c r="E273" s="2685"/>
      <c r="F273" s="2685"/>
      <c r="G273" s="224" t="s">
        <v>12</v>
      </c>
      <c r="H273" s="2089">
        <f t="shared" ref="H273:M273" si="67">SUM(H270:H272)</f>
        <v>573.9</v>
      </c>
      <c r="I273" s="2090">
        <f t="shared" si="67"/>
        <v>13.9</v>
      </c>
      <c r="J273" s="2091">
        <f t="shared" si="67"/>
        <v>11.5</v>
      </c>
      <c r="K273" s="2092">
        <f t="shared" si="67"/>
        <v>560</v>
      </c>
      <c r="L273" s="2093">
        <f t="shared" si="67"/>
        <v>0</v>
      </c>
      <c r="M273" s="2094">
        <f t="shared" si="67"/>
        <v>0</v>
      </c>
      <c r="N273" s="277"/>
      <c r="O273" s="260"/>
      <c r="P273" s="261"/>
      <c r="Q273" s="228"/>
      <c r="R273" s="1015"/>
      <c r="S273" s="1015"/>
      <c r="T273" s="231"/>
      <c r="U273" s="1015"/>
      <c r="V273" s="1015"/>
      <c r="W273" s="1015"/>
    </row>
    <row r="274" spans="1:23" ht="13.15" customHeight="1">
      <c r="A274" s="2689"/>
      <c r="B274" s="2692"/>
      <c r="C274" s="2695"/>
      <c r="D274" s="2534" t="s">
        <v>231</v>
      </c>
      <c r="E274" s="2682" t="s">
        <v>41</v>
      </c>
      <c r="F274" s="2686" t="s">
        <v>180</v>
      </c>
      <c r="G274" s="1046" t="s">
        <v>145</v>
      </c>
      <c r="H274" s="2107">
        <f>I274+K274</f>
        <v>0</v>
      </c>
      <c r="I274" s="2101">
        <v>0</v>
      </c>
      <c r="J274" s="2102">
        <v>0</v>
      </c>
      <c r="K274" s="2103">
        <v>0</v>
      </c>
      <c r="L274" s="2104">
        <v>5.7</v>
      </c>
      <c r="M274" s="2105">
        <v>0</v>
      </c>
      <c r="N274" s="235" t="s">
        <v>148</v>
      </c>
      <c r="O274" s="252" t="s">
        <v>42</v>
      </c>
      <c r="P274" s="253"/>
      <c r="Q274" s="216"/>
      <c r="R274" s="1015"/>
      <c r="S274" s="1015"/>
      <c r="T274" s="231"/>
      <c r="U274" s="1015"/>
      <c r="V274" s="1015"/>
      <c r="W274" s="1015"/>
    </row>
    <row r="275" spans="1:23">
      <c r="A275" s="2690"/>
      <c r="B275" s="2693"/>
      <c r="C275" s="2696"/>
      <c r="D275" s="2535"/>
      <c r="E275" s="2683"/>
      <c r="F275" s="2687"/>
      <c r="G275" s="217" t="s">
        <v>80</v>
      </c>
      <c r="H275" s="2095">
        <f>I275+K275</f>
        <v>100</v>
      </c>
      <c r="I275" s="2096">
        <v>0</v>
      </c>
      <c r="J275" s="2097">
        <v>0</v>
      </c>
      <c r="K275" s="2098">
        <v>100</v>
      </c>
      <c r="L275" s="2106">
        <v>70</v>
      </c>
      <c r="M275" s="2100">
        <v>0</v>
      </c>
      <c r="N275" s="276" t="s">
        <v>149</v>
      </c>
      <c r="O275" s="256"/>
      <c r="P275" s="257" t="s">
        <v>42</v>
      </c>
      <c r="Q275" s="221"/>
      <c r="R275" s="1015"/>
      <c r="S275" s="1015"/>
      <c r="T275" s="231"/>
      <c r="U275" s="1015"/>
      <c r="V275" s="1015"/>
      <c r="W275" s="1015"/>
    </row>
    <row r="276" spans="1:23">
      <c r="A276" s="2690"/>
      <c r="B276" s="2693"/>
      <c r="C276" s="2696"/>
      <c r="D276" s="2535"/>
      <c r="E276" s="2684"/>
      <c r="F276" s="2688"/>
      <c r="G276" s="217" t="s">
        <v>37</v>
      </c>
      <c r="H276" s="2095">
        <f>I276+K276</f>
        <v>12</v>
      </c>
      <c r="I276" s="2096">
        <v>0</v>
      </c>
      <c r="J276" s="2097">
        <v>0</v>
      </c>
      <c r="K276" s="2098">
        <v>12</v>
      </c>
      <c r="L276" s="2106">
        <v>0</v>
      </c>
      <c r="M276" s="2100">
        <v>0</v>
      </c>
      <c r="N276" s="276"/>
      <c r="O276" s="274"/>
      <c r="P276" s="275"/>
      <c r="Q276" s="223"/>
      <c r="R276" s="1015"/>
      <c r="S276" s="1015"/>
      <c r="T276" s="231"/>
      <c r="U276" s="1015"/>
      <c r="V276" s="1015"/>
      <c r="W276" s="1015"/>
    </row>
    <row r="277" spans="1:23" ht="21" customHeight="1" thickBot="1">
      <c r="A277" s="2691"/>
      <c r="B277" s="2694"/>
      <c r="C277" s="2697"/>
      <c r="D277" s="2536"/>
      <c r="E277" s="2685"/>
      <c r="F277" s="2685"/>
      <c r="G277" s="224" t="s">
        <v>12</v>
      </c>
      <c r="H277" s="2089">
        <f t="shared" ref="H277:M277" si="68">SUM(H274:H276)</f>
        <v>112</v>
      </c>
      <c r="I277" s="2090">
        <f t="shared" si="68"/>
        <v>0</v>
      </c>
      <c r="J277" s="2091">
        <f t="shared" si="68"/>
        <v>0</v>
      </c>
      <c r="K277" s="2092">
        <f t="shared" si="68"/>
        <v>112</v>
      </c>
      <c r="L277" s="2093">
        <f t="shared" si="68"/>
        <v>75.7</v>
      </c>
      <c r="M277" s="2094">
        <f t="shared" si="68"/>
        <v>0</v>
      </c>
      <c r="N277" s="277"/>
      <c r="O277" s="260"/>
      <c r="P277" s="261"/>
      <c r="Q277" s="228"/>
      <c r="R277" s="1015"/>
      <c r="S277" s="1015"/>
      <c r="T277" s="231"/>
      <c r="U277" s="1015"/>
      <c r="V277" s="1015"/>
      <c r="W277" s="1015"/>
    </row>
    <row r="278" spans="1:23" ht="13.15" customHeight="1">
      <c r="A278" s="2689"/>
      <c r="B278" s="2692"/>
      <c r="C278" s="2695"/>
      <c r="D278" s="2534" t="s">
        <v>232</v>
      </c>
      <c r="E278" s="2682" t="s">
        <v>41</v>
      </c>
      <c r="F278" s="2686" t="s">
        <v>54</v>
      </c>
      <c r="G278" s="1046" t="s">
        <v>145</v>
      </c>
      <c r="H278" s="2107">
        <f>I278+K278</f>
        <v>0</v>
      </c>
      <c r="I278" s="2101">
        <v>0</v>
      </c>
      <c r="J278" s="2108"/>
      <c r="K278" s="2103">
        <v>0</v>
      </c>
      <c r="L278" s="2104">
        <v>0</v>
      </c>
      <c r="M278" s="2105">
        <v>0</v>
      </c>
      <c r="N278" s="235"/>
      <c r="O278" s="252"/>
      <c r="P278" s="253"/>
      <c r="Q278" s="216"/>
      <c r="R278" s="1015"/>
      <c r="S278" s="1015"/>
      <c r="T278" s="231"/>
      <c r="U278" s="1015"/>
      <c r="V278" s="1015"/>
      <c r="W278" s="1015"/>
    </row>
    <row r="279" spans="1:23">
      <c r="A279" s="2690"/>
      <c r="B279" s="2693"/>
      <c r="C279" s="2696"/>
      <c r="D279" s="2535"/>
      <c r="E279" s="2683"/>
      <c r="F279" s="2687"/>
      <c r="G279" s="217" t="s">
        <v>80</v>
      </c>
      <c r="H279" s="2095">
        <f>I279+K279</f>
        <v>0</v>
      </c>
      <c r="I279" s="2096">
        <v>0</v>
      </c>
      <c r="J279" s="2109"/>
      <c r="K279" s="2098">
        <v>0</v>
      </c>
      <c r="L279" s="2106">
        <v>0</v>
      </c>
      <c r="M279" s="2100">
        <v>0</v>
      </c>
      <c r="N279" s="276"/>
      <c r="O279" s="256"/>
      <c r="P279" s="257"/>
      <c r="Q279" s="221"/>
      <c r="R279" s="1015"/>
      <c r="S279" s="1015"/>
      <c r="T279" s="231"/>
      <c r="U279" s="1015"/>
      <c r="V279" s="1015"/>
      <c r="W279" s="1015"/>
    </row>
    <row r="280" spans="1:23">
      <c r="A280" s="2690"/>
      <c r="B280" s="2693"/>
      <c r="C280" s="2696"/>
      <c r="D280" s="2535"/>
      <c r="E280" s="2684"/>
      <c r="F280" s="2688"/>
      <c r="G280" s="217" t="s">
        <v>37</v>
      </c>
      <c r="H280" s="2095">
        <f>I280+K280</f>
        <v>0</v>
      </c>
      <c r="I280" s="2110"/>
      <c r="J280" s="2109"/>
      <c r="K280" s="2111"/>
      <c r="L280" s="2106"/>
      <c r="M280" s="2100"/>
      <c r="N280" s="276"/>
      <c r="O280" s="274"/>
      <c r="P280" s="275"/>
      <c r="Q280" s="223"/>
      <c r="R280" s="1015"/>
      <c r="S280" s="1015"/>
      <c r="T280" s="231"/>
      <c r="U280" s="1015"/>
      <c r="V280" s="1015"/>
      <c r="W280" s="1015"/>
    </row>
    <row r="281" spans="1:23">
      <c r="A281" s="2690"/>
      <c r="B281" s="2693"/>
      <c r="C281" s="2696"/>
      <c r="D281" s="2535"/>
      <c r="E281" s="2684"/>
      <c r="F281" s="2684"/>
      <c r="G281" s="124"/>
      <c r="H281" s="2112"/>
      <c r="I281" s="2113"/>
      <c r="J281" s="2114"/>
      <c r="K281" s="2115"/>
      <c r="L281" s="2116"/>
      <c r="M281" s="2117"/>
      <c r="N281" s="276"/>
      <c r="O281" s="274"/>
      <c r="P281" s="275"/>
      <c r="Q281" s="223"/>
      <c r="R281" s="1015"/>
      <c r="S281" s="1015"/>
      <c r="T281" s="231"/>
      <c r="U281" s="1015"/>
      <c r="V281" s="1015"/>
      <c r="W281" s="1015"/>
    </row>
    <row r="282" spans="1:23" ht="25.9" customHeight="1" thickBot="1">
      <c r="A282" s="2691"/>
      <c r="B282" s="2694"/>
      <c r="C282" s="2697"/>
      <c r="D282" s="2536"/>
      <c r="E282" s="2685"/>
      <c r="F282" s="2685"/>
      <c r="G282" s="224" t="s">
        <v>12</v>
      </c>
      <c r="H282" s="2089">
        <f>SUM(H278:H280)</f>
        <v>0</v>
      </c>
      <c r="I282" s="2090">
        <f>SUM(I278:I280)</f>
        <v>0</v>
      </c>
      <c r="J282" s="2091">
        <f>SUM(J278:J280)</f>
        <v>0</v>
      </c>
      <c r="K282" s="2092">
        <f>SUM(K278:K280)</f>
        <v>0</v>
      </c>
      <c r="L282" s="2093">
        <f>SUM(L278:L281)</f>
        <v>0</v>
      </c>
      <c r="M282" s="2094">
        <f>SUM(M278:M281)</f>
        <v>0</v>
      </c>
      <c r="N282" s="277"/>
      <c r="O282" s="260"/>
      <c r="P282" s="261"/>
      <c r="Q282" s="228"/>
      <c r="R282" s="1015"/>
      <c r="S282" s="1015"/>
      <c r="T282" s="231"/>
      <c r="U282" s="1015"/>
      <c r="V282" s="1015"/>
      <c r="W282" s="1015"/>
    </row>
    <row r="283" spans="1:23" ht="13.15" customHeight="1">
      <c r="A283" s="2689"/>
      <c r="B283" s="2692"/>
      <c r="C283" s="2695"/>
      <c r="D283" s="2534" t="s">
        <v>233</v>
      </c>
      <c r="E283" s="2682" t="s">
        <v>41</v>
      </c>
      <c r="F283" s="2686" t="s">
        <v>54</v>
      </c>
      <c r="G283" s="1046" t="s">
        <v>145</v>
      </c>
      <c r="H283" s="2107">
        <f>I283+K283</f>
        <v>0</v>
      </c>
      <c r="I283" s="2101">
        <v>0</v>
      </c>
      <c r="J283" s="2108"/>
      <c r="K283" s="2103">
        <v>0</v>
      </c>
      <c r="L283" s="2104">
        <v>0</v>
      </c>
      <c r="M283" s="2105">
        <v>0</v>
      </c>
      <c r="N283" s="235"/>
      <c r="O283" s="252"/>
      <c r="P283" s="253"/>
      <c r="Q283" s="216"/>
      <c r="R283" s="1015"/>
      <c r="S283" s="1015"/>
      <c r="T283" s="231"/>
      <c r="U283" s="1015"/>
      <c r="V283" s="1015"/>
      <c r="W283" s="1015"/>
    </row>
    <row r="284" spans="1:23">
      <c r="A284" s="2690"/>
      <c r="B284" s="2693"/>
      <c r="C284" s="2696"/>
      <c r="D284" s="2535"/>
      <c r="E284" s="2683"/>
      <c r="F284" s="2687"/>
      <c r="G284" s="217" t="s">
        <v>80</v>
      </c>
      <c r="H284" s="2095">
        <f>I284+K284</f>
        <v>0</v>
      </c>
      <c r="I284" s="2096">
        <v>0</v>
      </c>
      <c r="J284" s="2109"/>
      <c r="K284" s="2098">
        <v>0</v>
      </c>
      <c r="L284" s="2106">
        <v>0</v>
      </c>
      <c r="M284" s="2100">
        <v>0</v>
      </c>
      <c r="N284" s="276"/>
      <c r="O284" s="256"/>
      <c r="P284" s="257"/>
      <c r="Q284" s="221"/>
      <c r="R284" s="1015"/>
      <c r="S284" s="1015"/>
      <c r="T284" s="231"/>
      <c r="U284" s="1015"/>
      <c r="V284" s="1015"/>
      <c r="W284" s="1015"/>
    </row>
    <row r="285" spans="1:23">
      <c r="A285" s="2690"/>
      <c r="B285" s="2693"/>
      <c r="C285" s="2696"/>
      <c r="D285" s="2535"/>
      <c r="E285" s="2684"/>
      <c r="F285" s="2688"/>
      <c r="G285" s="217" t="s">
        <v>37</v>
      </c>
      <c r="H285" s="2095">
        <f>I285+K285</f>
        <v>0</v>
      </c>
      <c r="I285" s="2110"/>
      <c r="J285" s="2109"/>
      <c r="K285" s="2111"/>
      <c r="L285" s="2106"/>
      <c r="M285" s="2100"/>
      <c r="N285" s="276"/>
      <c r="O285" s="274"/>
      <c r="P285" s="275"/>
      <c r="Q285" s="223"/>
      <c r="R285" s="1015"/>
      <c r="S285" s="1015"/>
      <c r="T285" s="231"/>
      <c r="U285" s="1015"/>
      <c r="V285" s="1015"/>
      <c r="W285" s="1015"/>
    </row>
    <row r="286" spans="1:23">
      <c r="A286" s="2690"/>
      <c r="B286" s="2693"/>
      <c r="C286" s="2696"/>
      <c r="D286" s="2535"/>
      <c r="E286" s="2684"/>
      <c r="F286" s="2684"/>
      <c r="G286" s="124"/>
      <c r="H286" s="2112"/>
      <c r="I286" s="2113"/>
      <c r="J286" s="2114"/>
      <c r="K286" s="2115"/>
      <c r="L286" s="2116"/>
      <c r="M286" s="2117"/>
      <c r="N286" s="276"/>
      <c r="O286" s="274"/>
      <c r="P286" s="275"/>
      <c r="Q286" s="223"/>
      <c r="R286" s="1015"/>
      <c r="S286" s="1015"/>
      <c r="T286" s="231"/>
      <c r="U286" s="1015"/>
      <c r="V286" s="1015"/>
      <c r="W286" s="1015"/>
    </row>
    <row r="287" spans="1:23" ht="13.5" thickBot="1">
      <c r="A287" s="2691"/>
      <c r="B287" s="2694"/>
      <c r="C287" s="2697"/>
      <c r="D287" s="2536"/>
      <c r="E287" s="2685"/>
      <c r="F287" s="2685"/>
      <c r="G287" s="224" t="s">
        <v>12</v>
      </c>
      <c r="H287" s="2089">
        <f>SUM(H283:H285)</f>
        <v>0</v>
      </c>
      <c r="I287" s="2090">
        <f>SUM(I283:I285)</f>
        <v>0</v>
      </c>
      <c r="J287" s="2091">
        <f>SUM(J283:J285)</f>
        <v>0</v>
      </c>
      <c r="K287" s="2092">
        <f>SUM(K283:K285)</f>
        <v>0</v>
      </c>
      <c r="L287" s="2093">
        <f>SUM(L283:L285)</f>
        <v>0</v>
      </c>
      <c r="M287" s="2094">
        <f>SUM(M283:M286)</f>
        <v>0</v>
      </c>
      <c r="N287" s="277"/>
      <c r="O287" s="260"/>
      <c r="P287" s="261"/>
      <c r="Q287" s="228"/>
      <c r="R287" s="1015"/>
      <c r="S287" s="1015"/>
      <c r="T287" s="231"/>
      <c r="U287" s="1015"/>
      <c r="V287" s="1015"/>
      <c r="W287" s="1015"/>
    </row>
    <row r="288" spans="1:23" ht="13.15" customHeight="1">
      <c r="A288" s="2689"/>
      <c r="B288" s="2692"/>
      <c r="C288" s="2695"/>
      <c r="D288" s="2534" t="s">
        <v>234</v>
      </c>
      <c r="E288" s="2682" t="s">
        <v>41</v>
      </c>
      <c r="F288" s="2686" t="s">
        <v>54</v>
      </c>
      <c r="G288" s="1046" t="s">
        <v>145</v>
      </c>
      <c r="H288" s="2107">
        <f>I288+K288</f>
        <v>0</v>
      </c>
      <c r="I288" s="2101">
        <v>0</v>
      </c>
      <c r="J288" s="2108"/>
      <c r="K288" s="2103">
        <v>0</v>
      </c>
      <c r="L288" s="2104">
        <v>0</v>
      </c>
      <c r="M288" s="2105">
        <v>0</v>
      </c>
      <c r="N288" s="235" t="s">
        <v>149</v>
      </c>
      <c r="O288" s="252"/>
      <c r="P288" s="253"/>
      <c r="Q288" s="216" t="s">
        <v>42</v>
      </c>
      <c r="R288" s="1015"/>
      <c r="S288" s="1015"/>
      <c r="T288" s="231"/>
      <c r="U288" s="1015"/>
      <c r="V288" s="1015"/>
      <c r="W288" s="1015"/>
    </row>
    <row r="289" spans="1:23">
      <c r="A289" s="2690"/>
      <c r="B289" s="2693"/>
      <c r="C289" s="2696"/>
      <c r="D289" s="2535"/>
      <c r="E289" s="2683"/>
      <c r="F289" s="2687"/>
      <c r="G289" s="217" t="s">
        <v>215</v>
      </c>
      <c r="H289" s="2095">
        <f>I289+K289</f>
        <v>0</v>
      </c>
      <c r="I289" s="2096">
        <v>0</v>
      </c>
      <c r="J289" s="2109"/>
      <c r="K289" s="2098">
        <v>0</v>
      </c>
      <c r="L289" s="2106">
        <v>0</v>
      </c>
      <c r="M289" s="2100">
        <v>0</v>
      </c>
      <c r="N289" s="276"/>
      <c r="O289" s="256"/>
      <c r="P289" s="257"/>
      <c r="Q289" s="221"/>
      <c r="R289" s="1015"/>
      <c r="S289" s="1015"/>
      <c r="T289" s="231"/>
      <c r="U289" s="1015"/>
      <c r="V289" s="1015"/>
      <c r="W289" s="1015"/>
    </row>
    <row r="290" spans="1:23">
      <c r="A290" s="2690"/>
      <c r="B290" s="2693"/>
      <c r="C290" s="2696"/>
      <c r="D290" s="2535"/>
      <c r="E290" s="2684"/>
      <c r="F290" s="2688"/>
      <c r="G290" s="217" t="s">
        <v>37</v>
      </c>
      <c r="H290" s="2095">
        <f>I290+K290</f>
        <v>0</v>
      </c>
      <c r="I290" s="2110"/>
      <c r="J290" s="2109"/>
      <c r="K290" s="2098">
        <v>0</v>
      </c>
      <c r="L290" s="2106">
        <v>0</v>
      </c>
      <c r="M290" s="2100">
        <v>0</v>
      </c>
      <c r="N290" s="276"/>
      <c r="O290" s="274"/>
      <c r="P290" s="275"/>
      <c r="Q290" s="223"/>
      <c r="R290" s="1015"/>
      <c r="S290" s="1015"/>
      <c r="T290" s="231"/>
      <c r="U290" s="1015"/>
      <c r="V290" s="1015"/>
      <c r="W290" s="1015"/>
    </row>
    <row r="291" spans="1:23">
      <c r="A291" s="2690"/>
      <c r="B291" s="2693"/>
      <c r="C291" s="2696"/>
      <c r="D291" s="2535"/>
      <c r="E291" s="2684"/>
      <c r="F291" s="2684"/>
      <c r="G291" s="124"/>
      <c r="H291" s="2112"/>
      <c r="I291" s="2113"/>
      <c r="J291" s="2114"/>
      <c r="K291" s="2115"/>
      <c r="L291" s="2116"/>
      <c r="M291" s="2117"/>
      <c r="N291" s="276"/>
      <c r="O291" s="274"/>
      <c r="P291" s="275"/>
      <c r="Q291" s="223"/>
      <c r="R291" s="1015"/>
      <c r="S291" s="1015"/>
      <c r="T291" s="231"/>
      <c r="U291" s="1015"/>
      <c r="V291" s="1015"/>
      <c r="W291" s="1015"/>
    </row>
    <row r="292" spans="1:23" ht="13.5" thickBot="1">
      <c r="A292" s="2691"/>
      <c r="B292" s="2694"/>
      <c r="C292" s="2697"/>
      <c r="D292" s="2536"/>
      <c r="E292" s="2685"/>
      <c r="F292" s="2685"/>
      <c r="G292" s="224" t="s">
        <v>12</v>
      </c>
      <c r="H292" s="2089">
        <f t="shared" ref="H292:M292" si="69">SUM(H288:H290)</f>
        <v>0</v>
      </c>
      <c r="I292" s="2090">
        <f t="shared" si="69"/>
        <v>0</v>
      </c>
      <c r="J292" s="2091">
        <f t="shared" si="69"/>
        <v>0</v>
      </c>
      <c r="K292" s="2092">
        <f t="shared" si="69"/>
        <v>0</v>
      </c>
      <c r="L292" s="2093">
        <f t="shared" si="69"/>
        <v>0</v>
      </c>
      <c r="M292" s="2094">
        <f t="shared" si="69"/>
        <v>0</v>
      </c>
      <c r="N292" s="277"/>
      <c r="O292" s="260"/>
      <c r="P292" s="261"/>
      <c r="Q292" s="228"/>
      <c r="R292" s="1015"/>
      <c r="S292" s="1015"/>
      <c r="T292" s="231"/>
      <c r="U292" s="1015"/>
      <c r="V292" s="1015"/>
      <c r="W292" s="1015"/>
    </row>
    <row r="293" spans="1:23" ht="13.15" customHeight="1">
      <c r="A293" s="2689"/>
      <c r="B293" s="2692"/>
      <c r="C293" s="2695"/>
      <c r="D293" s="2534" t="s">
        <v>1087</v>
      </c>
      <c r="E293" s="2682" t="s">
        <v>41</v>
      </c>
      <c r="F293" s="2706" t="s">
        <v>1088</v>
      </c>
      <c r="G293" s="1046" t="s">
        <v>145</v>
      </c>
      <c r="H293" s="2107">
        <f>I293+K293</f>
        <v>0</v>
      </c>
      <c r="I293" s="2101">
        <v>0</v>
      </c>
      <c r="J293" s="2108"/>
      <c r="K293" s="2103">
        <v>0</v>
      </c>
      <c r="L293" s="2104">
        <v>0</v>
      </c>
      <c r="M293" s="2105">
        <v>0</v>
      </c>
      <c r="N293" s="235" t="s">
        <v>149</v>
      </c>
      <c r="O293" s="252"/>
      <c r="P293" s="360" t="s">
        <v>42</v>
      </c>
      <c r="Q293" s="216"/>
      <c r="R293" s="1015"/>
      <c r="S293" s="1015"/>
      <c r="T293" s="231"/>
      <c r="U293" s="1015"/>
      <c r="V293" s="1015"/>
      <c r="W293" s="1015"/>
    </row>
    <row r="294" spans="1:23">
      <c r="A294" s="2690"/>
      <c r="B294" s="2693"/>
      <c r="C294" s="2696"/>
      <c r="D294" s="2535"/>
      <c r="E294" s="2683"/>
      <c r="F294" s="2707"/>
      <c r="G294" s="217" t="s">
        <v>215</v>
      </c>
      <c r="H294" s="2095">
        <f>I294+K294</f>
        <v>1472</v>
      </c>
      <c r="I294" s="2096">
        <v>0</v>
      </c>
      <c r="J294" s="2109"/>
      <c r="K294" s="2098">
        <v>1472</v>
      </c>
      <c r="L294" s="2106">
        <v>0</v>
      </c>
      <c r="M294" s="2100">
        <v>0</v>
      </c>
      <c r="N294" s="276"/>
      <c r="O294" s="256"/>
      <c r="P294" s="1015"/>
      <c r="Q294" s="221"/>
      <c r="R294" s="1015"/>
      <c r="S294" s="1015"/>
      <c r="T294" s="231"/>
      <c r="U294" s="1015"/>
      <c r="V294" s="1015"/>
      <c r="W294" s="1015"/>
    </row>
    <row r="295" spans="1:23">
      <c r="A295" s="2690"/>
      <c r="B295" s="2693"/>
      <c r="C295" s="2696"/>
      <c r="D295" s="2535"/>
      <c r="E295" s="2684"/>
      <c r="F295" s="2708"/>
      <c r="G295" s="217" t="s">
        <v>37</v>
      </c>
      <c r="H295" s="2095">
        <f>I295+K295</f>
        <v>0</v>
      </c>
      <c r="I295" s="2096">
        <v>0</v>
      </c>
      <c r="J295" s="2109"/>
      <c r="K295" s="2098">
        <v>0</v>
      </c>
      <c r="L295" s="2106"/>
      <c r="M295" s="2100"/>
      <c r="N295" s="276"/>
      <c r="O295" s="274"/>
      <c r="P295" s="1015"/>
      <c r="Q295" s="223"/>
      <c r="R295" s="1015"/>
      <c r="S295" s="1015"/>
      <c r="T295" s="231"/>
      <c r="U295" s="1015"/>
      <c r="V295" s="1015"/>
      <c r="W295" s="1015"/>
    </row>
    <row r="296" spans="1:23" ht="13.5" thickBot="1">
      <c r="A296" s="2691"/>
      <c r="B296" s="2694"/>
      <c r="C296" s="2697"/>
      <c r="D296" s="2536"/>
      <c r="E296" s="2685"/>
      <c r="F296" s="2709"/>
      <c r="G296" s="224" t="s">
        <v>12</v>
      </c>
      <c r="H296" s="2089">
        <f t="shared" ref="H296:M296" si="70">SUM(H293:H295)</f>
        <v>1472</v>
      </c>
      <c r="I296" s="2090">
        <f t="shared" si="70"/>
        <v>0</v>
      </c>
      <c r="J296" s="2091">
        <f t="shared" si="70"/>
        <v>0</v>
      </c>
      <c r="K296" s="2092">
        <f t="shared" si="70"/>
        <v>1472</v>
      </c>
      <c r="L296" s="2093">
        <f t="shared" si="70"/>
        <v>0</v>
      </c>
      <c r="M296" s="2094">
        <f t="shared" si="70"/>
        <v>0</v>
      </c>
      <c r="N296" s="277"/>
      <c r="O296" s="260"/>
      <c r="P296" s="261"/>
      <c r="Q296" s="228"/>
      <c r="R296" s="1015"/>
      <c r="S296" s="1015"/>
      <c r="T296" s="231"/>
      <c r="U296" s="1015"/>
      <c r="V296" s="1015"/>
      <c r="W296" s="1015"/>
    </row>
    <row r="297" spans="1:23" ht="13.15" customHeight="1">
      <c r="A297" s="2689"/>
      <c r="B297" s="2692"/>
      <c r="C297" s="2695"/>
      <c r="D297" s="2534" t="s">
        <v>235</v>
      </c>
      <c r="E297" s="2682" t="s">
        <v>41</v>
      </c>
      <c r="F297" s="2686" t="s">
        <v>180</v>
      </c>
      <c r="G297" s="1046" t="s">
        <v>145</v>
      </c>
      <c r="H297" s="2107">
        <f>I297+K297</f>
        <v>0</v>
      </c>
      <c r="I297" s="2101">
        <v>0</v>
      </c>
      <c r="J297" s="2108"/>
      <c r="K297" s="2103">
        <v>0</v>
      </c>
      <c r="L297" s="2104">
        <v>0</v>
      </c>
      <c r="M297" s="2105">
        <v>0</v>
      </c>
      <c r="N297" s="235"/>
      <c r="O297" s="252"/>
      <c r="P297" s="360"/>
      <c r="Q297" s="216"/>
      <c r="R297" s="1015"/>
      <c r="S297" s="1015"/>
      <c r="T297" s="231"/>
      <c r="U297" s="1015"/>
      <c r="V297" s="1015"/>
      <c r="W297" s="1015"/>
    </row>
    <row r="298" spans="1:23">
      <c r="A298" s="2690"/>
      <c r="B298" s="2693"/>
      <c r="C298" s="2696"/>
      <c r="D298" s="2535"/>
      <c r="E298" s="2683"/>
      <c r="F298" s="2687"/>
      <c r="G298" s="217" t="s">
        <v>56</v>
      </c>
      <c r="H298" s="2095">
        <f>I298+K298</f>
        <v>0</v>
      </c>
      <c r="I298" s="2096">
        <v>0</v>
      </c>
      <c r="J298" s="2109"/>
      <c r="K298" s="2098">
        <v>0</v>
      </c>
      <c r="L298" s="2106">
        <v>0</v>
      </c>
      <c r="M298" s="2100">
        <v>0</v>
      </c>
      <c r="N298" s="276"/>
      <c r="O298" s="256"/>
      <c r="P298" s="257"/>
      <c r="Q298" s="221"/>
      <c r="R298" s="1015"/>
      <c r="S298" s="1015"/>
      <c r="T298" s="231"/>
      <c r="U298" s="1015"/>
      <c r="V298" s="1015"/>
      <c r="W298" s="1015"/>
    </row>
    <row r="299" spans="1:23">
      <c r="A299" s="2690"/>
      <c r="B299" s="2693"/>
      <c r="C299" s="2696"/>
      <c r="D299" s="2535"/>
      <c r="E299" s="2684"/>
      <c r="F299" s="2688"/>
      <c r="G299" s="217" t="s">
        <v>37</v>
      </c>
      <c r="H299" s="2095">
        <f>I299+K299</f>
        <v>0</v>
      </c>
      <c r="I299" s="2110"/>
      <c r="J299" s="2109"/>
      <c r="K299" s="2111"/>
      <c r="L299" s="2106"/>
      <c r="M299" s="2100"/>
      <c r="N299" s="276"/>
      <c r="O299" s="274"/>
      <c r="P299" s="275"/>
      <c r="Q299" s="223"/>
      <c r="R299" s="1015"/>
      <c r="S299" s="1015"/>
      <c r="T299" s="231"/>
      <c r="U299" s="1015"/>
      <c r="V299" s="1015"/>
      <c r="W299" s="1015"/>
    </row>
    <row r="300" spans="1:23" ht="13.5" thickBot="1">
      <c r="A300" s="2691"/>
      <c r="B300" s="2694"/>
      <c r="C300" s="2697"/>
      <c r="D300" s="2536"/>
      <c r="E300" s="2685"/>
      <c r="F300" s="2685"/>
      <c r="G300" s="224" t="s">
        <v>12</v>
      </c>
      <c r="H300" s="2089">
        <f t="shared" ref="H300:M300" si="71">SUM(H297:H299)</f>
        <v>0</v>
      </c>
      <c r="I300" s="2090">
        <f t="shared" si="71"/>
        <v>0</v>
      </c>
      <c r="J300" s="2091">
        <f t="shared" si="71"/>
        <v>0</v>
      </c>
      <c r="K300" s="2092">
        <f t="shared" si="71"/>
        <v>0</v>
      </c>
      <c r="L300" s="2093">
        <f t="shared" si="71"/>
        <v>0</v>
      </c>
      <c r="M300" s="2094">
        <f t="shared" si="71"/>
        <v>0</v>
      </c>
      <c r="N300" s="277"/>
      <c r="O300" s="260"/>
      <c r="P300" s="261"/>
      <c r="Q300" s="228"/>
      <c r="R300" s="1015"/>
      <c r="S300" s="1015"/>
      <c r="T300" s="231"/>
      <c r="U300" s="1015"/>
      <c r="V300" s="1015"/>
      <c r="W300" s="1015"/>
    </row>
    <row r="301" spans="1:23" ht="13.15" customHeight="1">
      <c r="A301" s="2689"/>
      <c r="B301" s="2692"/>
      <c r="C301" s="2695"/>
      <c r="D301" s="2534" t="s">
        <v>236</v>
      </c>
      <c r="E301" s="2682" t="s">
        <v>41</v>
      </c>
      <c r="F301" s="2686" t="s">
        <v>54</v>
      </c>
      <c r="G301" s="1046" t="s">
        <v>145</v>
      </c>
      <c r="H301" s="2107">
        <f>I301+K301</f>
        <v>0</v>
      </c>
      <c r="I301" s="2101">
        <v>0</v>
      </c>
      <c r="J301" s="2108"/>
      <c r="K301" s="2103">
        <v>0</v>
      </c>
      <c r="L301" s="2104">
        <v>0</v>
      </c>
      <c r="M301" s="2105">
        <v>0</v>
      </c>
      <c r="N301" s="235"/>
      <c r="O301" s="252"/>
      <c r="P301" s="253"/>
      <c r="Q301" s="216"/>
      <c r="R301" s="1015"/>
      <c r="S301" s="1015"/>
      <c r="T301" s="231"/>
      <c r="U301" s="1015"/>
      <c r="V301" s="1015"/>
      <c r="W301" s="1015"/>
    </row>
    <row r="302" spans="1:23">
      <c r="A302" s="2690"/>
      <c r="B302" s="2693"/>
      <c r="C302" s="2696"/>
      <c r="D302" s="2535"/>
      <c r="E302" s="2683"/>
      <c r="F302" s="2687"/>
      <c r="G302" s="217" t="s">
        <v>56</v>
      </c>
      <c r="H302" s="2095">
        <f>I302+K302</f>
        <v>0</v>
      </c>
      <c r="I302" s="2096">
        <v>0</v>
      </c>
      <c r="J302" s="2109"/>
      <c r="K302" s="2098">
        <v>0</v>
      </c>
      <c r="L302" s="2106">
        <v>0</v>
      </c>
      <c r="M302" s="2100">
        <v>0</v>
      </c>
      <c r="N302" s="276"/>
      <c r="O302" s="256"/>
      <c r="P302" s="257"/>
      <c r="Q302" s="221"/>
      <c r="R302" s="1015"/>
      <c r="S302" s="1015"/>
      <c r="T302" s="231"/>
      <c r="U302" s="1015"/>
      <c r="V302" s="1015"/>
      <c r="W302" s="1015"/>
    </row>
    <row r="303" spans="1:23">
      <c r="A303" s="2690"/>
      <c r="B303" s="2693"/>
      <c r="C303" s="2696"/>
      <c r="D303" s="2535"/>
      <c r="E303" s="2684"/>
      <c r="F303" s="2688"/>
      <c r="G303" s="217" t="s">
        <v>37</v>
      </c>
      <c r="H303" s="2095">
        <f>I303+K303</f>
        <v>0</v>
      </c>
      <c r="I303" s="2110"/>
      <c r="J303" s="2109"/>
      <c r="K303" s="2111"/>
      <c r="L303" s="2106"/>
      <c r="M303" s="2100"/>
      <c r="N303" s="276"/>
      <c r="O303" s="274"/>
      <c r="P303" s="275"/>
      <c r="Q303" s="223"/>
      <c r="R303" s="1015"/>
      <c r="S303" s="1015"/>
      <c r="T303" s="231"/>
      <c r="U303" s="1015"/>
      <c r="V303" s="1015"/>
      <c r="W303" s="1015"/>
    </row>
    <row r="304" spans="1:23">
      <c r="A304" s="2690"/>
      <c r="B304" s="2693"/>
      <c r="C304" s="2696"/>
      <c r="D304" s="2535"/>
      <c r="E304" s="2684"/>
      <c r="F304" s="2684"/>
      <c r="G304" s="124"/>
      <c r="H304" s="2112"/>
      <c r="I304" s="2113"/>
      <c r="J304" s="2114"/>
      <c r="K304" s="2115"/>
      <c r="L304" s="2116"/>
      <c r="M304" s="2117"/>
      <c r="N304" s="276"/>
      <c r="O304" s="274"/>
      <c r="P304" s="275"/>
      <c r="Q304" s="223"/>
      <c r="R304" s="1015"/>
      <c r="S304" s="1015"/>
      <c r="T304" s="231"/>
      <c r="U304" s="1015"/>
      <c r="V304" s="1015"/>
      <c r="W304" s="1015"/>
    </row>
    <row r="305" spans="1:23" ht="13.5" thickBot="1">
      <c r="A305" s="2691"/>
      <c r="B305" s="2694"/>
      <c r="C305" s="2697"/>
      <c r="D305" s="2536"/>
      <c r="E305" s="2685"/>
      <c r="F305" s="2685"/>
      <c r="G305" s="224" t="s">
        <v>12</v>
      </c>
      <c r="H305" s="2089">
        <f t="shared" ref="H305:M305" si="72">SUM(H301:H303)</f>
        <v>0</v>
      </c>
      <c r="I305" s="2090">
        <f t="shared" si="72"/>
        <v>0</v>
      </c>
      <c r="J305" s="2091">
        <f t="shared" si="72"/>
        <v>0</v>
      </c>
      <c r="K305" s="2092">
        <f t="shared" si="72"/>
        <v>0</v>
      </c>
      <c r="L305" s="2093">
        <f t="shared" si="72"/>
        <v>0</v>
      </c>
      <c r="M305" s="2094">
        <f t="shared" si="72"/>
        <v>0</v>
      </c>
      <c r="N305" s="277"/>
      <c r="O305" s="260"/>
      <c r="P305" s="261"/>
      <c r="Q305" s="228"/>
      <c r="R305" s="1015"/>
      <c r="S305" s="1015"/>
      <c r="T305" s="231"/>
      <c r="U305" s="1015"/>
      <c r="V305" s="1015"/>
      <c r="W305" s="1015"/>
    </row>
    <row r="306" spans="1:23" ht="13.15" customHeight="1">
      <c r="A306" s="2689"/>
      <c r="B306" s="2692"/>
      <c r="C306" s="2695"/>
      <c r="D306" s="2534" t="s">
        <v>237</v>
      </c>
      <c r="E306" s="2682" t="s">
        <v>41</v>
      </c>
      <c r="F306" s="2686" t="s">
        <v>54</v>
      </c>
      <c r="G306" s="1046" t="s">
        <v>145</v>
      </c>
      <c r="H306" s="2107">
        <f>I306+K306</f>
        <v>0</v>
      </c>
      <c r="I306" s="2101">
        <v>0</v>
      </c>
      <c r="J306" s="2108"/>
      <c r="K306" s="2103">
        <v>0</v>
      </c>
      <c r="L306" s="2104">
        <v>0</v>
      </c>
      <c r="M306" s="2105">
        <v>0</v>
      </c>
      <c r="N306" s="235"/>
      <c r="O306" s="252"/>
      <c r="P306" s="253"/>
      <c r="Q306" s="216"/>
      <c r="R306" s="1015"/>
      <c r="S306" s="1015"/>
      <c r="T306" s="231"/>
      <c r="U306" s="1015"/>
      <c r="V306" s="1015"/>
      <c r="W306" s="1015"/>
    </row>
    <row r="307" spans="1:23">
      <c r="A307" s="2690"/>
      <c r="B307" s="2693"/>
      <c r="C307" s="2696"/>
      <c r="D307" s="2535"/>
      <c r="E307" s="2683"/>
      <c r="F307" s="2687"/>
      <c r="G307" s="217" t="s">
        <v>56</v>
      </c>
      <c r="H307" s="2095">
        <f>I307+K307</f>
        <v>0</v>
      </c>
      <c r="I307" s="2096">
        <v>0</v>
      </c>
      <c r="J307" s="2109"/>
      <c r="K307" s="2098">
        <v>0</v>
      </c>
      <c r="L307" s="2106">
        <v>0</v>
      </c>
      <c r="M307" s="2100">
        <v>0</v>
      </c>
      <c r="N307" s="276"/>
      <c r="O307" s="256"/>
      <c r="P307" s="257"/>
      <c r="Q307" s="221"/>
      <c r="R307" s="1015"/>
      <c r="S307" s="1015"/>
      <c r="T307" s="231"/>
      <c r="U307" s="1015"/>
      <c r="V307" s="1015"/>
      <c r="W307" s="1015"/>
    </row>
    <row r="308" spans="1:23">
      <c r="A308" s="2690"/>
      <c r="B308" s="2693"/>
      <c r="C308" s="2696"/>
      <c r="D308" s="2535"/>
      <c r="E308" s="2684"/>
      <c r="F308" s="2688"/>
      <c r="G308" s="217"/>
      <c r="H308" s="2095">
        <f>I308+K308</f>
        <v>0</v>
      </c>
      <c r="I308" s="2110"/>
      <c r="J308" s="2109"/>
      <c r="K308" s="2111"/>
      <c r="L308" s="2106"/>
      <c r="M308" s="2100"/>
      <c r="N308" s="276"/>
      <c r="O308" s="274"/>
      <c r="P308" s="275"/>
      <c r="Q308" s="223"/>
      <c r="R308" s="1015"/>
      <c r="S308" s="1015"/>
      <c r="T308" s="231"/>
      <c r="U308" s="1015"/>
      <c r="V308" s="1015"/>
      <c r="W308" s="1015"/>
    </row>
    <row r="309" spans="1:23">
      <c r="A309" s="2690"/>
      <c r="B309" s="2693"/>
      <c r="C309" s="2696"/>
      <c r="D309" s="2535"/>
      <c r="E309" s="2684"/>
      <c r="F309" s="2684"/>
      <c r="G309" s="124"/>
      <c r="H309" s="2112"/>
      <c r="I309" s="2113"/>
      <c r="J309" s="2114"/>
      <c r="K309" s="2115"/>
      <c r="L309" s="2116"/>
      <c r="M309" s="2117"/>
      <c r="N309" s="276"/>
      <c r="O309" s="274"/>
      <c r="P309" s="275"/>
      <c r="Q309" s="223"/>
      <c r="R309" s="1015"/>
      <c r="S309" s="1015"/>
      <c r="T309" s="231"/>
      <c r="U309" s="1015"/>
      <c r="V309" s="1015"/>
      <c r="W309" s="1015"/>
    </row>
    <row r="310" spans="1:23" ht="25.9" customHeight="1" thickBot="1">
      <c r="A310" s="2691"/>
      <c r="B310" s="2694"/>
      <c r="C310" s="2697"/>
      <c r="D310" s="2536"/>
      <c r="E310" s="2685"/>
      <c r="F310" s="2685"/>
      <c r="G310" s="224" t="s">
        <v>12</v>
      </c>
      <c r="H310" s="2089">
        <f t="shared" ref="H310:M310" si="73">SUM(H306:H308)</f>
        <v>0</v>
      </c>
      <c r="I310" s="2090">
        <f t="shared" si="73"/>
        <v>0</v>
      </c>
      <c r="J310" s="2091">
        <f t="shared" si="73"/>
        <v>0</v>
      </c>
      <c r="K310" s="2092">
        <f t="shared" si="73"/>
        <v>0</v>
      </c>
      <c r="L310" s="2093">
        <f t="shared" si="73"/>
        <v>0</v>
      </c>
      <c r="M310" s="2094">
        <f t="shared" si="73"/>
        <v>0</v>
      </c>
      <c r="N310" s="277"/>
      <c r="O310" s="260"/>
      <c r="P310" s="261"/>
      <c r="Q310" s="228"/>
      <c r="R310" s="1015"/>
      <c r="S310" s="1015"/>
      <c r="T310" s="231"/>
      <c r="U310" s="1015"/>
      <c r="V310" s="1015"/>
      <c r="W310" s="1015"/>
    </row>
    <row r="311" spans="1:23" ht="13.15" customHeight="1">
      <c r="A311" s="2689"/>
      <c r="B311" s="2692"/>
      <c r="C311" s="2695"/>
      <c r="D311" s="2534" t="s">
        <v>238</v>
      </c>
      <c r="E311" s="2682" t="s">
        <v>41</v>
      </c>
      <c r="F311" s="2686" t="s">
        <v>54</v>
      </c>
      <c r="G311" s="1046" t="s">
        <v>145</v>
      </c>
      <c r="H311" s="2107">
        <f>I311+K311</f>
        <v>0</v>
      </c>
      <c r="I311" s="2101">
        <v>0</v>
      </c>
      <c r="J311" s="2108"/>
      <c r="K311" s="2103">
        <v>0</v>
      </c>
      <c r="L311" s="2104">
        <v>0</v>
      </c>
      <c r="M311" s="2105">
        <v>0</v>
      </c>
      <c r="N311" s="235"/>
      <c r="O311" s="252"/>
      <c r="P311" s="364"/>
      <c r="Q311" s="216"/>
      <c r="R311" s="1015"/>
      <c r="S311" s="1015"/>
      <c r="T311" s="231"/>
      <c r="U311" s="1015"/>
      <c r="V311" s="1015"/>
      <c r="W311" s="1015"/>
    </row>
    <row r="312" spans="1:23">
      <c r="A312" s="2690"/>
      <c r="B312" s="2693"/>
      <c r="C312" s="2696"/>
      <c r="D312" s="2535"/>
      <c r="E312" s="2683"/>
      <c r="F312" s="2687"/>
      <c r="G312" s="217" t="s">
        <v>56</v>
      </c>
      <c r="H312" s="2095">
        <f>I312+K312</f>
        <v>0</v>
      </c>
      <c r="I312" s="2096">
        <v>0</v>
      </c>
      <c r="J312" s="2109"/>
      <c r="K312" s="2098">
        <v>0</v>
      </c>
      <c r="L312" s="2106">
        <v>0</v>
      </c>
      <c r="M312" s="2100">
        <v>0</v>
      </c>
      <c r="N312" s="276"/>
      <c r="O312" s="256"/>
      <c r="P312" s="257"/>
      <c r="Q312" s="221"/>
      <c r="R312" s="1015"/>
      <c r="S312" s="1015"/>
      <c r="T312" s="231"/>
      <c r="U312" s="1015"/>
      <c r="V312" s="1015"/>
      <c r="W312" s="1015"/>
    </row>
    <row r="313" spans="1:23">
      <c r="A313" s="2690"/>
      <c r="B313" s="2693"/>
      <c r="C313" s="2696"/>
      <c r="D313" s="2535"/>
      <c r="E313" s="2684"/>
      <c r="F313" s="2688"/>
      <c r="G313" s="217"/>
      <c r="H313" s="2095"/>
      <c r="I313" s="2110"/>
      <c r="J313" s="2109"/>
      <c r="K313" s="2111"/>
      <c r="L313" s="2106"/>
      <c r="M313" s="2100"/>
      <c r="N313" s="276"/>
      <c r="O313" s="274"/>
      <c r="P313" s="275"/>
      <c r="Q313" s="223"/>
      <c r="R313" s="1015"/>
      <c r="S313" s="1015"/>
      <c r="T313" s="231"/>
      <c r="U313" s="1015"/>
      <c r="V313" s="1015"/>
      <c r="W313" s="1015"/>
    </row>
    <row r="314" spans="1:23" ht="15.6" customHeight="1">
      <c r="A314" s="2690"/>
      <c r="B314" s="2693"/>
      <c r="C314" s="2696"/>
      <c r="D314" s="2535"/>
      <c r="E314" s="2684"/>
      <c r="F314" s="2684"/>
      <c r="G314" s="124"/>
      <c r="H314" s="2112"/>
      <c r="I314" s="2113"/>
      <c r="J314" s="2114"/>
      <c r="K314" s="2115"/>
      <c r="L314" s="2116"/>
      <c r="M314" s="2117"/>
      <c r="N314" s="276"/>
      <c r="O314" s="274"/>
      <c r="P314" s="275"/>
      <c r="Q314" s="223"/>
      <c r="R314" s="1015"/>
      <c r="S314" s="1015"/>
      <c r="T314" s="231"/>
      <c r="U314" s="1015"/>
      <c r="V314" s="1015"/>
      <c r="W314" s="1015"/>
    </row>
    <row r="315" spans="1:23" ht="16.899999999999999" customHeight="1" thickBot="1">
      <c r="A315" s="2691"/>
      <c r="B315" s="2694"/>
      <c r="C315" s="2697"/>
      <c r="D315" s="2536"/>
      <c r="E315" s="2685"/>
      <c r="F315" s="2685"/>
      <c r="G315" s="224" t="s">
        <v>12</v>
      </c>
      <c r="H315" s="2089">
        <f t="shared" ref="H315:M315" si="74">SUM(H311:H313)</f>
        <v>0</v>
      </c>
      <c r="I315" s="2090">
        <f t="shared" si="74"/>
        <v>0</v>
      </c>
      <c r="J315" s="2091">
        <f t="shared" si="74"/>
        <v>0</v>
      </c>
      <c r="K315" s="2092">
        <f t="shared" si="74"/>
        <v>0</v>
      </c>
      <c r="L315" s="2093">
        <f t="shared" si="74"/>
        <v>0</v>
      </c>
      <c r="M315" s="2094">
        <f t="shared" si="74"/>
        <v>0</v>
      </c>
      <c r="N315" s="277"/>
      <c r="O315" s="260"/>
      <c r="P315" s="261"/>
      <c r="Q315" s="228"/>
      <c r="R315" s="1015"/>
      <c r="S315" s="1015"/>
      <c r="T315" s="231"/>
      <c r="U315" s="1015"/>
      <c r="V315" s="1015"/>
      <c r="W315" s="1015"/>
    </row>
    <row r="316" spans="1:23" ht="13.15" customHeight="1">
      <c r="A316" s="2689"/>
      <c r="B316" s="2692"/>
      <c r="C316" s="2695"/>
      <c r="D316" s="2534" t="s">
        <v>646</v>
      </c>
      <c r="E316" s="2682" t="s">
        <v>41</v>
      </c>
      <c r="F316" s="2686" t="s">
        <v>54</v>
      </c>
      <c r="G316" s="1046" t="s">
        <v>145</v>
      </c>
      <c r="H316" s="2107">
        <f>I316+K316</f>
        <v>0</v>
      </c>
      <c r="I316" s="2101">
        <v>0</v>
      </c>
      <c r="J316" s="2108"/>
      <c r="K316" s="2103">
        <v>0</v>
      </c>
      <c r="L316" s="2104">
        <v>0</v>
      </c>
      <c r="M316" s="2105">
        <v>0</v>
      </c>
      <c r="N316" s="235"/>
      <c r="O316" s="252"/>
      <c r="P316" s="253"/>
      <c r="Q316" s="216"/>
      <c r="R316" s="1015"/>
      <c r="S316" s="1015"/>
      <c r="T316" s="231"/>
      <c r="U316" s="1015"/>
      <c r="V316" s="1015"/>
      <c r="W316" s="1015"/>
    </row>
    <row r="317" spans="1:23">
      <c r="A317" s="2690"/>
      <c r="B317" s="2693"/>
      <c r="C317" s="2696"/>
      <c r="D317" s="2535"/>
      <c r="E317" s="2683"/>
      <c r="F317" s="2687"/>
      <c r="G317" s="217" t="s">
        <v>56</v>
      </c>
      <c r="H317" s="2095">
        <f>I317+K317</f>
        <v>0</v>
      </c>
      <c r="I317" s="2096">
        <v>0</v>
      </c>
      <c r="J317" s="2109"/>
      <c r="K317" s="2098">
        <v>0</v>
      </c>
      <c r="L317" s="2106">
        <v>0</v>
      </c>
      <c r="M317" s="2100">
        <v>0</v>
      </c>
      <c r="N317" s="276"/>
      <c r="O317" s="256"/>
      <c r="P317" s="257"/>
      <c r="Q317" s="221"/>
      <c r="R317" s="1015"/>
      <c r="S317" s="1015"/>
      <c r="T317" s="231"/>
      <c r="U317" s="1015"/>
      <c r="V317" s="1015"/>
      <c r="W317" s="1015"/>
    </row>
    <row r="318" spans="1:23">
      <c r="A318" s="2690"/>
      <c r="B318" s="2693"/>
      <c r="C318" s="2696"/>
      <c r="D318" s="2535"/>
      <c r="E318" s="2684"/>
      <c r="F318" s="2688"/>
      <c r="G318" s="217"/>
      <c r="H318" s="2095"/>
      <c r="I318" s="2110"/>
      <c r="J318" s="2109"/>
      <c r="K318" s="2111"/>
      <c r="L318" s="2106"/>
      <c r="M318" s="2100"/>
      <c r="N318" s="276"/>
      <c r="O318" s="274"/>
      <c r="P318" s="275"/>
      <c r="Q318" s="223"/>
      <c r="R318" s="1015"/>
      <c r="S318" s="1015"/>
      <c r="T318" s="231"/>
      <c r="U318" s="1015"/>
      <c r="V318" s="1015"/>
      <c r="W318" s="1015"/>
    </row>
    <row r="319" spans="1:23">
      <c r="A319" s="2690"/>
      <c r="B319" s="2693"/>
      <c r="C319" s="2696"/>
      <c r="D319" s="2535"/>
      <c r="E319" s="2684"/>
      <c r="F319" s="2684"/>
      <c r="G319" s="124"/>
      <c r="H319" s="2112"/>
      <c r="I319" s="2113"/>
      <c r="J319" s="2114"/>
      <c r="K319" s="2115"/>
      <c r="L319" s="2116"/>
      <c r="M319" s="2117"/>
      <c r="N319" s="276"/>
      <c r="O319" s="274"/>
      <c r="P319" s="275"/>
      <c r="Q319" s="223"/>
      <c r="R319" s="1015"/>
      <c r="S319" s="1015"/>
      <c r="T319" s="231"/>
      <c r="U319" s="1015"/>
      <c r="V319" s="1015"/>
      <c r="W319" s="1015"/>
    </row>
    <row r="320" spans="1:23" ht="18.600000000000001" customHeight="1" thickBot="1">
      <c r="A320" s="2691"/>
      <c r="B320" s="2694"/>
      <c r="C320" s="2697"/>
      <c r="D320" s="2536"/>
      <c r="E320" s="2685"/>
      <c r="F320" s="2685"/>
      <c r="G320" s="224" t="s">
        <v>12</v>
      </c>
      <c r="H320" s="2089">
        <f t="shared" ref="H320:M320" si="75">SUM(H316:H318)</f>
        <v>0</v>
      </c>
      <c r="I320" s="2090">
        <f t="shared" si="75"/>
        <v>0</v>
      </c>
      <c r="J320" s="2091">
        <f t="shared" si="75"/>
        <v>0</v>
      </c>
      <c r="K320" s="2092">
        <f t="shared" si="75"/>
        <v>0</v>
      </c>
      <c r="L320" s="2093">
        <f t="shared" si="75"/>
        <v>0</v>
      </c>
      <c r="M320" s="2094">
        <f t="shared" si="75"/>
        <v>0</v>
      </c>
      <c r="N320" s="277"/>
      <c r="O320" s="260"/>
      <c r="P320" s="261"/>
      <c r="Q320" s="228"/>
      <c r="R320" s="1015"/>
      <c r="S320" s="1015"/>
      <c r="T320" s="231"/>
      <c r="U320" s="1015"/>
      <c r="V320" s="1015"/>
      <c r="W320" s="1015"/>
    </row>
    <row r="321" spans="1:23" ht="13.15" customHeight="1">
      <c r="A321" s="2689"/>
      <c r="B321" s="2692"/>
      <c r="C321" s="2695"/>
      <c r="D321" s="2534" t="s">
        <v>239</v>
      </c>
      <c r="E321" s="2682" t="s">
        <v>41</v>
      </c>
      <c r="F321" s="2686" t="s">
        <v>54</v>
      </c>
      <c r="G321" s="1046" t="s">
        <v>145</v>
      </c>
      <c r="H321" s="2107">
        <f>I321+K321</f>
        <v>0</v>
      </c>
      <c r="I321" s="2101">
        <v>0</v>
      </c>
      <c r="J321" s="2108"/>
      <c r="K321" s="2103">
        <v>0</v>
      </c>
      <c r="L321" s="2104">
        <v>0</v>
      </c>
      <c r="M321" s="2105">
        <v>0</v>
      </c>
      <c r="N321" s="235"/>
      <c r="O321" s="252"/>
      <c r="P321" s="253"/>
      <c r="Q321" s="216"/>
      <c r="R321" s="1015"/>
      <c r="S321" s="1015"/>
      <c r="T321" s="231"/>
      <c r="U321" s="1015"/>
      <c r="V321" s="1015"/>
      <c r="W321" s="1015"/>
    </row>
    <row r="322" spans="1:23">
      <c r="A322" s="2690"/>
      <c r="B322" s="2693"/>
      <c r="C322" s="2696"/>
      <c r="D322" s="2535"/>
      <c r="E322" s="2683"/>
      <c r="F322" s="2687"/>
      <c r="G322" s="217" t="s">
        <v>56</v>
      </c>
      <c r="H322" s="2095">
        <f>I322+K322</f>
        <v>0</v>
      </c>
      <c r="I322" s="2096">
        <v>0</v>
      </c>
      <c r="J322" s="2109"/>
      <c r="K322" s="2098">
        <v>0</v>
      </c>
      <c r="L322" s="2106">
        <v>0</v>
      </c>
      <c r="M322" s="2100">
        <v>0</v>
      </c>
      <c r="N322" s="276"/>
      <c r="O322" s="256"/>
      <c r="P322" s="257"/>
      <c r="Q322" s="221"/>
      <c r="R322" s="1015"/>
      <c r="S322" s="1015"/>
      <c r="T322" s="231"/>
      <c r="U322" s="1015"/>
      <c r="V322" s="1015"/>
      <c r="W322" s="1015"/>
    </row>
    <row r="323" spans="1:23">
      <c r="A323" s="2690"/>
      <c r="B323" s="2693"/>
      <c r="C323" s="2696"/>
      <c r="D323" s="2535"/>
      <c r="E323" s="2684"/>
      <c r="F323" s="2688"/>
      <c r="G323" s="217"/>
      <c r="H323" s="2095"/>
      <c r="I323" s="2110"/>
      <c r="J323" s="2109"/>
      <c r="K323" s="2111"/>
      <c r="L323" s="2106"/>
      <c r="M323" s="2100"/>
      <c r="N323" s="276"/>
      <c r="O323" s="274"/>
      <c r="P323" s="275"/>
      <c r="Q323" s="223"/>
      <c r="R323" s="1015"/>
      <c r="S323" s="1015"/>
      <c r="T323" s="231"/>
      <c r="U323" s="1015"/>
      <c r="V323" s="1015"/>
      <c r="W323" s="1015"/>
    </row>
    <row r="324" spans="1:23">
      <c r="A324" s="2690"/>
      <c r="B324" s="2693"/>
      <c r="C324" s="2696"/>
      <c r="D324" s="2535"/>
      <c r="E324" s="2684"/>
      <c r="F324" s="2684"/>
      <c r="G324" s="124"/>
      <c r="H324" s="2112"/>
      <c r="I324" s="2113"/>
      <c r="J324" s="2114"/>
      <c r="K324" s="2115"/>
      <c r="L324" s="2116"/>
      <c r="M324" s="2117"/>
      <c r="N324" s="276"/>
      <c r="O324" s="274"/>
      <c r="P324" s="275"/>
      <c r="Q324" s="223"/>
      <c r="R324" s="1015"/>
      <c r="S324" s="1015"/>
      <c r="T324" s="231"/>
      <c r="U324" s="1015"/>
      <c r="V324" s="1015"/>
      <c r="W324" s="1015"/>
    </row>
    <row r="325" spans="1:23" ht="18" customHeight="1" thickBot="1">
      <c r="A325" s="2691"/>
      <c r="B325" s="2694"/>
      <c r="C325" s="2697"/>
      <c r="D325" s="2536"/>
      <c r="E325" s="2685"/>
      <c r="F325" s="2685"/>
      <c r="G325" s="224" t="s">
        <v>12</v>
      </c>
      <c r="H325" s="2089">
        <f t="shared" ref="H325:M325" si="76">SUM(H321:H323)</f>
        <v>0</v>
      </c>
      <c r="I325" s="2090">
        <f t="shared" si="76"/>
        <v>0</v>
      </c>
      <c r="J325" s="2091">
        <f t="shared" si="76"/>
        <v>0</v>
      </c>
      <c r="K325" s="2092">
        <f t="shared" si="76"/>
        <v>0</v>
      </c>
      <c r="L325" s="2093">
        <f t="shared" si="76"/>
        <v>0</v>
      </c>
      <c r="M325" s="2094">
        <f t="shared" si="76"/>
        <v>0</v>
      </c>
      <c r="N325" s="277"/>
      <c r="O325" s="260"/>
      <c r="P325" s="261"/>
      <c r="Q325" s="228"/>
      <c r="R325" s="1015"/>
      <c r="S325" s="1015"/>
      <c r="T325" s="231"/>
      <c r="U325" s="1015"/>
      <c r="V325" s="1015"/>
      <c r="W325" s="1015"/>
    </row>
    <row r="326" spans="1:23" ht="13.15" customHeight="1">
      <c r="A326" s="2689"/>
      <c r="B326" s="2692"/>
      <c r="C326" s="2695"/>
      <c r="D326" s="2534" t="s">
        <v>240</v>
      </c>
      <c r="E326" s="2682" t="s">
        <v>41</v>
      </c>
      <c r="F326" s="2686" t="s">
        <v>54</v>
      </c>
      <c r="G326" s="1046" t="s">
        <v>145</v>
      </c>
      <c r="H326" s="2107">
        <f>I326+K326</f>
        <v>0</v>
      </c>
      <c r="I326" s="2101">
        <v>0</v>
      </c>
      <c r="J326" s="2108"/>
      <c r="K326" s="2103">
        <v>0</v>
      </c>
      <c r="L326" s="2104">
        <v>0</v>
      </c>
      <c r="M326" s="2105">
        <v>0</v>
      </c>
      <c r="N326" s="235"/>
      <c r="O326" s="252"/>
      <c r="P326" s="253"/>
      <c r="Q326" s="216"/>
      <c r="R326" s="1015"/>
      <c r="S326" s="1015"/>
      <c r="T326" s="231"/>
      <c r="U326" s="1015"/>
      <c r="V326" s="1015"/>
      <c r="W326" s="1015"/>
    </row>
    <row r="327" spans="1:23">
      <c r="A327" s="2690"/>
      <c r="B327" s="2693"/>
      <c r="C327" s="2696"/>
      <c r="D327" s="2535"/>
      <c r="E327" s="2683"/>
      <c r="F327" s="2687"/>
      <c r="G327" s="217" t="s">
        <v>56</v>
      </c>
      <c r="H327" s="2095">
        <f>I327+K327</f>
        <v>0</v>
      </c>
      <c r="I327" s="2096">
        <v>0</v>
      </c>
      <c r="J327" s="2109"/>
      <c r="K327" s="2098">
        <v>0</v>
      </c>
      <c r="L327" s="2106">
        <v>0</v>
      </c>
      <c r="M327" s="2100">
        <v>0</v>
      </c>
      <c r="N327" s="276"/>
      <c r="O327" s="256"/>
      <c r="P327" s="257"/>
      <c r="Q327" s="221"/>
      <c r="R327" s="1015"/>
      <c r="S327" s="1015"/>
      <c r="T327" s="231"/>
      <c r="U327" s="1015"/>
      <c r="V327" s="1015"/>
      <c r="W327" s="1015"/>
    </row>
    <row r="328" spans="1:23">
      <c r="A328" s="2690"/>
      <c r="B328" s="2693"/>
      <c r="C328" s="2696"/>
      <c r="D328" s="2535"/>
      <c r="E328" s="2684"/>
      <c r="F328" s="2688"/>
      <c r="G328" s="217"/>
      <c r="H328" s="2095"/>
      <c r="I328" s="2110"/>
      <c r="J328" s="2109"/>
      <c r="K328" s="2111"/>
      <c r="L328" s="2106"/>
      <c r="M328" s="2100"/>
      <c r="N328" s="276"/>
      <c r="O328" s="274"/>
      <c r="P328" s="275"/>
      <c r="Q328" s="223"/>
      <c r="R328" s="1015"/>
      <c r="S328" s="1015"/>
      <c r="T328" s="231"/>
      <c r="U328" s="1015"/>
      <c r="V328" s="1015"/>
      <c r="W328" s="1015"/>
    </row>
    <row r="329" spans="1:23">
      <c r="A329" s="2690"/>
      <c r="B329" s="2693"/>
      <c r="C329" s="2696"/>
      <c r="D329" s="2535"/>
      <c r="E329" s="2684"/>
      <c r="F329" s="2684"/>
      <c r="G329" s="124"/>
      <c r="H329" s="2112"/>
      <c r="I329" s="2113"/>
      <c r="J329" s="2114"/>
      <c r="K329" s="2115"/>
      <c r="L329" s="2116"/>
      <c r="M329" s="2117"/>
      <c r="N329" s="276"/>
      <c r="O329" s="274"/>
      <c r="P329" s="275"/>
      <c r="Q329" s="223"/>
      <c r="R329" s="1015"/>
      <c r="S329" s="1015"/>
      <c r="T329" s="231"/>
      <c r="U329" s="1015"/>
      <c r="V329" s="1015"/>
      <c r="W329" s="1015"/>
    </row>
    <row r="330" spans="1:23" ht="21.6" customHeight="1" thickBot="1">
      <c r="A330" s="2691"/>
      <c r="B330" s="2694"/>
      <c r="C330" s="2697"/>
      <c r="D330" s="2536"/>
      <c r="E330" s="2685"/>
      <c r="F330" s="2685"/>
      <c r="G330" s="224" t="s">
        <v>12</v>
      </c>
      <c r="H330" s="2089">
        <f t="shared" ref="H330:M330" si="77">SUM(H326:H328)</f>
        <v>0</v>
      </c>
      <c r="I330" s="2090">
        <f t="shared" si="77"/>
        <v>0</v>
      </c>
      <c r="J330" s="2091">
        <f t="shared" si="77"/>
        <v>0</v>
      </c>
      <c r="K330" s="2092">
        <f t="shared" si="77"/>
        <v>0</v>
      </c>
      <c r="L330" s="2093">
        <f t="shared" si="77"/>
        <v>0</v>
      </c>
      <c r="M330" s="2094">
        <f t="shared" si="77"/>
        <v>0</v>
      </c>
      <c r="N330" s="277"/>
      <c r="O330" s="260"/>
      <c r="P330" s="261"/>
      <c r="Q330" s="228"/>
      <c r="R330" s="1015"/>
      <c r="S330" s="1015"/>
      <c r="T330" s="231"/>
      <c r="U330" s="1015"/>
      <c r="V330" s="1015"/>
      <c r="W330" s="1015"/>
    </row>
    <row r="331" spans="1:23" ht="13.15" customHeight="1">
      <c r="A331" s="2689"/>
      <c r="B331" s="2692"/>
      <c r="C331" s="2695"/>
      <c r="D331" s="2534" t="s">
        <v>241</v>
      </c>
      <c r="E331" s="2682" t="s">
        <v>41</v>
      </c>
      <c r="F331" s="2686" t="s">
        <v>54</v>
      </c>
      <c r="G331" s="1046" t="s">
        <v>145</v>
      </c>
      <c r="H331" s="2107">
        <f>I331+K331</f>
        <v>0</v>
      </c>
      <c r="I331" s="2101">
        <v>0</v>
      </c>
      <c r="J331" s="2108"/>
      <c r="K331" s="2103">
        <v>0</v>
      </c>
      <c r="L331" s="2104">
        <v>0</v>
      </c>
      <c r="M331" s="2105">
        <v>0</v>
      </c>
      <c r="N331" s="235"/>
      <c r="O331" s="252"/>
      <c r="P331" s="253"/>
      <c r="Q331" s="216"/>
      <c r="R331" s="1015"/>
      <c r="S331" s="1015"/>
      <c r="T331" s="231"/>
      <c r="U331" s="1015"/>
      <c r="V331" s="1015"/>
      <c r="W331" s="1015"/>
    </row>
    <row r="332" spans="1:23">
      <c r="A332" s="2690"/>
      <c r="B332" s="2693"/>
      <c r="C332" s="2696"/>
      <c r="D332" s="2535"/>
      <c r="E332" s="2683"/>
      <c r="F332" s="2687"/>
      <c r="G332" s="217" t="s">
        <v>56</v>
      </c>
      <c r="H332" s="2095">
        <f>I332+K332</f>
        <v>0</v>
      </c>
      <c r="I332" s="2096">
        <v>0</v>
      </c>
      <c r="J332" s="2109"/>
      <c r="K332" s="2098">
        <v>0</v>
      </c>
      <c r="L332" s="2106">
        <v>0</v>
      </c>
      <c r="M332" s="2100">
        <v>0</v>
      </c>
      <c r="N332" s="276"/>
      <c r="O332" s="256"/>
      <c r="P332" s="257"/>
      <c r="Q332" s="221"/>
      <c r="R332" s="1015"/>
      <c r="S332" s="1015"/>
      <c r="T332" s="231"/>
      <c r="U332" s="1015"/>
      <c r="V332" s="1015"/>
      <c r="W332" s="1015"/>
    </row>
    <row r="333" spans="1:23">
      <c r="A333" s="2690"/>
      <c r="B333" s="2693"/>
      <c r="C333" s="2696"/>
      <c r="D333" s="2535"/>
      <c r="E333" s="2684"/>
      <c r="F333" s="2688"/>
      <c r="G333" s="217"/>
      <c r="H333" s="2095"/>
      <c r="I333" s="2110"/>
      <c r="J333" s="2109"/>
      <c r="K333" s="2111"/>
      <c r="L333" s="2106"/>
      <c r="M333" s="2100"/>
      <c r="N333" s="276"/>
      <c r="O333" s="274"/>
      <c r="P333" s="275"/>
      <c r="Q333" s="223"/>
      <c r="R333" s="1015"/>
      <c r="S333" s="1015"/>
      <c r="T333" s="231"/>
      <c r="U333" s="1015"/>
      <c r="V333" s="1015"/>
      <c r="W333" s="1015"/>
    </row>
    <row r="334" spans="1:23">
      <c r="A334" s="2690"/>
      <c r="B334" s="2693"/>
      <c r="C334" s="2696"/>
      <c r="D334" s="2535"/>
      <c r="E334" s="2684"/>
      <c r="F334" s="2684"/>
      <c r="G334" s="124"/>
      <c r="H334" s="2112"/>
      <c r="I334" s="2113"/>
      <c r="J334" s="2114"/>
      <c r="K334" s="2115"/>
      <c r="L334" s="2116"/>
      <c r="M334" s="2117"/>
      <c r="N334" s="276"/>
      <c r="O334" s="274"/>
      <c r="P334" s="275"/>
      <c r="Q334" s="223"/>
      <c r="R334" s="1015"/>
      <c r="S334" s="1015"/>
      <c r="T334" s="231"/>
      <c r="U334" s="1015"/>
      <c r="V334" s="1015"/>
      <c r="W334" s="1015"/>
    </row>
    <row r="335" spans="1:23" ht="18.600000000000001" customHeight="1" thickBot="1">
      <c r="A335" s="2691"/>
      <c r="B335" s="2694"/>
      <c r="C335" s="2697"/>
      <c r="D335" s="2536"/>
      <c r="E335" s="2685"/>
      <c r="F335" s="2685"/>
      <c r="G335" s="224" t="s">
        <v>12</v>
      </c>
      <c r="H335" s="2089">
        <f t="shared" ref="H335:M335" si="78">SUM(H331:H333)</f>
        <v>0</v>
      </c>
      <c r="I335" s="2090">
        <f t="shared" si="78"/>
        <v>0</v>
      </c>
      <c r="J335" s="2091">
        <f t="shared" si="78"/>
        <v>0</v>
      </c>
      <c r="K335" s="2092">
        <f t="shared" si="78"/>
        <v>0</v>
      </c>
      <c r="L335" s="2093">
        <f t="shared" si="78"/>
        <v>0</v>
      </c>
      <c r="M335" s="2094">
        <f t="shared" si="78"/>
        <v>0</v>
      </c>
      <c r="N335" s="277"/>
      <c r="O335" s="260"/>
      <c r="P335" s="261"/>
      <c r="Q335" s="228"/>
      <c r="R335" s="1015"/>
      <c r="S335" s="1015"/>
      <c r="T335" s="231"/>
      <c r="U335" s="1015"/>
      <c r="V335" s="1015"/>
      <c r="W335" s="1015"/>
    </row>
    <row r="336" spans="1:23" ht="13.15" customHeight="1">
      <c r="A336" s="2689"/>
      <c r="B336" s="2692"/>
      <c r="C336" s="2695"/>
      <c r="D336" s="2534" t="s">
        <v>242</v>
      </c>
      <c r="E336" s="2682" t="s">
        <v>41</v>
      </c>
      <c r="F336" s="2686" t="s">
        <v>54</v>
      </c>
      <c r="G336" s="1046" t="s">
        <v>145</v>
      </c>
      <c r="H336" s="2107">
        <f>I336+K336</f>
        <v>0</v>
      </c>
      <c r="I336" s="2101">
        <v>0</v>
      </c>
      <c r="J336" s="2108"/>
      <c r="K336" s="2103">
        <v>0</v>
      </c>
      <c r="L336" s="2104">
        <v>0</v>
      </c>
      <c r="M336" s="2105">
        <v>0</v>
      </c>
      <c r="N336" s="235"/>
      <c r="O336" s="252"/>
      <c r="P336" s="253"/>
      <c r="Q336" s="216"/>
      <c r="R336" s="1015"/>
      <c r="S336" s="1015"/>
      <c r="T336" s="231"/>
      <c r="U336" s="1015"/>
      <c r="V336" s="1015"/>
      <c r="W336" s="1015"/>
    </row>
    <row r="337" spans="1:23">
      <c r="A337" s="2690"/>
      <c r="B337" s="2693"/>
      <c r="C337" s="2696"/>
      <c r="D337" s="2535"/>
      <c r="E337" s="2683"/>
      <c r="F337" s="2687"/>
      <c r="G337" s="217" t="s">
        <v>56</v>
      </c>
      <c r="H337" s="2095">
        <f>I337+K337</f>
        <v>0</v>
      </c>
      <c r="I337" s="2096">
        <v>0</v>
      </c>
      <c r="J337" s="2109"/>
      <c r="K337" s="2098">
        <v>0</v>
      </c>
      <c r="L337" s="2106">
        <v>0</v>
      </c>
      <c r="M337" s="2100">
        <v>0</v>
      </c>
      <c r="N337" s="276"/>
      <c r="O337" s="256"/>
      <c r="P337" s="257"/>
      <c r="Q337" s="221"/>
      <c r="R337" s="1015"/>
      <c r="S337" s="1015"/>
      <c r="T337" s="231"/>
      <c r="U337" s="1015"/>
      <c r="V337" s="1015"/>
      <c r="W337" s="1015"/>
    </row>
    <row r="338" spans="1:23">
      <c r="A338" s="2690"/>
      <c r="B338" s="2693"/>
      <c r="C338" s="2696"/>
      <c r="D338" s="2535"/>
      <c r="E338" s="2684"/>
      <c r="F338" s="2688"/>
      <c r="G338" s="217"/>
      <c r="H338" s="2095"/>
      <c r="I338" s="2110"/>
      <c r="J338" s="2109"/>
      <c r="K338" s="2111"/>
      <c r="L338" s="2106"/>
      <c r="M338" s="2100"/>
      <c r="N338" s="276"/>
      <c r="O338" s="274"/>
      <c r="P338" s="275"/>
      <c r="Q338" s="223"/>
      <c r="R338" s="1015"/>
      <c r="S338" s="1015"/>
      <c r="T338" s="231"/>
      <c r="U338" s="1015"/>
      <c r="V338" s="1015"/>
      <c r="W338" s="1015"/>
    </row>
    <row r="339" spans="1:23">
      <c r="A339" s="2690"/>
      <c r="B339" s="2693"/>
      <c r="C339" s="2696"/>
      <c r="D339" s="2535"/>
      <c r="E339" s="2684"/>
      <c r="F339" s="2684"/>
      <c r="G339" s="124"/>
      <c r="H339" s="2112"/>
      <c r="I339" s="2113"/>
      <c r="J339" s="2114"/>
      <c r="K339" s="2115"/>
      <c r="L339" s="2116"/>
      <c r="M339" s="2117"/>
      <c r="N339" s="276"/>
      <c r="O339" s="274"/>
      <c r="P339" s="275"/>
      <c r="Q339" s="223"/>
      <c r="R339" s="1015"/>
      <c r="S339" s="1015"/>
      <c r="T339" s="231"/>
      <c r="U339" s="1015"/>
      <c r="V339" s="1015"/>
      <c r="W339" s="1015"/>
    </row>
    <row r="340" spans="1:23" ht="23.45" customHeight="1" thickBot="1">
      <c r="A340" s="2691"/>
      <c r="B340" s="2694"/>
      <c r="C340" s="2697"/>
      <c r="D340" s="2536"/>
      <c r="E340" s="2685"/>
      <c r="F340" s="2685"/>
      <c r="G340" s="224" t="s">
        <v>12</v>
      </c>
      <c r="H340" s="2089">
        <f t="shared" ref="H340:M340" si="79">SUM(H336:H338)</f>
        <v>0</v>
      </c>
      <c r="I340" s="2090">
        <f t="shared" si="79"/>
        <v>0</v>
      </c>
      <c r="J340" s="2091">
        <f t="shared" si="79"/>
        <v>0</v>
      </c>
      <c r="K340" s="2092">
        <f t="shared" si="79"/>
        <v>0</v>
      </c>
      <c r="L340" s="2093">
        <f t="shared" si="79"/>
        <v>0</v>
      </c>
      <c r="M340" s="2094">
        <f t="shared" si="79"/>
        <v>0</v>
      </c>
      <c r="N340" s="277"/>
      <c r="O340" s="260"/>
      <c r="P340" s="261"/>
      <c r="Q340" s="228"/>
      <c r="R340" s="1015"/>
      <c r="S340" s="1015"/>
      <c r="T340" s="231"/>
      <c r="U340" s="1015"/>
      <c r="V340" s="1015"/>
      <c r="W340" s="1015"/>
    </row>
    <row r="341" spans="1:23" ht="13.15" customHeight="1">
      <c r="A341" s="2689"/>
      <c r="B341" s="2692"/>
      <c r="C341" s="2695"/>
      <c r="D341" s="2534" t="s">
        <v>243</v>
      </c>
      <c r="E341" s="2682" t="s">
        <v>41</v>
      </c>
      <c r="F341" s="2686" t="s">
        <v>244</v>
      </c>
      <c r="G341" s="1046" t="s">
        <v>145</v>
      </c>
      <c r="H341" s="2107">
        <f>I341+K341</f>
        <v>0</v>
      </c>
      <c r="I341" s="2101">
        <v>0</v>
      </c>
      <c r="J341" s="2108"/>
      <c r="K341" s="2103">
        <v>0</v>
      </c>
      <c r="L341" s="2104">
        <v>0</v>
      </c>
      <c r="M341" s="2105">
        <v>0</v>
      </c>
      <c r="N341" s="235"/>
      <c r="O341" s="252"/>
      <c r="P341" s="253"/>
      <c r="Q341" s="216"/>
      <c r="R341" s="1015"/>
      <c r="S341" s="1015"/>
      <c r="T341" s="231"/>
      <c r="U341" s="1015"/>
      <c r="V341" s="1015"/>
      <c r="W341" s="1015"/>
    </row>
    <row r="342" spans="1:23">
      <c r="A342" s="2690"/>
      <c r="B342" s="2693"/>
      <c r="C342" s="2696"/>
      <c r="D342" s="2535"/>
      <c r="E342" s="2683"/>
      <c r="F342" s="2687"/>
      <c r="G342" s="217" t="s">
        <v>56</v>
      </c>
      <c r="H342" s="2095">
        <f>I342+K342</f>
        <v>0</v>
      </c>
      <c r="I342" s="2096">
        <v>0</v>
      </c>
      <c r="J342" s="2109"/>
      <c r="K342" s="2098">
        <v>0</v>
      </c>
      <c r="L342" s="2106">
        <v>0</v>
      </c>
      <c r="M342" s="2100">
        <v>0</v>
      </c>
      <c r="N342" s="276"/>
      <c r="O342" s="256"/>
      <c r="P342" s="275"/>
      <c r="Q342" s="221"/>
      <c r="R342" s="1015"/>
      <c r="S342" s="1015"/>
      <c r="T342" s="231"/>
      <c r="U342" s="1015"/>
      <c r="V342" s="1015"/>
      <c r="W342" s="1015"/>
    </row>
    <row r="343" spans="1:23">
      <c r="A343" s="2690"/>
      <c r="B343" s="2693"/>
      <c r="C343" s="2696"/>
      <c r="D343" s="2535"/>
      <c r="E343" s="2684"/>
      <c r="F343" s="2688"/>
      <c r="G343" s="217"/>
      <c r="H343" s="2095"/>
      <c r="I343" s="2110"/>
      <c r="J343" s="2109"/>
      <c r="K343" s="2111"/>
      <c r="L343" s="2106"/>
      <c r="M343" s="2100"/>
      <c r="N343" s="276"/>
      <c r="O343" s="274"/>
      <c r="P343" s="275"/>
      <c r="Q343" s="223"/>
      <c r="R343" s="1015"/>
      <c r="S343" s="1015"/>
      <c r="T343" s="231"/>
      <c r="U343" s="1015"/>
      <c r="V343" s="1015"/>
      <c r="W343" s="1015"/>
    </row>
    <row r="344" spans="1:23" ht="30" customHeight="1" thickBot="1">
      <c r="A344" s="2691"/>
      <c r="B344" s="2694"/>
      <c r="C344" s="2697"/>
      <c r="D344" s="2536"/>
      <c r="E344" s="2685"/>
      <c r="F344" s="2685"/>
      <c r="G344" s="224" t="s">
        <v>12</v>
      </c>
      <c r="H344" s="2089">
        <f t="shared" ref="H344:M344" si="80">SUM(H341:H343)</f>
        <v>0</v>
      </c>
      <c r="I344" s="2090">
        <f t="shared" si="80"/>
        <v>0</v>
      </c>
      <c r="J344" s="2091">
        <f t="shared" si="80"/>
        <v>0</v>
      </c>
      <c r="K344" s="2092">
        <f t="shared" si="80"/>
        <v>0</v>
      </c>
      <c r="L344" s="2093">
        <f t="shared" si="80"/>
        <v>0</v>
      </c>
      <c r="M344" s="2094">
        <f t="shared" si="80"/>
        <v>0</v>
      </c>
      <c r="N344" s="277"/>
      <c r="O344" s="260"/>
      <c r="P344" s="261"/>
      <c r="Q344" s="228"/>
      <c r="R344" s="1015"/>
      <c r="S344" s="1015"/>
      <c r="T344" s="231"/>
      <c r="U344" s="1015"/>
      <c r="V344" s="1015"/>
      <c r="W344" s="1015"/>
    </row>
    <row r="345" spans="1:23" ht="13.15" customHeight="1">
      <c r="A345" s="2247"/>
      <c r="B345" s="2248"/>
      <c r="C345" s="2249"/>
      <c r="D345" s="2700" t="s">
        <v>785</v>
      </c>
      <c r="E345" s="2703" t="s">
        <v>41</v>
      </c>
      <c r="F345" s="365" t="s">
        <v>159</v>
      </c>
      <c r="G345" s="366" t="s">
        <v>56</v>
      </c>
      <c r="H345" s="2320">
        <f>I345+K345</f>
        <v>0</v>
      </c>
      <c r="I345" s="2321"/>
      <c r="J345" s="2297"/>
      <c r="K345" s="2322">
        <v>0</v>
      </c>
      <c r="L345" s="2323">
        <v>0</v>
      </c>
      <c r="M345" s="2324">
        <v>0</v>
      </c>
      <c r="N345" s="235"/>
      <c r="O345" s="361"/>
      <c r="P345" s="367"/>
      <c r="Q345" s="368"/>
      <c r="R345" s="1015"/>
      <c r="S345" s="1015"/>
      <c r="T345" s="231"/>
      <c r="U345" s="1015"/>
      <c r="V345" s="1015"/>
      <c r="W345" s="1015"/>
    </row>
    <row r="346" spans="1:23">
      <c r="A346" s="2247"/>
      <c r="B346" s="2248"/>
      <c r="C346" s="2249"/>
      <c r="D346" s="2701"/>
      <c r="E346" s="2704"/>
      <c r="F346" s="1015"/>
      <c r="G346" s="369"/>
      <c r="H346" s="2325"/>
      <c r="I346" s="2326"/>
      <c r="J346" s="2307"/>
      <c r="K346" s="2327"/>
      <c r="L346" s="2328"/>
      <c r="M346" s="2329"/>
      <c r="N346" s="276"/>
      <c r="O346" s="274"/>
      <c r="P346" s="275"/>
      <c r="Q346" s="223"/>
      <c r="R346" s="1015"/>
      <c r="S346" s="1015"/>
      <c r="T346" s="231"/>
      <c r="U346" s="1015"/>
      <c r="V346" s="1015"/>
      <c r="W346" s="1015"/>
    </row>
    <row r="347" spans="1:23">
      <c r="A347" s="2247"/>
      <c r="B347" s="2248"/>
      <c r="C347" s="2249"/>
      <c r="D347" s="2701"/>
      <c r="E347" s="2704"/>
      <c r="F347" s="365"/>
      <c r="G347" s="369"/>
      <c r="H347" s="2325"/>
      <c r="I347" s="2326"/>
      <c r="J347" s="2307"/>
      <c r="K347" s="2327"/>
      <c r="L347" s="2328"/>
      <c r="M347" s="2329"/>
      <c r="N347" s="276"/>
      <c r="O347" s="274"/>
      <c r="P347" s="275"/>
      <c r="Q347" s="223"/>
      <c r="R347" s="1015"/>
      <c r="S347" s="1015"/>
      <c r="T347" s="231"/>
      <c r="U347" s="1015"/>
      <c r="V347" s="1015"/>
      <c r="W347" s="1015"/>
    </row>
    <row r="348" spans="1:23" ht="13.5" thickBot="1">
      <c r="A348" s="2247"/>
      <c r="B348" s="2248"/>
      <c r="C348" s="2249"/>
      <c r="D348" s="2702"/>
      <c r="E348" s="2705"/>
      <c r="F348" s="365"/>
      <c r="G348" s="370" t="s">
        <v>12</v>
      </c>
      <c r="H348" s="2330">
        <f t="shared" ref="H348:M348" si="81">H345+H346+H347</f>
        <v>0</v>
      </c>
      <c r="I348" s="2330">
        <f t="shared" si="81"/>
        <v>0</v>
      </c>
      <c r="J348" s="2330">
        <f t="shared" si="81"/>
        <v>0</v>
      </c>
      <c r="K348" s="2330">
        <f t="shared" si="81"/>
        <v>0</v>
      </c>
      <c r="L348" s="2330">
        <f t="shared" si="81"/>
        <v>0</v>
      </c>
      <c r="M348" s="2330">
        <f t="shared" si="81"/>
        <v>0</v>
      </c>
      <c r="N348" s="371"/>
      <c r="O348" s="260"/>
      <c r="P348" s="261"/>
      <c r="Q348" s="228"/>
      <c r="R348" s="1015"/>
      <c r="S348" s="1015"/>
      <c r="T348" s="231"/>
      <c r="U348" s="1015"/>
      <c r="V348" s="1015"/>
      <c r="W348" s="1015"/>
    </row>
    <row r="349" spans="1:23" ht="13.15" customHeight="1">
      <c r="A349" s="2689"/>
      <c r="B349" s="2692"/>
      <c r="C349" s="2695"/>
      <c r="D349" s="2534" t="s">
        <v>245</v>
      </c>
      <c r="E349" s="2682" t="s">
        <v>41</v>
      </c>
      <c r="F349" s="2686" t="s">
        <v>165</v>
      </c>
      <c r="G349" s="1046" t="s">
        <v>37</v>
      </c>
      <c r="H349" s="2107">
        <f>I349+K349</f>
        <v>20</v>
      </c>
      <c r="I349" s="2101">
        <v>20</v>
      </c>
      <c r="J349" s="2108"/>
      <c r="K349" s="2103">
        <v>0</v>
      </c>
      <c r="L349" s="2104">
        <v>15</v>
      </c>
      <c r="M349" s="2105">
        <v>10</v>
      </c>
      <c r="N349" s="2698" t="s">
        <v>634</v>
      </c>
      <c r="O349" s="253">
        <v>4</v>
      </c>
      <c r="P349" s="253">
        <v>3</v>
      </c>
      <c r="Q349" s="216">
        <v>2</v>
      </c>
      <c r="R349" s="1015"/>
      <c r="S349" s="1015"/>
      <c r="T349" s="231"/>
      <c r="U349" s="1015"/>
      <c r="V349" s="1015"/>
      <c r="W349" s="1015"/>
    </row>
    <row r="350" spans="1:23">
      <c r="A350" s="2690"/>
      <c r="B350" s="2693"/>
      <c r="C350" s="2696"/>
      <c r="D350" s="2535"/>
      <c r="E350" s="2683"/>
      <c r="F350" s="2687"/>
      <c r="G350" s="217"/>
      <c r="H350" s="2095"/>
      <c r="I350" s="2096"/>
      <c r="J350" s="2109"/>
      <c r="K350" s="2098"/>
      <c r="L350" s="2106"/>
      <c r="M350" s="2100"/>
      <c r="N350" s="2699"/>
      <c r="O350" s="257"/>
      <c r="P350" s="257"/>
      <c r="Q350" s="221"/>
      <c r="R350" s="1015"/>
      <c r="S350" s="1015"/>
      <c r="T350" s="231"/>
      <c r="U350" s="1015"/>
      <c r="V350" s="1015"/>
      <c r="W350" s="1015"/>
    </row>
    <row r="351" spans="1:23">
      <c r="A351" s="2690"/>
      <c r="B351" s="2693"/>
      <c r="C351" s="2696"/>
      <c r="D351" s="2535"/>
      <c r="E351" s="2684"/>
      <c r="F351" s="2688"/>
      <c r="G351" s="124"/>
      <c r="H351" s="2112"/>
      <c r="I351" s="2113"/>
      <c r="J351" s="2114"/>
      <c r="K351" s="2115"/>
      <c r="L351" s="2116"/>
      <c r="M351" s="2117"/>
      <c r="N351" s="372"/>
      <c r="O351" s="275"/>
      <c r="P351" s="373"/>
      <c r="Q351" s="223"/>
      <c r="R351" s="1015"/>
      <c r="S351" s="1015"/>
      <c r="T351" s="231"/>
      <c r="U351" s="1015"/>
      <c r="V351" s="1015"/>
      <c r="W351" s="1015"/>
    </row>
    <row r="352" spans="1:23" ht="16.899999999999999" customHeight="1" thickBot="1">
      <c r="A352" s="2691"/>
      <c r="B352" s="2694"/>
      <c r="C352" s="2697"/>
      <c r="D352" s="2536"/>
      <c r="E352" s="2685"/>
      <c r="F352" s="2685"/>
      <c r="G352" s="224" t="s">
        <v>12</v>
      </c>
      <c r="H352" s="2089">
        <f t="shared" ref="H352:M352" si="82">SUM(H349:H351)</f>
        <v>20</v>
      </c>
      <c r="I352" s="2089">
        <f t="shared" si="82"/>
        <v>20</v>
      </c>
      <c r="J352" s="2089">
        <f t="shared" si="82"/>
        <v>0</v>
      </c>
      <c r="K352" s="2089">
        <f t="shared" si="82"/>
        <v>0</v>
      </c>
      <c r="L352" s="2089">
        <f t="shared" si="82"/>
        <v>15</v>
      </c>
      <c r="M352" s="2089">
        <f t="shared" si="82"/>
        <v>10</v>
      </c>
      <c r="N352" s="374"/>
      <c r="O352" s="261"/>
      <c r="P352" s="261"/>
      <c r="Q352" s="228"/>
      <c r="R352" s="1015"/>
      <c r="S352" s="1015"/>
      <c r="T352" s="231"/>
      <c r="U352" s="1015"/>
      <c r="V352" s="1015"/>
      <c r="W352" s="1015"/>
    </row>
    <row r="353" spans="1:23" ht="21.6" customHeight="1">
      <c r="A353" s="2689"/>
      <c r="B353" s="2692"/>
      <c r="C353" s="2695"/>
      <c r="D353" s="2534" t="s">
        <v>246</v>
      </c>
      <c r="E353" s="2682" t="s">
        <v>41</v>
      </c>
      <c r="F353" s="2686" t="s">
        <v>165</v>
      </c>
      <c r="G353" s="1046" t="s">
        <v>37</v>
      </c>
      <c r="H353" s="2107">
        <f>I353+K353</f>
        <v>62.09</v>
      </c>
      <c r="I353" s="2101">
        <v>62.09</v>
      </c>
      <c r="J353" s="2102">
        <v>0</v>
      </c>
      <c r="K353" s="2103">
        <v>0</v>
      </c>
      <c r="L353" s="2104">
        <v>0</v>
      </c>
      <c r="M353" s="2105">
        <v>0</v>
      </c>
      <c r="N353" s="375"/>
      <c r="O353" s="253"/>
      <c r="P353" s="253"/>
      <c r="Q353" s="216"/>
      <c r="R353" s="1015"/>
      <c r="S353" s="1015"/>
      <c r="T353" s="231"/>
      <c r="U353" s="1015"/>
      <c r="V353" s="1015"/>
      <c r="W353" s="1015"/>
    </row>
    <row r="354" spans="1:23" ht="24" customHeight="1" thickBot="1">
      <c r="A354" s="2691"/>
      <c r="B354" s="2694"/>
      <c r="C354" s="2697"/>
      <c r="D354" s="2536"/>
      <c r="E354" s="2685"/>
      <c r="F354" s="2685"/>
      <c r="G354" s="224" t="s">
        <v>12</v>
      </c>
      <c r="H354" s="2089">
        <f t="shared" ref="H354:M354" si="83">SUM(H353:H353)</f>
        <v>62.09</v>
      </c>
      <c r="I354" s="2090">
        <f t="shared" si="83"/>
        <v>62.09</v>
      </c>
      <c r="J354" s="2091">
        <f t="shared" si="83"/>
        <v>0</v>
      </c>
      <c r="K354" s="2092">
        <f t="shared" si="83"/>
        <v>0</v>
      </c>
      <c r="L354" s="2093">
        <f t="shared" si="83"/>
        <v>0</v>
      </c>
      <c r="M354" s="2094">
        <f t="shared" si="83"/>
        <v>0</v>
      </c>
      <c r="N354" s="374"/>
      <c r="O354" s="261"/>
      <c r="P354" s="261"/>
      <c r="Q354" s="228"/>
      <c r="R354" s="1015"/>
      <c r="S354" s="1015"/>
      <c r="T354" s="231"/>
      <c r="U354" s="1015"/>
      <c r="V354" s="1015"/>
      <c r="W354" s="1015"/>
    </row>
    <row r="355" spans="1:23" ht="20.45" customHeight="1">
      <c r="A355" s="2689"/>
      <c r="B355" s="2692"/>
      <c r="C355" s="2695"/>
      <c r="D355" s="2534" t="s">
        <v>247</v>
      </c>
      <c r="E355" s="2682" t="s">
        <v>41</v>
      </c>
      <c r="F355" s="2686" t="s">
        <v>180</v>
      </c>
      <c r="G355" s="1046" t="s">
        <v>145</v>
      </c>
      <c r="H355" s="2107">
        <f>I355+K355</f>
        <v>1753.7</v>
      </c>
      <c r="I355" s="2101">
        <v>0</v>
      </c>
      <c r="J355" s="2108"/>
      <c r="K355" s="2103">
        <v>1753.7</v>
      </c>
      <c r="L355" s="2104">
        <v>1750</v>
      </c>
      <c r="M355" s="2105">
        <v>1750</v>
      </c>
      <c r="N355" s="375"/>
      <c r="O355" s="253"/>
      <c r="P355" s="253"/>
      <c r="Q355" s="216"/>
      <c r="R355" s="1015"/>
      <c r="S355" s="1015"/>
      <c r="T355" s="231"/>
      <c r="U355" s="1015"/>
      <c r="V355" s="1015"/>
      <c r="W355" s="1015"/>
    </row>
    <row r="356" spans="1:23" ht="25.15" customHeight="1">
      <c r="A356" s="2690"/>
      <c r="B356" s="2693"/>
      <c r="C356" s="2696"/>
      <c r="D356" s="2535"/>
      <c r="E356" s="2683"/>
      <c r="F356" s="2687"/>
      <c r="G356" s="217" t="s">
        <v>37</v>
      </c>
      <c r="H356" s="2118">
        <f>I356+K356</f>
        <v>0</v>
      </c>
      <c r="I356" s="2096">
        <v>0</v>
      </c>
      <c r="J356" s="2109"/>
      <c r="K356" s="2098">
        <v>0</v>
      </c>
      <c r="L356" s="2106">
        <v>0</v>
      </c>
      <c r="M356" s="2100">
        <v>0</v>
      </c>
      <c r="N356" s="372"/>
      <c r="O356" s="257"/>
      <c r="P356" s="257"/>
      <c r="Q356" s="221"/>
      <c r="R356" s="1015"/>
      <c r="S356" s="1015"/>
      <c r="T356" s="231"/>
      <c r="U356" s="1015"/>
      <c r="V356" s="1015"/>
      <c r="W356" s="1015"/>
    </row>
    <row r="357" spans="1:23" ht="20.45" customHeight="1" thickBot="1">
      <c r="A357" s="2691"/>
      <c r="B357" s="2694"/>
      <c r="C357" s="2697"/>
      <c r="D357" s="2536"/>
      <c r="E357" s="2685"/>
      <c r="F357" s="2685"/>
      <c r="G357" s="224" t="s">
        <v>12</v>
      </c>
      <c r="H357" s="2089">
        <f t="shared" ref="H357:M357" si="84">SUM(H355:H356)</f>
        <v>1753.7</v>
      </c>
      <c r="I357" s="2090">
        <f t="shared" si="84"/>
        <v>0</v>
      </c>
      <c r="J357" s="2091">
        <f t="shared" si="84"/>
        <v>0</v>
      </c>
      <c r="K357" s="2092">
        <f t="shared" si="84"/>
        <v>1753.7</v>
      </c>
      <c r="L357" s="2093">
        <f t="shared" si="84"/>
        <v>1750</v>
      </c>
      <c r="M357" s="2094">
        <f t="shared" si="84"/>
        <v>1750</v>
      </c>
      <c r="N357" s="374"/>
      <c r="O357" s="261"/>
      <c r="P357" s="261"/>
      <c r="Q357" s="228"/>
      <c r="R357" s="1015"/>
      <c r="S357" s="1015"/>
      <c r="T357" s="231"/>
      <c r="U357" s="1015"/>
      <c r="V357" s="1015"/>
      <c r="W357" s="1015"/>
    </row>
    <row r="358" spans="1:23" ht="13.15" customHeight="1">
      <c r="A358" s="2689"/>
      <c r="B358" s="2692"/>
      <c r="C358" s="2695"/>
      <c r="D358" s="2534" t="s">
        <v>248</v>
      </c>
      <c r="E358" s="2682" t="s">
        <v>41</v>
      </c>
      <c r="F358" s="2686" t="s">
        <v>54</v>
      </c>
      <c r="G358" s="1046" t="s">
        <v>37</v>
      </c>
      <c r="H358" s="2107">
        <f>I358+K358</f>
        <v>0</v>
      </c>
      <c r="I358" s="2101"/>
      <c r="J358" s="2108"/>
      <c r="K358" s="2103">
        <v>0</v>
      </c>
      <c r="L358" s="2104">
        <v>0</v>
      </c>
      <c r="M358" s="2105">
        <v>0</v>
      </c>
      <c r="N358" s="235"/>
      <c r="O358" s="253"/>
      <c r="P358" s="253"/>
      <c r="Q358" s="216"/>
      <c r="R358" s="1015"/>
      <c r="S358" s="1015"/>
      <c r="T358" s="231"/>
      <c r="U358" s="1015"/>
      <c r="V358" s="1015"/>
      <c r="W358" s="1015"/>
    </row>
    <row r="359" spans="1:23">
      <c r="A359" s="2690"/>
      <c r="B359" s="2693"/>
      <c r="C359" s="2696"/>
      <c r="D359" s="2535"/>
      <c r="E359" s="2683"/>
      <c r="F359" s="2687"/>
      <c r="G359" s="217" t="s">
        <v>145</v>
      </c>
      <c r="H359" s="2095">
        <f>I359+K359</f>
        <v>0</v>
      </c>
      <c r="I359" s="2096"/>
      <c r="J359" s="2109"/>
      <c r="K359" s="2098">
        <v>0</v>
      </c>
      <c r="L359" s="2106">
        <v>0</v>
      </c>
      <c r="M359" s="2100">
        <v>0</v>
      </c>
      <c r="N359" s="2257"/>
      <c r="O359" s="257"/>
      <c r="P359" s="257"/>
      <c r="Q359" s="221"/>
      <c r="R359" s="1015"/>
      <c r="S359" s="1015"/>
      <c r="T359" s="231"/>
      <c r="U359" s="1015"/>
      <c r="V359" s="1015"/>
      <c r="W359" s="1015"/>
    </row>
    <row r="360" spans="1:23">
      <c r="A360" s="2690"/>
      <c r="B360" s="2693"/>
      <c r="C360" s="2696"/>
      <c r="D360" s="2535"/>
      <c r="E360" s="2684"/>
      <c r="F360" s="2688"/>
      <c r="G360" s="124" t="s">
        <v>215</v>
      </c>
      <c r="H360" s="2095">
        <f>I360+K360</f>
        <v>0</v>
      </c>
      <c r="I360" s="2290">
        <v>0</v>
      </c>
      <c r="J360" s="2114"/>
      <c r="K360" s="2291">
        <v>0</v>
      </c>
      <c r="L360" s="2116"/>
      <c r="M360" s="2117"/>
      <c r="N360" s="276"/>
      <c r="O360" s="275"/>
      <c r="P360" s="275"/>
      <c r="Q360" s="223"/>
      <c r="R360" s="1015"/>
      <c r="S360" s="1015"/>
      <c r="T360" s="231"/>
      <c r="U360" s="1015"/>
      <c r="V360" s="1015"/>
      <c r="W360" s="1015"/>
    </row>
    <row r="361" spans="1:23" ht="13.5" thickBot="1">
      <c r="A361" s="2691"/>
      <c r="B361" s="2694"/>
      <c r="C361" s="2697"/>
      <c r="D361" s="2536"/>
      <c r="E361" s="2685"/>
      <c r="F361" s="2685"/>
      <c r="G361" s="224" t="s">
        <v>12</v>
      </c>
      <c r="H361" s="2089">
        <f t="shared" ref="H361:M361" si="85">SUM(H358:H360)</f>
        <v>0</v>
      </c>
      <c r="I361" s="2090">
        <f t="shared" si="85"/>
        <v>0</v>
      </c>
      <c r="J361" s="2091">
        <f t="shared" si="85"/>
        <v>0</v>
      </c>
      <c r="K361" s="2092">
        <f t="shared" si="85"/>
        <v>0</v>
      </c>
      <c r="L361" s="2093">
        <f t="shared" si="85"/>
        <v>0</v>
      </c>
      <c r="M361" s="2094">
        <f t="shared" si="85"/>
        <v>0</v>
      </c>
      <c r="N361" s="276"/>
      <c r="O361" s="261"/>
      <c r="P361" s="261"/>
      <c r="Q361" s="228"/>
      <c r="R361" s="1015"/>
      <c r="S361" s="1015"/>
      <c r="T361" s="231"/>
      <c r="U361" s="1015"/>
      <c r="V361" s="1015"/>
      <c r="W361" s="1015"/>
    </row>
    <row r="362" spans="1:23" ht="13.15" customHeight="1">
      <c r="A362" s="2689"/>
      <c r="B362" s="2692"/>
      <c r="C362" s="2695"/>
      <c r="D362" s="2534" t="s">
        <v>249</v>
      </c>
      <c r="E362" s="2682" t="s">
        <v>41</v>
      </c>
      <c r="F362" s="2686" t="s">
        <v>54</v>
      </c>
      <c r="G362" s="1046" t="s">
        <v>37</v>
      </c>
      <c r="H362" s="2107">
        <f>I362+K362</f>
        <v>0</v>
      </c>
      <c r="I362" s="2101"/>
      <c r="J362" s="2108"/>
      <c r="K362" s="2103">
        <v>0</v>
      </c>
      <c r="L362" s="2104">
        <v>0</v>
      </c>
      <c r="M362" s="2105">
        <v>0</v>
      </c>
      <c r="N362" s="235"/>
      <c r="O362" s="253"/>
      <c r="P362" s="253"/>
      <c r="Q362" s="216"/>
      <c r="R362" s="1015"/>
      <c r="S362" s="1015"/>
      <c r="T362" s="231"/>
      <c r="U362" s="1015"/>
      <c r="V362" s="1015"/>
      <c r="W362" s="1015"/>
    </row>
    <row r="363" spans="1:23">
      <c r="A363" s="2690"/>
      <c r="B363" s="2693"/>
      <c r="C363" s="2696"/>
      <c r="D363" s="2535"/>
      <c r="E363" s="2683"/>
      <c r="F363" s="2687"/>
      <c r="G363" s="217" t="s">
        <v>145</v>
      </c>
      <c r="H363" s="2095">
        <f>I363+K363</f>
        <v>0</v>
      </c>
      <c r="I363" s="2096"/>
      <c r="J363" s="2109"/>
      <c r="K363" s="2098">
        <v>0</v>
      </c>
      <c r="L363" s="2106">
        <v>0</v>
      </c>
      <c r="M363" s="2100">
        <v>0</v>
      </c>
      <c r="N363" s="2257"/>
      <c r="O363" s="257"/>
      <c r="P363" s="257"/>
      <c r="Q363" s="221"/>
      <c r="R363" s="1015"/>
      <c r="S363" s="1015"/>
      <c r="T363" s="231"/>
      <c r="U363" s="1015"/>
      <c r="V363" s="1015"/>
      <c r="W363" s="1015"/>
    </row>
    <row r="364" spans="1:23">
      <c r="A364" s="2690"/>
      <c r="B364" s="2693"/>
      <c r="C364" s="2696"/>
      <c r="D364" s="2535"/>
      <c r="E364" s="2684"/>
      <c r="F364" s="2688"/>
      <c r="G364" s="124" t="s">
        <v>215</v>
      </c>
      <c r="H364" s="2095">
        <f>I364+K364</f>
        <v>0</v>
      </c>
      <c r="I364" s="2113"/>
      <c r="J364" s="2114"/>
      <c r="K364" s="2291">
        <v>0</v>
      </c>
      <c r="L364" s="2116"/>
      <c r="M364" s="2117"/>
      <c r="N364" s="276"/>
      <c r="O364" s="275"/>
      <c r="P364" s="275"/>
      <c r="Q364" s="223"/>
      <c r="R364" s="1015"/>
      <c r="S364" s="1015"/>
      <c r="T364" s="231"/>
      <c r="U364" s="1015"/>
      <c r="V364" s="1015"/>
      <c r="W364" s="1015"/>
    </row>
    <row r="365" spans="1:23" ht="13.5" thickBot="1">
      <c r="A365" s="2691"/>
      <c r="B365" s="2694"/>
      <c r="C365" s="2697"/>
      <c r="D365" s="2536"/>
      <c r="E365" s="2685"/>
      <c r="F365" s="2685"/>
      <c r="G365" s="224" t="s">
        <v>12</v>
      </c>
      <c r="H365" s="2089">
        <f t="shared" ref="H365:M365" si="86">SUM(H362:H364)</f>
        <v>0</v>
      </c>
      <c r="I365" s="2090">
        <f t="shared" si="86"/>
        <v>0</v>
      </c>
      <c r="J365" s="2091">
        <f t="shared" si="86"/>
        <v>0</v>
      </c>
      <c r="K365" s="2092">
        <f t="shared" si="86"/>
        <v>0</v>
      </c>
      <c r="L365" s="2093">
        <f t="shared" si="86"/>
        <v>0</v>
      </c>
      <c r="M365" s="2094">
        <f t="shared" si="86"/>
        <v>0</v>
      </c>
      <c r="N365" s="1004"/>
      <c r="O365" s="261"/>
      <c r="P365" s="261"/>
      <c r="Q365" s="228"/>
      <c r="R365" s="1015"/>
      <c r="S365" s="1015"/>
      <c r="T365" s="231"/>
      <c r="U365" s="1015"/>
      <c r="V365" s="1015"/>
      <c r="W365" s="1015"/>
    </row>
    <row r="366" spans="1:23" ht="13.15" customHeight="1">
      <c r="A366" s="297"/>
      <c r="B366" s="298"/>
      <c r="C366" s="2252"/>
      <c r="D366" s="2534" t="s">
        <v>250</v>
      </c>
      <c r="E366" s="2682" t="s">
        <v>41</v>
      </c>
      <c r="F366" s="2686" t="s">
        <v>54</v>
      </c>
      <c r="G366" s="1046" t="s">
        <v>37</v>
      </c>
      <c r="H366" s="2107">
        <f>I366+K366</f>
        <v>0</v>
      </c>
      <c r="I366" s="2101"/>
      <c r="J366" s="2108"/>
      <c r="K366" s="2103">
        <v>0</v>
      </c>
      <c r="L366" s="2104">
        <v>0</v>
      </c>
      <c r="M366" s="2105">
        <v>0</v>
      </c>
      <c r="N366" s="235"/>
      <c r="O366" s="253"/>
      <c r="P366" s="253"/>
      <c r="Q366" s="216"/>
      <c r="R366" s="1015"/>
      <c r="S366" s="1015"/>
      <c r="T366" s="231"/>
      <c r="U366" s="1015"/>
      <c r="V366" s="1015"/>
      <c r="W366" s="1015"/>
    </row>
    <row r="367" spans="1:23">
      <c r="A367" s="2247"/>
      <c r="B367" s="2248"/>
      <c r="C367" s="2249"/>
      <c r="D367" s="2535"/>
      <c r="E367" s="2683"/>
      <c r="F367" s="2687"/>
      <c r="G367" s="217" t="s">
        <v>145</v>
      </c>
      <c r="H367" s="2095">
        <f>I367+K367</f>
        <v>0</v>
      </c>
      <c r="I367" s="2096"/>
      <c r="J367" s="2109"/>
      <c r="K367" s="2098">
        <v>0</v>
      </c>
      <c r="L367" s="2106">
        <v>0</v>
      </c>
      <c r="M367" s="2100">
        <v>0</v>
      </c>
      <c r="N367" s="2257"/>
      <c r="O367" s="257"/>
      <c r="P367" s="257"/>
      <c r="Q367" s="221"/>
      <c r="R367" s="1015"/>
      <c r="S367" s="1015"/>
      <c r="T367" s="231"/>
      <c r="U367" s="1015"/>
      <c r="V367" s="1015"/>
      <c r="W367" s="1015"/>
    </row>
    <row r="368" spans="1:23">
      <c r="A368" s="2247"/>
      <c r="B368" s="2248"/>
      <c r="C368" s="2249"/>
      <c r="D368" s="2535"/>
      <c r="E368" s="2684"/>
      <c r="F368" s="2688"/>
      <c r="G368" s="124" t="s">
        <v>215</v>
      </c>
      <c r="H368" s="2095">
        <f>I368+K368</f>
        <v>0</v>
      </c>
      <c r="I368" s="2113"/>
      <c r="J368" s="2114"/>
      <c r="K368" s="2291">
        <v>0</v>
      </c>
      <c r="L368" s="2116"/>
      <c r="M368" s="2117"/>
      <c r="N368" s="276"/>
      <c r="O368" s="275"/>
      <c r="P368" s="275"/>
      <c r="Q368" s="223"/>
      <c r="R368" s="1015"/>
      <c r="S368" s="1015"/>
      <c r="T368" s="231"/>
      <c r="U368" s="1015"/>
      <c r="V368" s="1015"/>
      <c r="W368" s="1015"/>
    </row>
    <row r="369" spans="1:23" ht="13.5" thickBot="1">
      <c r="A369" s="2247"/>
      <c r="B369" s="2248"/>
      <c r="C369" s="2249"/>
      <c r="D369" s="2536"/>
      <c r="E369" s="2685"/>
      <c r="F369" s="2685"/>
      <c r="G369" s="224" t="s">
        <v>12</v>
      </c>
      <c r="H369" s="2089">
        <f t="shared" ref="H369:M369" si="87">SUM(H366:H368)</f>
        <v>0</v>
      </c>
      <c r="I369" s="2090">
        <f t="shared" si="87"/>
        <v>0</v>
      </c>
      <c r="J369" s="2091">
        <f t="shared" si="87"/>
        <v>0</v>
      </c>
      <c r="K369" s="2092">
        <f t="shared" si="87"/>
        <v>0</v>
      </c>
      <c r="L369" s="2093">
        <f t="shared" si="87"/>
        <v>0</v>
      </c>
      <c r="M369" s="2094">
        <f t="shared" si="87"/>
        <v>0</v>
      </c>
      <c r="N369" s="276"/>
      <c r="O369" s="261"/>
      <c r="P369" s="261"/>
      <c r="Q369" s="228"/>
      <c r="R369" s="1015"/>
      <c r="S369" s="1015"/>
      <c r="T369" s="231"/>
      <c r="U369" s="1015"/>
      <c r="V369" s="1015"/>
      <c r="W369" s="1015"/>
    </row>
    <row r="370" spans="1:23" s="1011" customFormat="1" ht="13.15" customHeight="1">
      <c r="A370" s="2689"/>
      <c r="B370" s="2692"/>
      <c r="C370" s="2695"/>
      <c r="D370" s="2534" t="s">
        <v>251</v>
      </c>
      <c r="E370" s="2682" t="s">
        <v>41</v>
      </c>
      <c r="F370" s="2686" t="s">
        <v>54</v>
      </c>
      <c r="G370" s="1046" t="s">
        <v>37</v>
      </c>
      <c r="H370" s="2107">
        <f>I370+K370</f>
        <v>0</v>
      </c>
      <c r="I370" s="2101"/>
      <c r="J370" s="2108"/>
      <c r="K370" s="2103">
        <v>0</v>
      </c>
      <c r="L370" s="2104">
        <v>0</v>
      </c>
      <c r="M370" s="2105">
        <v>0</v>
      </c>
      <c r="N370" s="235"/>
      <c r="O370" s="253"/>
      <c r="P370" s="253"/>
      <c r="Q370" s="216"/>
      <c r="R370" s="1015"/>
      <c r="S370" s="1015"/>
      <c r="T370" s="231"/>
      <c r="U370" s="1015"/>
      <c r="V370" s="1015"/>
      <c r="W370" s="1015"/>
    </row>
    <row r="371" spans="1:23" s="1011" customFormat="1">
      <c r="A371" s="2690"/>
      <c r="B371" s="2693"/>
      <c r="C371" s="2696"/>
      <c r="D371" s="2535"/>
      <c r="E371" s="2683"/>
      <c r="F371" s="2687"/>
      <c r="G371" s="217" t="s">
        <v>145</v>
      </c>
      <c r="H371" s="2095">
        <f>I371+K371</f>
        <v>0</v>
      </c>
      <c r="I371" s="2096"/>
      <c r="J371" s="2109"/>
      <c r="K371" s="2098">
        <v>0</v>
      </c>
      <c r="L371" s="2106">
        <v>0</v>
      </c>
      <c r="M371" s="2100">
        <v>0</v>
      </c>
      <c r="N371" s="2257"/>
      <c r="O371" s="257"/>
      <c r="P371" s="257"/>
      <c r="Q371" s="221"/>
      <c r="R371" s="1015"/>
      <c r="S371" s="1015"/>
      <c r="T371" s="231"/>
      <c r="U371" s="1015"/>
      <c r="V371" s="1015"/>
      <c r="W371" s="1015"/>
    </row>
    <row r="372" spans="1:23" s="1011" customFormat="1">
      <c r="A372" s="2690"/>
      <c r="B372" s="2693"/>
      <c r="C372" s="2696"/>
      <c r="D372" s="2535"/>
      <c r="E372" s="2684"/>
      <c r="F372" s="2688"/>
      <c r="G372" s="124" t="s">
        <v>215</v>
      </c>
      <c r="H372" s="2118">
        <f>I372+K372</f>
        <v>0</v>
      </c>
      <c r="I372" s="2113"/>
      <c r="J372" s="2114"/>
      <c r="K372" s="2291">
        <v>0</v>
      </c>
      <c r="L372" s="2116"/>
      <c r="M372" s="2117"/>
      <c r="N372" s="276"/>
      <c r="O372" s="275"/>
      <c r="P372" s="275"/>
      <c r="Q372" s="223"/>
      <c r="R372" s="1015"/>
      <c r="S372" s="1015"/>
      <c r="T372" s="231"/>
      <c r="U372" s="1015"/>
      <c r="V372" s="1015"/>
      <c r="W372" s="1015"/>
    </row>
    <row r="373" spans="1:23" s="1011" customFormat="1" ht="30.6" customHeight="1" thickBot="1">
      <c r="A373" s="2691"/>
      <c r="B373" s="2694"/>
      <c r="C373" s="2697"/>
      <c r="D373" s="2536"/>
      <c r="E373" s="2685"/>
      <c r="F373" s="2685"/>
      <c r="G373" s="224" t="s">
        <v>12</v>
      </c>
      <c r="H373" s="2089">
        <f t="shared" ref="H373:M373" si="88">SUM(H370:H372)</f>
        <v>0</v>
      </c>
      <c r="I373" s="2090">
        <f t="shared" si="88"/>
        <v>0</v>
      </c>
      <c r="J373" s="2091">
        <f t="shared" si="88"/>
        <v>0</v>
      </c>
      <c r="K373" s="2092">
        <f t="shared" si="88"/>
        <v>0</v>
      </c>
      <c r="L373" s="2093">
        <f t="shared" si="88"/>
        <v>0</v>
      </c>
      <c r="M373" s="2094">
        <f t="shared" si="88"/>
        <v>0</v>
      </c>
      <c r="N373" s="1004"/>
      <c r="O373" s="261"/>
      <c r="P373" s="261"/>
      <c r="Q373" s="228"/>
      <c r="R373" s="1015"/>
      <c r="S373" s="1015"/>
      <c r="T373" s="231"/>
      <c r="U373" s="1015"/>
      <c r="V373" s="1015"/>
      <c r="W373" s="1015"/>
    </row>
    <row r="374" spans="1:23" ht="13.15" customHeight="1">
      <c r="A374" s="2689"/>
      <c r="B374" s="2692"/>
      <c r="C374" s="2695"/>
      <c r="D374" s="2534" t="s">
        <v>647</v>
      </c>
      <c r="E374" s="2682" t="s">
        <v>41</v>
      </c>
      <c r="F374" s="2686" t="s">
        <v>54</v>
      </c>
      <c r="G374" s="1046" t="s">
        <v>37</v>
      </c>
      <c r="H374" s="2107">
        <f>I374+K374</f>
        <v>0</v>
      </c>
      <c r="I374" s="2101"/>
      <c r="J374" s="2108"/>
      <c r="K374" s="2103">
        <v>0</v>
      </c>
      <c r="L374" s="2104">
        <v>0</v>
      </c>
      <c r="M374" s="2105">
        <v>0</v>
      </c>
      <c r="N374" s="235"/>
      <c r="O374" s="253"/>
      <c r="P374" s="253"/>
      <c r="Q374" s="216"/>
      <c r="R374" s="1015"/>
      <c r="S374" s="1015"/>
      <c r="T374" s="231"/>
      <c r="U374" s="1015"/>
      <c r="V374" s="1015"/>
      <c r="W374" s="1015"/>
    </row>
    <row r="375" spans="1:23">
      <c r="A375" s="2690"/>
      <c r="B375" s="2693"/>
      <c r="C375" s="2696"/>
      <c r="D375" s="2535"/>
      <c r="E375" s="2683"/>
      <c r="F375" s="2687"/>
      <c r="G375" s="217" t="s">
        <v>145</v>
      </c>
      <c r="H375" s="2095">
        <f>I375+K375</f>
        <v>0</v>
      </c>
      <c r="I375" s="2096"/>
      <c r="J375" s="2109"/>
      <c r="K375" s="2098">
        <v>0</v>
      </c>
      <c r="L375" s="2106">
        <v>0</v>
      </c>
      <c r="M375" s="2100">
        <v>0</v>
      </c>
      <c r="N375" s="2257"/>
      <c r="O375" s="257"/>
      <c r="P375" s="257"/>
      <c r="Q375" s="221"/>
      <c r="R375" s="1015"/>
      <c r="S375" s="1015"/>
      <c r="T375" s="231"/>
      <c r="U375" s="1015"/>
      <c r="V375" s="1015"/>
      <c r="W375" s="1015"/>
    </row>
    <row r="376" spans="1:23">
      <c r="A376" s="2690"/>
      <c r="B376" s="2693"/>
      <c r="C376" s="2696"/>
      <c r="D376" s="2535"/>
      <c r="E376" s="2684"/>
      <c r="F376" s="2688"/>
      <c r="G376" s="124" t="s">
        <v>215</v>
      </c>
      <c r="H376" s="2118">
        <f>I376+K376</f>
        <v>0</v>
      </c>
      <c r="I376" s="2113"/>
      <c r="J376" s="2114"/>
      <c r="K376" s="2291">
        <v>0</v>
      </c>
      <c r="L376" s="2116"/>
      <c r="M376" s="2117"/>
      <c r="N376" s="276"/>
      <c r="O376" s="275"/>
      <c r="P376" s="275"/>
      <c r="Q376" s="223"/>
      <c r="R376" s="1015"/>
      <c r="S376" s="1015"/>
      <c r="T376" s="231"/>
      <c r="U376" s="1015"/>
      <c r="V376" s="1015"/>
      <c r="W376" s="1015"/>
    </row>
    <row r="377" spans="1:23" ht="27.6" customHeight="1" thickBot="1">
      <c r="A377" s="2691"/>
      <c r="B377" s="2694"/>
      <c r="C377" s="2697"/>
      <c r="D377" s="2536"/>
      <c r="E377" s="2685"/>
      <c r="F377" s="2685"/>
      <c r="G377" s="224" t="s">
        <v>12</v>
      </c>
      <c r="H377" s="2089">
        <f t="shared" ref="H377:M377" si="89">SUM(H374:H376)</f>
        <v>0</v>
      </c>
      <c r="I377" s="2090">
        <f t="shared" si="89"/>
        <v>0</v>
      </c>
      <c r="J377" s="2091">
        <f t="shared" si="89"/>
        <v>0</v>
      </c>
      <c r="K377" s="2092">
        <f t="shared" si="89"/>
        <v>0</v>
      </c>
      <c r="L377" s="2093">
        <f t="shared" si="89"/>
        <v>0</v>
      </c>
      <c r="M377" s="2094">
        <f t="shared" si="89"/>
        <v>0</v>
      </c>
      <c r="N377" s="1004"/>
      <c r="O377" s="261"/>
      <c r="P377" s="261"/>
      <c r="Q377" s="228"/>
      <c r="R377" s="1015"/>
      <c r="S377" s="1015"/>
      <c r="T377" s="231"/>
      <c r="U377" s="1015"/>
      <c r="V377" s="1015"/>
      <c r="W377" s="1015"/>
    </row>
    <row r="378" spans="1:23" ht="13.5" thickBot="1">
      <c r="A378" s="294" t="s">
        <v>13</v>
      </c>
      <c r="B378" s="278" t="s">
        <v>13</v>
      </c>
      <c r="C378" s="2667" t="s">
        <v>14</v>
      </c>
      <c r="D378" s="2668"/>
      <c r="E378" s="2668"/>
      <c r="F378" s="2668"/>
      <c r="G378" s="2669"/>
      <c r="H378" s="2331">
        <f>H261+H265+H269+H273+H277+H282+H287+H292+H296+H300+H305+H310+H315+H320+H325+H330+H335+H340+H344+H352+H354+H357+H377+H361+H365+H369+H373</f>
        <v>5069.8200000000006</v>
      </c>
      <c r="I378" s="2331">
        <f t="shared" ref="I378:M378" si="90">I261+I265+I269+I273+I277+I282+I287+I292+I296+I300+I305+I310+I315+I320+I325+I330+I335+I340+I344+I352+I354+I357+I377+I361+I365+I369+I373</f>
        <v>222.81</v>
      </c>
      <c r="J378" s="2331">
        <f t="shared" si="90"/>
        <v>17.509999999999998</v>
      </c>
      <c r="K378" s="2331">
        <f t="shared" si="90"/>
        <v>4847.01</v>
      </c>
      <c r="L378" s="2331">
        <f t="shared" si="90"/>
        <v>1840.7</v>
      </c>
      <c r="M378" s="2331">
        <f t="shared" si="90"/>
        <v>1760</v>
      </c>
      <c r="N378" s="279"/>
      <c r="O378" s="356"/>
      <c r="P378" s="356"/>
      <c r="Q378" s="377"/>
      <c r="R378" s="1015"/>
      <c r="S378" s="1015"/>
      <c r="T378" s="1015"/>
      <c r="U378" s="1015"/>
      <c r="V378" s="1015"/>
      <c r="W378" s="1015"/>
    </row>
    <row r="379" spans="1:23" ht="13.5" thickBot="1">
      <c r="A379" s="294" t="s">
        <v>13</v>
      </c>
      <c r="B379" s="2670" t="s">
        <v>64</v>
      </c>
      <c r="C379" s="2670"/>
      <c r="D379" s="2670"/>
      <c r="E379" s="2670"/>
      <c r="F379" s="2670"/>
      <c r="G379" s="2671"/>
      <c r="H379" s="2293">
        <f t="shared" ref="H379:M379" si="91">H378+H250</f>
        <v>14849.030000000002</v>
      </c>
      <c r="I379" s="2293">
        <f t="shared" si="91"/>
        <v>323.86</v>
      </c>
      <c r="J379" s="2293">
        <f t="shared" si="91"/>
        <v>44.269999999999996</v>
      </c>
      <c r="K379" s="2293">
        <f t="shared" si="91"/>
        <v>14525.17</v>
      </c>
      <c r="L379" s="2332">
        <f t="shared" si="91"/>
        <v>8439.4500000000007</v>
      </c>
      <c r="M379" s="2332">
        <f t="shared" si="91"/>
        <v>2002.5</v>
      </c>
      <c r="N379" s="295"/>
      <c r="O379" s="295"/>
      <c r="P379" s="295"/>
      <c r="Q379" s="296"/>
      <c r="R379" s="378"/>
      <c r="S379" s="378"/>
      <c r="T379" s="378"/>
      <c r="U379" s="378"/>
      <c r="V379" s="378"/>
      <c r="W379" s="378"/>
    </row>
    <row r="380" spans="1:23" ht="13.5" thickBot="1">
      <c r="A380" s="379"/>
      <c r="B380" s="2672" t="s">
        <v>15</v>
      </c>
      <c r="C380" s="2672"/>
      <c r="D380" s="2672"/>
      <c r="E380" s="2672"/>
      <c r="F380" s="2672"/>
      <c r="G380" s="2672"/>
      <c r="H380" s="2333">
        <f t="shared" ref="H380:M380" si="92">H379+H159</f>
        <v>21441.500000000004</v>
      </c>
      <c r="I380" s="2333">
        <f t="shared" si="92"/>
        <v>850.6</v>
      </c>
      <c r="J380" s="2333">
        <f t="shared" si="92"/>
        <v>143</v>
      </c>
      <c r="K380" s="2333">
        <f t="shared" si="92"/>
        <v>20590.900000000001</v>
      </c>
      <c r="L380" s="2334">
        <f t="shared" si="92"/>
        <v>30417.63</v>
      </c>
      <c r="M380" s="2334">
        <f t="shared" si="92"/>
        <v>8213.0999999999985</v>
      </c>
      <c r="N380" s="2673"/>
      <c r="O380" s="2674"/>
      <c r="P380" s="2674"/>
      <c r="Q380" s="2675"/>
      <c r="R380" s="378"/>
      <c r="S380" s="378"/>
      <c r="T380" s="378"/>
      <c r="U380" s="378"/>
      <c r="V380" s="378"/>
      <c r="W380" s="378"/>
    </row>
    <row r="381" spans="1:23">
      <c r="A381" s="1013"/>
      <c r="B381" s="1014"/>
      <c r="C381" s="1014"/>
      <c r="D381" s="1014"/>
      <c r="E381" s="1014"/>
      <c r="F381" s="1015"/>
      <c r="G381" s="1015"/>
      <c r="H381" s="380"/>
      <c r="I381" s="1015"/>
      <c r="J381" s="1015"/>
      <c r="K381" s="1015"/>
      <c r="L381" s="1015"/>
      <c r="M381" s="1015"/>
      <c r="N381" s="1016"/>
      <c r="O381" s="1016"/>
      <c r="P381" s="1016"/>
      <c r="Q381" s="1016"/>
      <c r="R381" s="1015"/>
      <c r="S381" s="1015"/>
      <c r="T381" s="1015"/>
      <c r="U381" s="1015"/>
      <c r="V381" s="1015"/>
      <c r="W381" s="1015"/>
    </row>
    <row r="382" spans="1:23" ht="13.5" thickBot="1">
      <c r="A382" s="1013"/>
      <c r="B382" s="1014"/>
      <c r="C382" s="1014"/>
      <c r="D382" s="1014"/>
      <c r="E382" s="1014"/>
      <c r="F382" s="1015"/>
      <c r="G382" s="1015"/>
      <c r="H382" s="380"/>
      <c r="I382" s="1015"/>
      <c r="J382" s="1015"/>
      <c r="K382" s="1015"/>
      <c r="L382" s="1015"/>
      <c r="M382" s="1015"/>
      <c r="N382" s="1016"/>
      <c r="O382" s="1016"/>
      <c r="P382" s="1016"/>
      <c r="Q382" s="1016"/>
      <c r="R382" s="1015"/>
      <c r="S382" s="1015"/>
      <c r="T382" s="1015"/>
      <c r="U382" s="1015"/>
      <c r="V382" s="1015"/>
      <c r="W382" s="1015"/>
    </row>
    <row r="383" spans="1:23" ht="42.6" customHeight="1" thickBot="1">
      <c r="A383" s="1015"/>
      <c r="B383" s="1015"/>
      <c r="C383" s="2676" t="s">
        <v>17</v>
      </c>
      <c r="D383" s="2677"/>
      <c r="E383" s="2677"/>
      <c r="F383" s="2677"/>
      <c r="G383" s="2678"/>
      <c r="H383" s="2679" t="s">
        <v>798</v>
      </c>
      <c r="I383" s="2680"/>
      <c r="J383" s="2680"/>
      <c r="K383" s="2681"/>
      <c r="L383" s="1015"/>
      <c r="M383" s="1015"/>
      <c r="N383" s="1015"/>
      <c r="O383" s="363"/>
      <c r="P383" s="1015"/>
      <c r="Q383" s="1015"/>
      <c r="R383" s="1015"/>
      <c r="S383" s="1015"/>
      <c r="T383" s="1015"/>
      <c r="U383" s="1015"/>
      <c r="V383" s="1015"/>
      <c r="W383" s="1015"/>
    </row>
    <row r="384" spans="1:23" ht="13.5" thickBot="1">
      <c r="A384" s="1015"/>
      <c r="B384" s="1015"/>
      <c r="C384" s="2638" t="s">
        <v>18</v>
      </c>
      <c r="D384" s="2639"/>
      <c r="E384" s="2639"/>
      <c r="F384" s="2639"/>
      <c r="G384" s="2640"/>
      <c r="H384" s="2641">
        <f>H385+H386+H387+H390+H388+H389</f>
        <v>21441.5</v>
      </c>
      <c r="I384" s="2642"/>
      <c r="J384" s="2642"/>
      <c r="K384" s="2643"/>
      <c r="L384" s="1015"/>
      <c r="M384" s="1015"/>
      <c r="N384" s="1015"/>
      <c r="O384" s="363"/>
      <c r="P384" s="1015"/>
      <c r="Q384" s="1015"/>
      <c r="R384" s="1015"/>
      <c r="S384" s="1015"/>
      <c r="T384" s="1015"/>
      <c r="U384" s="1015"/>
      <c r="V384" s="1015"/>
      <c r="W384" s="1015"/>
    </row>
    <row r="385" spans="1:23">
      <c r="A385" s="1015"/>
      <c r="B385" s="1015"/>
      <c r="C385" s="2662" t="s">
        <v>65</v>
      </c>
      <c r="D385" s="2663"/>
      <c r="E385" s="2663"/>
      <c r="F385" s="2663"/>
      <c r="G385" s="2664"/>
      <c r="H385" s="2659">
        <v>2563.6999999999998</v>
      </c>
      <c r="I385" s="2660"/>
      <c r="J385" s="2660"/>
      <c r="K385" s="2661"/>
      <c r="L385" s="1015"/>
      <c r="M385" s="1015"/>
      <c r="N385" s="1015"/>
      <c r="O385" s="363"/>
      <c r="P385" s="1015"/>
      <c r="Q385" s="1015"/>
      <c r="R385" s="1015"/>
      <c r="S385" s="1015"/>
      <c r="T385" s="1015"/>
      <c r="U385" s="1015"/>
      <c r="V385" s="1015"/>
      <c r="W385" s="1015"/>
    </row>
    <row r="386" spans="1:23">
      <c r="A386" s="1015"/>
      <c r="B386" s="1015"/>
      <c r="C386" s="2650" t="s">
        <v>252</v>
      </c>
      <c r="D386" s="2665"/>
      <c r="E386" s="2665"/>
      <c r="F386" s="2665"/>
      <c r="G386" s="2666"/>
      <c r="H386" s="2635"/>
      <c r="I386" s="2636"/>
      <c r="J386" s="2636"/>
      <c r="K386" s="2637"/>
      <c r="L386" s="1015"/>
      <c r="M386" s="1015"/>
      <c r="N386" s="1015"/>
      <c r="O386" s="363"/>
      <c r="P386" s="1015"/>
      <c r="Q386" s="1015"/>
      <c r="R386" s="1015"/>
      <c r="S386" s="1015"/>
      <c r="T386" s="1015"/>
      <c r="U386" s="1015"/>
      <c r="V386" s="1015"/>
      <c r="W386" s="1015"/>
    </row>
    <row r="387" spans="1:23">
      <c r="A387" s="1015"/>
      <c r="B387" s="1015"/>
      <c r="C387" s="2644" t="s">
        <v>131</v>
      </c>
      <c r="D387" s="2645"/>
      <c r="E387" s="2645"/>
      <c r="F387" s="2645"/>
      <c r="G387" s="2649"/>
      <c r="H387" s="2635">
        <v>0</v>
      </c>
      <c r="I387" s="2636"/>
      <c r="J387" s="2636"/>
      <c r="K387" s="2637"/>
      <c r="L387" s="1015"/>
      <c r="M387" s="1015"/>
      <c r="N387" s="1015"/>
      <c r="O387" s="363"/>
      <c r="P387" s="1015"/>
      <c r="Q387" s="1015"/>
      <c r="R387" s="1015"/>
      <c r="S387" s="1015"/>
      <c r="T387" s="1015"/>
      <c r="U387" s="1015"/>
      <c r="V387" s="1015"/>
      <c r="W387" s="1015"/>
    </row>
    <row r="388" spans="1:23" ht="27" customHeight="1">
      <c r="A388" s="1015"/>
      <c r="B388" s="1015"/>
      <c r="C388" s="2650" t="s">
        <v>253</v>
      </c>
      <c r="D388" s="2651"/>
      <c r="E388" s="2651"/>
      <c r="F388" s="2651"/>
      <c r="G388" s="2652"/>
      <c r="H388" s="2653">
        <v>2722</v>
      </c>
      <c r="I388" s="2654"/>
      <c r="J388" s="2654"/>
      <c r="K388" s="2655"/>
      <c r="L388" s="1015"/>
      <c r="M388" s="1015"/>
      <c r="N388" s="1015"/>
      <c r="O388" s="363"/>
      <c r="P388" s="1015"/>
      <c r="Q388" s="1015"/>
      <c r="R388" s="1015"/>
      <c r="S388" s="1015"/>
      <c r="T388" s="1015"/>
      <c r="U388" s="1015"/>
      <c r="V388" s="1015"/>
      <c r="W388" s="1015"/>
    </row>
    <row r="389" spans="1:23">
      <c r="A389" s="1015"/>
      <c r="B389" s="1015"/>
      <c r="C389" s="2656" t="s">
        <v>67</v>
      </c>
      <c r="D389" s="2657"/>
      <c r="E389" s="2657"/>
      <c r="F389" s="2657"/>
      <c r="G389" s="2658"/>
      <c r="H389" s="2659">
        <v>2237.4</v>
      </c>
      <c r="I389" s="2660"/>
      <c r="J389" s="2660"/>
      <c r="K389" s="2661"/>
      <c r="L389" s="1015"/>
      <c r="M389" s="1015"/>
      <c r="N389" s="1015"/>
      <c r="O389" s="363"/>
      <c r="P389" s="1015"/>
      <c r="Q389" s="1015"/>
      <c r="R389" s="1015"/>
      <c r="S389" s="1015"/>
      <c r="T389" s="1015"/>
      <c r="U389" s="1015"/>
      <c r="V389" s="1015"/>
      <c r="W389" s="1015"/>
    </row>
    <row r="390" spans="1:23" ht="13.5" thickBot="1">
      <c r="A390" s="1015"/>
      <c r="B390" s="1015"/>
      <c r="C390" s="2632" t="s">
        <v>68</v>
      </c>
      <c r="D390" s="2633"/>
      <c r="E390" s="2633"/>
      <c r="F390" s="2633"/>
      <c r="G390" s="2634"/>
      <c r="H390" s="2635">
        <v>13918.4</v>
      </c>
      <c r="I390" s="2636"/>
      <c r="J390" s="2636"/>
      <c r="K390" s="2637"/>
      <c r="L390" s="1015"/>
      <c r="M390" s="381"/>
      <c r="N390" s="1015"/>
      <c r="O390" s="363"/>
      <c r="P390" s="1015"/>
      <c r="Q390" s="1015"/>
      <c r="R390" s="1015"/>
      <c r="S390" s="1015"/>
      <c r="T390" s="1015"/>
      <c r="U390" s="1015"/>
      <c r="V390" s="1015"/>
      <c r="W390" s="1015"/>
    </row>
    <row r="391" spans="1:23" ht="13.5" thickBot="1">
      <c r="A391" s="1015"/>
      <c r="B391" s="1015"/>
      <c r="C391" s="2638" t="s">
        <v>19</v>
      </c>
      <c r="D391" s="2639"/>
      <c r="E391" s="2639"/>
      <c r="F391" s="2639"/>
      <c r="G391" s="2640"/>
      <c r="H391" s="2641">
        <f>SUM(H392:K392)</f>
        <v>0</v>
      </c>
      <c r="I391" s="2642"/>
      <c r="J391" s="2642"/>
      <c r="K391" s="2643"/>
      <c r="L391" s="1015"/>
      <c r="M391" s="1015"/>
      <c r="N391" s="1015"/>
      <c r="O391" s="363"/>
      <c r="P391" s="1015"/>
      <c r="Q391" s="1015"/>
      <c r="R391" s="1015"/>
      <c r="S391" s="1015"/>
      <c r="T391" s="1015"/>
      <c r="U391" s="1015"/>
      <c r="V391" s="1015"/>
      <c r="W391" s="1015"/>
    </row>
    <row r="392" spans="1:23" ht="13.5" thickBot="1">
      <c r="A392" s="1015"/>
      <c r="B392" s="1015"/>
      <c r="C392" s="2644" t="s">
        <v>69</v>
      </c>
      <c r="D392" s="2645"/>
      <c r="E392" s="2645"/>
      <c r="F392" s="2645"/>
      <c r="G392" s="2646"/>
      <c r="H392" s="2647"/>
      <c r="I392" s="2647"/>
      <c r="J392" s="2647"/>
      <c r="K392" s="2648"/>
      <c r="L392" s="1015"/>
      <c r="M392" s="1015"/>
      <c r="N392" s="1015"/>
      <c r="O392" s="363"/>
      <c r="P392" s="1015"/>
      <c r="Q392" s="1015"/>
      <c r="R392" s="1015"/>
      <c r="S392" s="1015"/>
      <c r="T392" s="1015"/>
      <c r="U392" s="1015"/>
      <c r="V392" s="1015"/>
      <c r="W392" s="1015"/>
    </row>
    <row r="393" spans="1:23" ht="13.5" thickBot="1">
      <c r="A393" s="1015"/>
      <c r="B393" s="1015"/>
      <c r="C393" s="2627" t="s">
        <v>20</v>
      </c>
      <c r="D393" s="2628"/>
      <c r="E393" s="2628"/>
      <c r="F393" s="2628"/>
      <c r="G393" s="2629"/>
      <c r="H393" s="2630">
        <f>H391+H384</f>
        <v>21441.5</v>
      </c>
      <c r="I393" s="2630"/>
      <c r="J393" s="2630"/>
      <c r="K393" s="2631"/>
      <c r="L393" s="1015"/>
      <c r="M393" s="1015"/>
      <c r="N393" s="1015"/>
      <c r="O393" s="363"/>
      <c r="P393" s="1015"/>
      <c r="Q393" s="1015"/>
      <c r="R393" s="1015"/>
      <c r="S393" s="1015"/>
      <c r="T393" s="1015"/>
      <c r="U393" s="1015"/>
      <c r="V393" s="1015"/>
      <c r="W393" s="1015"/>
    </row>
    <row r="394" spans="1:23">
      <c r="H394" s="634"/>
      <c r="I394" s="634"/>
      <c r="J394" s="634"/>
      <c r="K394" s="634"/>
    </row>
  </sheetData>
  <mergeCells count="526">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A25:A28"/>
    <mergeCell ref="B25:B28"/>
    <mergeCell ref="C25:C28"/>
    <mergeCell ref="D25:D28"/>
    <mergeCell ref="E25:E28"/>
    <mergeCell ref="F25:F28"/>
    <mergeCell ref="B29:B32"/>
    <mergeCell ref="C29:C32"/>
    <mergeCell ref="A37:A41"/>
    <mergeCell ref="B37:B41"/>
    <mergeCell ref="C37:C41"/>
    <mergeCell ref="D37:D41"/>
    <mergeCell ref="E37:E41"/>
    <mergeCell ref="F37:F41"/>
    <mergeCell ref="A33:A36"/>
    <mergeCell ref="B33:B36"/>
    <mergeCell ref="C33:C36"/>
    <mergeCell ref="D33:D36"/>
    <mergeCell ref="E33:E36"/>
    <mergeCell ref="F33:F36"/>
    <mergeCell ref="A29:A32"/>
    <mergeCell ref="A52:A55"/>
    <mergeCell ref="B52:B55"/>
    <mergeCell ref="C52:C55"/>
    <mergeCell ref="D52:D55"/>
    <mergeCell ref="E52:E55"/>
    <mergeCell ref="F52:F55"/>
    <mergeCell ref="A42:A45"/>
    <mergeCell ref="B42:B45"/>
    <mergeCell ref="C42:C45"/>
    <mergeCell ref="D42:D45"/>
    <mergeCell ref="E42:E45"/>
    <mergeCell ref="F42:F45"/>
    <mergeCell ref="A46:A49"/>
    <mergeCell ref="B46:B49"/>
    <mergeCell ref="C46:C49"/>
    <mergeCell ref="D46:D49"/>
    <mergeCell ref="E46:E49"/>
    <mergeCell ref="F46:F49"/>
    <mergeCell ref="A60:A63"/>
    <mergeCell ref="B60:B63"/>
    <mergeCell ref="C60:C63"/>
    <mergeCell ref="D60:D63"/>
    <mergeCell ref="E60:E63"/>
    <mergeCell ref="F60:F63"/>
    <mergeCell ref="A56:A59"/>
    <mergeCell ref="B56:B59"/>
    <mergeCell ref="C56:C59"/>
    <mergeCell ref="D56:D59"/>
    <mergeCell ref="E56:E59"/>
    <mergeCell ref="F56:F59"/>
    <mergeCell ref="A68:A71"/>
    <mergeCell ref="B68:B71"/>
    <mergeCell ref="C68:C71"/>
    <mergeCell ref="D68:D71"/>
    <mergeCell ref="E68:E71"/>
    <mergeCell ref="F68:F71"/>
    <mergeCell ref="A64:A67"/>
    <mergeCell ref="B64:B67"/>
    <mergeCell ref="C64:C67"/>
    <mergeCell ref="D64:D67"/>
    <mergeCell ref="E64:E67"/>
    <mergeCell ref="F64:F67"/>
    <mergeCell ref="A76:A79"/>
    <mergeCell ref="B76:B79"/>
    <mergeCell ref="C76:C79"/>
    <mergeCell ref="D76:D79"/>
    <mergeCell ref="E76:E79"/>
    <mergeCell ref="F76:F79"/>
    <mergeCell ref="A72:A75"/>
    <mergeCell ref="B72:B75"/>
    <mergeCell ref="C72:C75"/>
    <mergeCell ref="D72:D75"/>
    <mergeCell ref="E72:E75"/>
    <mergeCell ref="F72:F75"/>
    <mergeCell ref="A85:A88"/>
    <mergeCell ref="B85:B88"/>
    <mergeCell ref="C85:C88"/>
    <mergeCell ref="D85:D88"/>
    <mergeCell ref="E85:E88"/>
    <mergeCell ref="F85:F88"/>
    <mergeCell ref="A80:A84"/>
    <mergeCell ref="B80:B84"/>
    <mergeCell ref="C80:C84"/>
    <mergeCell ref="D80:D84"/>
    <mergeCell ref="E80:E84"/>
    <mergeCell ref="F80:F84"/>
    <mergeCell ref="A93:A96"/>
    <mergeCell ref="B93:B96"/>
    <mergeCell ref="C93:C96"/>
    <mergeCell ref="D93:D96"/>
    <mergeCell ref="E93:E96"/>
    <mergeCell ref="F93:F96"/>
    <mergeCell ref="A89:A92"/>
    <mergeCell ref="B89:B92"/>
    <mergeCell ref="C89:C92"/>
    <mergeCell ref="D89:D92"/>
    <mergeCell ref="E89:E92"/>
    <mergeCell ref="F89:F92"/>
    <mergeCell ref="A101:A104"/>
    <mergeCell ref="B101:B104"/>
    <mergeCell ref="C101:C104"/>
    <mergeCell ref="D101:D104"/>
    <mergeCell ref="E101:E104"/>
    <mergeCell ref="F101:F104"/>
    <mergeCell ref="A97:A100"/>
    <mergeCell ref="B97:B100"/>
    <mergeCell ref="C97:C100"/>
    <mergeCell ref="D97:D100"/>
    <mergeCell ref="E97:E100"/>
    <mergeCell ref="F97:F100"/>
    <mergeCell ref="A113:A116"/>
    <mergeCell ref="B113:B116"/>
    <mergeCell ref="C113:C116"/>
    <mergeCell ref="D113:D116"/>
    <mergeCell ref="E113:E116"/>
    <mergeCell ref="F113:F116"/>
    <mergeCell ref="A109:A112"/>
    <mergeCell ref="B109:B112"/>
    <mergeCell ref="C109:C112"/>
    <mergeCell ref="D109:D112"/>
    <mergeCell ref="E109:E112"/>
    <mergeCell ref="F109:F112"/>
    <mergeCell ref="A122:A125"/>
    <mergeCell ref="B122:B125"/>
    <mergeCell ref="C122:C125"/>
    <mergeCell ref="D122:D125"/>
    <mergeCell ref="E122:E125"/>
    <mergeCell ref="F122:F125"/>
    <mergeCell ref="A117:A121"/>
    <mergeCell ref="B117:B121"/>
    <mergeCell ref="C117:C121"/>
    <mergeCell ref="D117:D121"/>
    <mergeCell ref="E117:E121"/>
    <mergeCell ref="F117:F12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54:A157"/>
    <mergeCell ref="B154:B157"/>
    <mergeCell ref="C154:C157"/>
    <mergeCell ref="D154:D157"/>
    <mergeCell ref="E154:E157"/>
    <mergeCell ref="F154:F157"/>
    <mergeCell ref="A142:A145"/>
    <mergeCell ref="B142:B145"/>
    <mergeCell ref="C142:C145"/>
    <mergeCell ref="D142:D145"/>
    <mergeCell ref="E142:E145"/>
    <mergeCell ref="F142:F145"/>
    <mergeCell ref="A150:A153"/>
    <mergeCell ref="B150:B153"/>
    <mergeCell ref="C150:C153"/>
    <mergeCell ref="D150:D153"/>
    <mergeCell ref="E150:E153"/>
    <mergeCell ref="F150:F153"/>
    <mergeCell ref="D146:D149"/>
    <mergeCell ref="E146:E149"/>
    <mergeCell ref="F146:F149"/>
    <mergeCell ref="A167:A171"/>
    <mergeCell ref="B167:B171"/>
    <mergeCell ref="C167:C171"/>
    <mergeCell ref="D167:D171"/>
    <mergeCell ref="E167:E171"/>
    <mergeCell ref="F167:F171"/>
    <mergeCell ref="C158:G158"/>
    <mergeCell ref="B159:G159"/>
    <mergeCell ref="B160:Q160"/>
    <mergeCell ref="C161:Q161"/>
    <mergeCell ref="A162:A166"/>
    <mergeCell ref="B162:B166"/>
    <mergeCell ref="C162:C166"/>
    <mergeCell ref="D162:D166"/>
    <mergeCell ref="E162:E166"/>
    <mergeCell ref="F162:F166"/>
    <mergeCell ref="A176:A179"/>
    <mergeCell ref="B176:B179"/>
    <mergeCell ref="C176:C179"/>
    <mergeCell ref="D176:D179"/>
    <mergeCell ref="E176:E179"/>
    <mergeCell ref="F176:F179"/>
    <mergeCell ref="A172:A175"/>
    <mergeCell ref="B172:B175"/>
    <mergeCell ref="C172:C175"/>
    <mergeCell ref="D172:D175"/>
    <mergeCell ref="E172:E175"/>
    <mergeCell ref="F172:F175"/>
    <mergeCell ref="D189:D192"/>
    <mergeCell ref="E189:E192"/>
    <mergeCell ref="A185:A188"/>
    <mergeCell ref="B185:B188"/>
    <mergeCell ref="C185:C188"/>
    <mergeCell ref="D185:D188"/>
    <mergeCell ref="E185:E188"/>
    <mergeCell ref="F185:F188"/>
    <mergeCell ref="A180:A184"/>
    <mergeCell ref="B180:B184"/>
    <mergeCell ref="C180:C184"/>
    <mergeCell ref="D180:D184"/>
    <mergeCell ref="E180:E184"/>
    <mergeCell ref="F180:F184"/>
    <mergeCell ref="A197:A200"/>
    <mergeCell ref="B197:B200"/>
    <mergeCell ref="C197:C200"/>
    <mergeCell ref="D197:D200"/>
    <mergeCell ref="E197:E200"/>
    <mergeCell ref="F197:F200"/>
    <mergeCell ref="A193:A196"/>
    <mergeCell ref="B193:B196"/>
    <mergeCell ref="C193:C196"/>
    <mergeCell ref="D193:D196"/>
    <mergeCell ref="E193:E196"/>
    <mergeCell ref="F193:F196"/>
    <mergeCell ref="A205:A209"/>
    <mergeCell ref="B205:B209"/>
    <mergeCell ref="C205:C209"/>
    <mergeCell ref="D205:D209"/>
    <mergeCell ref="E205:E209"/>
    <mergeCell ref="F205:F209"/>
    <mergeCell ref="A201:A204"/>
    <mergeCell ref="B201:B204"/>
    <mergeCell ref="C201:C204"/>
    <mergeCell ref="D201:D204"/>
    <mergeCell ref="E201:E204"/>
    <mergeCell ref="F201:F204"/>
    <mergeCell ref="A214:A217"/>
    <mergeCell ref="B214:B217"/>
    <mergeCell ref="C214:C217"/>
    <mergeCell ref="D214:D217"/>
    <mergeCell ref="E214:E217"/>
    <mergeCell ref="F214:F217"/>
    <mergeCell ref="A210:A213"/>
    <mergeCell ref="B210:B213"/>
    <mergeCell ref="C210:C213"/>
    <mergeCell ref="D210:D213"/>
    <mergeCell ref="E210:E213"/>
    <mergeCell ref="F210:F213"/>
    <mergeCell ref="E222:E225"/>
    <mergeCell ref="F222:F225"/>
    <mergeCell ref="A226:A249"/>
    <mergeCell ref="B226:B249"/>
    <mergeCell ref="C226:C249"/>
    <mergeCell ref="D226:D249"/>
    <mergeCell ref="E226:E249"/>
    <mergeCell ref="F226:F249"/>
    <mergeCell ref="D218:D221"/>
    <mergeCell ref="C219:C221"/>
    <mergeCell ref="A222:A225"/>
    <mergeCell ref="B222:B225"/>
    <mergeCell ref="C222:C225"/>
    <mergeCell ref="D222:D225"/>
    <mergeCell ref="N226:N227"/>
    <mergeCell ref="N228:N229"/>
    <mergeCell ref="C250:G250"/>
    <mergeCell ref="C251:Q251"/>
    <mergeCell ref="A252:A257"/>
    <mergeCell ref="B252:B257"/>
    <mergeCell ref="C252:C257"/>
    <mergeCell ref="D252:D257"/>
    <mergeCell ref="E252:E257"/>
    <mergeCell ref="F252:F257"/>
    <mergeCell ref="A262:A265"/>
    <mergeCell ref="B262:B265"/>
    <mergeCell ref="C262:C265"/>
    <mergeCell ref="D262:D265"/>
    <mergeCell ref="E262:E265"/>
    <mergeCell ref="F262:F265"/>
    <mergeCell ref="A258:A261"/>
    <mergeCell ref="B258:B261"/>
    <mergeCell ref="C258:C261"/>
    <mergeCell ref="D258:D261"/>
    <mergeCell ref="E258:E261"/>
    <mergeCell ref="F258:F261"/>
    <mergeCell ref="A270:A273"/>
    <mergeCell ref="B270:B273"/>
    <mergeCell ref="C270:C273"/>
    <mergeCell ref="D270:D273"/>
    <mergeCell ref="E270:E273"/>
    <mergeCell ref="F270:F273"/>
    <mergeCell ref="A266:A269"/>
    <mergeCell ref="B266:B269"/>
    <mergeCell ref="C266:C269"/>
    <mergeCell ref="D266:D269"/>
    <mergeCell ref="E266:E269"/>
    <mergeCell ref="F266:F269"/>
    <mergeCell ref="A278:A282"/>
    <mergeCell ref="B278:B282"/>
    <mergeCell ref="C278:C282"/>
    <mergeCell ref="D278:D282"/>
    <mergeCell ref="E278:E282"/>
    <mergeCell ref="F278:F282"/>
    <mergeCell ref="A274:A277"/>
    <mergeCell ref="B274:B277"/>
    <mergeCell ref="C274:C277"/>
    <mergeCell ref="D274:D277"/>
    <mergeCell ref="E274:E277"/>
    <mergeCell ref="F274:F277"/>
    <mergeCell ref="A288:A292"/>
    <mergeCell ref="B288:B292"/>
    <mergeCell ref="C288:C292"/>
    <mergeCell ref="D288:D292"/>
    <mergeCell ref="E288:E292"/>
    <mergeCell ref="F288:F292"/>
    <mergeCell ref="A283:A287"/>
    <mergeCell ref="B283:B287"/>
    <mergeCell ref="C283:C287"/>
    <mergeCell ref="D283:D287"/>
    <mergeCell ref="E283:E287"/>
    <mergeCell ref="F283:F287"/>
    <mergeCell ref="A297:A300"/>
    <mergeCell ref="B297:B300"/>
    <mergeCell ref="C297:C300"/>
    <mergeCell ref="D297:D300"/>
    <mergeCell ref="E297:E300"/>
    <mergeCell ref="F297:F300"/>
    <mergeCell ref="A293:A296"/>
    <mergeCell ref="B293:B296"/>
    <mergeCell ref="C293:C296"/>
    <mergeCell ref="D293:D296"/>
    <mergeCell ref="E293:E296"/>
    <mergeCell ref="F293:F296"/>
    <mergeCell ref="A306:A310"/>
    <mergeCell ref="B306:B310"/>
    <mergeCell ref="C306:C310"/>
    <mergeCell ref="D306:D310"/>
    <mergeCell ref="E306:E310"/>
    <mergeCell ref="F306:F310"/>
    <mergeCell ref="A301:A305"/>
    <mergeCell ref="B301:B305"/>
    <mergeCell ref="C301:C305"/>
    <mergeCell ref="D301:D305"/>
    <mergeCell ref="E301:E305"/>
    <mergeCell ref="F301:F305"/>
    <mergeCell ref="A316:A320"/>
    <mergeCell ref="B316:B320"/>
    <mergeCell ref="C316:C320"/>
    <mergeCell ref="D316:D320"/>
    <mergeCell ref="E316:E320"/>
    <mergeCell ref="F316:F320"/>
    <mergeCell ref="A311:A315"/>
    <mergeCell ref="B311:B315"/>
    <mergeCell ref="C311:C315"/>
    <mergeCell ref="D311:D315"/>
    <mergeCell ref="E311:E315"/>
    <mergeCell ref="F311:F315"/>
    <mergeCell ref="A326:A330"/>
    <mergeCell ref="B326:B330"/>
    <mergeCell ref="C326:C330"/>
    <mergeCell ref="D326:D330"/>
    <mergeCell ref="E326:E330"/>
    <mergeCell ref="F326:F330"/>
    <mergeCell ref="A321:A325"/>
    <mergeCell ref="B321:B325"/>
    <mergeCell ref="C321:C325"/>
    <mergeCell ref="D321:D325"/>
    <mergeCell ref="E321:E325"/>
    <mergeCell ref="F321:F325"/>
    <mergeCell ref="F341:F344"/>
    <mergeCell ref="A336:A340"/>
    <mergeCell ref="B336:B340"/>
    <mergeCell ref="C336:C340"/>
    <mergeCell ref="D336:D340"/>
    <mergeCell ref="E336:E340"/>
    <mergeCell ref="F336:F340"/>
    <mergeCell ref="A331:A335"/>
    <mergeCell ref="B331:B335"/>
    <mergeCell ref="C331:C335"/>
    <mergeCell ref="D331:D335"/>
    <mergeCell ref="E331:E335"/>
    <mergeCell ref="F331:F335"/>
    <mergeCell ref="D345:D348"/>
    <mergeCell ref="E345:E348"/>
    <mergeCell ref="A349:A352"/>
    <mergeCell ref="B349:B352"/>
    <mergeCell ref="C349:C352"/>
    <mergeCell ref="D349:D352"/>
    <mergeCell ref="E349:E352"/>
    <mergeCell ref="A341:A344"/>
    <mergeCell ref="B341:B344"/>
    <mergeCell ref="C341:C344"/>
    <mergeCell ref="D341:D344"/>
    <mergeCell ref="E341:E344"/>
    <mergeCell ref="A355:A357"/>
    <mergeCell ref="B355:B357"/>
    <mergeCell ref="C355:C357"/>
    <mergeCell ref="D355:D357"/>
    <mergeCell ref="E355:E357"/>
    <mergeCell ref="F355:F357"/>
    <mergeCell ref="F349:F352"/>
    <mergeCell ref="N349:N350"/>
    <mergeCell ref="A353:A354"/>
    <mergeCell ref="B353:B354"/>
    <mergeCell ref="C353:C354"/>
    <mergeCell ref="D353:D354"/>
    <mergeCell ref="E353:E354"/>
    <mergeCell ref="F353:F354"/>
    <mergeCell ref="A362:A365"/>
    <mergeCell ref="B362:B365"/>
    <mergeCell ref="C362:C365"/>
    <mergeCell ref="D362:D365"/>
    <mergeCell ref="E362:E365"/>
    <mergeCell ref="F362:F365"/>
    <mergeCell ref="A358:A361"/>
    <mergeCell ref="B358:B361"/>
    <mergeCell ref="C358:C361"/>
    <mergeCell ref="D358:D361"/>
    <mergeCell ref="E358:E361"/>
    <mergeCell ref="F358:F361"/>
    <mergeCell ref="N380:Q380"/>
    <mergeCell ref="C383:G383"/>
    <mergeCell ref="H383:K383"/>
    <mergeCell ref="D366:D369"/>
    <mergeCell ref="E366:E369"/>
    <mergeCell ref="F366:F369"/>
    <mergeCell ref="A374:A377"/>
    <mergeCell ref="B374:B377"/>
    <mergeCell ref="C374:C377"/>
    <mergeCell ref="D374:D377"/>
    <mergeCell ref="E374:E377"/>
    <mergeCell ref="F374:F377"/>
    <mergeCell ref="A370:A373"/>
    <mergeCell ref="B370:B373"/>
    <mergeCell ref="C370:C373"/>
    <mergeCell ref="D370:D373"/>
    <mergeCell ref="E370:E373"/>
    <mergeCell ref="F370:F373"/>
    <mergeCell ref="C384:G384"/>
    <mergeCell ref="H384:K384"/>
    <mergeCell ref="C385:G385"/>
    <mergeCell ref="H385:K385"/>
    <mergeCell ref="C386:G386"/>
    <mergeCell ref="H386:K386"/>
    <mergeCell ref="C378:G378"/>
    <mergeCell ref="B379:G379"/>
    <mergeCell ref="B380:G380"/>
    <mergeCell ref="C393:G393"/>
    <mergeCell ref="H393:K393"/>
    <mergeCell ref="C390:G390"/>
    <mergeCell ref="H390:K390"/>
    <mergeCell ref="C391:G391"/>
    <mergeCell ref="H391:K391"/>
    <mergeCell ref="C392:G392"/>
    <mergeCell ref="H392:K392"/>
    <mergeCell ref="C387:G387"/>
    <mergeCell ref="H387:K387"/>
    <mergeCell ref="C388:G388"/>
    <mergeCell ref="H388:K388"/>
    <mergeCell ref="C389:G389"/>
    <mergeCell ref="H389:K389"/>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topLeftCell="A22" zoomScaleNormal="100" workbookViewId="0">
      <selection activeCell="D36" sqref="D36"/>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6.42578125" customWidth="1"/>
    <col min="9" max="9" width="6.140625" customWidth="1"/>
    <col min="10" max="11" width="5.5703125" customWidth="1"/>
    <col min="12" max="12" width="6.42578125" customWidth="1"/>
    <col min="13" max="13" width="5.5703125" customWidth="1"/>
    <col min="14" max="14" width="29.140625" customWidth="1"/>
    <col min="15" max="15" width="2.85546875" customWidth="1"/>
    <col min="16" max="17" width="3.42578125" customWidth="1"/>
  </cols>
  <sheetData>
    <row r="1" spans="1:23" ht="43.15" customHeight="1">
      <c r="A1" s="1"/>
      <c r="B1" s="1"/>
      <c r="C1" s="1"/>
      <c r="D1" s="1"/>
      <c r="E1" s="382"/>
      <c r="F1" s="1"/>
      <c r="G1" s="383"/>
      <c r="H1" s="1"/>
      <c r="I1" s="1"/>
      <c r="J1" s="1"/>
      <c r="K1" s="1"/>
      <c r="L1" s="2797" t="s">
        <v>968</v>
      </c>
      <c r="M1" s="2798"/>
      <c r="N1" s="2798"/>
      <c r="O1" s="2798"/>
      <c r="P1" s="2798"/>
      <c r="Q1" s="2798"/>
      <c r="R1" s="58"/>
      <c r="S1" s="58"/>
      <c r="T1" s="58"/>
      <c r="U1" s="58"/>
      <c r="V1" s="58"/>
      <c r="W1" s="58"/>
    </row>
    <row r="2" spans="1:23">
      <c r="A2" s="384"/>
      <c r="B2" s="384"/>
      <c r="C2" s="384"/>
      <c r="D2" s="385"/>
      <c r="E2" s="386" t="s">
        <v>254</v>
      </c>
      <c r="F2" s="385"/>
      <c r="G2" s="387"/>
      <c r="H2" s="385"/>
      <c r="I2" s="385"/>
      <c r="J2" s="385"/>
      <c r="K2" s="385"/>
      <c r="L2" s="388"/>
      <c r="M2" s="389"/>
      <c r="N2" s="389"/>
      <c r="O2" s="389"/>
      <c r="P2" s="389"/>
      <c r="Q2" s="389"/>
      <c r="R2" s="390"/>
      <c r="S2" s="390"/>
      <c r="T2" s="390"/>
      <c r="U2" s="390"/>
      <c r="V2" s="390"/>
      <c r="W2" s="390"/>
    </row>
    <row r="3" spans="1:23" ht="13.5" thickBot="1">
      <c r="A3" s="17"/>
      <c r="B3" s="18"/>
      <c r="C3" s="18"/>
      <c r="D3" s="2440" t="s">
        <v>34</v>
      </c>
      <c r="E3" s="2440"/>
      <c r="F3" s="2440"/>
      <c r="G3" s="2440"/>
      <c r="H3" s="2440"/>
      <c r="I3" s="2440"/>
      <c r="J3" s="2440"/>
      <c r="K3" s="2440"/>
      <c r="L3" s="2440"/>
      <c r="M3" s="2440"/>
      <c r="N3" s="2440"/>
      <c r="O3" s="2440"/>
      <c r="P3" s="2440"/>
      <c r="Q3" s="2440"/>
      <c r="R3" s="2440"/>
      <c r="S3" s="2440"/>
      <c r="T3" s="2440"/>
      <c r="U3" s="2440"/>
      <c r="V3" s="2440"/>
      <c r="W3" s="2440"/>
    </row>
    <row r="4" spans="1:23" ht="28.15" customHeight="1">
      <c r="A4" s="2819" t="s">
        <v>0</v>
      </c>
      <c r="B4" s="2822" t="s">
        <v>1</v>
      </c>
      <c r="C4" s="2822" t="s">
        <v>2</v>
      </c>
      <c r="D4" s="2447" t="s">
        <v>3</v>
      </c>
      <c r="E4" s="2825" t="s">
        <v>4</v>
      </c>
      <c r="F4" s="2799" t="s">
        <v>5</v>
      </c>
      <c r="G4" s="2802" t="s">
        <v>6</v>
      </c>
      <c r="H4" s="2805" t="s">
        <v>796</v>
      </c>
      <c r="I4" s="2806"/>
      <c r="J4" s="2806"/>
      <c r="K4" s="2807"/>
      <c r="L4" s="2808" t="s">
        <v>140</v>
      </c>
      <c r="M4" s="2802" t="s">
        <v>797</v>
      </c>
      <c r="N4" s="2811" t="s">
        <v>21</v>
      </c>
      <c r="O4" s="2812"/>
      <c r="P4" s="2812"/>
      <c r="Q4" s="2813"/>
      <c r="R4" s="391"/>
      <c r="S4" s="391"/>
      <c r="T4" s="391"/>
      <c r="U4" s="391"/>
      <c r="V4" s="391"/>
      <c r="W4" s="391"/>
    </row>
    <row r="5" spans="1:23">
      <c r="A5" s="2820"/>
      <c r="B5" s="2823"/>
      <c r="C5" s="2823"/>
      <c r="D5" s="2448"/>
      <c r="E5" s="2826"/>
      <c r="F5" s="2800"/>
      <c r="G5" s="2803"/>
      <c r="H5" s="2814" t="s">
        <v>7</v>
      </c>
      <c r="I5" s="2816" t="s">
        <v>8</v>
      </c>
      <c r="J5" s="2816"/>
      <c r="K5" s="2817" t="s">
        <v>141</v>
      </c>
      <c r="L5" s="2809"/>
      <c r="M5" s="2803"/>
      <c r="N5" s="2495" t="s">
        <v>33</v>
      </c>
      <c r="O5" s="2828" t="s">
        <v>9</v>
      </c>
      <c r="P5" s="2828"/>
      <c r="Q5" s="2829"/>
      <c r="R5" s="391"/>
      <c r="S5" s="391"/>
      <c r="T5" s="391"/>
      <c r="U5" s="391"/>
      <c r="V5" s="391"/>
      <c r="W5" s="391"/>
    </row>
    <row r="6" spans="1:23" ht="142.9" customHeight="1" thickBot="1">
      <c r="A6" s="2821"/>
      <c r="B6" s="2824"/>
      <c r="C6" s="2824"/>
      <c r="D6" s="2449"/>
      <c r="E6" s="2827"/>
      <c r="F6" s="2801"/>
      <c r="G6" s="2804"/>
      <c r="H6" s="2815"/>
      <c r="I6" s="392" t="s">
        <v>7</v>
      </c>
      <c r="J6" s="393" t="s">
        <v>10</v>
      </c>
      <c r="K6" s="2818"/>
      <c r="L6" s="2810"/>
      <c r="M6" s="2804"/>
      <c r="N6" s="2496"/>
      <c r="O6" s="394" t="s">
        <v>55</v>
      </c>
      <c r="P6" s="394" t="s">
        <v>133</v>
      </c>
      <c r="Q6" s="395" t="s">
        <v>794</v>
      </c>
      <c r="R6" s="391"/>
      <c r="S6" s="391"/>
      <c r="T6" s="391"/>
      <c r="U6" s="391"/>
      <c r="V6" s="391"/>
      <c r="W6" s="391"/>
    </row>
    <row r="7" spans="1:23" ht="13.5" thickBot="1">
      <c r="A7" s="23" t="s">
        <v>13</v>
      </c>
      <c r="B7" s="2553" t="s">
        <v>255</v>
      </c>
      <c r="C7" s="2465"/>
      <c r="D7" s="2465"/>
      <c r="E7" s="2465"/>
      <c r="F7" s="2465"/>
      <c r="G7" s="2465"/>
      <c r="H7" s="2465"/>
      <c r="I7" s="2465"/>
      <c r="J7" s="2465"/>
      <c r="K7" s="2465"/>
      <c r="L7" s="2465"/>
      <c r="M7" s="2465"/>
      <c r="N7" s="2465"/>
      <c r="O7" s="2465"/>
      <c r="P7" s="2465"/>
      <c r="Q7" s="2466"/>
      <c r="R7" s="391"/>
      <c r="S7" s="391"/>
      <c r="T7" s="391"/>
      <c r="U7" s="391"/>
      <c r="V7" s="391"/>
      <c r="W7" s="391"/>
    </row>
    <row r="8" spans="1:23" ht="13.5" thickBot="1">
      <c r="A8" s="396" t="s">
        <v>13</v>
      </c>
      <c r="B8" s="397" t="s">
        <v>11</v>
      </c>
      <c r="C8" s="2832" t="s">
        <v>256</v>
      </c>
      <c r="D8" s="2832"/>
      <c r="E8" s="2832"/>
      <c r="F8" s="2832"/>
      <c r="G8" s="2832"/>
      <c r="H8" s="2832"/>
      <c r="I8" s="2832"/>
      <c r="J8" s="2832"/>
      <c r="K8" s="2832"/>
      <c r="L8" s="2832"/>
      <c r="M8" s="2832"/>
      <c r="N8" s="2832"/>
      <c r="O8" s="2832"/>
      <c r="P8" s="2832"/>
      <c r="Q8" s="2833"/>
      <c r="R8" s="391"/>
      <c r="S8" s="391"/>
      <c r="T8" s="391"/>
      <c r="U8" s="391"/>
      <c r="V8" s="391"/>
      <c r="W8" s="391"/>
    </row>
    <row r="9" spans="1:23" ht="26.25" thickBot="1">
      <c r="A9" s="396" t="s">
        <v>13</v>
      </c>
      <c r="B9" s="398" t="s">
        <v>11</v>
      </c>
      <c r="C9" s="2834" t="s">
        <v>11</v>
      </c>
      <c r="D9" s="1348" t="s">
        <v>257</v>
      </c>
      <c r="E9" s="1417" t="s">
        <v>41</v>
      </c>
      <c r="F9" s="399" t="s">
        <v>114</v>
      </c>
      <c r="G9" s="400" t="s">
        <v>37</v>
      </c>
      <c r="H9" s="2199">
        <f>I9+K9</f>
        <v>24</v>
      </c>
      <c r="I9" s="1476">
        <v>0</v>
      </c>
      <c r="J9" s="1476">
        <v>0</v>
      </c>
      <c r="K9" s="1476">
        <v>24</v>
      </c>
      <c r="L9" s="401">
        <v>30</v>
      </c>
      <c r="M9" s="402">
        <v>35</v>
      </c>
      <c r="N9" s="403"/>
      <c r="O9" s="1154"/>
      <c r="P9" s="1154"/>
      <c r="Q9" s="404"/>
      <c r="R9" s="405"/>
      <c r="S9" s="406"/>
      <c r="T9" s="407"/>
      <c r="U9" s="406"/>
      <c r="V9" s="406"/>
      <c r="W9" s="406"/>
    </row>
    <row r="10" spans="1:23" ht="25.5">
      <c r="A10" s="408"/>
      <c r="B10" s="2837"/>
      <c r="C10" s="2835"/>
      <c r="D10" s="2924" t="s">
        <v>1106</v>
      </c>
      <c r="E10" s="2839"/>
      <c r="F10" s="2841"/>
      <c r="G10" s="409"/>
      <c r="H10" s="410"/>
      <c r="I10" s="411"/>
      <c r="J10" s="411"/>
      <c r="K10" s="411"/>
      <c r="L10" s="412"/>
      <c r="M10" s="411"/>
      <c r="N10" s="1005" t="s">
        <v>639</v>
      </c>
      <c r="O10" s="1006">
        <v>10</v>
      </c>
      <c r="P10" s="1006">
        <v>10</v>
      </c>
      <c r="Q10" s="1007">
        <v>10</v>
      </c>
      <c r="R10" s="405"/>
      <c r="S10" s="406"/>
      <c r="T10" s="407"/>
      <c r="U10" s="406"/>
      <c r="V10" s="406"/>
      <c r="W10" s="406"/>
    </row>
    <row r="11" spans="1:23" ht="28.15" customHeight="1">
      <c r="A11" s="2843"/>
      <c r="B11" s="2837"/>
      <c r="C11" s="2835"/>
      <c r="D11" s="2925"/>
      <c r="E11" s="2840"/>
      <c r="F11" s="2842"/>
      <c r="G11" s="2844"/>
      <c r="H11" s="2846"/>
      <c r="I11" s="1423"/>
      <c r="J11" s="1423"/>
      <c r="K11" s="1424"/>
      <c r="L11" s="2847"/>
      <c r="M11" s="2847"/>
      <c r="N11" s="1005" t="s">
        <v>684</v>
      </c>
      <c r="O11" s="1006">
        <v>10</v>
      </c>
      <c r="P11" s="1006">
        <v>10</v>
      </c>
      <c r="Q11" s="1007">
        <v>10</v>
      </c>
      <c r="R11" s="405"/>
      <c r="S11" s="406"/>
      <c r="T11" s="407"/>
      <c r="U11" s="406"/>
      <c r="V11" s="406"/>
      <c r="W11" s="406"/>
    </row>
    <row r="12" spans="1:23">
      <c r="A12" s="2843"/>
      <c r="B12" s="2837"/>
      <c r="C12" s="2835"/>
      <c r="D12" s="413" t="s">
        <v>1030</v>
      </c>
      <c r="E12" s="2840"/>
      <c r="F12" s="2842"/>
      <c r="G12" s="2845"/>
      <c r="H12" s="2846"/>
      <c r="I12" s="1423"/>
      <c r="J12" s="1423"/>
      <c r="K12" s="1424"/>
      <c r="L12" s="2848"/>
      <c r="M12" s="2848"/>
      <c r="N12" s="1008" t="s">
        <v>258</v>
      </c>
      <c r="O12" s="1006">
        <v>20</v>
      </c>
      <c r="P12" s="1006">
        <v>20</v>
      </c>
      <c r="Q12" s="1007">
        <v>20</v>
      </c>
      <c r="R12" s="405"/>
      <c r="S12" s="406"/>
      <c r="T12" s="407"/>
      <c r="U12" s="406"/>
      <c r="V12" s="406"/>
      <c r="W12" s="406"/>
    </row>
    <row r="13" spans="1:23" ht="38.25">
      <c r="A13" s="2843"/>
      <c r="B13" s="2837"/>
      <c r="C13" s="2835"/>
      <c r="D13" s="2203" t="s">
        <v>1031</v>
      </c>
      <c r="E13" s="2840"/>
      <c r="F13" s="2842"/>
      <c r="G13" s="2845"/>
      <c r="H13" s="2846"/>
      <c r="I13" s="1423"/>
      <c r="J13" s="1423"/>
      <c r="K13" s="1424"/>
      <c r="L13" s="2848"/>
      <c r="M13" s="2848"/>
      <c r="N13" s="1005" t="s">
        <v>640</v>
      </c>
      <c r="O13" s="1006">
        <v>50</v>
      </c>
      <c r="P13" s="1006">
        <v>50</v>
      </c>
      <c r="Q13" s="1007">
        <v>50</v>
      </c>
      <c r="R13" s="266"/>
      <c r="S13" s="406"/>
      <c r="T13" s="407"/>
      <c r="U13" s="406"/>
      <c r="V13" s="406"/>
      <c r="W13" s="406"/>
    </row>
    <row r="14" spans="1:23" ht="38.25">
      <c r="A14" s="2843"/>
      <c r="B14" s="2837"/>
      <c r="C14" s="2835"/>
      <c r="D14" s="414" t="s">
        <v>1032</v>
      </c>
      <c r="E14" s="2840"/>
      <c r="F14" s="2842"/>
      <c r="G14" s="2845"/>
      <c r="H14" s="2846"/>
      <c r="I14" s="1423"/>
      <c r="J14" s="1423"/>
      <c r="K14" s="1424"/>
      <c r="L14" s="2848"/>
      <c r="M14" s="2848"/>
      <c r="N14" s="1009" t="s">
        <v>259</v>
      </c>
      <c r="O14" s="1006"/>
      <c r="P14" s="1006">
        <v>1</v>
      </c>
      <c r="Q14" s="1007"/>
      <c r="R14" s="266"/>
      <c r="S14" s="406"/>
      <c r="T14" s="407"/>
      <c r="U14" s="406"/>
      <c r="V14" s="406"/>
      <c r="W14" s="406"/>
    </row>
    <row r="15" spans="1:23" ht="25.15" customHeight="1">
      <c r="A15" s="2843"/>
      <c r="B15" s="2837"/>
      <c r="C15" s="2835"/>
      <c r="D15" s="414" t="s">
        <v>1033</v>
      </c>
      <c r="E15" s="2840"/>
      <c r="F15" s="2842"/>
      <c r="G15" s="2845"/>
      <c r="H15" s="2846"/>
      <c r="I15" s="1423"/>
      <c r="J15" s="1423"/>
      <c r="K15" s="1424"/>
      <c r="L15" s="2848"/>
      <c r="M15" s="2848"/>
      <c r="N15" s="1107" t="s">
        <v>641</v>
      </c>
      <c r="O15" s="1006"/>
      <c r="P15" s="1006" t="s">
        <v>42</v>
      </c>
      <c r="Q15" s="1007"/>
      <c r="R15" s="266"/>
      <c r="S15" s="406"/>
      <c r="T15" s="407"/>
      <c r="U15" s="406"/>
      <c r="V15" s="406"/>
      <c r="W15" s="406"/>
    </row>
    <row r="16" spans="1:23" ht="45.6" customHeight="1" thickBot="1">
      <c r="A16" s="2843"/>
      <c r="B16" s="2837"/>
      <c r="C16" s="2835"/>
      <c r="D16" s="414" t="s">
        <v>1034</v>
      </c>
      <c r="E16" s="2840"/>
      <c r="F16" s="2842"/>
      <c r="G16" s="2845"/>
      <c r="H16" s="2846"/>
      <c r="I16" s="1423"/>
      <c r="J16" s="1423"/>
      <c r="K16" s="1424"/>
      <c r="L16" s="2848"/>
      <c r="M16" s="2848"/>
      <c r="N16" s="1010" t="s">
        <v>1107</v>
      </c>
      <c r="O16" s="1006">
        <v>1</v>
      </c>
      <c r="P16" s="1006"/>
      <c r="Q16" s="1007">
        <v>1</v>
      </c>
      <c r="R16" s="266"/>
      <c r="S16" s="406"/>
      <c r="T16" s="407"/>
      <c r="U16" s="406"/>
      <c r="V16" s="406"/>
      <c r="W16" s="406"/>
    </row>
    <row r="17" spans="1:23" ht="16.899999999999999" customHeight="1" thickBot="1">
      <c r="A17" s="416"/>
      <c r="B17" s="2838"/>
      <c r="C17" s="2836"/>
      <c r="D17" s="417"/>
      <c r="E17" s="418"/>
      <c r="F17" s="2830" t="s">
        <v>12</v>
      </c>
      <c r="G17" s="2831"/>
      <c r="H17" s="419">
        <f t="shared" ref="H17:M17" si="0">H9+H10</f>
        <v>24</v>
      </c>
      <c r="I17" s="419">
        <f t="shared" si="0"/>
        <v>0</v>
      </c>
      <c r="J17" s="419">
        <f t="shared" si="0"/>
        <v>0</v>
      </c>
      <c r="K17" s="419">
        <f t="shared" si="0"/>
        <v>24</v>
      </c>
      <c r="L17" s="419">
        <f t="shared" si="0"/>
        <v>30</v>
      </c>
      <c r="M17" s="420">
        <f t="shared" si="0"/>
        <v>35</v>
      </c>
      <c r="N17" s="421"/>
      <c r="O17" s="422"/>
      <c r="P17" s="422"/>
      <c r="Q17" s="423"/>
      <c r="R17" s="406"/>
      <c r="S17" s="406"/>
      <c r="T17" s="406"/>
      <c r="U17" s="406"/>
      <c r="V17" s="406"/>
      <c r="W17" s="406"/>
    </row>
    <row r="18" spans="1:23">
      <c r="A18" s="424" t="s">
        <v>13</v>
      </c>
      <c r="B18" s="1150" t="s">
        <v>11</v>
      </c>
      <c r="C18" s="425" t="s">
        <v>13</v>
      </c>
      <c r="D18" s="1349" t="s">
        <v>260</v>
      </c>
      <c r="E18" s="1153" t="s">
        <v>41</v>
      </c>
      <c r="F18" s="399" t="s">
        <v>114</v>
      </c>
      <c r="G18" s="426" t="s">
        <v>37</v>
      </c>
      <c r="H18" s="1544">
        <f>I18+K18</f>
        <v>105</v>
      </c>
      <c r="I18" s="427">
        <v>85</v>
      </c>
      <c r="J18" s="1488">
        <v>0</v>
      </c>
      <c r="K18" s="427">
        <v>20</v>
      </c>
      <c r="L18" s="428">
        <v>120</v>
      </c>
      <c r="M18" s="427">
        <v>150</v>
      </c>
      <c r="N18" s="429"/>
      <c r="O18" s="430"/>
      <c r="P18" s="430"/>
      <c r="Q18" s="241"/>
      <c r="R18" s="406"/>
      <c r="S18" s="406"/>
      <c r="T18" s="406"/>
      <c r="U18" s="406"/>
      <c r="V18" s="406"/>
      <c r="W18" s="406"/>
    </row>
    <row r="19" spans="1:23" ht="92.45" customHeight="1">
      <c r="A19" s="431"/>
      <c r="B19" s="1151"/>
      <c r="C19" s="2874"/>
      <c r="D19" s="1149" t="s">
        <v>1035</v>
      </c>
      <c r="E19" s="2868"/>
      <c r="F19" s="2869"/>
      <c r="G19" s="2849"/>
      <c r="H19" s="2870"/>
      <c r="I19" s="1425"/>
      <c r="J19" s="1426"/>
      <c r="K19" s="2849"/>
      <c r="L19" s="2872"/>
      <c r="M19" s="2849"/>
      <c r="N19" s="415" t="s">
        <v>1040</v>
      </c>
      <c r="O19" s="432" t="s">
        <v>42</v>
      </c>
      <c r="P19" s="432"/>
      <c r="Q19" s="433"/>
      <c r="R19" s="406"/>
      <c r="S19" s="406"/>
      <c r="T19" s="406"/>
      <c r="U19" s="406"/>
      <c r="V19" s="406"/>
      <c r="W19" s="406"/>
    </row>
    <row r="20" spans="1:23" ht="25.5">
      <c r="A20" s="431"/>
      <c r="B20" s="1151"/>
      <c r="C20" s="2875"/>
      <c r="D20" s="2791" t="s">
        <v>1036</v>
      </c>
      <c r="E20" s="2868"/>
      <c r="F20" s="2869"/>
      <c r="G20" s="2850"/>
      <c r="H20" s="2871"/>
      <c r="I20" s="1425"/>
      <c r="J20" s="1426"/>
      <c r="K20" s="2850"/>
      <c r="L20" s="2873"/>
      <c r="M20" s="2850"/>
      <c r="N20" s="415" t="s">
        <v>1037</v>
      </c>
      <c r="O20" s="432">
        <v>1</v>
      </c>
      <c r="P20" s="1066"/>
      <c r="Q20" s="434"/>
      <c r="R20" s="435"/>
      <c r="S20" s="406"/>
      <c r="T20" s="406"/>
      <c r="U20" s="406"/>
      <c r="V20" s="406"/>
      <c r="W20" s="406"/>
    </row>
    <row r="21" spans="1:23" ht="25.5">
      <c r="A21" s="2843"/>
      <c r="B21" s="2837"/>
      <c r="C21" s="2875"/>
      <c r="D21" s="2792"/>
      <c r="E21" s="2868"/>
      <c r="F21" s="2869"/>
      <c r="G21" s="2850"/>
      <c r="H21" s="2871"/>
      <c r="I21" s="1425"/>
      <c r="J21" s="1426"/>
      <c r="K21" s="2850"/>
      <c r="L21" s="2873"/>
      <c r="M21" s="2850"/>
      <c r="N21" s="415" t="s">
        <v>1038</v>
      </c>
      <c r="O21" s="436">
        <v>1</v>
      </c>
      <c r="P21" s="436">
        <v>1</v>
      </c>
      <c r="Q21" s="433">
        <v>1</v>
      </c>
      <c r="R21" s="406"/>
      <c r="S21" s="406"/>
      <c r="T21" s="406"/>
      <c r="U21" s="406"/>
      <c r="V21" s="406"/>
      <c r="W21" s="406"/>
    </row>
    <row r="22" spans="1:23" ht="22.9" customHeight="1">
      <c r="A22" s="2843"/>
      <c r="B22" s="2837"/>
      <c r="C22" s="2875"/>
      <c r="D22" s="2792"/>
      <c r="E22" s="2868"/>
      <c r="F22" s="2869"/>
      <c r="G22" s="2850"/>
      <c r="H22" s="2871"/>
      <c r="I22" s="1425"/>
      <c r="J22" s="1426"/>
      <c r="K22" s="2850"/>
      <c r="L22" s="2873"/>
      <c r="M22" s="2850"/>
      <c r="N22" s="2200" t="s">
        <v>1039</v>
      </c>
      <c r="O22" s="436">
        <v>6</v>
      </c>
      <c r="P22" s="436">
        <v>6</v>
      </c>
      <c r="Q22" s="433">
        <v>6</v>
      </c>
      <c r="R22" s="406"/>
      <c r="S22" s="406"/>
      <c r="T22" s="406"/>
      <c r="U22" s="406"/>
      <c r="V22" s="406"/>
      <c r="W22" s="406"/>
    </row>
    <row r="23" spans="1:23" ht="13.5" thickBot="1">
      <c r="A23" s="2851"/>
      <c r="B23" s="2852"/>
      <c r="C23" s="2876"/>
      <c r="D23" s="2793"/>
      <c r="E23" s="437"/>
      <c r="F23" s="2853" t="s">
        <v>12</v>
      </c>
      <c r="G23" s="2854"/>
      <c r="H23" s="438">
        <f t="shared" ref="H23:M23" si="1">H18*1</f>
        <v>105</v>
      </c>
      <c r="I23" s="438">
        <f t="shared" si="1"/>
        <v>85</v>
      </c>
      <c r="J23" s="438">
        <f t="shared" si="1"/>
        <v>0</v>
      </c>
      <c r="K23" s="438">
        <f t="shared" si="1"/>
        <v>20</v>
      </c>
      <c r="L23" s="438">
        <f t="shared" si="1"/>
        <v>120</v>
      </c>
      <c r="M23" s="438">
        <f t="shared" si="1"/>
        <v>150</v>
      </c>
      <c r="N23" s="439"/>
      <c r="O23" s="440"/>
      <c r="P23" s="440"/>
      <c r="Q23" s="1431"/>
      <c r="R23" s="406"/>
      <c r="S23" s="406"/>
      <c r="T23" s="406"/>
      <c r="U23" s="406"/>
      <c r="V23" s="406"/>
      <c r="W23" s="406"/>
    </row>
    <row r="24" spans="1:23" ht="25.5">
      <c r="A24" s="2855" t="s">
        <v>13</v>
      </c>
      <c r="B24" s="2858" t="s">
        <v>11</v>
      </c>
      <c r="C24" s="2861" t="s">
        <v>35</v>
      </c>
      <c r="D24" s="441" t="s">
        <v>1108</v>
      </c>
      <c r="E24" s="2864" t="s">
        <v>41</v>
      </c>
      <c r="F24" s="2796" t="s">
        <v>114</v>
      </c>
      <c r="G24" s="2784" t="s">
        <v>37</v>
      </c>
      <c r="H24" s="2787">
        <f>I24+K24</f>
        <v>38</v>
      </c>
      <c r="I24" s="2790">
        <v>1</v>
      </c>
      <c r="J24" s="2790">
        <v>0</v>
      </c>
      <c r="K24" s="2790">
        <v>37</v>
      </c>
      <c r="L24" s="2790">
        <v>45</v>
      </c>
      <c r="M24" s="2776">
        <v>50</v>
      </c>
      <c r="N24" s="403"/>
      <c r="O24" s="1161"/>
      <c r="P24" s="1161"/>
      <c r="Q24" s="1162"/>
      <c r="R24" s="406"/>
      <c r="S24" s="406"/>
      <c r="T24" s="406"/>
      <c r="U24" s="406"/>
      <c r="V24" s="406"/>
      <c r="W24" s="406"/>
    </row>
    <row r="25" spans="1:23" ht="15.6" customHeight="1">
      <c r="A25" s="2856"/>
      <c r="B25" s="2859"/>
      <c r="C25" s="2862"/>
      <c r="D25" s="2794" t="s">
        <v>1041</v>
      </c>
      <c r="E25" s="2865"/>
      <c r="F25" s="2785"/>
      <c r="G25" s="2785"/>
      <c r="H25" s="2788"/>
      <c r="I25" s="2785"/>
      <c r="J25" s="2785"/>
      <c r="K25" s="2785"/>
      <c r="L25" s="2785"/>
      <c r="M25" s="2777"/>
      <c r="N25" s="446" t="s">
        <v>261</v>
      </c>
      <c r="O25" s="447" t="s">
        <v>262</v>
      </c>
      <c r="P25" s="447" t="s">
        <v>262</v>
      </c>
      <c r="Q25" s="448" t="s">
        <v>262</v>
      </c>
      <c r="R25" s="406"/>
      <c r="S25" s="406"/>
      <c r="T25" s="406"/>
      <c r="U25" s="406"/>
      <c r="V25" s="406"/>
      <c r="W25" s="406"/>
    </row>
    <row r="26" spans="1:23" ht="38.25">
      <c r="A26" s="2856"/>
      <c r="B26" s="2859"/>
      <c r="C26" s="2862"/>
      <c r="D26" s="2795"/>
      <c r="E26" s="2865"/>
      <c r="F26" s="2785"/>
      <c r="G26" s="2785"/>
      <c r="H26" s="2788"/>
      <c r="I26" s="2785"/>
      <c r="J26" s="2785"/>
      <c r="K26" s="2785"/>
      <c r="L26" s="2785"/>
      <c r="M26" s="2777"/>
      <c r="N26" s="449" t="s">
        <v>1043</v>
      </c>
      <c r="O26" s="447" t="s">
        <v>298</v>
      </c>
      <c r="P26" s="447" t="s">
        <v>262</v>
      </c>
      <c r="Q26" s="448" t="s">
        <v>262</v>
      </c>
      <c r="R26" s="406"/>
      <c r="S26" s="406"/>
      <c r="T26" s="406"/>
      <c r="U26" s="406"/>
      <c r="V26" s="406"/>
      <c r="W26" s="406"/>
    </row>
    <row r="27" spans="1:23">
      <c r="A27" s="2856"/>
      <c r="B27" s="2859"/>
      <c r="C27" s="2862"/>
      <c r="D27" s="445" t="s">
        <v>263</v>
      </c>
      <c r="E27" s="2865"/>
      <c r="F27" s="2786"/>
      <c r="G27" s="2786"/>
      <c r="H27" s="2789"/>
      <c r="I27" s="2786"/>
      <c r="J27" s="2786"/>
      <c r="K27" s="2786"/>
      <c r="L27" s="2786"/>
      <c r="M27" s="2778"/>
      <c r="N27" s="450" t="s">
        <v>1042</v>
      </c>
      <c r="O27" s="447" t="s">
        <v>262</v>
      </c>
      <c r="P27" s="447" t="s">
        <v>262</v>
      </c>
      <c r="Q27" s="448" t="s">
        <v>262</v>
      </c>
      <c r="R27" s="406"/>
      <c r="S27" s="406"/>
      <c r="T27" s="406"/>
      <c r="U27" s="406"/>
      <c r="V27" s="406"/>
      <c r="W27" s="406"/>
    </row>
    <row r="28" spans="1:23" ht="13.5" thickBot="1">
      <c r="A28" s="2857"/>
      <c r="B28" s="2860"/>
      <c r="C28" s="2863"/>
      <c r="D28" s="451"/>
      <c r="E28" s="2866"/>
      <c r="F28" s="2867" t="s">
        <v>12</v>
      </c>
      <c r="G28" s="2867"/>
      <c r="H28" s="452">
        <f t="shared" ref="H28:M28" si="2">H24*1</f>
        <v>38</v>
      </c>
      <c r="I28" s="452">
        <f t="shared" si="2"/>
        <v>1</v>
      </c>
      <c r="J28" s="452">
        <f t="shared" si="2"/>
        <v>0</v>
      </c>
      <c r="K28" s="452">
        <f t="shared" si="2"/>
        <v>37</v>
      </c>
      <c r="L28" s="452">
        <f t="shared" si="2"/>
        <v>45</v>
      </c>
      <c r="M28" s="452">
        <f t="shared" si="2"/>
        <v>50</v>
      </c>
      <c r="N28" s="453"/>
      <c r="O28" s="454"/>
      <c r="P28" s="454"/>
      <c r="Q28" s="455"/>
      <c r="R28" s="406"/>
      <c r="S28" s="406"/>
      <c r="T28" s="406"/>
      <c r="U28" s="406"/>
      <c r="V28" s="406"/>
      <c r="W28" s="406"/>
    </row>
    <row r="29" spans="1:23" ht="13.5" thickBot="1">
      <c r="A29" s="456" t="s">
        <v>13</v>
      </c>
      <c r="B29" s="1152" t="s">
        <v>11</v>
      </c>
      <c r="C29" s="2877" t="s">
        <v>14</v>
      </c>
      <c r="D29" s="2877"/>
      <c r="E29" s="2877"/>
      <c r="F29" s="2877"/>
      <c r="G29" s="2877"/>
      <c r="H29" s="457">
        <f t="shared" ref="H29:M29" si="3">H17+H23+H28</f>
        <v>167</v>
      </c>
      <c r="I29" s="457">
        <f t="shared" si="3"/>
        <v>86</v>
      </c>
      <c r="J29" s="457">
        <f t="shared" si="3"/>
        <v>0</v>
      </c>
      <c r="K29" s="457">
        <f t="shared" si="3"/>
        <v>81</v>
      </c>
      <c r="L29" s="457">
        <f t="shared" si="3"/>
        <v>195</v>
      </c>
      <c r="M29" s="457">
        <f t="shared" si="3"/>
        <v>235</v>
      </c>
      <c r="N29" s="458"/>
      <c r="O29" s="459"/>
      <c r="P29" s="459"/>
      <c r="Q29" s="459"/>
      <c r="R29" s="406"/>
      <c r="S29" s="406"/>
      <c r="T29" s="406"/>
      <c r="U29" s="406"/>
      <c r="V29" s="406"/>
      <c r="W29" s="406"/>
    </row>
    <row r="30" spans="1:23" ht="13.5" thickBot="1">
      <c r="A30" s="396" t="s">
        <v>13</v>
      </c>
      <c r="B30" s="398" t="s">
        <v>13</v>
      </c>
      <c r="C30" s="2878" t="s">
        <v>623</v>
      </c>
      <c r="D30" s="2878"/>
      <c r="E30" s="2878"/>
      <c r="F30" s="2878"/>
      <c r="G30" s="2878"/>
      <c r="H30" s="2878"/>
      <c r="I30" s="2878"/>
      <c r="J30" s="2878"/>
      <c r="K30" s="2878"/>
      <c r="L30" s="2878"/>
      <c r="M30" s="2878"/>
      <c r="N30" s="2878"/>
      <c r="O30" s="2878"/>
      <c r="P30" s="2878"/>
      <c r="Q30" s="2878"/>
      <c r="R30" s="406"/>
      <c r="S30" s="406"/>
      <c r="T30" s="406"/>
      <c r="U30" s="406"/>
      <c r="V30" s="406"/>
      <c r="W30" s="406"/>
    </row>
    <row r="31" spans="1:23" ht="25.5">
      <c r="A31" s="2879" t="s">
        <v>13</v>
      </c>
      <c r="B31" s="2880" t="s">
        <v>13</v>
      </c>
      <c r="C31" s="2834" t="s">
        <v>11</v>
      </c>
      <c r="D31" s="2201" t="s">
        <v>264</v>
      </c>
      <c r="E31" s="460" t="s">
        <v>41</v>
      </c>
      <c r="F31" s="2161" t="s">
        <v>114</v>
      </c>
      <c r="G31" s="1410" t="s">
        <v>37</v>
      </c>
      <c r="H31" s="463">
        <f>I31+K31</f>
        <v>60</v>
      </c>
      <c r="I31" s="461">
        <v>60</v>
      </c>
      <c r="J31" s="461">
        <v>0</v>
      </c>
      <c r="K31" s="461">
        <v>0</v>
      </c>
      <c r="L31" s="462">
        <v>80</v>
      </c>
      <c r="M31" s="463">
        <v>100</v>
      </c>
      <c r="N31" s="464"/>
      <c r="O31" s="465"/>
      <c r="P31" s="465"/>
      <c r="Q31" s="466"/>
      <c r="R31" s="406"/>
      <c r="S31" s="406"/>
      <c r="T31" s="407"/>
      <c r="U31" s="406"/>
      <c r="V31" s="406"/>
      <c r="W31" s="406"/>
    </row>
    <row r="32" spans="1:23" ht="25.5">
      <c r="A32" s="2843"/>
      <c r="B32" s="2837"/>
      <c r="C32" s="2835"/>
      <c r="D32" s="2202" t="s">
        <v>1044</v>
      </c>
      <c r="E32" s="1427"/>
      <c r="F32" s="1428"/>
      <c r="G32" s="1422"/>
      <c r="H32" s="1430"/>
      <c r="I32" s="1429"/>
      <c r="J32" s="467"/>
      <c r="K32" s="1429"/>
      <c r="L32" s="468"/>
      <c r="M32" s="1430"/>
      <c r="N32" s="2206" t="s">
        <v>269</v>
      </c>
      <c r="O32" s="2204">
        <v>5</v>
      </c>
      <c r="P32" s="2204">
        <v>4</v>
      </c>
      <c r="Q32" s="2205">
        <v>4</v>
      </c>
      <c r="R32" s="406"/>
      <c r="S32" s="406"/>
      <c r="T32" s="407"/>
      <c r="U32" s="406"/>
      <c r="V32" s="406"/>
      <c r="W32" s="406"/>
    </row>
    <row r="33" spans="1:23">
      <c r="A33" s="2843"/>
      <c r="B33" s="2837"/>
      <c r="C33" s="2835"/>
      <c r="D33" s="2779" t="s">
        <v>1045</v>
      </c>
      <c r="E33" s="2881"/>
      <c r="F33" s="2883"/>
      <c r="G33" s="2844"/>
      <c r="H33" s="2884"/>
      <c r="I33" s="1429"/>
      <c r="J33" s="467"/>
      <c r="K33" s="1429"/>
      <c r="L33" s="468"/>
      <c r="M33" s="2885"/>
      <c r="N33" s="471" t="s">
        <v>265</v>
      </c>
      <c r="O33" s="469">
        <v>2</v>
      </c>
      <c r="P33" s="469">
        <v>2</v>
      </c>
      <c r="Q33" s="470">
        <v>2</v>
      </c>
      <c r="R33" s="406"/>
      <c r="S33" s="406"/>
      <c r="T33" s="407"/>
      <c r="U33" s="406"/>
      <c r="V33" s="406"/>
      <c r="W33" s="406"/>
    </row>
    <row r="34" spans="1:23">
      <c r="A34" s="2843"/>
      <c r="B34" s="2837"/>
      <c r="C34" s="2835"/>
      <c r="D34" s="2780"/>
      <c r="E34" s="2882"/>
      <c r="F34" s="2845"/>
      <c r="G34" s="2845"/>
      <c r="H34" s="2845"/>
      <c r="I34" s="1429"/>
      <c r="J34" s="467"/>
      <c r="K34" s="1429"/>
      <c r="L34" s="468"/>
      <c r="M34" s="2886"/>
      <c r="N34" s="449" t="s">
        <v>266</v>
      </c>
      <c r="O34" s="469">
        <v>6</v>
      </c>
      <c r="P34" s="469">
        <v>3</v>
      </c>
      <c r="Q34" s="470">
        <v>3</v>
      </c>
      <c r="R34" s="406"/>
      <c r="S34" s="406"/>
      <c r="T34" s="407"/>
      <c r="U34" s="406"/>
      <c r="V34" s="406"/>
      <c r="W34" s="406"/>
    </row>
    <row r="35" spans="1:23" ht="25.5">
      <c r="A35" s="2843"/>
      <c r="B35" s="2837"/>
      <c r="C35" s="2835"/>
      <c r="D35" s="445" t="s">
        <v>1046</v>
      </c>
      <c r="E35" s="2882"/>
      <c r="F35" s="2845"/>
      <c r="G35" s="2845"/>
      <c r="H35" s="2845"/>
      <c r="I35" s="1429"/>
      <c r="J35" s="467"/>
      <c r="K35" s="1429"/>
      <c r="L35" s="468"/>
      <c r="M35" s="2886"/>
      <c r="N35" s="472" t="s">
        <v>267</v>
      </c>
      <c r="O35" s="469">
        <v>5</v>
      </c>
      <c r="P35" s="469">
        <v>5</v>
      </c>
      <c r="Q35" s="470">
        <v>5</v>
      </c>
      <c r="R35" s="406"/>
      <c r="S35" s="406"/>
      <c r="T35" s="407"/>
      <c r="U35" s="406"/>
      <c r="V35" s="406"/>
      <c r="W35" s="406"/>
    </row>
    <row r="36" spans="1:23">
      <c r="A36" s="2843"/>
      <c r="B36" s="2837"/>
      <c r="C36" s="2835"/>
      <c r="D36" s="445" t="s">
        <v>1047</v>
      </c>
      <c r="E36" s="2882"/>
      <c r="F36" s="2845"/>
      <c r="G36" s="2845"/>
      <c r="H36" s="2845"/>
      <c r="I36" s="1429"/>
      <c r="J36" s="467"/>
      <c r="K36" s="1429"/>
      <c r="L36" s="468"/>
      <c r="M36" s="2886"/>
      <c r="N36" s="472" t="s">
        <v>268</v>
      </c>
      <c r="O36" s="469">
        <v>4</v>
      </c>
      <c r="P36" s="469">
        <v>4</v>
      </c>
      <c r="Q36" s="470">
        <v>4</v>
      </c>
      <c r="R36" s="406"/>
      <c r="S36" s="406"/>
      <c r="T36" s="407"/>
      <c r="U36" s="406"/>
      <c r="V36" s="406"/>
      <c r="W36" s="406"/>
    </row>
    <row r="37" spans="1:23" ht="26.25" thickBot="1">
      <c r="A37" s="2843"/>
      <c r="B37" s="2837"/>
      <c r="C37" s="2835"/>
      <c r="D37" s="445"/>
      <c r="E37" s="2882"/>
      <c r="F37" s="2845"/>
      <c r="G37" s="2845"/>
      <c r="H37" s="2845"/>
      <c r="I37" s="1429"/>
      <c r="J37" s="467"/>
      <c r="K37" s="1429"/>
      <c r="L37" s="468"/>
      <c r="M37" s="2886"/>
      <c r="N37" s="471" t="s">
        <v>1048</v>
      </c>
      <c r="O37" s="473">
        <v>1</v>
      </c>
      <c r="P37" s="473">
        <v>1</v>
      </c>
      <c r="Q37" s="474">
        <v>1</v>
      </c>
      <c r="R37" s="406"/>
      <c r="S37" s="406"/>
      <c r="T37" s="407"/>
      <c r="U37" s="406"/>
      <c r="V37" s="406"/>
      <c r="W37" s="406"/>
    </row>
    <row r="38" spans="1:23" ht="13.5" thickBot="1">
      <c r="A38" s="475"/>
      <c r="B38" s="476"/>
      <c r="C38" s="477"/>
      <c r="D38" s="478"/>
      <c r="E38" s="1064"/>
      <c r="F38" s="2887" t="s">
        <v>12</v>
      </c>
      <c r="G38" s="2888"/>
      <c r="H38" s="479">
        <f t="shared" ref="H38:M38" si="4">H31*1</f>
        <v>60</v>
      </c>
      <c r="I38" s="479">
        <f t="shared" si="4"/>
        <v>60</v>
      </c>
      <c r="J38" s="479">
        <f t="shared" si="4"/>
        <v>0</v>
      </c>
      <c r="K38" s="479">
        <f t="shared" si="4"/>
        <v>0</v>
      </c>
      <c r="L38" s="479">
        <f t="shared" si="4"/>
        <v>80</v>
      </c>
      <c r="M38" s="479">
        <f t="shared" si="4"/>
        <v>100</v>
      </c>
      <c r="N38" s="480"/>
      <c r="O38" s="481"/>
      <c r="P38" s="481"/>
      <c r="Q38" s="482"/>
      <c r="R38" s="406"/>
      <c r="S38" s="406"/>
      <c r="T38" s="407"/>
      <c r="U38" s="406"/>
      <c r="V38" s="406"/>
      <c r="W38" s="406"/>
    </row>
    <row r="39" spans="1:23" ht="13.5" thickBot="1">
      <c r="A39" s="483" t="s">
        <v>13</v>
      </c>
      <c r="B39" s="476" t="s">
        <v>13</v>
      </c>
      <c r="C39" s="2889" t="s">
        <v>14</v>
      </c>
      <c r="D39" s="2890"/>
      <c r="E39" s="2890"/>
      <c r="F39" s="2890"/>
      <c r="G39" s="2891"/>
      <c r="H39" s="484">
        <f t="shared" ref="H39:M39" si="5">H38*1</f>
        <v>60</v>
      </c>
      <c r="I39" s="484">
        <f t="shared" si="5"/>
        <v>60</v>
      </c>
      <c r="J39" s="484">
        <f t="shared" si="5"/>
        <v>0</v>
      </c>
      <c r="K39" s="484">
        <f t="shared" si="5"/>
        <v>0</v>
      </c>
      <c r="L39" s="484">
        <f t="shared" si="5"/>
        <v>80</v>
      </c>
      <c r="M39" s="484">
        <f t="shared" si="5"/>
        <v>100</v>
      </c>
      <c r="N39" s="2781"/>
      <c r="O39" s="2782"/>
      <c r="P39" s="2782"/>
      <c r="Q39" s="2783"/>
      <c r="R39" s="406"/>
      <c r="S39" s="406"/>
      <c r="T39" s="407"/>
      <c r="U39" s="406"/>
      <c r="V39" s="406"/>
      <c r="W39" s="406"/>
    </row>
    <row r="40" spans="1:23" ht="13.5" thickBot="1">
      <c r="A40" s="24" t="s">
        <v>13</v>
      </c>
      <c r="B40" s="2892" t="s">
        <v>64</v>
      </c>
      <c r="C40" s="2893"/>
      <c r="D40" s="2893"/>
      <c r="E40" s="2893"/>
      <c r="F40" s="2893"/>
      <c r="G40" s="2893"/>
      <c r="H40" s="484">
        <f t="shared" ref="H40:M40" si="6">H39+H29</f>
        <v>227</v>
      </c>
      <c r="I40" s="484">
        <f t="shared" si="6"/>
        <v>146</v>
      </c>
      <c r="J40" s="484">
        <f t="shared" si="6"/>
        <v>0</v>
      </c>
      <c r="K40" s="484">
        <f t="shared" si="6"/>
        <v>81</v>
      </c>
      <c r="L40" s="484">
        <f t="shared" si="6"/>
        <v>275</v>
      </c>
      <c r="M40" s="484">
        <f t="shared" si="6"/>
        <v>335</v>
      </c>
      <c r="N40" s="1062"/>
      <c r="O40" s="1035"/>
      <c r="P40" s="1035"/>
      <c r="Q40" s="1036"/>
      <c r="R40" s="406"/>
      <c r="S40" s="406"/>
      <c r="T40" s="406"/>
      <c r="U40" s="406"/>
      <c r="V40" s="406"/>
      <c r="W40" s="406"/>
    </row>
    <row r="41" spans="1:23" ht="13.5" thickBot="1">
      <c r="A41" s="55" t="s">
        <v>13</v>
      </c>
      <c r="B41" s="2894" t="s">
        <v>15</v>
      </c>
      <c r="C41" s="2894"/>
      <c r="D41" s="2894"/>
      <c r="E41" s="2894"/>
      <c r="F41" s="2894"/>
      <c r="G41" s="2894"/>
      <c r="H41" s="485">
        <f t="shared" ref="H41:M41" si="7">H40*1</f>
        <v>227</v>
      </c>
      <c r="I41" s="485">
        <f t="shared" si="7"/>
        <v>146</v>
      </c>
      <c r="J41" s="485">
        <f t="shared" si="7"/>
        <v>0</v>
      </c>
      <c r="K41" s="485">
        <f t="shared" si="7"/>
        <v>81</v>
      </c>
      <c r="L41" s="485">
        <f t="shared" si="7"/>
        <v>275</v>
      </c>
      <c r="M41" s="485">
        <f t="shared" si="7"/>
        <v>335</v>
      </c>
      <c r="N41" s="2579"/>
      <c r="O41" s="2580"/>
      <c r="P41" s="2580"/>
      <c r="Q41" s="2581"/>
      <c r="R41" s="406"/>
      <c r="S41" s="406"/>
      <c r="T41" s="406"/>
      <c r="U41" s="406"/>
      <c r="V41" s="406"/>
      <c r="W41" s="406"/>
    </row>
    <row r="42" spans="1:23">
      <c r="A42" s="384"/>
      <c r="B42" s="384"/>
      <c r="C42" s="266"/>
      <c r="D42" s="486"/>
      <c r="E42" s="1065"/>
      <c r="F42" s="391"/>
      <c r="G42" s="391"/>
      <c r="H42" s="391"/>
      <c r="I42" s="391"/>
      <c r="J42" s="391"/>
      <c r="K42" s="391"/>
      <c r="L42" s="391"/>
      <c r="M42" s="391"/>
      <c r="N42" s="384"/>
      <c r="O42" s="64"/>
      <c r="P42" s="384"/>
      <c r="Q42" s="384"/>
      <c r="R42" s="406"/>
      <c r="S42" s="406"/>
      <c r="T42" s="406"/>
      <c r="U42" s="406"/>
      <c r="V42" s="406"/>
      <c r="W42" s="406"/>
    </row>
    <row r="43" spans="1:23">
      <c r="A43" s="384"/>
      <c r="B43" s="384"/>
      <c r="C43" s="266"/>
      <c r="D43" s="486"/>
      <c r="E43" s="1065"/>
      <c r="F43" s="391"/>
      <c r="G43" s="391"/>
      <c r="H43" s="391"/>
      <c r="I43" s="391"/>
      <c r="J43" s="391"/>
      <c r="K43" s="391"/>
      <c r="L43" s="391"/>
      <c r="M43" s="391"/>
      <c r="N43" s="384"/>
      <c r="O43" s="64"/>
      <c r="P43" s="384"/>
      <c r="Q43" s="384"/>
      <c r="R43" s="406"/>
      <c r="S43" s="406"/>
      <c r="T43" s="406"/>
      <c r="U43" s="406"/>
      <c r="V43" s="406"/>
      <c r="W43" s="406"/>
    </row>
    <row r="44" spans="1:23" ht="13.5" thickBot="1">
      <c r="A44" s="384"/>
      <c r="B44" s="384"/>
      <c r="C44" s="266"/>
      <c r="D44" s="486"/>
      <c r="E44" s="1065"/>
      <c r="F44" s="2898" t="s">
        <v>16</v>
      </c>
      <c r="G44" s="2898"/>
      <c r="H44" s="2898"/>
      <c r="I44" s="2898"/>
      <c r="J44" s="2898"/>
      <c r="K44" s="2898"/>
      <c r="L44" s="2898"/>
      <c r="M44" s="2898"/>
      <c r="N44" s="384"/>
      <c r="O44" s="64"/>
      <c r="P44" s="384"/>
      <c r="Q44" s="384"/>
      <c r="R44" s="391"/>
      <c r="S44" s="391"/>
      <c r="T44" s="391"/>
      <c r="U44" s="391"/>
      <c r="V44" s="391"/>
      <c r="W44" s="391"/>
    </row>
    <row r="45" spans="1:23" ht="40.9" customHeight="1" thickBot="1">
      <c r="A45" s="384"/>
      <c r="B45" s="384"/>
      <c r="C45" s="2597" t="s">
        <v>17</v>
      </c>
      <c r="D45" s="2899"/>
      <c r="E45" s="2899"/>
      <c r="F45" s="2899"/>
      <c r="G45" s="2900"/>
      <c r="H45" s="2597" t="s">
        <v>799</v>
      </c>
      <c r="I45" s="2899"/>
      <c r="J45" s="2899"/>
      <c r="K45" s="2900"/>
      <c r="L45" s="391"/>
      <c r="M45" s="391"/>
      <c r="N45" s="384"/>
      <c r="O45" s="64"/>
      <c r="P45" s="384"/>
      <c r="Q45" s="384"/>
      <c r="R45" s="406"/>
      <c r="S45" s="406"/>
      <c r="T45" s="406"/>
      <c r="U45" s="406"/>
      <c r="V45" s="406"/>
      <c r="W45" s="406"/>
    </row>
    <row r="46" spans="1:23" ht="13.5" thickBot="1">
      <c r="A46" s="384"/>
      <c r="B46" s="384"/>
      <c r="C46" s="2901" t="s">
        <v>18</v>
      </c>
      <c r="D46" s="2902"/>
      <c r="E46" s="2902"/>
      <c r="F46" s="2902"/>
      <c r="G46" s="2903"/>
      <c r="H46" s="2904">
        <f>H47+H48+H49+H50+H51+H52</f>
        <v>227</v>
      </c>
      <c r="I46" s="2905"/>
      <c r="J46" s="2905"/>
      <c r="K46" s="2906"/>
      <c r="L46" s="391"/>
      <c r="M46" s="391"/>
      <c r="N46" s="384"/>
      <c r="O46" s="64"/>
      <c r="P46" s="384"/>
      <c r="Q46" s="384"/>
      <c r="R46" s="391"/>
      <c r="S46" s="391"/>
      <c r="T46" s="391"/>
      <c r="U46" s="391"/>
      <c r="V46" s="391"/>
      <c r="W46" s="391"/>
    </row>
    <row r="47" spans="1:23">
      <c r="A47" s="384"/>
      <c r="B47" s="384"/>
      <c r="C47" s="2907" t="s">
        <v>270</v>
      </c>
      <c r="D47" s="2908"/>
      <c r="E47" s="2908"/>
      <c r="F47" s="2908"/>
      <c r="G47" s="2909"/>
      <c r="H47" s="2910">
        <v>227</v>
      </c>
      <c r="I47" s="2911"/>
      <c r="J47" s="2911"/>
      <c r="K47" s="2912"/>
      <c r="L47" s="391"/>
      <c r="M47" s="391"/>
      <c r="N47" s="384"/>
      <c r="O47" s="64"/>
      <c r="P47" s="384"/>
      <c r="Q47" s="384"/>
      <c r="R47" s="391"/>
      <c r="S47" s="391"/>
      <c r="T47" s="391"/>
      <c r="U47" s="391"/>
      <c r="V47" s="391"/>
      <c r="W47" s="391"/>
    </row>
    <row r="48" spans="1:23" ht="28.15" customHeight="1">
      <c r="A48" s="384"/>
      <c r="B48" s="384"/>
      <c r="C48" s="2937" t="s">
        <v>271</v>
      </c>
      <c r="D48" s="2938"/>
      <c r="E48" s="2938"/>
      <c r="F48" s="2938"/>
      <c r="G48" s="2939"/>
      <c r="H48" s="2895"/>
      <c r="I48" s="2896"/>
      <c r="J48" s="2896"/>
      <c r="K48" s="2897"/>
      <c r="L48" s="391"/>
      <c r="M48" s="391"/>
      <c r="N48" s="384"/>
      <c r="O48" s="64"/>
      <c r="P48" s="384"/>
      <c r="Q48" s="384"/>
      <c r="R48" s="391"/>
      <c r="S48" s="391"/>
      <c r="T48" s="391"/>
      <c r="U48" s="391"/>
      <c r="V48" s="391"/>
      <c r="W48" s="391"/>
    </row>
    <row r="49" spans="1:23">
      <c r="A49" s="384"/>
      <c r="B49" s="384"/>
      <c r="C49" s="2937" t="s">
        <v>272</v>
      </c>
      <c r="D49" s="2938"/>
      <c r="E49" s="2938"/>
      <c r="F49" s="2938"/>
      <c r="G49" s="2939"/>
      <c r="H49" s="2895"/>
      <c r="I49" s="2896"/>
      <c r="J49" s="2896"/>
      <c r="K49" s="2897"/>
      <c r="L49" s="391"/>
      <c r="M49" s="391"/>
      <c r="N49" s="384"/>
      <c r="O49" s="64"/>
      <c r="P49" s="384"/>
      <c r="Q49" s="384"/>
      <c r="R49" s="391"/>
      <c r="S49" s="391"/>
      <c r="T49" s="391"/>
      <c r="U49" s="391"/>
      <c r="V49" s="391"/>
      <c r="W49" s="391"/>
    </row>
    <row r="50" spans="1:23">
      <c r="A50" s="384"/>
      <c r="B50" s="384"/>
      <c r="C50" s="2937" t="s">
        <v>273</v>
      </c>
      <c r="D50" s="2938"/>
      <c r="E50" s="2938"/>
      <c r="F50" s="2938"/>
      <c r="G50" s="2939"/>
      <c r="H50" s="2895"/>
      <c r="I50" s="2896"/>
      <c r="J50" s="2896"/>
      <c r="K50" s="2897"/>
      <c r="L50" s="391"/>
      <c r="M50" s="391"/>
      <c r="N50" s="384"/>
      <c r="O50" s="64"/>
      <c r="P50" s="384"/>
      <c r="Q50" s="384"/>
      <c r="R50" s="391"/>
      <c r="S50" s="391"/>
      <c r="T50" s="391"/>
      <c r="U50" s="391"/>
      <c r="V50" s="391"/>
      <c r="W50" s="391"/>
    </row>
    <row r="51" spans="1:23">
      <c r="A51" s="384"/>
      <c r="B51" s="384"/>
      <c r="C51" s="2926" t="s">
        <v>274</v>
      </c>
      <c r="D51" s="2927"/>
      <c r="E51" s="2927"/>
      <c r="F51" s="2927"/>
      <c r="G51" s="2928"/>
      <c r="H51" s="2895"/>
      <c r="I51" s="2619"/>
      <c r="J51" s="2619"/>
      <c r="K51" s="2620"/>
      <c r="L51" s="391"/>
      <c r="M51" s="391"/>
      <c r="N51" s="384"/>
      <c r="O51" s="64"/>
      <c r="P51" s="384"/>
      <c r="Q51" s="384"/>
      <c r="R51" s="391"/>
      <c r="S51" s="391"/>
      <c r="T51" s="391"/>
      <c r="U51" s="391"/>
      <c r="V51" s="391"/>
      <c r="W51" s="391"/>
    </row>
    <row r="52" spans="1:23" ht="13.5" thickBot="1">
      <c r="A52" s="384"/>
      <c r="B52" s="384"/>
      <c r="C52" s="2929" t="s">
        <v>275</v>
      </c>
      <c r="D52" s="2930"/>
      <c r="E52" s="2930"/>
      <c r="F52" s="2930"/>
      <c r="G52" s="2931"/>
      <c r="H52" s="2916"/>
      <c r="I52" s="2932"/>
      <c r="J52" s="2932"/>
      <c r="K52" s="2933"/>
      <c r="L52" s="391"/>
      <c r="M52" s="391"/>
      <c r="N52" s="384"/>
      <c r="O52" s="64"/>
      <c r="P52" s="384"/>
      <c r="Q52" s="384"/>
      <c r="R52" s="391"/>
      <c r="S52" s="391"/>
      <c r="T52" s="391"/>
      <c r="U52" s="391"/>
      <c r="V52" s="391"/>
      <c r="W52" s="391"/>
    </row>
    <row r="53" spans="1:23" ht="13.5" thickBot="1">
      <c r="A53" s="384"/>
      <c r="B53" s="384"/>
      <c r="C53" s="2934" t="s">
        <v>19</v>
      </c>
      <c r="D53" s="2935"/>
      <c r="E53" s="2935"/>
      <c r="F53" s="2935"/>
      <c r="G53" s="2936"/>
      <c r="H53" s="2904">
        <f>SUM(H54:K54)</f>
        <v>0</v>
      </c>
      <c r="I53" s="2905"/>
      <c r="J53" s="2905"/>
      <c r="K53" s="2906"/>
      <c r="L53" s="391"/>
      <c r="M53" s="391"/>
      <c r="N53" s="384"/>
      <c r="O53" s="64"/>
      <c r="P53" s="384"/>
      <c r="Q53" s="384"/>
      <c r="R53" s="391"/>
      <c r="S53" s="391"/>
      <c r="T53" s="391"/>
      <c r="U53" s="391"/>
      <c r="V53" s="391"/>
      <c r="W53" s="391"/>
    </row>
    <row r="54" spans="1:23" ht="13.5" thickBot="1">
      <c r="A54" s="384"/>
      <c r="B54" s="384"/>
      <c r="C54" s="2913" t="s">
        <v>276</v>
      </c>
      <c r="D54" s="2914"/>
      <c r="E54" s="2914"/>
      <c r="F54" s="2914"/>
      <c r="G54" s="2915"/>
      <c r="H54" s="2916"/>
      <c r="I54" s="2917"/>
      <c r="J54" s="2917"/>
      <c r="K54" s="2918"/>
      <c r="L54" s="391"/>
      <c r="M54" s="391"/>
      <c r="N54" s="384"/>
      <c r="O54" s="64"/>
      <c r="P54" s="384"/>
      <c r="Q54" s="384"/>
      <c r="R54" s="391"/>
      <c r="S54" s="391"/>
      <c r="T54" s="391"/>
      <c r="U54" s="391"/>
      <c r="V54" s="391"/>
      <c r="W54" s="391"/>
    </row>
    <row r="55" spans="1:23" ht="13.5" thickBot="1">
      <c r="A55" s="384"/>
      <c r="B55" s="384"/>
      <c r="C55" s="2919" t="s">
        <v>20</v>
      </c>
      <c r="D55" s="2920"/>
      <c r="E55" s="2920"/>
      <c r="F55" s="2920"/>
      <c r="G55" s="2921"/>
      <c r="H55" s="2922">
        <f>H53+H46</f>
        <v>227</v>
      </c>
      <c r="I55" s="2922"/>
      <c r="J55" s="2922"/>
      <c r="K55" s="2923"/>
      <c r="L55" s="384"/>
      <c r="M55" s="384"/>
      <c r="N55" s="384"/>
      <c r="O55" s="64"/>
      <c r="P55" s="384"/>
      <c r="Q55" s="384"/>
      <c r="R55" s="391"/>
      <c r="S55" s="391"/>
      <c r="T55" s="391"/>
      <c r="U55" s="391"/>
      <c r="V55" s="391"/>
      <c r="W55" s="391"/>
    </row>
  </sheetData>
  <mergeCells count="97">
    <mergeCell ref="C54:G54"/>
    <mergeCell ref="H54:K54"/>
    <mergeCell ref="C55:G55"/>
    <mergeCell ref="H55:K55"/>
    <mergeCell ref="D10:D11"/>
    <mergeCell ref="C51:G51"/>
    <mergeCell ref="H51:K51"/>
    <mergeCell ref="C52:G52"/>
    <mergeCell ref="H52:K52"/>
    <mergeCell ref="C53:G53"/>
    <mergeCell ref="H53:K53"/>
    <mergeCell ref="C48:G48"/>
    <mergeCell ref="H48:K48"/>
    <mergeCell ref="C49:G49"/>
    <mergeCell ref="H49:K49"/>
    <mergeCell ref="C50:G50"/>
    <mergeCell ref="H50:K50"/>
    <mergeCell ref="F44:M44"/>
    <mergeCell ref="C45:G45"/>
    <mergeCell ref="H45:K45"/>
    <mergeCell ref="C46:G46"/>
    <mergeCell ref="H46:K46"/>
    <mergeCell ref="C47:G47"/>
    <mergeCell ref="H47:K47"/>
    <mergeCell ref="N41:Q41"/>
    <mergeCell ref="C29:G29"/>
    <mergeCell ref="C30:Q30"/>
    <mergeCell ref="A31:A37"/>
    <mergeCell ref="B31:B37"/>
    <mergeCell ref="C31:C37"/>
    <mergeCell ref="E33:E37"/>
    <mergeCell ref="F33:F37"/>
    <mergeCell ref="G33:G37"/>
    <mergeCell ref="H33:H37"/>
    <mergeCell ref="M33:M37"/>
    <mergeCell ref="F38:G38"/>
    <mergeCell ref="C39:G39"/>
    <mergeCell ref="B40:G40"/>
    <mergeCell ref="B41:G41"/>
    <mergeCell ref="M19:M22"/>
    <mergeCell ref="A21:A23"/>
    <mergeCell ref="B21:B23"/>
    <mergeCell ref="F23:G23"/>
    <mergeCell ref="A24:A28"/>
    <mergeCell ref="B24:B28"/>
    <mergeCell ref="C24:C28"/>
    <mergeCell ref="E24:E28"/>
    <mergeCell ref="F28:G28"/>
    <mergeCell ref="E19:E22"/>
    <mergeCell ref="F19:F22"/>
    <mergeCell ref="G19:G22"/>
    <mergeCell ref="H19:H22"/>
    <mergeCell ref="K19:K22"/>
    <mergeCell ref="L19:L22"/>
    <mergeCell ref="C19:C23"/>
    <mergeCell ref="A11:A16"/>
    <mergeCell ref="G11:G16"/>
    <mergeCell ref="H11:H16"/>
    <mergeCell ref="L11:L16"/>
    <mergeCell ref="M11:M16"/>
    <mergeCell ref="O5:Q5"/>
    <mergeCell ref="F17:G17"/>
    <mergeCell ref="B7:Q7"/>
    <mergeCell ref="C8:Q8"/>
    <mergeCell ref="C9:C17"/>
    <mergeCell ref="B10:B17"/>
    <mergeCell ref="E10:E16"/>
    <mergeCell ref="F10:F16"/>
    <mergeCell ref="A4:A6"/>
    <mergeCell ref="B4:B6"/>
    <mergeCell ref="C4:C6"/>
    <mergeCell ref="D4:D6"/>
    <mergeCell ref="E4:E6"/>
    <mergeCell ref="D20:D23"/>
    <mergeCell ref="D25:D26"/>
    <mergeCell ref="F24:F27"/>
    <mergeCell ref="L1:Q1"/>
    <mergeCell ref="D3:W3"/>
    <mergeCell ref="F4:F6"/>
    <mergeCell ref="G4:G6"/>
    <mergeCell ref="H4:K4"/>
    <mergeCell ref="L4:L6"/>
    <mergeCell ref="M4:M6"/>
    <mergeCell ref="N4:Q4"/>
    <mergeCell ref="H5:H6"/>
    <mergeCell ref="I5:J5"/>
    <mergeCell ref="K5:K6"/>
    <mergeCell ref="N5:N6"/>
    <mergeCell ref="L24:L27"/>
    <mergeCell ref="M24:M27"/>
    <mergeCell ref="D33:D34"/>
    <mergeCell ref="N39:Q39"/>
    <mergeCell ref="G24:G27"/>
    <mergeCell ref="H24:H27"/>
    <mergeCell ref="I24:I27"/>
    <mergeCell ref="J24:J27"/>
    <mergeCell ref="K24:K27"/>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topLeftCell="A40" workbookViewId="0">
      <selection activeCell="D18" sqref="D18:D19"/>
    </sheetView>
  </sheetViews>
  <sheetFormatPr defaultRowHeight="12.75"/>
  <cols>
    <col min="1" max="1" width="2.7109375" customWidth="1"/>
    <col min="2" max="2" width="3" customWidth="1"/>
    <col min="3" max="3" width="3.140625" customWidth="1"/>
    <col min="4" max="4" width="30.85546875" customWidth="1"/>
    <col min="5" max="5" width="8.28515625" customWidth="1"/>
    <col min="6" max="6" width="3.5703125" customWidth="1"/>
    <col min="7" max="7" width="5.5703125" customWidth="1"/>
    <col min="8" max="8" width="6.140625" customWidth="1"/>
    <col min="9" max="9" width="6.85546875" customWidth="1"/>
    <col min="10" max="10" width="4.5703125" customWidth="1"/>
    <col min="11" max="11" width="4.7109375" customWidth="1"/>
    <col min="12" max="12" width="6.140625" customWidth="1"/>
    <col min="13" max="13" width="5.85546875" customWidth="1"/>
    <col min="14" max="14" width="28.42578125" customWidth="1"/>
    <col min="15" max="15" width="4.5703125" customWidth="1"/>
    <col min="16" max="16" width="4.42578125" bestFit="1" customWidth="1"/>
    <col min="17" max="17" width="4.140625" customWidth="1"/>
  </cols>
  <sheetData>
    <row r="1" spans="1:23" ht="43.9" customHeight="1">
      <c r="A1" s="1012"/>
      <c r="B1" s="1012"/>
      <c r="C1" s="1012"/>
      <c r="D1" s="1012"/>
      <c r="E1" s="382"/>
      <c r="F1" s="1012"/>
      <c r="G1" s="1017"/>
      <c r="H1" s="1012"/>
      <c r="I1" s="1012"/>
      <c r="J1" s="1012"/>
      <c r="K1" s="1012"/>
      <c r="L1" s="2797" t="s">
        <v>968</v>
      </c>
      <c r="M1" s="3050"/>
      <c r="N1" s="3050"/>
      <c r="O1" s="3050"/>
      <c r="P1" s="3050"/>
      <c r="Q1" s="3050"/>
      <c r="R1" s="1038"/>
      <c r="S1" s="1038"/>
      <c r="T1" s="1038"/>
      <c r="U1" s="1038"/>
      <c r="V1" s="1038"/>
      <c r="W1" s="1038"/>
    </row>
    <row r="2" spans="1:23" ht="15.75">
      <c r="A2" s="1012"/>
      <c r="B2" s="1012"/>
      <c r="C2" s="1012"/>
      <c r="D2" s="631" t="s">
        <v>809</v>
      </c>
      <c r="E2" s="1600"/>
      <c r="F2" s="631"/>
      <c r="G2" s="1601"/>
      <c r="H2" s="631"/>
      <c r="I2" s="631"/>
      <c r="J2" s="1012"/>
      <c r="K2" s="1012"/>
      <c r="L2" s="1089"/>
      <c r="M2" s="1071"/>
      <c r="N2" s="1071"/>
      <c r="O2" s="1071"/>
      <c r="P2" s="1071"/>
      <c r="Q2" s="1071"/>
      <c r="R2" s="1038"/>
      <c r="S2" s="1038"/>
      <c r="T2" s="1038"/>
      <c r="U2" s="1038"/>
      <c r="V2" s="1038"/>
      <c r="W2" s="1038"/>
    </row>
    <row r="3" spans="1:23" ht="13.5" thickBot="1">
      <c r="A3" s="17"/>
      <c r="B3" s="18"/>
      <c r="C3" s="18"/>
      <c r="D3" s="3051" t="s">
        <v>34</v>
      </c>
      <c r="E3" s="3051"/>
      <c r="F3" s="3051"/>
      <c r="G3" s="3051"/>
      <c r="H3" s="3051"/>
      <c r="I3" s="3051"/>
      <c r="J3" s="3051"/>
      <c r="K3" s="3051"/>
      <c r="L3" s="3051"/>
      <c r="M3" s="3051"/>
      <c r="N3" s="3051"/>
      <c r="O3" s="3051"/>
      <c r="P3" s="3051"/>
      <c r="Q3" s="3051"/>
      <c r="R3" s="3051"/>
      <c r="S3" s="3051"/>
      <c r="T3" s="3051"/>
      <c r="U3" s="3051"/>
      <c r="V3" s="3051"/>
      <c r="W3" s="3051"/>
    </row>
    <row r="4" spans="1:23" ht="25.15" customHeight="1">
      <c r="A4" s="2441" t="s">
        <v>0</v>
      </c>
      <c r="B4" s="2444" t="s">
        <v>1</v>
      </c>
      <c r="C4" s="2444" t="s">
        <v>2</v>
      </c>
      <c r="D4" s="2447" t="s">
        <v>3</v>
      </c>
      <c r="E4" s="2450" t="s">
        <v>4</v>
      </c>
      <c r="F4" s="2453" t="s">
        <v>5</v>
      </c>
      <c r="G4" s="2456" t="s">
        <v>6</v>
      </c>
      <c r="H4" s="2459" t="s">
        <v>866</v>
      </c>
      <c r="I4" s="2460"/>
      <c r="J4" s="2460"/>
      <c r="K4" s="2461"/>
      <c r="L4" s="3052" t="s">
        <v>867</v>
      </c>
      <c r="M4" s="3047" t="s">
        <v>868</v>
      </c>
      <c r="N4" s="2487" t="s">
        <v>21</v>
      </c>
      <c r="O4" s="2488"/>
      <c r="P4" s="2488"/>
      <c r="Q4" s="2489"/>
      <c r="R4" s="66"/>
      <c r="S4" s="66"/>
      <c r="T4" s="66"/>
      <c r="U4" s="66"/>
      <c r="V4" s="66"/>
      <c r="W4" s="66"/>
    </row>
    <row r="5" spans="1:23" ht="13.15" customHeight="1">
      <c r="A5" s="2442"/>
      <c r="B5" s="2445"/>
      <c r="C5" s="2445"/>
      <c r="D5" s="2448"/>
      <c r="E5" s="2451"/>
      <c r="F5" s="2454"/>
      <c r="G5" s="2457"/>
      <c r="H5" s="2490" t="s">
        <v>7</v>
      </c>
      <c r="I5" s="2492" t="s">
        <v>8</v>
      </c>
      <c r="J5" s="2492"/>
      <c r="K5" s="2493" t="s">
        <v>141</v>
      </c>
      <c r="L5" s="3053"/>
      <c r="M5" s="3048"/>
      <c r="N5" s="2495" t="s">
        <v>33</v>
      </c>
      <c r="O5" s="2497" t="s">
        <v>9</v>
      </c>
      <c r="P5" s="2497"/>
      <c r="Q5" s="2498"/>
      <c r="R5" s="66"/>
      <c r="S5" s="66"/>
      <c r="T5" s="66"/>
      <c r="U5" s="66"/>
      <c r="V5" s="66"/>
      <c r="W5" s="66"/>
    </row>
    <row r="6" spans="1:23" ht="123" customHeight="1" thickBot="1">
      <c r="A6" s="2443"/>
      <c r="B6" s="2446"/>
      <c r="C6" s="2446"/>
      <c r="D6" s="2449"/>
      <c r="E6" s="2452"/>
      <c r="F6" s="2455"/>
      <c r="G6" s="2458"/>
      <c r="H6" s="2491"/>
      <c r="I6" s="2395" t="s">
        <v>7</v>
      </c>
      <c r="J6" s="2396" t="s">
        <v>10</v>
      </c>
      <c r="K6" s="2494"/>
      <c r="L6" s="3054"/>
      <c r="M6" s="3049"/>
      <c r="N6" s="2496"/>
      <c r="O6" s="1018" t="s">
        <v>55</v>
      </c>
      <c r="P6" s="1018" t="s">
        <v>133</v>
      </c>
      <c r="Q6" s="1019" t="s">
        <v>794</v>
      </c>
      <c r="R6" s="66"/>
      <c r="S6" s="66"/>
      <c r="T6" s="66"/>
      <c r="U6" s="66"/>
      <c r="V6" s="66"/>
      <c r="W6" s="66"/>
    </row>
    <row r="7" spans="1:23" ht="13.5" thickBot="1">
      <c r="A7" s="1020" t="s">
        <v>11</v>
      </c>
      <c r="B7" s="2465" t="s">
        <v>810</v>
      </c>
      <c r="C7" s="2465"/>
      <c r="D7" s="2465"/>
      <c r="E7" s="2465"/>
      <c r="F7" s="2465"/>
      <c r="G7" s="2465"/>
      <c r="H7" s="2465"/>
      <c r="I7" s="2465"/>
      <c r="J7" s="2465"/>
      <c r="K7" s="2465"/>
      <c r="L7" s="2465"/>
      <c r="M7" s="2465"/>
      <c r="N7" s="2465"/>
      <c r="O7" s="2465"/>
      <c r="P7" s="2465"/>
      <c r="Q7" s="2466"/>
      <c r="R7" s="66"/>
      <c r="S7" s="66"/>
      <c r="T7" s="66"/>
      <c r="U7" s="66"/>
      <c r="V7" s="66"/>
      <c r="W7" s="66"/>
    </row>
    <row r="8" spans="1:23" ht="13.9" customHeight="1" thickBot="1">
      <c r="A8" s="1021" t="s">
        <v>11</v>
      </c>
      <c r="B8" s="1022" t="s">
        <v>11</v>
      </c>
      <c r="C8" s="2467" t="s">
        <v>811</v>
      </c>
      <c r="D8" s="2467"/>
      <c r="E8" s="2467"/>
      <c r="F8" s="2467"/>
      <c r="G8" s="2467"/>
      <c r="H8" s="2467"/>
      <c r="I8" s="2467"/>
      <c r="J8" s="2467"/>
      <c r="K8" s="2467"/>
      <c r="L8" s="2467"/>
      <c r="M8" s="2467"/>
      <c r="N8" s="2467"/>
      <c r="O8" s="2467"/>
      <c r="P8" s="2467"/>
      <c r="Q8" s="2468"/>
      <c r="R8" s="66"/>
      <c r="S8" s="66"/>
      <c r="T8" s="66"/>
      <c r="U8" s="66"/>
      <c r="V8" s="66"/>
      <c r="W8" s="66"/>
    </row>
    <row r="9" spans="1:23">
      <c r="A9" s="2987" t="s">
        <v>11</v>
      </c>
      <c r="B9" s="2989" t="s">
        <v>11</v>
      </c>
      <c r="C9" s="2499" t="s">
        <v>11</v>
      </c>
      <c r="D9" s="3021" t="s">
        <v>812</v>
      </c>
      <c r="E9" s="2517" t="s">
        <v>41</v>
      </c>
      <c r="F9" s="2519" t="s">
        <v>213</v>
      </c>
      <c r="G9" s="3031" t="s">
        <v>813</v>
      </c>
      <c r="H9" s="3033">
        <f>I9+K9</f>
        <v>0</v>
      </c>
      <c r="I9" s="3023">
        <v>0</v>
      </c>
      <c r="J9" s="3023">
        <v>0</v>
      </c>
      <c r="K9" s="3025">
        <v>0</v>
      </c>
      <c r="L9" s="3027">
        <v>30</v>
      </c>
      <c r="M9" s="3027">
        <v>30</v>
      </c>
      <c r="N9" s="3044" t="s">
        <v>814</v>
      </c>
      <c r="O9" s="3035">
        <v>0</v>
      </c>
      <c r="P9" s="3038">
        <v>300</v>
      </c>
      <c r="Q9" s="3041">
        <v>300</v>
      </c>
      <c r="R9" s="66"/>
      <c r="S9" s="66"/>
      <c r="T9" s="66"/>
      <c r="U9" s="66"/>
      <c r="V9" s="66"/>
      <c r="W9" s="66"/>
    </row>
    <row r="10" spans="1:23">
      <c r="A10" s="2997"/>
      <c r="B10" s="2532"/>
      <c r="C10" s="2511"/>
      <c r="D10" s="3029"/>
      <c r="E10" s="2513"/>
      <c r="F10" s="2520"/>
      <c r="G10" s="3032"/>
      <c r="H10" s="3034"/>
      <c r="I10" s="3024"/>
      <c r="J10" s="3024"/>
      <c r="K10" s="3026"/>
      <c r="L10" s="3028"/>
      <c r="M10" s="3028"/>
      <c r="N10" s="3045"/>
      <c r="O10" s="3036"/>
      <c r="P10" s="3039"/>
      <c r="Q10" s="3042"/>
      <c r="R10" s="66"/>
      <c r="S10" s="66"/>
      <c r="T10" s="76"/>
      <c r="U10" s="66"/>
      <c r="V10" s="66"/>
      <c r="W10" s="66"/>
    </row>
    <row r="11" spans="1:23" ht="13.5" thickBot="1">
      <c r="A11" s="2988"/>
      <c r="B11" s="2990"/>
      <c r="C11" s="2500"/>
      <c r="D11" s="3030"/>
      <c r="E11" s="2518"/>
      <c r="F11" s="2521"/>
      <c r="G11" s="1024" t="s">
        <v>12</v>
      </c>
      <c r="H11" s="1602">
        <f t="shared" ref="H11:M11" si="0">H9</f>
        <v>0</v>
      </c>
      <c r="I11" s="1602">
        <f t="shared" si="0"/>
        <v>0</v>
      </c>
      <c r="J11" s="1602">
        <f t="shared" si="0"/>
        <v>0</v>
      </c>
      <c r="K11" s="1602">
        <f t="shared" si="0"/>
        <v>0</v>
      </c>
      <c r="L11" s="1602">
        <f t="shared" si="0"/>
        <v>30</v>
      </c>
      <c r="M11" s="1602">
        <f t="shared" si="0"/>
        <v>30</v>
      </c>
      <c r="N11" s="3046"/>
      <c r="O11" s="3037"/>
      <c r="P11" s="3040"/>
      <c r="Q11" s="3043"/>
      <c r="R11" s="81"/>
      <c r="S11" s="66"/>
      <c r="T11" s="76"/>
      <c r="U11" s="66"/>
      <c r="V11" s="66"/>
      <c r="W11" s="66"/>
    </row>
    <row r="12" spans="1:23" ht="13.15" customHeight="1">
      <c r="A12" s="2397" t="s">
        <v>11</v>
      </c>
      <c r="B12" s="2407" t="s">
        <v>11</v>
      </c>
      <c r="C12" s="2499" t="s">
        <v>36</v>
      </c>
      <c r="D12" s="3021" t="s">
        <v>815</v>
      </c>
      <c r="E12" s="2519" t="s">
        <v>41</v>
      </c>
      <c r="F12" s="2519" t="s">
        <v>213</v>
      </c>
      <c r="G12" s="1603" t="s">
        <v>816</v>
      </c>
      <c r="H12" s="1604">
        <f>I12+K12</f>
        <v>0</v>
      </c>
      <c r="I12" s="1605">
        <v>0</v>
      </c>
      <c r="J12" s="1605">
        <v>0</v>
      </c>
      <c r="K12" s="1605">
        <v>0</v>
      </c>
      <c r="L12" s="1606">
        <v>20</v>
      </c>
      <c r="M12" s="1606">
        <v>16</v>
      </c>
      <c r="N12" s="1607" t="s">
        <v>817</v>
      </c>
      <c r="O12" s="1608">
        <v>0</v>
      </c>
      <c r="P12" s="1306">
        <v>50</v>
      </c>
      <c r="Q12" s="1609">
        <v>46</v>
      </c>
      <c r="R12" s="81"/>
      <c r="S12" s="66"/>
      <c r="T12" s="76"/>
      <c r="U12" s="66"/>
      <c r="V12" s="66"/>
      <c r="W12" s="66"/>
    </row>
    <row r="13" spans="1:23" ht="24.75" thickBot="1">
      <c r="A13" s="2399"/>
      <c r="B13" s="1043"/>
      <c r="C13" s="2500"/>
      <c r="D13" s="3022"/>
      <c r="E13" s="2521"/>
      <c r="F13" s="2521"/>
      <c r="G13" s="1024" t="s">
        <v>12</v>
      </c>
      <c r="H13" s="1610">
        <f t="shared" ref="H13:M13" si="1">H12*1</f>
        <v>0</v>
      </c>
      <c r="I13" s="1610">
        <f t="shared" si="1"/>
        <v>0</v>
      </c>
      <c r="J13" s="1610">
        <f t="shared" si="1"/>
        <v>0</v>
      </c>
      <c r="K13" s="1610">
        <f t="shared" si="1"/>
        <v>0</v>
      </c>
      <c r="L13" s="1610">
        <f t="shared" si="1"/>
        <v>20</v>
      </c>
      <c r="M13" s="1610">
        <f t="shared" si="1"/>
        <v>16</v>
      </c>
      <c r="N13" s="2394" t="s">
        <v>818</v>
      </c>
      <c r="O13" s="1611">
        <v>0</v>
      </c>
      <c r="P13" s="492">
        <v>20</v>
      </c>
      <c r="Q13" s="1612">
        <v>20</v>
      </c>
      <c r="R13" s="81"/>
      <c r="S13" s="66"/>
      <c r="T13" s="76"/>
      <c r="U13" s="66"/>
      <c r="V13" s="66"/>
      <c r="W13" s="66"/>
    </row>
    <row r="14" spans="1:23" ht="13.15" customHeight="1">
      <c r="A14" s="2397" t="s">
        <v>11</v>
      </c>
      <c r="B14" s="2407" t="s">
        <v>11</v>
      </c>
      <c r="C14" s="2499" t="s">
        <v>58</v>
      </c>
      <c r="D14" s="2501" t="s">
        <v>819</v>
      </c>
      <c r="E14" s="2517" t="s">
        <v>41</v>
      </c>
      <c r="F14" s="2519" t="s">
        <v>213</v>
      </c>
      <c r="G14" s="1613" t="s">
        <v>816</v>
      </c>
      <c r="H14" s="1614">
        <f>I14+K14</f>
        <v>0</v>
      </c>
      <c r="I14" s="84">
        <v>0</v>
      </c>
      <c r="J14" s="84">
        <v>0</v>
      </c>
      <c r="K14" s="84">
        <v>0</v>
      </c>
      <c r="L14" s="85">
        <v>0.5</v>
      </c>
      <c r="M14" s="1092">
        <v>0.5</v>
      </c>
      <c r="N14" s="2995" t="s">
        <v>820</v>
      </c>
      <c r="O14" s="3010" t="s">
        <v>76</v>
      </c>
      <c r="P14" s="3012" t="s">
        <v>585</v>
      </c>
      <c r="Q14" s="3014" t="s">
        <v>585</v>
      </c>
      <c r="R14" s="81"/>
      <c r="S14" s="66"/>
      <c r="T14" s="76"/>
      <c r="U14" s="66"/>
      <c r="V14" s="66"/>
      <c r="W14" s="66"/>
    </row>
    <row r="15" spans="1:23" ht="13.5" thickBot="1">
      <c r="A15" s="2398"/>
      <c r="B15" s="2408"/>
      <c r="C15" s="2511"/>
      <c r="D15" s="2502"/>
      <c r="E15" s="2518"/>
      <c r="F15" s="2521"/>
      <c r="G15" s="1024" t="s">
        <v>12</v>
      </c>
      <c r="H15" s="1602">
        <f t="shared" ref="H15:M15" si="2">H14</f>
        <v>0</v>
      </c>
      <c r="I15" s="1602">
        <f t="shared" si="2"/>
        <v>0</v>
      </c>
      <c r="J15" s="1602">
        <f t="shared" si="2"/>
        <v>0</v>
      </c>
      <c r="K15" s="1602">
        <f t="shared" si="2"/>
        <v>0</v>
      </c>
      <c r="L15" s="1602">
        <f t="shared" si="2"/>
        <v>0.5</v>
      </c>
      <c r="M15" s="1602">
        <f t="shared" si="2"/>
        <v>0.5</v>
      </c>
      <c r="N15" s="2996"/>
      <c r="O15" s="3011"/>
      <c r="P15" s="3013"/>
      <c r="Q15" s="3015"/>
      <c r="R15" s="81"/>
      <c r="S15" s="66"/>
      <c r="T15" s="76"/>
      <c r="U15" s="66"/>
      <c r="V15" s="66"/>
      <c r="W15" s="66"/>
    </row>
    <row r="16" spans="1:23" ht="13.15" customHeight="1">
      <c r="A16" s="2987" t="s">
        <v>11</v>
      </c>
      <c r="B16" s="2989" t="s">
        <v>11</v>
      </c>
      <c r="C16" s="3018" t="s">
        <v>38</v>
      </c>
      <c r="D16" s="2767" t="s">
        <v>821</v>
      </c>
      <c r="E16" s="2517" t="s">
        <v>41</v>
      </c>
      <c r="F16" s="2519" t="s">
        <v>213</v>
      </c>
      <c r="G16" s="1613" t="s">
        <v>816</v>
      </c>
      <c r="H16" s="1615">
        <f>I16+K16</f>
        <v>1</v>
      </c>
      <c r="I16" s="1659">
        <v>1</v>
      </c>
      <c r="J16" s="1659">
        <v>0</v>
      </c>
      <c r="K16" s="1659">
        <v>0</v>
      </c>
      <c r="L16" s="1659">
        <v>1.5</v>
      </c>
      <c r="M16" s="1660">
        <v>1.5</v>
      </c>
      <c r="N16" s="3008" t="s">
        <v>822</v>
      </c>
      <c r="O16" s="3010" t="s">
        <v>456</v>
      </c>
      <c r="P16" s="3012" t="s">
        <v>823</v>
      </c>
      <c r="Q16" s="3014" t="s">
        <v>823</v>
      </c>
      <c r="R16" s="81"/>
      <c r="S16" s="66"/>
      <c r="T16" s="76"/>
      <c r="U16" s="66"/>
      <c r="V16" s="66"/>
      <c r="W16" s="66"/>
    </row>
    <row r="17" spans="1:23" ht="13.5" thickBot="1">
      <c r="A17" s="2988"/>
      <c r="B17" s="2990"/>
      <c r="C17" s="3019"/>
      <c r="D17" s="3020"/>
      <c r="E17" s="2518"/>
      <c r="F17" s="2521"/>
      <c r="G17" s="1024" t="s">
        <v>12</v>
      </c>
      <c r="H17" s="1616">
        <f t="shared" ref="H17:M17" si="3">H16</f>
        <v>1</v>
      </c>
      <c r="I17" s="1616">
        <f t="shared" si="3"/>
        <v>1</v>
      </c>
      <c r="J17" s="1616">
        <f t="shared" si="3"/>
        <v>0</v>
      </c>
      <c r="K17" s="1616">
        <f t="shared" si="3"/>
        <v>0</v>
      </c>
      <c r="L17" s="1616">
        <f t="shared" si="3"/>
        <v>1.5</v>
      </c>
      <c r="M17" s="1616">
        <f t="shared" si="3"/>
        <v>1.5</v>
      </c>
      <c r="N17" s="3009"/>
      <c r="O17" s="3011"/>
      <c r="P17" s="3013"/>
      <c r="Q17" s="3015"/>
      <c r="R17" s="81"/>
      <c r="S17" s="66"/>
      <c r="T17" s="76"/>
      <c r="U17" s="66"/>
      <c r="V17" s="66"/>
      <c r="W17" s="66"/>
    </row>
    <row r="18" spans="1:23" ht="13.15" customHeight="1">
      <c r="A18" s="1617" t="s">
        <v>11</v>
      </c>
      <c r="B18" s="2407" t="s">
        <v>11</v>
      </c>
      <c r="C18" s="2499" t="s">
        <v>39</v>
      </c>
      <c r="D18" s="2501" t="s">
        <v>1117</v>
      </c>
      <c r="E18" s="2517" t="s">
        <v>41</v>
      </c>
      <c r="F18" s="2519" t="s">
        <v>213</v>
      </c>
      <c r="G18" s="1618" t="s">
        <v>1114</v>
      </c>
      <c r="H18" s="1619">
        <v>36.700000000000003</v>
      </c>
      <c r="I18" s="1620">
        <v>36.700000000000003</v>
      </c>
      <c r="J18" s="1620">
        <v>0</v>
      </c>
      <c r="K18" s="1620">
        <v>0</v>
      </c>
      <c r="L18" s="1621">
        <v>10</v>
      </c>
      <c r="M18" s="1620">
        <v>0</v>
      </c>
      <c r="N18" s="3008" t="s">
        <v>824</v>
      </c>
      <c r="O18" s="3010" t="s">
        <v>823</v>
      </c>
      <c r="P18" s="3012" t="s">
        <v>825</v>
      </c>
      <c r="Q18" s="3014" t="s">
        <v>76</v>
      </c>
      <c r="R18" s="81"/>
      <c r="S18" s="66"/>
      <c r="T18" s="76"/>
      <c r="U18" s="66"/>
      <c r="V18" s="66"/>
      <c r="W18" s="66"/>
    </row>
    <row r="19" spans="1:23" ht="13.5" thickBot="1">
      <c r="A19" s="1622"/>
      <c r="B19" s="2400"/>
      <c r="C19" s="2500"/>
      <c r="D19" s="2502"/>
      <c r="E19" s="2518"/>
      <c r="F19" s="2521"/>
      <c r="G19" s="179" t="s">
        <v>12</v>
      </c>
      <c r="H19" s="1623">
        <f t="shared" ref="H19:M19" si="4">H18</f>
        <v>36.700000000000003</v>
      </c>
      <c r="I19" s="1623">
        <f t="shared" si="4"/>
        <v>36.700000000000003</v>
      </c>
      <c r="J19" s="1623">
        <f t="shared" si="4"/>
        <v>0</v>
      </c>
      <c r="K19" s="1623">
        <f t="shared" si="4"/>
        <v>0</v>
      </c>
      <c r="L19" s="1623">
        <f t="shared" si="4"/>
        <v>10</v>
      </c>
      <c r="M19" s="1623">
        <f t="shared" si="4"/>
        <v>0</v>
      </c>
      <c r="N19" s="3009"/>
      <c r="O19" s="3011"/>
      <c r="P19" s="3013"/>
      <c r="Q19" s="3015"/>
      <c r="R19" s="81"/>
      <c r="S19" s="66"/>
      <c r="T19" s="76"/>
      <c r="U19" s="66"/>
      <c r="V19" s="66"/>
      <c r="W19" s="66"/>
    </row>
    <row r="20" spans="1:23" ht="13.15" customHeight="1" thickBot="1">
      <c r="A20" s="1021" t="s">
        <v>11</v>
      </c>
      <c r="B20" s="1028" t="s">
        <v>11</v>
      </c>
      <c r="C20" s="3016" t="s">
        <v>14</v>
      </c>
      <c r="D20" s="2573"/>
      <c r="E20" s="2573"/>
      <c r="F20" s="2573"/>
      <c r="G20" s="3017"/>
      <c r="H20" s="38">
        <f>H11+H13+H15+H17+H19</f>
        <v>37.700000000000003</v>
      </c>
      <c r="I20" s="38">
        <f t="shared" ref="I20:M20" si="5">I11+I13+I15+I17+I19</f>
        <v>37.700000000000003</v>
      </c>
      <c r="J20" s="38">
        <f t="shared" si="5"/>
        <v>0</v>
      </c>
      <c r="K20" s="38">
        <f t="shared" si="5"/>
        <v>0</v>
      </c>
      <c r="L20" s="38">
        <f t="shared" si="5"/>
        <v>62</v>
      </c>
      <c r="M20" s="38">
        <f t="shared" si="5"/>
        <v>48</v>
      </c>
      <c r="N20" s="1029"/>
      <c r="O20" s="1030"/>
      <c r="P20" s="1030"/>
      <c r="Q20" s="1031"/>
      <c r="R20" s="81"/>
      <c r="S20" s="66"/>
      <c r="T20" s="76"/>
      <c r="U20" s="66"/>
      <c r="V20" s="66"/>
      <c r="W20" s="66"/>
    </row>
    <row r="21" spans="1:23" ht="13.5" thickBot="1">
      <c r="A21" s="1021" t="s">
        <v>11</v>
      </c>
      <c r="B21" s="1022" t="s">
        <v>13</v>
      </c>
      <c r="C21" s="2508" t="s">
        <v>826</v>
      </c>
      <c r="D21" s="2509"/>
      <c r="E21" s="2509"/>
      <c r="F21" s="2509"/>
      <c r="G21" s="2509"/>
      <c r="H21" s="2509"/>
      <c r="I21" s="2509"/>
      <c r="J21" s="2509"/>
      <c r="K21" s="2509"/>
      <c r="L21" s="2509"/>
      <c r="M21" s="2509"/>
      <c r="N21" s="2509"/>
      <c r="O21" s="2509"/>
      <c r="P21" s="2509"/>
      <c r="Q21" s="2510"/>
      <c r="R21" s="81"/>
      <c r="S21" s="66"/>
      <c r="T21" s="76"/>
      <c r="U21" s="66"/>
      <c r="V21" s="66"/>
      <c r="W21" s="66"/>
    </row>
    <row r="22" spans="1:23">
      <c r="A22" s="2987" t="s">
        <v>11</v>
      </c>
      <c r="B22" s="2989" t="s">
        <v>13</v>
      </c>
      <c r="C22" s="2499" t="s">
        <v>11</v>
      </c>
      <c r="D22" s="2700" t="s">
        <v>827</v>
      </c>
      <c r="E22" s="2517" t="s">
        <v>41</v>
      </c>
      <c r="F22" s="2503" t="s">
        <v>213</v>
      </c>
      <c r="G22" s="3057" t="s">
        <v>816</v>
      </c>
      <c r="H22" s="3059">
        <f>I22+K22</f>
        <v>0</v>
      </c>
      <c r="I22" s="3059">
        <v>0</v>
      </c>
      <c r="J22" s="3061">
        <v>0</v>
      </c>
      <c r="K22" s="3059">
        <v>0</v>
      </c>
      <c r="L22" s="1624">
        <v>0</v>
      </c>
      <c r="M22" s="3059">
        <v>0</v>
      </c>
      <c r="N22" s="2525" t="s">
        <v>828</v>
      </c>
      <c r="O22" s="3006" t="s">
        <v>76</v>
      </c>
      <c r="P22" s="3065" t="s">
        <v>76</v>
      </c>
      <c r="Q22" s="3001" t="s">
        <v>76</v>
      </c>
      <c r="R22" s="66"/>
      <c r="S22" s="66"/>
      <c r="T22" s="66"/>
      <c r="U22" s="66"/>
      <c r="V22" s="66"/>
      <c r="W22" s="66"/>
    </row>
    <row r="23" spans="1:23" ht="13.5" thickBot="1">
      <c r="A23" s="2997"/>
      <c r="B23" s="2532"/>
      <c r="C23" s="2511"/>
      <c r="D23" s="2701"/>
      <c r="E23" s="2520"/>
      <c r="F23" s="2514"/>
      <c r="G23" s="3058"/>
      <c r="H23" s="3060"/>
      <c r="I23" s="3060"/>
      <c r="J23" s="3062"/>
      <c r="K23" s="3060"/>
      <c r="L23" s="148"/>
      <c r="M23" s="3063"/>
      <c r="N23" s="2526"/>
      <c r="O23" s="3064"/>
      <c r="P23" s="3066"/>
      <c r="Q23" s="3002"/>
      <c r="R23" s="66"/>
      <c r="S23" s="66"/>
      <c r="T23" s="66"/>
      <c r="U23" s="66"/>
      <c r="V23" s="66"/>
      <c r="W23" s="66"/>
    </row>
    <row r="24" spans="1:23" ht="13.15" customHeight="1" thickBot="1">
      <c r="A24" s="2988"/>
      <c r="B24" s="2990"/>
      <c r="C24" s="2500"/>
      <c r="D24" s="2702"/>
      <c r="E24" s="2521"/>
      <c r="F24" s="2504"/>
      <c r="G24" s="1625" t="s">
        <v>12</v>
      </c>
      <c r="H24" s="1095">
        <f>H22</f>
        <v>0</v>
      </c>
      <c r="I24" s="1095">
        <f>SUM(I22:I23)</f>
        <v>0</v>
      </c>
      <c r="J24" s="504">
        <f>SUM(J22:J23)</f>
        <v>0</v>
      </c>
      <c r="K24" s="183">
        <f>SUM(K22:K23)</f>
        <v>0</v>
      </c>
      <c r="L24" s="1094">
        <f>L22</f>
        <v>0</v>
      </c>
      <c r="M24" s="183">
        <f>M22</f>
        <v>0</v>
      </c>
      <c r="N24" s="2527"/>
      <c r="O24" s="3007"/>
      <c r="P24" s="3067"/>
      <c r="Q24" s="3003"/>
      <c r="R24" s="66"/>
      <c r="S24" s="66"/>
      <c r="T24" s="66"/>
      <c r="U24" s="66"/>
      <c r="V24" s="66"/>
      <c r="W24" s="66"/>
    </row>
    <row r="25" spans="1:23">
      <c r="A25" s="2528" t="s">
        <v>11</v>
      </c>
      <c r="B25" s="2531" t="s">
        <v>13</v>
      </c>
      <c r="C25" s="2998" t="s">
        <v>13</v>
      </c>
      <c r="D25" s="2534" t="s">
        <v>829</v>
      </c>
      <c r="E25" s="2682" t="s">
        <v>41</v>
      </c>
      <c r="F25" s="3004" t="s">
        <v>213</v>
      </c>
      <c r="G25" s="1661" t="s">
        <v>93</v>
      </c>
      <c r="H25" s="1049">
        <f>I25+K25</f>
        <v>0</v>
      </c>
      <c r="I25" s="1049">
        <v>0</v>
      </c>
      <c r="J25" s="118">
        <v>0</v>
      </c>
      <c r="K25" s="1049">
        <v>0</v>
      </c>
      <c r="L25" s="1100">
        <v>0</v>
      </c>
      <c r="M25" s="1049">
        <v>0</v>
      </c>
      <c r="N25" s="2525" t="s">
        <v>828</v>
      </c>
      <c r="O25" s="3006" t="s">
        <v>76</v>
      </c>
      <c r="P25" s="3006" t="s">
        <v>76</v>
      </c>
      <c r="Q25" s="3001" t="s">
        <v>76</v>
      </c>
      <c r="R25" s="66"/>
      <c r="S25" s="66"/>
      <c r="T25" s="66"/>
      <c r="U25" s="66"/>
      <c r="V25" s="66"/>
      <c r="W25" s="66"/>
    </row>
    <row r="26" spans="1:23" ht="13.5" thickBot="1">
      <c r="A26" s="2530"/>
      <c r="B26" s="2533"/>
      <c r="C26" s="3000"/>
      <c r="D26" s="2536"/>
      <c r="E26" s="2685"/>
      <c r="F26" s="3005"/>
      <c r="G26" s="1626" t="s">
        <v>12</v>
      </c>
      <c r="H26" s="1627">
        <f>H25</f>
        <v>0</v>
      </c>
      <c r="I26" s="1627">
        <f>SUM(I25:I25)</f>
        <v>0</v>
      </c>
      <c r="J26" s="1627">
        <f>SUM(J25:J25)</f>
        <v>0</v>
      </c>
      <c r="K26" s="1627">
        <f>SUM(K25:K25)</f>
        <v>0</v>
      </c>
      <c r="L26" s="1628">
        <f>L25</f>
        <v>0</v>
      </c>
      <c r="M26" s="1627">
        <f>M25</f>
        <v>0</v>
      </c>
      <c r="N26" s="2542"/>
      <c r="O26" s="3007"/>
      <c r="P26" s="3007"/>
      <c r="Q26" s="3003"/>
      <c r="R26" s="66"/>
      <c r="S26" s="66"/>
      <c r="T26" s="66"/>
      <c r="U26" s="66"/>
      <c r="V26" s="66"/>
      <c r="W26" s="66"/>
    </row>
    <row r="27" spans="1:23" ht="13.15" customHeight="1" thickBot="1">
      <c r="A27" s="2528" t="s">
        <v>11</v>
      </c>
      <c r="B27" s="2531" t="s">
        <v>13</v>
      </c>
      <c r="C27" s="2998" t="s">
        <v>35</v>
      </c>
      <c r="D27" s="2534" t="s">
        <v>830</v>
      </c>
      <c r="E27" s="2481" t="s">
        <v>41</v>
      </c>
      <c r="F27" s="2484" t="s">
        <v>213</v>
      </c>
      <c r="G27" s="2412" t="s">
        <v>816</v>
      </c>
      <c r="H27" s="1049">
        <f>I27+K27</f>
        <v>30</v>
      </c>
      <c r="I27" s="1049">
        <v>30</v>
      </c>
      <c r="J27" s="118">
        <v>0</v>
      </c>
      <c r="K27" s="1049">
        <v>0</v>
      </c>
      <c r="L27" s="122">
        <v>30</v>
      </c>
      <c r="M27" s="1049">
        <v>30</v>
      </c>
      <c r="N27" s="1629" t="s">
        <v>831</v>
      </c>
      <c r="O27" s="1630" t="s">
        <v>585</v>
      </c>
      <c r="P27" s="26" t="s">
        <v>585</v>
      </c>
      <c r="Q27" s="1631" t="s">
        <v>585</v>
      </c>
      <c r="R27" s="81"/>
      <c r="S27" s="81"/>
      <c r="T27" s="81"/>
      <c r="U27" s="81"/>
      <c r="V27" s="81"/>
      <c r="W27" s="81"/>
    </row>
    <row r="28" spans="1:23" ht="24">
      <c r="A28" s="2529"/>
      <c r="B28" s="2532"/>
      <c r="C28" s="2999"/>
      <c r="D28" s="2535"/>
      <c r="E28" s="2513"/>
      <c r="F28" s="2514"/>
      <c r="G28" s="2413" t="s">
        <v>93</v>
      </c>
      <c r="H28" s="2404">
        <f>I28+K28</f>
        <v>0</v>
      </c>
      <c r="I28" s="2404">
        <v>0</v>
      </c>
      <c r="J28" s="2414">
        <v>0</v>
      </c>
      <c r="K28" s="2404">
        <v>0</v>
      </c>
      <c r="L28" s="2415">
        <v>0</v>
      </c>
      <c r="M28" s="2414">
        <v>0</v>
      </c>
      <c r="N28" s="1632" t="s">
        <v>832</v>
      </c>
      <c r="O28" s="1633" t="s">
        <v>76</v>
      </c>
      <c r="P28" s="589" t="s">
        <v>76</v>
      </c>
      <c r="Q28" s="592" t="s">
        <v>76</v>
      </c>
      <c r="R28" s="81"/>
      <c r="S28" s="81"/>
      <c r="T28" s="81"/>
      <c r="U28" s="81"/>
      <c r="V28" s="81"/>
      <c r="W28" s="81"/>
    </row>
    <row r="29" spans="1:23" ht="36.6" customHeight="1" thickBot="1">
      <c r="A29" s="2530"/>
      <c r="B29" s="2533"/>
      <c r="C29" s="3000"/>
      <c r="D29" s="2536"/>
      <c r="E29" s="2483"/>
      <c r="F29" s="2486"/>
      <c r="G29" s="1024" t="s">
        <v>12</v>
      </c>
      <c r="H29" s="1095">
        <f t="shared" ref="H29:M29" si="6">H27+H28</f>
        <v>30</v>
      </c>
      <c r="I29" s="1095">
        <f t="shared" si="6"/>
        <v>30</v>
      </c>
      <c r="J29" s="1095">
        <f t="shared" si="6"/>
        <v>0</v>
      </c>
      <c r="K29" s="1095">
        <f t="shared" si="6"/>
        <v>0</v>
      </c>
      <c r="L29" s="1095">
        <f t="shared" si="6"/>
        <v>30</v>
      </c>
      <c r="M29" s="1095">
        <f t="shared" si="6"/>
        <v>30</v>
      </c>
      <c r="N29" s="2401" t="s">
        <v>833</v>
      </c>
      <c r="O29" s="2405" t="s">
        <v>298</v>
      </c>
      <c r="P29" s="2403" t="s">
        <v>298</v>
      </c>
      <c r="Q29" s="2402" t="s">
        <v>298</v>
      </c>
      <c r="R29" s="66"/>
      <c r="S29" s="66"/>
      <c r="T29" s="76"/>
      <c r="U29" s="66"/>
      <c r="V29" s="66"/>
      <c r="W29" s="66"/>
    </row>
    <row r="30" spans="1:23">
      <c r="A30" s="2987" t="s">
        <v>11</v>
      </c>
      <c r="B30" s="2989" t="s">
        <v>13</v>
      </c>
      <c r="C30" s="2499" t="s">
        <v>58</v>
      </c>
      <c r="D30" s="2501" t="s">
        <v>834</v>
      </c>
      <c r="E30" s="2519" t="s">
        <v>41</v>
      </c>
      <c r="F30" s="2993" t="s">
        <v>213</v>
      </c>
      <c r="G30" s="2416" t="s">
        <v>816</v>
      </c>
      <c r="H30" s="1049">
        <f>I30+K30</f>
        <v>0</v>
      </c>
      <c r="I30" s="1049">
        <v>0</v>
      </c>
      <c r="J30" s="1634">
        <v>0</v>
      </c>
      <c r="K30" s="1049">
        <v>0</v>
      </c>
      <c r="L30" s="1049">
        <v>0</v>
      </c>
      <c r="M30" s="1049">
        <v>0</v>
      </c>
      <c r="N30" s="2995" t="s">
        <v>835</v>
      </c>
      <c r="O30" s="3055" t="s">
        <v>76</v>
      </c>
      <c r="P30" s="3006" t="s">
        <v>76</v>
      </c>
      <c r="Q30" s="3001" t="s">
        <v>76</v>
      </c>
      <c r="R30" s="66"/>
      <c r="S30" s="66"/>
      <c r="T30" s="76"/>
      <c r="U30" s="66"/>
      <c r="V30" s="66"/>
      <c r="W30" s="66"/>
    </row>
    <row r="31" spans="1:23" ht="13.5" thickBot="1">
      <c r="A31" s="2988"/>
      <c r="B31" s="2990"/>
      <c r="C31" s="2500"/>
      <c r="D31" s="2502"/>
      <c r="E31" s="2521"/>
      <c r="F31" s="2994"/>
      <c r="G31" s="1024" t="s">
        <v>12</v>
      </c>
      <c r="H31" s="183">
        <f t="shared" ref="H31:M31" si="7">SUM(H30)</f>
        <v>0</v>
      </c>
      <c r="I31" s="183">
        <f t="shared" si="7"/>
        <v>0</v>
      </c>
      <c r="J31" s="1095">
        <f t="shared" si="7"/>
        <v>0</v>
      </c>
      <c r="K31" s="183">
        <f t="shared" si="7"/>
        <v>0</v>
      </c>
      <c r="L31" s="183">
        <f t="shared" si="7"/>
        <v>0</v>
      </c>
      <c r="M31" s="183">
        <f t="shared" si="7"/>
        <v>0</v>
      </c>
      <c r="N31" s="2996"/>
      <c r="O31" s="3056"/>
      <c r="P31" s="3007"/>
      <c r="Q31" s="3003"/>
      <c r="R31" s="66"/>
      <c r="S31" s="66"/>
      <c r="T31" s="76"/>
      <c r="U31" s="66"/>
      <c r="V31" s="66"/>
      <c r="W31" s="66"/>
    </row>
    <row r="32" spans="1:23" ht="13.15" customHeight="1" thickBot="1">
      <c r="A32" s="1032" t="s">
        <v>11</v>
      </c>
      <c r="B32" s="1028" t="s">
        <v>13</v>
      </c>
      <c r="C32" s="2392"/>
      <c r="D32" s="1635" t="s">
        <v>14</v>
      </c>
      <c r="E32" s="2406"/>
      <c r="F32" s="2391"/>
      <c r="G32" s="2393"/>
      <c r="H32" s="1033">
        <f t="shared" ref="H32:M32" si="8">+H29+H26+H24+H31</f>
        <v>30</v>
      </c>
      <c r="I32" s="1033">
        <f t="shared" si="8"/>
        <v>30</v>
      </c>
      <c r="J32" s="1033">
        <f t="shared" si="8"/>
        <v>0</v>
      </c>
      <c r="K32" s="1033">
        <f t="shared" si="8"/>
        <v>0</v>
      </c>
      <c r="L32" s="1033">
        <f t="shared" si="8"/>
        <v>30</v>
      </c>
      <c r="M32" s="1033">
        <f t="shared" si="8"/>
        <v>30</v>
      </c>
      <c r="N32" s="1029"/>
      <c r="O32" s="1030"/>
      <c r="P32" s="1030"/>
      <c r="Q32" s="1031"/>
      <c r="R32" s="66"/>
      <c r="S32" s="66"/>
      <c r="T32" s="76"/>
      <c r="U32" s="66"/>
      <c r="V32" s="66"/>
      <c r="W32" s="66"/>
    </row>
    <row r="33" spans="1:23" ht="13.5" thickBot="1">
      <c r="A33" s="1021" t="s">
        <v>11</v>
      </c>
      <c r="B33" s="1022" t="s">
        <v>35</v>
      </c>
      <c r="C33" s="2508" t="s">
        <v>836</v>
      </c>
      <c r="D33" s="2509"/>
      <c r="E33" s="2546"/>
      <c r="F33" s="2546"/>
      <c r="G33" s="2509"/>
      <c r="H33" s="2509"/>
      <c r="I33" s="2509"/>
      <c r="J33" s="2509"/>
      <c r="K33" s="2509"/>
      <c r="L33" s="2509"/>
      <c r="M33" s="2509"/>
      <c r="N33" s="2509"/>
      <c r="O33" s="2509"/>
      <c r="P33" s="2509"/>
      <c r="Q33" s="2510"/>
      <c r="R33" s="66"/>
      <c r="S33" s="66"/>
      <c r="T33" s="76"/>
      <c r="U33" s="66"/>
      <c r="V33" s="66"/>
      <c r="W33" s="66"/>
    </row>
    <row r="34" spans="1:23" ht="22.5">
      <c r="A34" s="2951" t="s">
        <v>11</v>
      </c>
      <c r="B34" s="2953" t="s">
        <v>35</v>
      </c>
      <c r="C34" s="2557" t="s">
        <v>58</v>
      </c>
      <c r="D34" s="2955" t="s">
        <v>837</v>
      </c>
      <c r="E34" s="2957" t="s">
        <v>41</v>
      </c>
      <c r="F34" s="2561" t="s">
        <v>213</v>
      </c>
      <c r="G34" s="1636" t="s">
        <v>816</v>
      </c>
      <c r="H34" s="2411">
        <f>I34+K34</f>
        <v>3.5</v>
      </c>
      <c r="I34" s="2411">
        <v>3.5</v>
      </c>
      <c r="J34" s="2411">
        <v>0</v>
      </c>
      <c r="K34" s="1637">
        <v>0</v>
      </c>
      <c r="L34" s="1638">
        <v>3.5</v>
      </c>
      <c r="M34" s="1638">
        <v>3.5</v>
      </c>
      <c r="N34" s="2991" t="s">
        <v>838</v>
      </c>
      <c r="O34" s="2976" t="s">
        <v>42</v>
      </c>
      <c r="P34" s="2972" t="s">
        <v>42</v>
      </c>
      <c r="Q34" s="2978" t="s">
        <v>42</v>
      </c>
      <c r="R34" s="66"/>
      <c r="S34" s="66"/>
      <c r="T34" s="66"/>
      <c r="U34" s="66"/>
      <c r="V34" s="66"/>
      <c r="W34" s="66"/>
    </row>
    <row r="35" spans="1:23" ht="13.5" thickBot="1">
      <c r="A35" s="2952"/>
      <c r="B35" s="2954"/>
      <c r="C35" s="2560"/>
      <c r="D35" s="2963"/>
      <c r="E35" s="2958"/>
      <c r="F35" s="2564"/>
      <c r="G35" s="1639" t="s">
        <v>12</v>
      </c>
      <c r="H35" s="1051">
        <f t="shared" ref="H35:M35" si="9">H34</f>
        <v>3.5</v>
      </c>
      <c r="I35" s="1051">
        <f t="shared" si="9"/>
        <v>3.5</v>
      </c>
      <c r="J35" s="1051">
        <f t="shared" si="9"/>
        <v>0</v>
      </c>
      <c r="K35" s="133">
        <f t="shared" si="9"/>
        <v>0</v>
      </c>
      <c r="L35" s="1095">
        <f t="shared" si="9"/>
        <v>3.5</v>
      </c>
      <c r="M35" s="1095">
        <f t="shared" si="9"/>
        <v>3.5</v>
      </c>
      <c r="N35" s="2992"/>
      <c r="O35" s="2977"/>
      <c r="P35" s="2973"/>
      <c r="Q35" s="2979"/>
      <c r="R35" s="66"/>
      <c r="S35" s="66"/>
      <c r="T35" s="66"/>
      <c r="U35" s="66"/>
      <c r="V35" s="66"/>
      <c r="W35" s="66"/>
    </row>
    <row r="36" spans="1:23" ht="13.15" customHeight="1">
      <c r="A36" s="2951" t="s">
        <v>11</v>
      </c>
      <c r="B36" s="2953" t="s">
        <v>35</v>
      </c>
      <c r="C36" s="2557" t="s">
        <v>39</v>
      </c>
      <c r="D36" s="2959" t="s">
        <v>839</v>
      </c>
      <c r="E36" s="2957" t="s">
        <v>41</v>
      </c>
      <c r="F36" s="2561" t="s">
        <v>213</v>
      </c>
      <c r="G36" s="1640" t="s">
        <v>816</v>
      </c>
      <c r="H36" s="1641">
        <f>I36+K36</f>
        <v>4</v>
      </c>
      <c r="I36" s="1662">
        <v>4</v>
      </c>
      <c r="J36" s="1662">
        <v>0</v>
      </c>
      <c r="K36" s="1662">
        <v>0</v>
      </c>
      <c r="L36" s="1641">
        <v>0</v>
      </c>
      <c r="M36" s="1642">
        <v>0</v>
      </c>
      <c r="N36" s="2968" t="s">
        <v>840</v>
      </c>
      <c r="O36" s="2976">
        <v>3</v>
      </c>
      <c r="P36" s="2972">
        <v>0</v>
      </c>
      <c r="Q36" s="2978">
        <v>0</v>
      </c>
      <c r="R36" s="66"/>
      <c r="S36" s="66"/>
      <c r="T36" s="66"/>
      <c r="U36" s="66"/>
      <c r="V36" s="66"/>
      <c r="W36" s="66"/>
    </row>
    <row r="37" spans="1:23" ht="13.5" thickBot="1">
      <c r="A37" s="2952"/>
      <c r="B37" s="2954"/>
      <c r="C37" s="2560"/>
      <c r="D37" s="2960"/>
      <c r="E37" s="2958"/>
      <c r="F37" s="2564"/>
      <c r="G37" s="1625" t="s">
        <v>12</v>
      </c>
      <c r="H37" s="1051">
        <f t="shared" ref="H37:M37" si="10">H36</f>
        <v>4</v>
      </c>
      <c r="I37" s="1051">
        <f t="shared" si="10"/>
        <v>4</v>
      </c>
      <c r="J37" s="1051">
        <f t="shared" si="10"/>
        <v>0</v>
      </c>
      <c r="K37" s="1051">
        <f t="shared" si="10"/>
        <v>0</v>
      </c>
      <c r="L37" s="1051">
        <f t="shared" si="10"/>
        <v>0</v>
      </c>
      <c r="M37" s="1058">
        <f t="shared" si="10"/>
        <v>0</v>
      </c>
      <c r="N37" s="2969"/>
      <c r="O37" s="2977"/>
      <c r="P37" s="2973"/>
      <c r="Q37" s="2979"/>
      <c r="R37" s="66"/>
      <c r="S37" s="66"/>
      <c r="T37" s="66"/>
      <c r="U37" s="66"/>
      <c r="V37" s="66"/>
      <c r="W37" s="66"/>
    </row>
    <row r="38" spans="1:23" ht="13.15" customHeight="1">
      <c r="A38" s="2951" t="s">
        <v>11</v>
      </c>
      <c r="B38" s="2953" t="s">
        <v>35</v>
      </c>
      <c r="C38" s="2557" t="s">
        <v>60</v>
      </c>
      <c r="D38" s="2955" t="s">
        <v>841</v>
      </c>
      <c r="E38" s="2957" t="s">
        <v>41</v>
      </c>
      <c r="F38" s="2561" t="s">
        <v>213</v>
      </c>
      <c r="G38" s="2417" t="s">
        <v>816</v>
      </c>
      <c r="H38" s="1643">
        <v>30</v>
      </c>
      <c r="I38" s="1643">
        <v>30</v>
      </c>
      <c r="J38" s="1643">
        <v>0</v>
      </c>
      <c r="K38" s="1644">
        <v>0</v>
      </c>
      <c r="L38" s="1645">
        <v>20</v>
      </c>
      <c r="M38" s="1645">
        <v>20</v>
      </c>
      <c r="N38" s="2974" t="s">
        <v>842</v>
      </c>
      <c r="O38" s="2976">
        <v>1</v>
      </c>
      <c r="P38" s="2972">
        <v>1</v>
      </c>
      <c r="Q38" s="2978">
        <v>1</v>
      </c>
      <c r="R38" s="66"/>
      <c r="S38" s="66"/>
      <c r="T38" s="66"/>
      <c r="U38" s="66"/>
      <c r="V38" s="66"/>
      <c r="W38" s="66"/>
    </row>
    <row r="39" spans="1:23" ht="13.5" thickBot="1">
      <c r="A39" s="2952"/>
      <c r="B39" s="2954"/>
      <c r="C39" s="2560"/>
      <c r="D39" s="2963"/>
      <c r="E39" s="2958"/>
      <c r="F39" s="2564"/>
      <c r="G39" s="1639" t="s">
        <v>12</v>
      </c>
      <c r="H39" s="1051">
        <f t="shared" ref="H39:M39" si="11">H38</f>
        <v>30</v>
      </c>
      <c r="I39" s="1051">
        <f t="shared" si="11"/>
        <v>30</v>
      </c>
      <c r="J39" s="1051">
        <f t="shared" si="11"/>
        <v>0</v>
      </c>
      <c r="K39" s="133">
        <f t="shared" si="11"/>
        <v>0</v>
      </c>
      <c r="L39" s="1095">
        <f t="shared" si="11"/>
        <v>20</v>
      </c>
      <c r="M39" s="1095">
        <f t="shared" si="11"/>
        <v>20</v>
      </c>
      <c r="N39" s="2986"/>
      <c r="O39" s="2977"/>
      <c r="P39" s="2973"/>
      <c r="Q39" s="2979"/>
      <c r="R39" s="66"/>
      <c r="S39" s="66"/>
      <c r="T39" s="66"/>
      <c r="U39" s="66"/>
      <c r="V39" s="66"/>
      <c r="W39" s="66"/>
    </row>
    <row r="40" spans="1:23" ht="24" customHeight="1">
      <c r="A40" s="2951" t="s">
        <v>11</v>
      </c>
      <c r="B40" s="2953" t="s">
        <v>35</v>
      </c>
      <c r="C40" s="2557" t="s">
        <v>70</v>
      </c>
      <c r="D40" s="2955" t="s">
        <v>843</v>
      </c>
      <c r="E40" s="2957" t="s">
        <v>41</v>
      </c>
      <c r="F40" s="2561" t="s">
        <v>213</v>
      </c>
      <c r="G40" s="1636" t="s">
        <v>816</v>
      </c>
      <c r="H40" s="1643">
        <f>I40+K40</f>
        <v>46</v>
      </c>
      <c r="I40" s="1643">
        <v>46</v>
      </c>
      <c r="J40" s="1643">
        <v>0</v>
      </c>
      <c r="K40" s="1644">
        <v>0</v>
      </c>
      <c r="L40" s="1645">
        <v>30</v>
      </c>
      <c r="M40" s="1645">
        <v>30</v>
      </c>
      <c r="N40" s="2974" t="s">
        <v>844</v>
      </c>
      <c r="O40" s="2976">
        <v>63.2</v>
      </c>
      <c r="P40" s="2972">
        <v>63.2</v>
      </c>
      <c r="Q40" s="2978">
        <v>63.2</v>
      </c>
      <c r="R40" s="66"/>
      <c r="S40" s="66"/>
      <c r="T40" s="66"/>
      <c r="U40" s="66"/>
      <c r="V40" s="66"/>
      <c r="W40" s="66"/>
    </row>
    <row r="41" spans="1:23" ht="13.5" thickBot="1">
      <c r="A41" s="2952"/>
      <c r="B41" s="2954"/>
      <c r="C41" s="2560"/>
      <c r="D41" s="2963"/>
      <c r="E41" s="2958"/>
      <c r="F41" s="2564"/>
      <c r="G41" s="1639" t="s">
        <v>12</v>
      </c>
      <c r="H41" s="1051">
        <f t="shared" ref="H41:M41" si="12">H40</f>
        <v>46</v>
      </c>
      <c r="I41" s="1051">
        <f t="shared" si="12"/>
        <v>46</v>
      </c>
      <c r="J41" s="1051">
        <f t="shared" si="12"/>
        <v>0</v>
      </c>
      <c r="K41" s="1051">
        <f t="shared" si="12"/>
        <v>0</v>
      </c>
      <c r="L41" s="1095">
        <f t="shared" si="12"/>
        <v>30</v>
      </c>
      <c r="M41" s="1095">
        <f t="shared" si="12"/>
        <v>30</v>
      </c>
      <c r="N41" s="2986"/>
      <c r="O41" s="2977"/>
      <c r="P41" s="2973"/>
      <c r="Q41" s="2979"/>
      <c r="R41" s="66"/>
      <c r="S41" s="66"/>
      <c r="T41" s="66"/>
      <c r="U41" s="66"/>
      <c r="V41" s="66"/>
      <c r="W41" s="66"/>
    </row>
    <row r="42" spans="1:23" ht="24" customHeight="1">
      <c r="A42" s="2951" t="s">
        <v>11</v>
      </c>
      <c r="B42" s="2953" t="s">
        <v>35</v>
      </c>
      <c r="C42" s="2557" t="s">
        <v>63</v>
      </c>
      <c r="D42" s="2955" t="s">
        <v>845</v>
      </c>
      <c r="E42" s="2957" t="s">
        <v>41</v>
      </c>
      <c r="F42" s="2980">
        <v>7</v>
      </c>
      <c r="G42" s="1646" t="s">
        <v>816</v>
      </c>
      <c r="H42" s="1647">
        <f>I42+K42</f>
        <v>0</v>
      </c>
      <c r="I42" s="1643">
        <v>0</v>
      </c>
      <c r="J42" s="1643">
        <v>0</v>
      </c>
      <c r="K42" s="1644">
        <v>0</v>
      </c>
      <c r="L42" s="1645">
        <v>0</v>
      </c>
      <c r="M42" s="1645">
        <v>0</v>
      </c>
      <c r="N42" s="2974" t="s">
        <v>846</v>
      </c>
      <c r="O42" s="2976">
        <v>0</v>
      </c>
      <c r="P42" s="2972">
        <v>0</v>
      </c>
      <c r="Q42" s="2978">
        <v>0</v>
      </c>
      <c r="R42" s="66"/>
      <c r="S42" s="66"/>
      <c r="T42" s="66"/>
      <c r="U42" s="66"/>
      <c r="V42" s="66"/>
      <c r="W42" s="66"/>
    </row>
    <row r="43" spans="1:23" ht="13.5" thickBot="1">
      <c r="A43" s="2952"/>
      <c r="B43" s="2954"/>
      <c r="C43" s="2560"/>
      <c r="D43" s="2963"/>
      <c r="E43" s="2958"/>
      <c r="F43" s="2981"/>
      <c r="G43" s="1639" t="s">
        <v>12</v>
      </c>
      <c r="H43" s="1051">
        <f t="shared" ref="H43:M43" si="13">H42</f>
        <v>0</v>
      </c>
      <c r="I43" s="1051">
        <f t="shared" si="13"/>
        <v>0</v>
      </c>
      <c r="J43" s="1051">
        <f t="shared" si="13"/>
        <v>0</v>
      </c>
      <c r="K43" s="133">
        <f t="shared" si="13"/>
        <v>0</v>
      </c>
      <c r="L43" s="1095">
        <f t="shared" si="13"/>
        <v>0</v>
      </c>
      <c r="M43" s="1095">
        <f t="shared" si="13"/>
        <v>0</v>
      </c>
      <c r="N43" s="2975"/>
      <c r="O43" s="2977"/>
      <c r="P43" s="2973"/>
      <c r="Q43" s="2979"/>
      <c r="R43" s="66"/>
      <c r="S43" s="66"/>
      <c r="T43" s="66"/>
      <c r="U43" s="66"/>
      <c r="V43" s="66"/>
      <c r="W43" s="66"/>
    </row>
    <row r="44" spans="1:23" ht="13.15" customHeight="1">
      <c r="A44" s="2951" t="s">
        <v>11</v>
      </c>
      <c r="B44" s="2953" t="s">
        <v>35</v>
      </c>
      <c r="C44" s="2557" t="s">
        <v>40</v>
      </c>
      <c r="D44" s="2959" t="s">
        <v>847</v>
      </c>
      <c r="E44" s="2984">
        <v>288724610</v>
      </c>
      <c r="F44" s="2980">
        <v>7</v>
      </c>
      <c r="G44" s="2418" t="s">
        <v>1115</v>
      </c>
      <c r="H44" s="2419">
        <f>I44+K44</f>
        <v>0.8</v>
      </c>
      <c r="I44" s="2419">
        <v>0.8</v>
      </c>
      <c r="J44" s="2419">
        <v>0</v>
      </c>
      <c r="K44" s="2419">
        <v>0</v>
      </c>
      <c r="L44" s="2419">
        <v>0.8</v>
      </c>
      <c r="M44" s="2420">
        <v>0.8</v>
      </c>
      <c r="N44" s="2982" t="s">
        <v>848</v>
      </c>
      <c r="O44" s="2421">
        <v>4</v>
      </c>
      <c r="P44" s="2422">
        <v>4</v>
      </c>
      <c r="Q44" s="2423">
        <v>4</v>
      </c>
      <c r="R44" s="66"/>
      <c r="S44" s="66"/>
      <c r="T44" s="66"/>
      <c r="U44" s="66"/>
      <c r="V44" s="66"/>
      <c r="W44" s="66"/>
    </row>
    <row r="45" spans="1:23" ht="13.5" thickBot="1">
      <c r="A45" s="2952"/>
      <c r="B45" s="2954"/>
      <c r="C45" s="2560"/>
      <c r="D45" s="2960"/>
      <c r="E45" s="2985"/>
      <c r="F45" s="2981"/>
      <c r="G45" s="2424" t="s">
        <v>12</v>
      </c>
      <c r="H45" s="181">
        <f>H44</f>
        <v>0.8</v>
      </c>
      <c r="I45" s="181">
        <f t="shared" ref="I45:M45" si="14">I44</f>
        <v>0.8</v>
      </c>
      <c r="J45" s="181">
        <f t="shared" si="14"/>
        <v>0</v>
      </c>
      <c r="K45" s="181">
        <f t="shared" si="14"/>
        <v>0</v>
      </c>
      <c r="L45" s="181">
        <f t="shared" si="14"/>
        <v>0.8</v>
      </c>
      <c r="M45" s="181">
        <f t="shared" si="14"/>
        <v>0.8</v>
      </c>
      <c r="N45" s="2983"/>
      <c r="O45" s="2421"/>
      <c r="P45" s="2422"/>
      <c r="Q45" s="2423"/>
      <c r="R45" s="66"/>
      <c r="S45" s="66"/>
      <c r="T45" s="66"/>
      <c r="U45" s="66"/>
      <c r="V45" s="66"/>
      <c r="W45" s="66"/>
    </row>
    <row r="46" spans="1:23" ht="24" customHeight="1">
      <c r="A46" s="2951" t="s">
        <v>11</v>
      </c>
      <c r="B46" s="2953" t="s">
        <v>35</v>
      </c>
      <c r="C46" s="2557" t="s">
        <v>505</v>
      </c>
      <c r="D46" s="2955" t="s">
        <v>1116</v>
      </c>
      <c r="E46" s="2957" t="s">
        <v>41</v>
      </c>
      <c r="F46" s="2561" t="s">
        <v>213</v>
      </c>
      <c r="G46" s="2417" t="s">
        <v>816</v>
      </c>
      <c r="H46" s="1643">
        <f>I46+K46</f>
        <v>20</v>
      </c>
      <c r="I46" s="1643">
        <v>20</v>
      </c>
      <c r="J46" s="1643">
        <v>0</v>
      </c>
      <c r="K46" s="1644">
        <v>0</v>
      </c>
      <c r="L46" s="1645">
        <v>20</v>
      </c>
      <c r="M46" s="1645">
        <v>0</v>
      </c>
      <c r="N46" s="2974" t="s">
        <v>848</v>
      </c>
      <c r="O46" s="2976" t="s">
        <v>42</v>
      </c>
      <c r="P46" s="2972" t="s">
        <v>42</v>
      </c>
      <c r="Q46" s="2978" t="s">
        <v>42</v>
      </c>
      <c r="R46" s="66"/>
      <c r="S46" s="66"/>
      <c r="T46" s="66"/>
      <c r="U46" s="66"/>
      <c r="V46" s="66"/>
      <c r="W46" s="66"/>
    </row>
    <row r="47" spans="1:23" ht="13.5" thickBot="1">
      <c r="A47" s="2952"/>
      <c r="B47" s="2954"/>
      <c r="C47" s="2560"/>
      <c r="D47" s="2963"/>
      <c r="E47" s="2958"/>
      <c r="F47" s="2564"/>
      <c r="G47" s="1639" t="s">
        <v>12</v>
      </c>
      <c r="H47" s="1051">
        <f>H46</f>
        <v>20</v>
      </c>
      <c r="I47" s="1051">
        <f t="shared" ref="I47:M47" si="15">I46</f>
        <v>20</v>
      </c>
      <c r="J47" s="1051">
        <f t="shared" si="15"/>
        <v>0</v>
      </c>
      <c r="K47" s="133">
        <f t="shared" si="15"/>
        <v>0</v>
      </c>
      <c r="L47" s="1095">
        <f t="shared" si="15"/>
        <v>20</v>
      </c>
      <c r="M47" s="1095">
        <f t="shared" si="15"/>
        <v>0</v>
      </c>
      <c r="N47" s="2975"/>
      <c r="O47" s="2977"/>
      <c r="P47" s="2973"/>
      <c r="Q47" s="2979"/>
      <c r="R47" s="66"/>
      <c r="S47" s="66"/>
      <c r="T47" s="66"/>
      <c r="U47" s="66"/>
      <c r="V47" s="66"/>
      <c r="W47" s="66"/>
    </row>
    <row r="48" spans="1:23" ht="13.5" thickBot="1">
      <c r="A48" s="2399" t="s">
        <v>11</v>
      </c>
      <c r="B48" s="2400" t="s">
        <v>35</v>
      </c>
      <c r="C48" s="2572" t="s">
        <v>14</v>
      </c>
      <c r="D48" s="2573"/>
      <c r="E48" s="2573"/>
      <c r="F48" s="2573"/>
      <c r="G48" s="2573"/>
      <c r="H48" s="1648">
        <f>SUM(H35+H37+H39+H41+H45+H47+H43)</f>
        <v>104.3</v>
      </c>
      <c r="I48" s="1648">
        <f t="shared" ref="I48:M48" si="16">SUM(I35+I37+I39+I41+I45+I47+I43)</f>
        <v>104.3</v>
      </c>
      <c r="J48" s="1648">
        <f t="shared" si="16"/>
        <v>0</v>
      </c>
      <c r="K48" s="1648">
        <f t="shared" si="16"/>
        <v>0</v>
      </c>
      <c r="L48" s="1648">
        <f t="shared" si="16"/>
        <v>74.3</v>
      </c>
      <c r="M48" s="1648">
        <f t="shared" si="16"/>
        <v>54.3</v>
      </c>
      <c r="N48" s="1044"/>
      <c r="O48" s="1044"/>
      <c r="P48" s="1044"/>
      <c r="Q48" s="1045"/>
      <c r="R48" s="66"/>
      <c r="S48" s="66"/>
      <c r="T48" s="66"/>
      <c r="U48" s="66"/>
      <c r="V48" s="66"/>
      <c r="W48" s="66"/>
    </row>
    <row r="49" spans="1:23" ht="13.5" thickBot="1">
      <c r="A49" s="1021" t="s">
        <v>11</v>
      </c>
      <c r="B49" s="1022" t="s">
        <v>36</v>
      </c>
      <c r="C49" s="2508" t="s">
        <v>849</v>
      </c>
      <c r="D49" s="2509"/>
      <c r="E49" s="2509"/>
      <c r="F49" s="2509"/>
      <c r="G49" s="2509"/>
      <c r="H49" s="2509"/>
      <c r="I49" s="2509"/>
      <c r="J49" s="2509"/>
      <c r="K49" s="2509"/>
      <c r="L49" s="2509"/>
      <c r="M49" s="2509"/>
      <c r="N49" s="2509"/>
      <c r="O49" s="2509"/>
      <c r="P49" s="2509"/>
      <c r="Q49" s="2510"/>
      <c r="R49" s="66"/>
      <c r="S49" s="66"/>
      <c r="T49" s="66"/>
      <c r="U49" s="66"/>
      <c r="V49" s="66"/>
      <c r="W49" s="66"/>
    </row>
    <row r="50" spans="1:23" ht="13.15" customHeight="1">
      <c r="A50" s="2951" t="s">
        <v>11</v>
      </c>
      <c r="B50" s="2953" t="s">
        <v>36</v>
      </c>
      <c r="C50" s="2557" t="s">
        <v>13</v>
      </c>
      <c r="D50" s="2955" t="s">
        <v>850</v>
      </c>
      <c r="E50" s="2957" t="s">
        <v>41</v>
      </c>
      <c r="F50" s="2561" t="s">
        <v>213</v>
      </c>
      <c r="G50" s="2425" t="s">
        <v>816</v>
      </c>
      <c r="H50" s="2411">
        <f>I50+K50</f>
        <v>0</v>
      </c>
      <c r="I50" s="2411">
        <v>0</v>
      </c>
      <c r="J50" s="2411">
        <v>0</v>
      </c>
      <c r="K50" s="1637">
        <v>0</v>
      </c>
      <c r="L50" s="1638">
        <v>1</v>
      </c>
      <c r="M50" s="1649">
        <v>1</v>
      </c>
      <c r="N50" s="2968" t="s">
        <v>851</v>
      </c>
      <c r="O50" s="2970">
        <v>0</v>
      </c>
      <c r="P50" s="2970">
        <v>6</v>
      </c>
      <c r="Q50" s="2970">
        <v>6</v>
      </c>
      <c r="R50" s="66"/>
      <c r="S50" s="66"/>
      <c r="T50" s="66"/>
      <c r="U50" s="66"/>
      <c r="V50" s="66"/>
      <c r="W50" s="66"/>
    </row>
    <row r="51" spans="1:23" ht="13.5" thickBot="1">
      <c r="A51" s="2952"/>
      <c r="B51" s="2954"/>
      <c r="C51" s="2560"/>
      <c r="D51" s="2963"/>
      <c r="E51" s="2958"/>
      <c r="F51" s="2564"/>
      <c r="G51" s="1639" t="s">
        <v>12</v>
      </c>
      <c r="H51" s="1051">
        <f>SUM(H50)</f>
        <v>0</v>
      </c>
      <c r="I51" s="1051">
        <f>I50</f>
        <v>0</v>
      </c>
      <c r="J51" s="1051">
        <f>J50</f>
        <v>0</v>
      </c>
      <c r="K51" s="133">
        <f>K50</f>
        <v>0</v>
      </c>
      <c r="L51" s="1095">
        <f>L50</f>
        <v>1</v>
      </c>
      <c r="M51" s="131">
        <f>M50</f>
        <v>1</v>
      </c>
      <c r="N51" s="2969"/>
      <c r="O51" s="2971"/>
      <c r="P51" s="2971"/>
      <c r="Q51" s="2971"/>
      <c r="R51" s="66"/>
      <c r="S51" s="66"/>
      <c r="T51" s="66"/>
      <c r="U51" s="66"/>
      <c r="V51" s="66"/>
      <c r="W51" s="66"/>
    </row>
    <row r="52" spans="1:23" ht="13.15" customHeight="1">
      <c r="A52" s="2951" t="s">
        <v>11</v>
      </c>
      <c r="B52" s="2953" t="s">
        <v>36</v>
      </c>
      <c r="C52" s="2557" t="s">
        <v>58</v>
      </c>
      <c r="D52" s="2955" t="s">
        <v>852</v>
      </c>
      <c r="E52" s="2957" t="s">
        <v>41</v>
      </c>
      <c r="F52" s="2561" t="s">
        <v>213</v>
      </c>
      <c r="G52" s="2425" t="s">
        <v>816</v>
      </c>
      <c r="H52" s="2411">
        <f>I52+K52</f>
        <v>0</v>
      </c>
      <c r="I52" s="2411">
        <v>0</v>
      </c>
      <c r="J52" s="2411">
        <v>0</v>
      </c>
      <c r="K52" s="1637">
        <v>0</v>
      </c>
      <c r="L52" s="1638">
        <v>0</v>
      </c>
      <c r="M52" s="1638">
        <v>0</v>
      </c>
      <c r="N52" s="2943" t="s">
        <v>853</v>
      </c>
      <c r="O52" s="2945">
        <v>0</v>
      </c>
      <c r="P52" s="2945">
        <v>10</v>
      </c>
      <c r="Q52" s="2966">
        <v>10</v>
      </c>
      <c r="R52" s="66"/>
      <c r="S52" s="66"/>
      <c r="T52" s="66"/>
      <c r="U52" s="66"/>
      <c r="V52" s="66"/>
      <c r="W52" s="66"/>
    </row>
    <row r="53" spans="1:23" ht="13.5" thickBot="1">
      <c r="A53" s="2952"/>
      <c r="B53" s="2954"/>
      <c r="C53" s="2560"/>
      <c r="D53" s="2963"/>
      <c r="E53" s="2958"/>
      <c r="F53" s="2564"/>
      <c r="G53" s="1639" t="s">
        <v>12</v>
      </c>
      <c r="H53" s="1051">
        <f>SUM(H52)</f>
        <v>0</v>
      </c>
      <c r="I53" s="1051">
        <f>I52</f>
        <v>0</v>
      </c>
      <c r="J53" s="1051">
        <v>0</v>
      </c>
      <c r="K53" s="133">
        <f>K52</f>
        <v>0</v>
      </c>
      <c r="L53" s="1095">
        <f>L52</f>
        <v>0</v>
      </c>
      <c r="M53" s="1095">
        <f>M52</f>
        <v>0</v>
      </c>
      <c r="N53" s="2944"/>
      <c r="O53" s="2946"/>
      <c r="P53" s="2946"/>
      <c r="Q53" s="2967"/>
      <c r="R53" s="66"/>
      <c r="S53" s="66"/>
      <c r="T53" s="66"/>
      <c r="U53" s="66"/>
      <c r="V53" s="66"/>
      <c r="W53" s="66"/>
    </row>
    <row r="54" spans="1:23" ht="13.15" customHeight="1">
      <c r="A54" s="2951" t="s">
        <v>11</v>
      </c>
      <c r="B54" s="2953" t="s">
        <v>36</v>
      </c>
      <c r="C54" s="2557" t="s">
        <v>38</v>
      </c>
      <c r="D54" s="2955" t="s">
        <v>854</v>
      </c>
      <c r="E54" s="2957" t="s">
        <v>41</v>
      </c>
      <c r="F54" s="2561" t="s">
        <v>213</v>
      </c>
      <c r="G54" s="2425" t="s">
        <v>816</v>
      </c>
      <c r="H54" s="2411">
        <f>I54+K54</f>
        <v>6.7</v>
      </c>
      <c r="I54" s="2411">
        <v>6.7</v>
      </c>
      <c r="J54" s="2411">
        <v>0</v>
      </c>
      <c r="K54" s="1637">
        <v>0</v>
      </c>
      <c r="L54" s="1638">
        <v>6.7</v>
      </c>
      <c r="M54" s="1638">
        <v>6.7</v>
      </c>
      <c r="N54" s="2943" t="s">
        <v>855</v>
      </c>
      <c r="O54" s="2945">
        <v>6</v>
      </c>
      <c r="P54" s="2964">
        <v>6</v>
      </c>
      <c r="Q54" s="2961">
        <v>6</v>
      </c>
      <c r="R54" s="66"/>
      <c r="S54" s="66"/>
      <c r="T54" s="66"/>
      <c r="U54" s="66"/>
      <c r="V54" s="66"/>
      <c r="W54" s="66"/>
    </row>
    <row r="55" spans="1:23" ht="13.5" thickBot="1">
      <c r="A55" s="2952"/>
      <c r="B55" s="2954"/>
      <c r="C55" s="2560"/>
      <c r="D55" s="2963"/>
      <c r="E55" s="2958"/>
      <c r="F55" s="2564"/>
      <c r="G55" s="1639" t="s">
        <v>12</v>
      </c>
      <c r="H55" s="1051">
        <f>SUM(H54)</f>
        <v>6.7</v>
      </c>
      <c r="I55" s="1051">
        <f>I54</f>
        <v>6.7</v>
      </c>
      <c r="J55" s="1051">
        <v>0</v>
      </c>
      <c r="K55" s="133">
        <f>K54</f>
        <v>0</v>
      </c>
      <c r="L55" s="1095">
        <f>L54</f>
        <v>6.7</v>
      </c>
      <c r="M55" s="1095">
        <f>M54</f>
        <v>6.7</v>
      </c>
      <c r="N55" s="2944"/>
      <c r="O55" s="2946"/>
      <c r="P55" s="2965"/>
      <c r="Q55" s="2962"/>
      <c r="R55" s="66"/>
      <c r="S55" s="66"/>
      <c r="T55" s="66"/>
      <c r="U55" s="66"/>
      <c r="V55" s="66"/>
      <c r="W55" s="66"/>
    </row>
    <row r="56" spans="1:23" ht="13.15" customHeight="1">
      <c r="A56" s="2951" t="s">
        <v>11</v>
      </c>
      <c r="B56" s="2953" t="s">
        <v>36</v>
      </c>
      <c r="C56" s="2557" t="s">
        <v>59</v>
      </c>
      <c r="D56" s="2955" t="s">
        <v>856</v>
      </c>
      <c r="E56" s="2957" t="s">
        <v>41</v>
      </c>
      <c r="F56" s="2561" t="s">
        <v>213</v>
      </c>
      <c r="G56" s="2425" t="s">
        <v>816</v>
      </c>
      <c r="H56" s="2411">
        <f>I56+K56</f>
        <v>0</v>
      </c>
      <c r="I56" s="2411">
        <v>0</v>
      </c>
      <c r="J56" s="2411">
        <v>0</v>
      </c>
      <c r="K56" s="1637">
        <v>0</v>
      </c>
      <c r="L56" s="1638">
        <v>0</v>
      </c>
      <c r="M56" s="1638">
        <v>0</v>
      </c>
      <c r="N56" s="2943" t="s">
        <v>857</v>
      </c>
      <c r="O56" s="2964">
        <v>0</v>
      </c>
      <c r="P56" s="2964">
        <v>0</v>
      </c>
      <c r="Q56" s="2961">
        <v>0</v>
      </c>
      <c r="R56" s="66"/>
      <c r="S56" s="66"/>
      <c r="T56" s="66"/>
      <c r="U56" s="66"/>
      <c r="V56" s="66"/>
      <c r="W56" s="66"/>
    </row>
    <row r="57" spans="1:23" ht="13.5" thickBot="1">
      <c r="A57" s="2952"/>
      <c r="B57" s="2954"/>
      <c r="C57" s="2560"/>
      <c r="D57" s="2963"/>
      <c r="E57" s="2958"/>
      <c r="F57" s="2564"/>
      <c r="G57" s="1639" t="s">
        <v>12</v>
      </c>
      <c r="H57" s="1051">
        <f>SUM(H56)</f>
        <v>0</v>
      </c>
      <c r="I57" s="1051">
        <f>I56</f>
        <v>0</v>
      </c>
      <c r="J57" s="1051">
        <v>0</v>
      </c>
      <c r="K57" s="133">
        <f>K56</f>
        <v>0</v>
      </c>
      <c r="L57" s="1095">
        <f>L56</f>
        <v>0</v>
      </c>
      <c r="M57" s="1095">
        <f>M56</f>
        <v>0</v>
      </c>
      <c r="N57" s="2944"/>
      <c r="O57" s="2965"/>
      <c r="P57" s="2965"/>
      <c r="Q57" s="2962"/>
      <c r="R57" s="66"/>
      <c r="S57" s="66"/>
      <c r="T57" s="66"/>
      <c r="U57" s="66"/>
      <c r="V57" s="66"/>
      <c r="W57" s="66"/>
    </row>
    <row r="58" spans="1:23" ht="13.5" thickBot="1">
      <c r="A58" s="2399" t="s">
        <v>11</v>
      </c>
      <c r="B58" s="2400" t="s">
        <v>36</v>
      </c>
      <c r="C58" s="2572" t="s">
        <v>14</v>
      </c>
      <c r="D58" s="2573"/>
      <c r="E58" s="2573"/>
      <c r="F58" s="2573"/>
      <c r="G58" s="2573"/>
      <c r="H58" s="1648">
        <f t="shared" ref="H58:M58" si="17">H51+H53+H55+H57</f>
        <v>6.7</v>
      </c>
      <c r="I58" s="1648">
        <f t="shared" si="17"/>
        <v>6.7</v>
      </c>
      <c r="J58" s="1648">
        <f t="shared" si="17"/>
        <v>0</v>
      </c>
      <c r="K58" s="1648">
        <f t="shared" si="17"/>
        <v>0</v>
      </c>
      <c r="L58" s="1648">
        <f t="shared" si="17"/>
        <v>7.7</v>
      </c>
      <c r="M58" s="1648">
        <f t="shared" si="17"/>
        <v>7.7</v>
      </c>
      <c r="N58" s="1044"/>
      <c r="O58" s="1044"/>
      <c r="P58" s="1044"/>
      <c r="Q58" s="1045"/>
      <c r="R58" s="66"/>
      <c r="S58" s="66"/>
      <c r="T58" s="66"/>
      <c r="U58" s="66"/>
      <c r="V58" s="66"/>
      <c r="W58" s="66"/>
    </row>
    <row r="59" spans="1:23" ht="13.5" thickBot="1">
      <c r="A59" s="1021" t="s">
        <v>11</v>
      </c>
      <c r="B59" s="1022" t="s">
        <v>58</v>
      </c>
      <c r="C59" s="2508" t="s">
        <v>858</v>
      </c>
      <c r="D59" s="2509"/>
      <c r="E59" s="2509"/>
      <c r="F59" s="2509"/>
      <c r="G59" s="2509"/>
      <c r="H59" s="2509"/>
      <c r="I59" s="2509"/>
      <c r="J59" s="2509"/>
      <c r="K59" s="2509"/>
      <c r="L59" s="2509"/>
      <c r="M59" s="2509"/>
      <c r="N59" s="2509"/>
      <c r="O59" s="2546"/>
      <c r="P59" s="2546"/>
      <c r="Q59" s="2547"/>
      <c r="R59" s="66"/>
      <c r="S59" s="66"/>
      <c r="T59" s="66"/>
      <c r="U59" s="66"/>
      <c r="V59" s="66"/>
      <c r="W59" s="66"/>
    </row>
    <row r="60" spans="1:23" ht="26.45" customHeight="1">
      <c r="A60" s="2951" t="s">
        <v>11</v>
      </c>
      <c r="B60" s="2953" t="s">
        <v>58</v>
      </c>
      <c r="C60" s="2557" t="s">
        <v>35</v>
      </c>
      <c r="D60" s="2955" t="s">
        <v>859</v>
      </c>
      <c r="E60" s="2957" t="s">
        <v>41</v>
      </c>
      <c r="F60" s="2561" t="s">
        <v>213</v>
      </c>
      <c r="G60" s="2425" t="s">
        <v>816</v>
      </c>
      <c r="H60" s="2411">
        <f>I60+K60</f>
        <v>0</v>
      </c>
      <c r="I60" s="2411">
        <v>0</v>
      </c>
      <c r="J60" s="2411">
        <v>0</v>
      </c>
      <c r="K60" s="1637">
        <v>0</v>
      </c>
      <c r="L60" s="1638">
        <v>15</v>
      </c>
      <c r="M60" s="1638">
        <v>15</v>
      </c>
      <c r="N60" s="2426" t="s">
        <v>860</v>
      </c>
      <c r="O60" s="2427">
        <v>0</v>
      </c>
      <c r="P60" s="2427" t="s">
        <v>42</v>
      </c>
      <c r="Q60" s="2428" t="s">
        <v>42</v>
      </c>
      <c r="R60" s="66"/>
      <c r="S60" s="66"/>
      <c r="T60" s="66"/>
      <c r="U60" s="66"/>
      <c r="V60" s="66"/>
      <c r="W60" s="66"/>
    </row>
    <row r="61" spans="1:23" ht="24.75" thickBot="1">
      <c r="A61" s="2952"/>
      <c r="B61" s="2954"/>
      <c r="C61" s="2560"/>
      <c r="D61" s="2963"/>
      <c r="E61" s="2958"/>
      <c r="F61" s="2564"/>
      <c r="G61" s="1639" t="s">
        <v>12</v>
      </c>
      <c r="H61" s="1051">
        <f>SUM(H60)</f>
        <v>0</v>
      </c>
      <c r="I61" s="1051">
        <f>I60</f>
        <v>0</v>
      </c>
      <c r="J61" s="1051"/>
      <c r="K61" s="133">
        <f>K60</f>
        <v>0</v>
      </c>
      <c r="L61" s="1095">
        <f>L60</f>
        <v>15</v>
      </c>
      <c r="M61" s="1095">
        <f>M60</f>
        <v>15</v>
      </c>
      <c r="N61" s="2429" t="s">
        <v>861</v>
      </c>
      <c r="O61" s="2430">
        <v>0</v>
      </c>
      <c r="P61" s="2430">
        <v>200</v>
      </c>
      <c r="Q61" s="2431">
        <v>200</v>
      </c>
      <c r="R61" s="66"/>
      <c r="S61" s="66"/>
      <c r="T61" s="66"/>
      <c r="U61" s="66"/>
      <c r="V61" s="66"/>
      <c r="W61" s="66"/>
    </row>
    <row r="62" spans="1:23">
      <c r="A62" s="2951" t="s">
        <v>11</v>
      </c>
      <c r="B62" s="2557" t="s">
        <v>58</v>
      </c>
      <c r="C62" s="2557" t="s">
        <v>58</v>
      </c>
      <c r="D62" s="2959" t="s">
        <v>862</v>
      </c>
      <c r="E62" s="2957" t="s">
        <v>41</v>
      </c>
      <c r="F62" s="2561" t="s">
        <v>213</v>
      </c>
      <c r="G62" s="2425" t="s">
        <v>816</v>
      </c>
      <c r="H62" s="1662">
        <f>I62+K62</f>
        <v>0</v>
      </c>
      <c r="I62" s="1662">
        <v>0</v>
      </c>
      <c r="J62" s="1662">
        <v>0</v>
      </c>
      <c r="K62" s="1662">
        <v>0</v>
      </c>
      <c r="L62" s="1662">
        <v>20</v>
      </c>
      <c r="M62" s="1662">
        <v>20</v>
      </c>
      <c r="N62" s="2943" t="s">
        <v>863</v>
      </c>
      <c r="O62" s="2949">
        <v>0</v>
      </c>
      <c r="P62" s="2949">
        <v>100</v>
      </c>
      <c r="Q62" s="2949">
        <v>100</v>
      </c>
      <c r="R62" s="66"/>
      <c r="S62" s="66"/>
      <c r="T62" s="66"/>
      <c r="U62" s="66"/>
      <c r="V62" s="66"/>
      <c r="W62" s="66"/>
    </row>
    <row r="63" spans="1:23" ht="13.5" thickBot="1">
      <c r="A63" s="2952"/>
      <c r="B63" s="2560"/>
      <c r="C63" s="2560"/>
      <c r="D63" s="2960"/>
      <c r="E63" s="2958"/>
      <c r="F63" s="2564"/>
      <c r="G63" s="1639" t="s">
        <v>12</v>
      </c>
      <c r="H63" s="1650">
        <f t="shared" ref="H63:M63" si="18">SUM(H62)</f>
        <v>0</v>
      </c>
      <c r="I63" s="1650">
        <f t="shared" si="18"/>
        <v>0</v>
      </c>
      <c r="J63" s="1650">
        <f t="shared" si="18"/>
        <v>0</v>
      </c>
      <c r="K63" s="1650">
        <f t="shared" si="18"/>
        <v>0</v>
      </c>
      <c r="L63" s="1650">
        <f t="shared" si="18"/>
        <v>20</v>
      </c>
      <c r="M63" s="1650">
        <f t="shared" si="18"/>
        <v>20</v>
      </c>
      <c r="N63" s="2944"/>
      <c r="O63" s="2950"/>
      <c r="P63" s="2950"/>
      <c r="Q63" s="2950"/>
      <c r="R63" s="66"/>
      <c r="S63" s="66"/>
      <c r="T63" s="66"/>
      <c r="U63" s="66"/>
      <c r="V63" s="66"/>
      <c r="W63" s="66"/>
    </row>
    <row r="64" spans="1:23">
      <c r="A64" s="2951" t="s">
        <v>11</v>
      </c>
      <c r="B64" s="2953" t="s">
        <v>58</v>
      </c>
      <c r="C64" s="2557" t="s">
        <v>38</v>
      </c>
      <c r="D64" s="2955" t="s">
        <v>864</v>
      </c>
      <c r="E64" s="2957" t="s">
        <v>41</v>
      </c>
      <c r="F64" s="2561" t="s">
        <v>213</v>
      </c>
      <c r="G64" s="2425" t="s">
        <v>816</v>
      </c>
      <c r="H64" s="2411">
        <f>I64+K64</f>
        <v>0</v>
      </c>
      <c r="I64" s="2411">
        <v>0</v>
      </c>
      <c r="J64" s="2411">
        <v>0</v>
      </c>
      <c r="K64" s="1637">
        <v>0</v>
      </c>
      <c r="L64" s="1638">
        <v>10</v>
      </c>
      <c r="M64" s="1638">
        <v>10</v>
      </c>
      <c r="N64" s="2943" t="s">
        <v>865</v>
      </c>
      <c r="O64" s="2945">
        <v>0</v>
      </c>
      <c r="P64" s="2945">
        <v>3</v>
      </c>
      <c r="Q64" s="2947">
        <v>3</v>
      </c>
      <c r="R64" s="66"/>
      <c r="S64" s="66"/>
      <c r="T64" s="66"/>
      <c r="U64" s="66"/>
      <c r="V64" s="66"/>
      <c r="W64" s="66"/>
    </row>
    <row r="65" spans="1:23" ht="13.5" thickBot="1">
      <c r="A65" s="2952"/>
      <c r="B65" s="2954"/>
      <c r="C65" s="2560"/>
      <c r="D65" s="2956"/>
      <c r="E65" s="2958"/>
      <c r="F65" s="2564"/>
      <c r="G65" s="1639" t="s">
        <v>12</v>
      </c>
      <c r="H65" s="1051">
        <f t="shared" ref="H65:M65" si="19">SUM(H64)</f>
        <v>0</v>
      </c>
      <c r="I65" s="1051">
        <f t="shared" si="19"/>
        <v>0</v>
      </c>
      <c r="J65" s="1051">
        <f t="shared" si="19"/>
        <v>0</v>
      </c>
      <c r="K65" s="1051">
        <f t="shared" si="19"/>
        <v>0</v>
      </c>
      <c r="L65" s="1051">
        <f t="shared" si="19"/>
        <v>10</v>
      </c>
      <c r="M65" s="1051">
        <f t="shared" si="19"/>
        <v>10</v>
      </c>
      <c r="N65" s="2944"/>
      <c r="O65" s="2946"/>
      <c r="P65" s="2946"/>
      <c r="Q65" s="2948"/>
      <c r="R65" s="66"/>
      <c r="S65" s="66"/>
      <c r="T65" s="66"/>
      <c r="U65" s="66"/>
      <c r="V65" s="66"/>
      <c r="W65" s="66"/>
    </row>
    <row r="66" spans="1:23" ht="13.5" thickBot="1">
      <c r="A66" s="2399" t="s">
        <v>11</v>
      </c>
      <c r="B66" s="2400" t="s">
        <v>58</v>
      </c>
      <c r="C66" s="2572" t="s">
        <v>14</v>
      </c>
      <c r="D66" s="2573"/>
      <c r="E66" s="2573"/>
      <c r="F66" s="2573"/>
      <c r="G66" s="2573"/>
      <c r="H66" s="1648">
        <f t="shared" ref="H66:L66" si="20">H61+H63+H65</f>
        <v>0</v>
      </c>
      <c r="I66" s="1648">
        <f t="shared" si="20"/>
        <v>0</v>
      </c>
      <c r="J66" s="1648">
        <f t="shared" si="20"/>
        <v>0</v>
      </c>
      <c r="K66" s="1648">
        <f t="shared" si="20"/>
        <v>0</v>
      </c>
      <c r="L66" s="1648">
        <f t="shared" si="20"/>
        <v>45</v>
      </c>
      <c r="M66" s="1648">
        <v>0</v>
      </c>
      <c r="N66" s="1651"/>
      <c r="O66" s="1030"/>
      <c r="P66" s="1030"/>
      <c r="Q66" s="1030"/>
      <c r="R66" s="66"/>
      <c r="S66" s="66"/>
      <c r="T66" s="66"/>
      <c r="U66" s="66"/>
      <c r="V66" s="66"/>
      <c r="W66" s="66"/>
    </row>
    <row r="67" spans="1:23" ht="13.5" thickBot="1">
      <c r="A67" s="1021" t="s">
        <v>13</v>
      </c>
      <c r="B67" s="2574" t="s">
        <v>64</v>
      </c>
      <c r="C67" s="2575"/>
      <c r="D67" s="2575"/>
      <c r="E67" s="2575"/>
      <c r="F67" s="2575"/>
      <c r="G67" s="2575"/>
      <c r="H67" s="1652">
        <f t="shared" ref="H67:M67" si="21">H66+H58+H48+H32+H20</f>
        <v>178.7</v>
      </c>
      <c r="I67" s="1652">
        <f t="shared" si="21"/>
        <v>178.7</v>
      </c>
      <c r="J67" s="1652">
        <f t="shared" si="21"/>
        <v>0</v>
      </c>
      <c r="K67" s="1652">
        <f t="shared" si="21"/>
        <v>0</v>
      </c>
      <c r="L67" s="1652">
        <f t="shared" si="21"/>
        <v>219</v>
      </c>
      <c r="M67" s="1652">
        <f t="shared" si="21"/>
        <v>140</v>
      </c>
      <c r="N67" s="1653"/>
      <c r="O67" s="1654"/>
      <c r="P67" s="1654"/>
      <c r="Q67" s="1655"/>
      <c r="R67" s="66"/>
      <c r="S67" s="66"/>
      <c r="T67" s="66"/>
      <c r="U67" s="66"/>
      <c r="V67" s="66"/>
      <c r="W67" s="66"/>
    </row>
    <row r="68" spans="1:23" ht="13.5" thickBot="1">
      <c r="A68" s="55" t="s">
        <v>11</v>
      </c>
      <c r="B68" s="2578" t="s">
        <v>15</v>
      </c>
      <c r="C68" s="2578"/>
      <c r="D68" s="2578"/>
      <c r="E68" s="2578"/>
      <c r="F68" s="2578"/>
      <c r="G68" s="2578"/>
      <c r="H68" s="56">
        <f t="shared" ref="H68:M68" si="22">H67</f>
        <v>178.7</v>
      </c>
      <c r="I68" s="56">
        <f t="shared" si="22"/>
        <v>178.7</v>
      </c>
      <c r="J68" s="56">
        <f t="shared" si="22"/>
        <v>0</v>
      </c>
      <c r="K68" s="56">
        <f t="shared" si="22"/>
        <v>0</v>
      </c>
      <c r="L68" s="56">
        <f t="shared" si="22"/>
        <v>219</v>
      </c>
      <c r="M68" s="56">
        <f t="shared" si="22"/>
        <v>140</v>
      </c>
      <c r="N68" s="2409"/>
      <c r="O68" s="2410"/>
      <c r="P68" s="2410"/>
      <c r="Q68" s="1345"/>
      <c r="R68" s="66"/>
      <c r="S68" s="66"/>
      <c r="T68" s="66"/>
      <c r="U68" s="66"/>
      <c r="V68" s="66"/>
      <c r="W68" s="66"/>
    </row>
    <row r="69" spans="1:23" ht="13.9" customHeight="1" thickBot="1">
      <c r="A69" s="1013"/>
      <c r="B69" s="1014"/>
      <c r="C69" s="1014"/>
      <c r="D69" s="1014"/>
      <c r="E69" s="1014"/>
      <c r="F69" s="2584" t="s">
        <v>16</v>
      </c>
      <c r="G69" s="2585"/>
      <c r="H69" s="2585"/>
      <c r="I69" s="2585"/>
      <c r="J69" s="2585"/>
      <c r="K69" s="2585"/>
      <c r="L69" s="2585"/>
      <c r="M69" s="2585"/>
      <c r="N69" s="1016"/>
      <c r="O69" s="1016"/>
      <c r="P69" s="1016"/>
      <c r="Q69" s="1012"/>
      <c r="R69" s="1656"/>
      <c r="S69" s="1656"/>
      <c r="T69" s="1656"/>
      <c r="U69" s="66"/>
      <c r="V69" s="66"/>
      <c r="W69" s="66"/>
    </row>
    <row r="70" spans="1:23" ht="36" customHeight="1" thickBot="1">
      <c r="A70" s="1012"/>
      <c r="B70" s="1012"/>
      <c r="C70" s="2597" t="s">
        <v>17</v>
      </c>
      <c r="D70" s="2598"/>
      <c r="E70" s="2598"/>
      <c r="F70" s="2598"/>
      <c r="G70" s="2599"/>
      <c r="H70" s="2459" t="s">
        <v>869</v>
      </c>
      <c r="I70" s="2460"/>
      <c r="J70" s="2460"/>
      <c r="K70" s="2461"/>
      <c r="L70" s="1038"/>
      <c r="M70" s="1038"/>
      <c r="N70" s="1657"/>
      <c r="O70" s="1658"/>
      <c r="P70" s="1657"/>
      <c r="Q70" s="1657"/>
      <c r="R70" s="66"/>
      <c r="S70" s="66"/>
      <c r="T70" s="66"/>
      <c r="U70" s="66"/>
      <c r="V70" s="66"/>
      <c r="W70" s="66"/>
    </row>
    <row r="71" spans="1:23" ht="13.9" customHeight="1" thickBot="1">
      <c r="A71" s="1012"/>
      <c r="B71" s="1012"/>
      <c r="C71" s="2600" t="s">
        <v>18</v>
      </c>
      <c r="D71" s="2601"/>
      <c r="E71" s="2601"/>
      <c r="F71" s="2601"/>
      <c r="G71" s="2602"/>
      <c r="H71" s="2603">
        <f>H72+H73+H74+H75+H78+H76+H77</f>
        <v>178.7</v>
      </c>
      <c r="I71" s="2604"/>
      <c r="J71" s="2604"/>
      <c r="K71" s="2605"/>
      <c r="L71" s="1038"/>
      <c r="M71" s="1038"/>
      <c r="N71" s="1657"/>
      <c r="O71" s="1658"/>
      <c r="P71" s="1657"/>
      <c r="Q71" s="1657"/>
      <c r="R71" s="66"/>
      <c r="S71" s="66"/>
      <c r="T71" s="66"/>
      <c r="U71" s="66"/>
      <c r="V71" s="66"/>
      <c r="W71" s="66"/>
    </row>
    <row r="72" spans="1:23" ht="13.15" customHeight="1">
      <c r="A72" s="1012"/>
      <c r="B72" s="1012"/>
      <c r="C72" s="2606" t="s">
        <v>65</v>
      </c>
      <c r="D72" s="2607"/>
      <c r="E72" s="2607"/>
      <c r="F72" s="2607"/>
      <c r="G72" s="2608"/>
      <c r="H72" s="2609">
        <v>0</v>
      </c>
      <c r="I72" s="2610"/>
      <c r="J72" s="2610"/>
      <c r="K72" s="2611"/>
      <c r="L72" s="1038"/>
      <c r="M72" s="1038"/>
      <c r="N72" s="1657"/>
      <c r="O72" s="1658"/>
      <c r="P72" s="1657"/>
      <c r="Q72" s="1657"/>
      <c r="R72" s="66"/>
      <c r="S72" s="66"/>
      <c r="T72" s="66"/>
      <c r="U72" s="66"/>
      <c r="V72" s="66"/>
      <c r="W72" s="66"/>
    </row>
    <row r="73" spans="1:23" ht="13.15" customHeight="1">
      <c r="A73" s="1012"/>
      <c r="B73" s="1012"/>
      <c r="C73" s="2588" t="s">
        <v>66</v>
      </c>
      <c r="D73" s="2589"/>
      <c r="E73" s="2589"/>
      <c r="F73" s="2589"/>
      <c r="G73" s="2590"/>
      <c r="H73" s="2591">
        <v>160</v>
      </c>
      <c r="I73" s="2592"/>
      <c r="J73" s="2592"/>
      <c r="K73" s="2593"/>
      <c r="L73" s="1038"/>
      <c r="M73" s="1038"/>
      <c r="N73" s="1657"/>
      <c r="O73" s="1658"/>
      <c r="P73" s="1657"/>
      <c r="Q73" s="1657"/>
      <c r="R73" s="66"/>
      <c r="S73" s="66"/>
      <c r="T73" s="66"/>
      <c r="U73" s="66"/>
      <c r="V73" s="66"/>
      <c r="W73" s="66"/>
    </row>
    <row r="74" spans="1:23" ht="13.15" customHeight="1">
      <c r="A74" s="1012"/>
      <c r="B74" s="1012"/>
      <c r="C74" s="2594" t="s">
        <v>279</v>
      </c>
      <c r="D74" s="2595"/>
      <c r="E74" s="2595"/>
      <c r="F74" s="2595"/>
      <c r="G74" s="2596"/>
      <c r="H74" s="2591">
        <v>0</v>
      </c>
      <c r="I74" s="2592"/>
      <c r="J74" s="2592"/>
      <c r="K74" s="2593"/>
      <c r="L74" s="1038"/>
      <c r="M74" s="1038"/>
      <c r="N74" s="1657"/>
      <c r="O74" s="1658"/>
      <c r="P74" s="1657"/>
      <c r="Q74" s="1657"/>
      <c r="R74" s="66"/>
      <c r="S74" s="66"/>
      <c r="T74" s="66"/>
      <c r="U74" s="66"/>
      <c r="V74" s="66"/>
      <c r="W74" s="66"/>
    </row>
    <row r="75" spans="1:23" ht="13.15" customHeight="1">
      <c r="A75" s="1012"/>
      <c r="B75" s="1012"/>
      <c r="C75" s="2594" t="s">
        <v>131</v>
      </c>
      <c r="D75" s="2595"/>
      <c r="E75" s="2595"/>
      <c r="F75" s="2595"/>
      <c r="G75" s="2612"/>
      <c r="H75" s="2591">
        <v>18.7</v>
      </c>
      <c r="I75" s="2592"/>
      <c r="J75" s="2592"/>
      <c r="K75" s="2593"/>
      <c r="L75" s="1038"/>
      <c r="M75" s="1038"/>
      <c r="N75" s="1657"/>
      <c r="O75" s="1658"/>
      <c r="P75" s="1657"/>
      <c r="Q75" s="1657"/>
      <c r="R75" s="66"/>
      <c r="S75" s="66"/>
      <c r="T75" s="66"/>
      <c r="U75" s="66"/>
      <c r="V75" s="66"/>
      <c r="W75" s="66"/>
    </row>
    <row r="76" spans="1:23" ht="13.15" customHeight="1">
      <c r="A76" s="1012"/>
      <c r="B76" s="1012"/>
      <c r="C76" s="2940" t="s">
        <v>67</v>
      </c>
      <c r="D76" s="2941"/>
      <c r="E76" s="2941"/>
      <c r="F76" s="2941"/>
      <c r="G76" s="2942"/>
      <c r="H76" s="2591">
        <v>0</v>
      </c>
      <c r="I76" s="2619"/>
      <c r="J76" s="2619"/>
      <c r="K76" s="2620"/>
      <c r="L76" s="1038"/>
      <c r="M76" s="1038"/>
      <c r="N76" s="1657"/>
      <c r="O76" s="1658"/>
      <c r="P76" s="1657"/>
      <c r="Q76" s="1657"/>
      <c r="R76" s="66"/>
      <c r="S76" s="66"/>
      <c r="T76" s="66"/>
      <c r="U76" s="66"/>
      <c r="V76" s="66"/>
      <c r="W76" s="66"/>
    </row>
    <row r="77" spans="1:23" ht="13.15" customHeight="1">
      <c r="A77" s="1012"/>
      <c r="B77" s="1012"/>
      <c r="C77" s="2621" t="s">
        <v>68</v>
      </c>
      <c r="D77" s="2622"/>
      <c r="E77" s="2622"/>
      <c r="F77" s="2622"/>
      <c r="G77" s="2623"/>
      <c r="H77" s="2591">
        <v>0</v>
      </c>
      <c r="I77" s="2619"/>
      <c r="J77" s="2619"/>
      <c r="K77" s="2620"/>
      <c r="L77" s="1038"/>
      <c r="M77" s="1038"/>
      <c r="N77" s="1657"/>
      <c r="O77" s="1658"/>
      <c r="P77" s="1657"/>
      <c r="Q77" s="1657"/>
      <c r="R77" s="66"/>
      <c r="S77" s="66"/>
      <c r="T77" s="66"/>
      <c r="U77" s="66"/>
      <c r="V77" s="66"/>
      <c r="W77" s="66"/>
    </row>
    <row r="78" spans="1:23" ht="13.9" customHeight="1" thickBot="1">
      <c r="A78" s="1012"/>
      <c r="B78" s="1012"/>
      <c r="C78" s="2588" t="s">
        <v>132</v>
      </c>
      <c r="D78" s="2589"/>
      <c r="E78" s="2589"/>
      <c r="F78" s="2589"/>
      <c r="G78" s="2590"/>
      <c r="H78" s="2591">
        <v>0</v>
      </c>
      <c r="I78" s="2592"/>
      <c r="J78" s="2592"/>
      <c r="K78" s="2593"/>
      <c r="L78" s="1038"/>
      <c r="M78" s="1038"/>
      <c r="N78" s="1657"/>
      <c r="O78" s="1658"/>
      <c r="P78" s="1657"/>
      <c r="Q78" s="1657"/>
      <c r="R78" s="66"/>
      <c r="S78" s="66"/>
      <c r="T78" s="66"/>
      <c r="U78" s="66"/>
      <c r="V78" s="66"/>
      <c r="W78" s="66"/>
    </row>
    <row r="79" spans="1:23" ht="13.9" customHeight="1" thickBot="1">
      <c r="A79" s="1012"/>
      <c r="B79" s="1012"/>
      <c r="C79" s="2600" t="s">
        <v>19</v>
      </c>
      <c r="D79" s="2601"/>
      <c r="E79" s="2601"/>
      <c r="F79" s="2601"/>
      <c r="G79" s="2602"/>
      <c r="H79" s="2603">
        <f>H80*1</f>
        <v>0</v>
      </c>
      <c r="I79" s="2604"/>
      <c r="J79" s="2604"/>
      <c r="K79" s="2605"/>
      <c r="L79" s="1038"/>
      <c r="M79" s="1038"/>
      <c r="N79" s="1657"/>
      <c r="O79" s="1658"/>
      <c r="P79" s="1657"/>
      <c r="Q79" s="1657"/>
      <c r="R79" s="66"/>
      <c r="S79" s="66"/>
      <c r="T79" s="66"/>
      <c r="U79" s="66"/>
      <c r="V79" s="66"/>
      <c r="W79" s="66"/>
    </row>
    <row r="80" spans="1:23" ht="13.9" customHeight="1" thickBot="1">
      <c r="A80" s="1038"/>
      <c r="B80" s="1038"/>
      <c r="C80" s="2594" t="s">
        <v>69</v>
      </c>
      <c r="D80" s="2595"/>
      <c r="E80" s="2595"/>
      <c r="F80" s="2595"/>
      <c r="G80" s="2612"/>
      <c r="H80" s="2592"/>
      <c r="I80" s="2592"/>
      <c r="J80" s="2592"/>
      <c r="K80" s="2593"/>
      <c r="L80" s="1012"/>
      <c r="M80" s="1012"/>
      <c r="N80" s="1657"/>
      <c r="O80" s="1658"/>
      <c r="P80" s="1657"/>
      <c r="Q80" s="1657"/>
      <c r="R80" s="66"/>
      <c r="S80" s="66"/>
      <c r="T80" s="66"/>
      <c r="U80" s="66"/>
      <c r="V80" s="66"/>
      <c r="W80" s="66"/>
    </row>
    <row r="81" spans="1:23" ht="13.9" customHeight="1" thickBot="1">
      <c r="A81" s="1038"/>
      <c r="B81" s="1038"/>
      <c r="C81" s="2613" t="s">
        <v>20</v>
      </c>
      <c r="D81" s="2614"/>
      <c r="E81" s="2614"/>
      <c r="F81" s="2614"/>
      <c r="G81" s="2615"/>
      <c r="H81" s="2616">
        <f>H79+H71</f>
        <v>178.7</v>
      </c>
      <c r="I81" s="2616"/>
      <c r="J81" s="2616"/>
      <c r="K81" s="2617"/>
      <c r="L81" s="1012"/>
      <c r="M81" s="1012"/>
      <c r="N81" s="1657"/>
      <c r="O81" s="1658"/>
      <c r="P81" s="1657"/>
      <c r="Q81" s="1657"/>
      <c r="R81" s="66"/>
      <c r="S81" s="66"/>
      <c r="T81" s="66"/>
      <c r="U81" s="66"/>
      <c r="V81" s="66"/>
      <c r="W81" s="66"/>
    </row>
  </sheetData>
  <mergeCells count="277">
    <mergeCell ref="O30:O31"/>
    <mergeCell ref="P30:P31"/>
    <mergeCell ref="Q30:Q31"/>
    <mergeCell ref="C33:Q33"/>
    <mergeCell ref="G22:G23"/>
    <mergeCell ref="H22:H23"/>
    <mergeCell ref="I22:I23"/>
    <mergeCell ref="J22:J23"/>
    <mergeCell ref="K22:K23"/>
    <mergeCell ref="M22:M23"/>
    <mergeCell ref="N22:N24"/>
    <mergeCell ref="O22:O24"/>
    <mergeCell ref="P22:P24"/>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G9:G10"/>
    <mergeCell ref="H9:H10"/>
    <mergeCell ref="O9:O11"/>
    <mergeCell ref="P9:P11"/>
    <mergeCell ref="Q9:Q11"/>
    <mergeCell ref="N9:N11"/>
    <mergeCell ref="C12:C13"/>
    <mergeCell ref="D12:D13"/>
    <mergeCell ref="E12:E13"/>
    <mergeCell ref="F12:F13"/>
    <mergeCell ref="I9:I10"/>
    <mergeCell ref="J9:J10"/>
    <mergeCell ref="K9:K10"/>
    <mergeCell ref="L9:L10"/>
    <mergeCell ref="M9:M10"/>
    <mergeCell ref="P14:P15"/>
    <mergeCell ref="Q14:Q15"/>
    <mergeCell ref="A16:A17"/>
    <mergeCell ref="B16:B17"/>
    <mergeCell ref="C16:C17"/>
    <mergeCell ref="D16:D17"/>
    <mergeCell ref="E16:E17"/>
    <mergeCell ref="F16:F17"/>
    <mergeCell ref="N16:N17"/>
    <mergeCell ref="O16:O17"/>
    <mergeCell ref="C14:C15"/>
    <mergeCell ref="D14:D15"/>
    <mergeCell ref="E14:E15"/>
    <mergeCell ref="F14:F15"/>
    <mergeCell ref="N14:N15"/>
    <mergeCell ref="O14:O15"/>
    <mergeCell ref="P16:P17"/>
    <mergeCell ref="Q16:Q17"/>
    <mergeCell ref="C18:C19"/>
    <mergeCell ref="D18:D19"/>
    <mergeCell ref="E18:E19"/>
    <mergeCell ref="F18:F19"/>
    <mergeCell ref="N18:N19"/>
    <mergeCell ref="O18:O19"/>
    <mergeCell ref="P18:P19"/>
    <mergeCell ref="Q18:Q19"/>
    <mergeCell ref="C20:G20"/>
    <mergeCell ref="C21:Q21"/>
    <mergeCell ref="A22:A24"/>
    <mergeCell ref="B22:B24"/>
    <mergeCell ref="C22:C24"/>
    <mergeCell ref="D22:D24"/>
    <mergeCell ref="E22:E24"/>
    <mergeCell ref="F22:F24"/>
    <mergeCell ref="A27:A29"/>
    <mergeCell ref="B27:B29"/>
    <mergeCell ref="C27:C29"/>
    <mergeCell ref="D27:D29"/>
    <mergeCell ref="E27:E29"/>
    <mergeCell ref="F27:F29"/>
    <mergeCell ref="Q22:Q24"/>
    <mergeCell ref="A25:A26"/>
    <mergeCell ref="B25:B26"/>
    <mergeCell ref="C25:C26"/>
    <mergeCell ref="D25:D26"/>
    <mergeCell ref="E25:E26"/>
    <mergeCell ref="F25:F26"/>
    <mergeCell ref="N25:N26"/>
    <mergeCell ref="O25:O26"/>
    <mergeCell ref="P25:P26"/>
    <mergeCell ref="Q25:Q26"/>
    <mergeCell ref="A30:A31"/>
    <mergeCell ref="B30:B31"/>
    <mergeCell ref="A36:A37"/>
    <mergeCell ref="B36:B37"/>
    <mergeCell ref="C36:C37"/>
    <mergeCell ref="D36:D37"/>
    <mergeCell ref="E36:E37"/>
    <mergeCell ref="F36:F37"/>
    <mergeCell ref="N36:N37"/>
    <mergeCell ref="D34:D35"/>
    <mergeCell ref="E34:E35"/>
    <mergeCell ref="F34:F35"/>
    <mergeCell ref="N34:N35"/>
    <mergeCell ref="C30:C31"/>
    <mergeCell ref="D30:D31"/>
    <mergeCell ref="E30:E31"/>
    <mergeCell ref="F30:F31"/>
    <mergeCell ref="N30:N31"/>
    <mergeCell ref="O36:O37"/>
    <mergeCell ref="P36:P37"/>
    <mergeCell ref="Q36:Q37"/>
    <mergeCell ref="A34:A35"/>
    <mergeCell ref="B34:B35"/>
    <mergeCell ref="C34:C35"/>
    <mergeCell ref="A38:A39"/>
    <mergeCell ref="B38:B39"/>
    <mergeCell ref="C38:C39"/>
    <mergeCell ref="D38:D39"/>
    <mergeCell ref="E38:E39"/>
    <mergeCell ref="F38:F39"/>
    <mergeCell ref="N38:N39"/>
    <mergeCell ref="O38:O39"/>
    <mergeCell ref="P38:P39"/>
    <mergeCell ref="O34:O35"/>
    <mergeCell ref="P34:P35"/>
    <mergeCell ref="Q34:Q35"/>
    <mergeCell ref="A40:A41"/>
    <mergeCell ref="B40:B41"/>
    <mergeCell ref="C40:C41"/>
    <mergeCell ref="D40:D41"/>
    <mergeCell ref="E40:E41"/>
    <mergeCell ref="Q42:Q43"/>
    <mergeCell ref="A44:A45"/>
    <mergeCell ref="B44:B45"/>
    <mergeCell ref="C44:C45"/>
    <mergeCell ref="D44:D45"/>
    <mergeCell ref="E44:E45"/>
    <mergeCell ref="F40:F41"/>
    <mergeCell ref="N40:N41"/>
    <mergeCell ref="O40:O41"/>
    <mergeCell ref="P40:P41"/>
    <mergeCell ref="Q40:Q41"/>
    <mergeCell ref="A42:A43"/>
    <mergeCell ref="B42:B43"/>
    <mergeCell ref="C42:C43"/>
    <mergeCell ref="D42:D43"/>
    <mergeCell ref="E42:E43"/>
    <mergeCell ref="F42:F43"/>
    <mergeCell ref="N42:N43"/>
    <mergeCell ref="O42:O43"/>
    <mergeCell ref="P42:P43"/>
    <mergeCell ref="F46:F47"/>
    <mergeCell ref="N46:N47"/>
    <mergeCell ref="O46:O47"/>
    <mergeCell ref="P46:P47"/>
    <mergeCell ref="Q38:Q39"/>
    <mergeCell ref="Q46:Q47"/>
    <mergeCell ref="C48:G48"/>
    <mergeCell ref="F44:F45"/>
    <mergeCell ref="N44:N45"/>
    <mergeCell ref="C49:Q49"/>
    <mergeCell ref="A50:A51"/>
    <mergeCell ref="B50:B51"/>
    <mergeCell ref="C50:C51"/>
    <mergeCell ref="D50:D51"/>
    <mergeCell ref="E50:E51"/>
    <mergeCell ref="F50:F51"/>
    <mergeCell ref="N50:N51"/>
    <mergeCell ref="O50:O51"/>
    <mergeCell ref="P50:P51"/>
    <mergeCell ref="Q50:Q51"/>
    <mergeCell ref="A46:A47"/>
    <mergeCell ref="B46:B47"/>
    <mergeCell ref="C46:C47"/>
    <mergeCell ref="D46:D47"/>
    <mergeCell ref="E46:E47"/>
    <mergeCell ref="Q52:Q53"/>
    <mergeCell ref="A54:A55"/>
    <mergeCell ref="B54:B55"/>
    <mergeCell ref="C54:C55"/>
    <mergeCell ref="D54:D55"/>
    <mergeCell ref="E54:E55"/>
    <mergeCell ref="F54:F55"/>
    <mergeCell ref="N54:N55"/>
    <mergeCell ref="O54:O55"/>
    <mergeCell ref="P54:P55"/>
    <mergeCell ref="Q54:Q55"/>
    <mergeCell ref="A52:A53"/>
    <mergeCell ref="B52:B53"/>
    <mergeCell ref="C52:C53"/>
    <mergeCell ref="D52:D53"/>
    <mergeCell ref="E52:E53"/>
    <mergeCell ref="F52:F53"/>
    <mergeCell ref="N52:N53"/>
    <mergeCell ref="O52:O53"/>
    <mergeCell ref="P52:P53"/>
    <mergeCell ref="Q56:Q57"/>
    <mergeCell ref="C58:G58"/>
    <mergeCell ref="C59:Q59"/>
    <mergeCell ref="A60:A61"/>
    <mergeCell ref="B60:B61"/>
    <mergeCell ref="C60:C61"/>
    <mergeCell ref="D60:D61"/>
    <mergeCell ref="E60:E61"/>
    <mergeCell ref="F60:F61"/>
    <mergeCell ref="A56:A57"/>
    <mergeCell ref="B56:B57"/>
    <mergeCell ref="C56:C57"/>
    <mergeCell ref="D56:D57"/>
    <mergeCell ref="E56:E57"/>
    <mergeCell ref="F56:F57"/>
    <mergeCell ref="N56:N57"/>
    <mergeCell ref="O56:O57"/>
    <mergeCell ref="P56:P57"/>
    <mergeCell ref="A64:A65"/>
    <mergeCell ref="B64:B65"/>
    <mergeCell ref="C64:C65"/>
    <mergeCell ref="D64:D65"/>
    <mergeCell ref="E64:E65"/>
    <mergeCell ref="F64:F65"/>
    <mergeCell ref="A62:A63"/>
    <mergeCell ref="B62:B63"/>
    <mergeCell ref="C62:C63"/>
    <mergeCell ref="D62:D63"/>
    <mergeCell ref="E62:E63"/>
    <mergeCell ref="F62:F63"/>
    <mergeCell ref="N64:N65"/>
    <mergeCell ref="O64:O65"/>
    <mergeCell ref="P64:P65"/>
    <mergeCell ref="Q64:Q65"/>
    <mergeCell ref="C66:G66"/>
    <mergeCell ref="B67:G67"/>
    <mergeCell ref="N62:N63"/>
    <mergeCell ref="O62:O63"/>
    <mergeCell ref="P62:P63"/>
    <mergeCell ref="Q62:Q63"/>
    <mergeCell ref="C72:G72"/>
    <mergeCell ref="H72:K72"/>
    <mergeCell ref="C73:G73"/>
    <mergeCell ref="H73:K73"/>
    <mergeCell ref="C74:G74"/>
    <mergeCell ref="H74:K74"/>
    <mergeCell ref="B68:G68"/>
    <mergeCell ref="F69:M69"/>
    <mergeCell ref="C70:G70"/>
    <mergeCell ref="H70:K70"/>
    <mergeCell ref="C71:G71"/>
    <mergeCell ref="H71:K71"/>
    <mergeCell ref="C81:G81"/>
    <mergeCell ref="H81:K81"/>
    <mergeCell ref="C78:G78"/>
    <mergeCell ref="H78:K78"/>
    <mergeCell ref="C79:G79"/>
    <mergeCell ref="H79:K79"/>
    <mergeCell ref="C80:G80"/>
    <mergeCell ref="H80:K80"/>
    <mergeCell ref="C75:G75"/>
    <mergeCell ref="H75:K75"/>
    <mergeCell ref="C76:G76"/>
    <mergeCell ref="H76:K76"/>
    <mergeCell ref="C77:G77"/>
    <mergeCell ref="H77:K77"/>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topLeftCell="A4" zoomScaleNormal="100" workbookViewId="0">
      <selection activeCell="J6" sqref="J6"/>
    </sheetView>
  </sheetViews>
  <sheetFormatPr defaultRowHeight="12.75"/>
  <cols>
    <col min="1" max="1" width="2.7109375" customWidth="1"/>
    <col min="2" max="3" width="2.5703125" customWidth="1"/>
    <col min="4" max="4" width="30.42578125" customWidth="1"/>
    <col min="5" max="5" width="7.85546875" customWidth="1"/>
    <col min="6" max="6" width="4.42578125" customWidth="1"/>
    <col min="7" max="7" width="5.7109375" customWidth="1"/>
    <col min="8" max="8" width="5.5703125" customWidth="1"/>
    <col min="9" max="9" width="5.28515625" customWidth="1"/>
    <col min="10" max="10" width="5.42578125" customWidth="1"/>
    <col min="11" max="11" width="4.5703125" customWidth="1"/>
    <col min="12" max="12" width="5.7109375" customWidth="1"/>
    <col min="13" max="13" width="5.28515625" customWidth="1"/>
    <col min="14" max="14" width="29.28515625" customWidth="1"/>
    <col min="15" max="15" width="4.140625" customWidth="1"/>
    <col min="16" max="16" width="3.7109375" customWidth="1"/>
    <col min="17" max="17" width="4.5703125" customWidth="1"/>
    <col min="18" max="23" width="9.140625" customWidth="1"/>
  </cols>
  <sheetData>
    <row r="1" spans="1:23" ht="43.15" customHeight="1">
      <c r="A1" s="1012"/>
      <c r="B1" s="1012"/>
      <c r="C1" s="1012"/>
      <c r="D1" s="1012"/>
      <c r="E1" s="382"/>
      <c r="F1" s="1012"/>
      <c r="G1" s="1017"/>
      <c r="H1" s="1012"/>
      <c r="I1" s="1012"/>
      <c r="J1" s="1012"/>
      <c r="K1" s="1012"/>
      <c r="L1" s="2797" t="s">
        <v>968</v>
      </c>
      <c r="M1" s="3050"/>
      <c r="N1" s="3050"/>
      <c r="O1" s="3050"/>
      <c r="P1" s="3050"/>
      <c r="Q1" s="3050"/>
      <c r="R1" s="1038"/>
      <c r="S1" s="1038"/>
      <c r="T1" s="1038"/>
      <c r="U1" s="1038"/>
      <c r="V1" s="1038"/>
      <c r="W1" s="1038"/>
    </row>
    <row r="2" spans="1:23" ht="15.75">
      <c r="A2" s="1012"/>
      <c r="B2" s="1012"/>
      <c r="C2" s="1012"/>
      <c r="D2" s="1012"/>
      <c r="E2" s="1110" t="s">
        <v>1055</v>
      </c>
      <c r="F2" s="1111"/>
      <c r="G2" s="1112"/>
      <c r="H2" s="1111"/>
      <c r="I2" s="1111"/>
      <c r="J2" s="1111"/>
      <c r="K2" s="1111"/>
      <c r="L2" s="1111"/>
      <c r="M2" s="1111"/>
      <c r="N2" s="1111"/>
      <c r="O2" s="1038"/>
      <c r="P2" s="1038"/>
      <c r="Q2" s="1038"/>
      <c r="R2" s="1038"/>
      <c r="S2" s="1038"/>
      <c r="T2" s="1038"/>
      <c r="U2" s="1038"/>
      <c r="V2" s="1038"/>
      <c r="W2" s="1038"/>
    </row>
    <row r="3" spans="1:23" ht="13.5" thickBot="1">
      <c r="A3" s="17"/>
      <c r="B3" s="18"/>
      <c r="C3" s="18"/>
      <c r="D3" s="3051" t="s">
        <v>34</v>
      </c>
      <c r="E3" s="3051"/>
      <c r="F3" s="3051"/>
      <c r="G3" s="3051"/>
      <c r="H3" s="3051"/>
      <c r="I3" s="3051"/>
      <c r="J3" s="3051"/>
      <c r="K3" s="3051"/>
      <c r="L3" s="3051"/>
      <c r="M3" s="3051"/>
      <c r="N3" s="3051"/>
      <c r="O3" s="3051"/>
      <c r="P3" s="3051"/>
      <c r="Q3" s="3051"/>
      <c r="R3" s="3051"/>
      <c r="S3" s="3051"/>
      <c r="T3" s="3051"/>
      <c r="U3" s="3051"/>
      <c r="V3" s="3051"/>
      <c r="W3" s="3051"/>
    </row>
    <row r="4" spans="1:23" ht="39" customHeight="1">
      <c r="A4" s="2441" t="s">
        <v>0</v>
      </c>
      <c r="B4" s="2444" t="s">
        <v>1</v>
      </c>
      <c r="C4" s="2444" t="s">
        <v>2</v>
      </c>
      <c r="D4" s="2447" t="s">
        <v>3</v>
      </c>
      <c r="E4" s="2450" t="s">
        <v>4</v>
      </c>
      <c r="F4" s="2453" t="s">
        <v>5</v>
      </c>
      <c r="G4" s="2456" t="s">
        <v>6</v>
      </c>
      <c r="H4" s="2459" t="s">
        <v>796</v>
      </c>
      <c r="I4" s="2460"/>
      <c r="J4" s="2460"/>
      <c r="K4" s="2461"/>
      <c r="L4" s="3107" t="s">
        <v>140</v>
      </c>
      <c r="M4" s="3106" t="s">
        <v>797</v>
      </c>
      <c r="N4" s="2487" t="s">
        <v>21</v>
      </c>
      <c r="O4" s="2488"/>
      <c r="P4" s="2488"/>
      <c r="Q4" s="2489"/>
      <c r="R4" s="1038"/>
      <c r="S4" s="1038"/>
      <c r="T4" s="1038"/>
      <c r="U4" s="1038"/>
      <c r="V4" s="1038"/>
      <c r="W4" s="1038"/>
    </row>
    <row r="5" spans="1:23">
      <c r="A5" s="2442"/>
      <c r="B5" s="2445"/>
      <c r="C5" s="2445"/>
      <c r="D5" s="2448"/>
      <c r="E5" s="2451"/>
      <c r="F5" s="2454"/>
      <c r="G5" s="2457"/>
      <c r="H5" s="2490" t="s">
        <v>7</v>
      </c>
      <c r="I5" s="2492" t="s">
        <v>8</v>
      </c>
      <c r="J5" s="2492"/>
      <c r="K5" s="2493" t="s">
        <v>141</v>
      </c>
      <c r="L5" s="3053"/>
      <c r="M5" s="3048"/>
      <c r="N5" s="2495" t="s">
        <v>33</v>
      </c>
      <c r="O5" s="2497" t="s">
        <v>9</v>
      </c>
      <c r="P5" s="2497"/>
      <c r="Q5" s="2498"/>
      <c r="R5" s="1038"/>
      <c r="S5" s="1038"/>
      <c r="T5" s="1038"/>
      <c r="U5" s="1038"/>
      <c r="V5" s="1038"/>
      <c r="W5" s="1038"/>
    </row>
    <row r="6" spans="1:23" ht="111" customHeight="1" thickBot="1">
      <c r="A6" s="2443"/>
      <c r="B6" s="2446"/>
      <c r="C6" s="2446"/>
      <c r="D6" s="2449"/>
      <c r="E6" s="2452"/>
      <c r="F6" s="2455"/>
      <c r="G6" s="2458"/>
      <c r="H6" s="2491"/>
      <c r="I6" s="1108" t="s">
        <v>7</v>
      </c>
      <c r="J6" s="1109" t="s">
        <v>10</v>
      </c>
      <c r="K6" s="2494"/>
      <c r="L6" s="3054"/>
      <c r="M6" s="3049"/>
      <c r="N6" s="2496"/>
      <c r="O6" s="1018" t="s">
        <v>55</v>
      </c>
      <c r="P6" s="1018" t="s">
        <v>133</v>
      </c>
      <c r="Q6" s="1019" t="s">
        <v>794</v>
      </c>
      <c r="R6" s="1038"/>
      <c r="S6" s="1038"/>
      <c r="T6" s="1038"/>
      <c r="U6" s="1038"/>
      <c r="V6" s="1038"/>
      <c r="W6" s="1038"/>
    </row>
    <row r="7" spans="1:23" ht="13.5" thickBot="1">
      <c r="A7" s="1020" t="s">
        <v>11</v>
      </c>
      <c r="B7" s="2465" t="s">
        <v>648</v>
      </c>
      <c r="C7" s="2465"/>
      <c r="D7" s="2465"/>
      <c r="E7" s="2465"/>
      <c r="F7" s="2465"/>
      <c r="G7" s="2465"/>
      <c r="H7" s="2465"/>
      <c r="I7" s="2465"/>
      <c r="J7" s="2465"/>
      <c r="K7" s="2465"/>
      <c r="L7" s="2465"/>
      <c r="M7" s="2465"/>
      <c r="N7" s="2465"/>
      <c r="O7" s="2465"/>
      <c r="P7" s="2465"/>
      <c r="Q7" s="2466"/>
      <c r="R7" s="1038"/>
      <c r="S7" s="1038"/>
      <c r="T7" s="1038"/>
      <c r="U7" s="1038"/>
      <c r="V7" s="1038"/>
      <c r="W7" s="1038"/>
    </row>
    <row r="8" spans="1:23" ht="13.5" thickBot="1">
      <c r="A8" s="1021" t="s">
        <v>11</v>
      </c>
      <c r="B8" s="1022" t="s">
        <v>11</v>
      </c>
      <c r="C8" s="2467" t="s">
        <v>649</v>
      </c>
      <c r="D8" s="2467"/>
      <c r="E8" s="2467"/>
      <c r="F8" s="2467"/>
      <c r="G8" s="2467"/>
      <c r="H8" s="2467"/>
      <c r="I8" s="2467"/>
      <c r="J8" s="2467"/>
      <c r="K8" s="2467"/>
      <c r="L8" s="2467"/>
      <c r="M8" s="2467"/>
      <c r="N8" s="2467"/>
      <c r="O8" s="2467"/>
      <c r="P8" s="2467"/>
      <c r="Q8" s="2468"/>
      <c r="R8" s="1038"/>
      <c r="S8" s="1038"/>
      <c r="T8" s="1038"/>
      <c r="U8" s="1038"/>
      <c r="V8" s="1038"/>
      <c r="W8" s="1038"/>
    </row>
    <row r="9" spans="1:23">
      <c r="A9" s="2528" t="s">
        <v>11</v>
      </c>
      <c r="B9" s="2531" t="s">
        <v>11</v>
      </c>
      <c r="C9" s="2475" t="s">
        <v>11</v>
      </c>
      <c r="D9" s="2534" t="s">
        <v>650</v>
      </c>
      <c r="E9" s="2481" t="s">
        <v>41</v>
      </c>
      <c r="F9" s="2537" t="s">
        <v>277</v>
      </c>
      <c r="G9" s="1046" t="s">
        <v>37</v>
      </c>
      <c r="H9" s="1053">
        <f>I9+K9</f>
        <v>0</v>
      </c>
      <c r="I9" s="1047">
        <v>0</v>
      </c>
      <c r="J9" s="141"/>
      <c r="K9" s="1054">
        <v>0</v>
      </c>
      <c r="L9" s="1055">
        <v>0</v>
      </c>
      <c r="M9" s="1049">
        <v>0</v>
      </c>
      <c r="N9" s="2525" t="s">
        <v>651</v>
      </c>
      <c r="O9" s="253">
        <v>3</v>
      </c>
      <c r="P9" s="253">
        <v>4</v>
      </c>
      <c r="Q9" s="216">
        <v>6</v>
      </c>
      <c r="R9" s="1038"/>
      <c r="S9" s="1038"/>
      <c r="T9" s="1038"/>
      <c r="U9" s="1038"/>
      <c r="V9" s="1038"/>
      <c r="W9" s="1038"/>
    </row>
    <row r="10" spans="1:23">
      <c r="A10" s="2529"/>
      <c r="B10" s="2532"/>
      <c r="C10" s="2511"/>
      <c r="D10" s="2535"/>
      <c r="E10" s="2482"/>
      <c r="F10" s="2538"/>
      <c r="G10" s="124"/>
      <c r="H10" s="145"/>
      <c r="I10" s="126"/>
      <c r="J10" s="146"/>
      <c r="K10" s="147"/>
      <c r="L10" s="148"/>
      <c r="M10" s="129"/>
      <c r="N10" s="2526"/>
      <c r="O10" s="275"/>
      <c r="P10" s="275"/>
      <c r="Q10" s="223"/>
      <c r="R10" s="1038"/>
      <c r="S10" s="1038"/>
      <c r="T10" s="1075"/>
      <c r="U10" s="1038"/>
      <c r="V10" s="1038"/>
      <c r="W10" s="1038"/>
    </row>
    <row r="11" spans="1:23" ht="24.6" customHeight="1" thickBot="1">
      <c r="A11" s="2530"/>
      <c r="B11" s="2533"/>
      <c r="C11" s="2477"/>
      <c r="D11" s="2536"/>
      <c r="E11" s="2483"/>
      <c r="F11" s="2483"/>
      <c r="G11" s="1050" t="s">
        <v>12</v>
      </c>
      <c r="H11" s="1056">
        <v>0</v>
      </c>
      <c r="I11" s="1051">
        <f>SUM(I9:I10)</f>
        <v>0</v>
      </c>
      <c r="J11" s="1057"/>
      <c r="K11" s="1058">
        <f>SUM(K9:K10)</f>
        <v>0</v>
      </c>
      <c r="L11" s="1094">
        <f>L9</f>
        <v>0</v>
      </c>
      <c r="M11" s="1095">
        <f>M9</f>
        <v>0</v>
      </c>
      <c r="N11" s="2527"/>
      <c r="O11" s="261"/>
      <c r="P11" s="261"/>
      <c r="Q11" s="228"/>
      <c r="R11" s="1015"/>
      <c r="S11" s="1038"/>
      <c r="T11" s="1075"/>
      <c r="U11" s="1038"/>
      <c r="V11" s="1038"/>
      <c r="W11" s="1038"/>
    </row>
    <row r="12" spans="1:23">
      <c r="A12" s="2528" t="s">
        <v>11</v>
      </c>
      <c r="B12" s="2531" t="s">
        <v>11</v>
      </c>
      <c r="C12" s="2475" t="s">
        <v>13</v>
      </c>
      <c r="D12" s="2534" t="s">
        <v>652</v>
      </c>
      <c r="E12" s="2481" t="s">
        <v>41</v>
      </c>
      <c r="F12" s="2537" t="s">
        <v>277</v>
      </c>
      <c r="G12" s="1046" t="s">
        <v>37</v>
      </c>
      <c r="H12" s="1053">
        <f>I12+K12</f>
        <v>2</v>
      </c>
      <c r="I12" s="1047">
        <v>2</v>
      </c>
      <c r="J12" s="141"/>
      <c r="K12" s="1054">
        <v>0</v>
      </c>
      <c r="L12" s="1049">
        <v>2</v>
      </c>
      <c r="M12" s="1049">
        <v>2</v>
      </c>
      <c r="N12" s="1113" t="s">
        <v>653</v>
      </c>
      <c r="O12" s="364">
        <v>250</v>
      </c>
      <c r="P12" s="364">
        <v>250</v>
      </c>
      <c r="Q12" s="1114">
        <v>250</v>
      </c>
      <c r="R12" s="81"/>
      <c r="S12" s="66"/>
      <c r="T12" s="76"/>
      <c r="U12" s="66"/>
      <c r="V12" s="66"/>
      <c r="W12" s="66"/>
    </row>
    <row r="13" spans="1:23">
      <c r="A13" s="2529"/>
      <c r="B13" s="2532"/>
      <c r="C13" s="2511"/>
      <c r="D13" s="2535"/>
      <c r="E13" s="2482"/>
      <c r="F13" s="2538"/>
      <c r="G13" s="124"/>
      <c r="H13" s="145"/>
      <c r="I13" s="126"/>
      <c r="J13" s="146"/>
      <c r="K13" s="147"/>
      <c r="L13" s="148"/>
      <c r="M13" s="129"/>
      <c r="N13" s="3104" t="s">
        <v>654</v>
      </c>
      <c r="O13" s="257">
        <v>220</v>
      </c>
      <c r="P13" s="257">
        <v>220</v>
      </c>
      <c r="Q13" s="221">
        <v>220</v>
      </c>
      <c r="R13" s="81"/>
      <c r="S13" s="66"/>
      <c r="T13" s="76"/>
      <c r="U13" s="66"/>
      <c r="V13" s="66"/>
      <c r="W13" s="66"/>
    </row>
    <row r="14" spans="1:23" ht="13.5" thickBot="1">
      <c r="A14" s="2530"/>
      <c r="B14" s="2533"/>
      <c r="C14" s="2477"/>
      <c r="D14" s="2536"/>
      <c r="E14" s="2483"/>
      <c r="F14" s="2483"/>
      <c r="G14" s="1050" t="s">
        <v>12</v>
      </c>
      <c r="H14" s="1051">
        <f>SUM(H12:H13)</f>
        <v>2</v>
      </c>
      <c r="I14" s="1051">
        <f>SUM(I12:I13)</f>
        <v>2</v>
      </c>
      <c r="J14" s="1057"/>
      <c r="K14" s="1058">
        <f>SUM(K12:K13)</f>
        <v>0</v>
      </c>
      <c r="L14" s="1094">
        <f>L12</f>
        <v>2</v>
      </c>
      <c r="M14" s="1095">
        <f>M12</f>
        <v>2</v>
      </c>
      <c r="N14" s="3105"/>
      <c r="O14" s="1115"/>
      <c r="P14" s="1115"/>
      <c r="Q14" s="238"/>
      <c r="R14" s="81"/>
      <c r="S14" s="66"/>
      <c r="T14" s="76"/>
      <c r="U14" s="66"/>
      <c r="V14" s="66"/>
      <c r="W14" s="66"/>
    </row>
    <row r="15" spans="1:23" ht="24">
      <c r="A15" s="2528" t="s">
        <v>11</v>
      </c>
      <c r="B15" s="2531" t="s">
        <v>11</v>
      </c>
      <c r="C15" s="2475" t="s">
        <v>35</v>
      </c>
      <c r="D15" s="2534" t="s">
        <v>655</v>
      </c>
      <c r="E15" s="2481" t="s">
        <v>41</v>
      </c>
      <c r="F15" s="2537" t="s">
        <v>277</v>
      </c>
      <c r="G15" s="1046" t="s">
        <v>37</v>
      </c>
      <c r="H15" s="1053">
        <f>I15+K15</f>
        <v>4.0999999999999996</v>
      </c>
      <c r="I15" s="1047">
        <v>4.0999999999999996</v>
      </c>
      <c r="J15" s="141"/>
      <c r="K15" s="1054">
        <v>0</v>
      </c>
      <c r="L15" s="1055">
        <v>5</v>
      </c>
      <c r="M15" s="1049">
        <v>5</v>
      </c>
      <c r="N15" s="1113" t="s">
        <v>656</v>
      </c>
      <c r="O15" s="1116">
        <v>160</v>
      </c>
      <c r="P15" s="1116">
        <v>200</v>
      </c>
      <c r="Q15" s="1117">
        <v>200</v>
      </c>
      <c r="R15" s="81"/>
      <c r="S15" s="66"/>
      <c r="T15" s="76"/>
      <c r="U15" s="66"/>
      <c r="V15" s="66"/>
      <c r="W15" s="66"/>
    </row>
    <row r="16" spans="1:23" ht="13.5" thickBot="1">
      <c r="A16" s="2530"/>
      <c r="B16" s="2533"/>
      <c r="C16" s="2477"/>
      <c r="D16" s="2536"/>
      <c r="E16" s="2483"/>
      <c r="F16" s="2483"/>
      <c r="G16" s="1050" t="s">
        <v>12</v>
      </c>
      <c r="H16" s="1051">
        <f>SUM(H15:H15)</f>
        <v>4.0999999999999996</v>
      </c>
      <c r="I16" s="1051">
        <f>SUM(I15:I15)</f>
        <v>4.0999999999999996</v>
      </c>
      <c r="J16" s="1057"/>
      <c r="K16" s="1058">
        <f>SUM(K15:K15)</f>
        <v>0</v>
      </c>
      <c r="L16" s="1094">
        <f>L15</f>
        <v>5</v>
      </c>
      <c r="M16" s="1095">
        <f>M15</f>
        <v>5</v>
      </c>
      <c r="N16" s="1118"/>
      <c r="O16" s="1119"/>
      <c r="P16" s="1119"/>
      <c r="Q16" s="1120"/>
      <c r="R16" s="81"/>
      <c r="S16" s="66"/>
      <c r="T16" s="76"/>
      <c r="U16" s="66"/>
      <c r="V16" s="66"/>
      <c r="W16" s="66"/>
    </row>
    <row r="17" spans="1:23">
      <c r="A17" s="2528" t="s">
        <v>11</v>
      </c>
      <c r="B17" s="2531" t="s">
        <v>11</v>
      </c>
      <c r="C17" s="2475" t="s">
        <v>36</v>
      </c>
      <c r="D17" s="2534" t="s">
        <v>657</v>
      </c>
      <c r="E17" s="2481" t="s">
        <v>41</v>
      </c>
      <c r="F17" s="2537" t="s">
        <v>277</v>
      </c>
      <c r="G17" s="1046" t="s">
        <v>37</v>
      </c>
      <c r="H17" s="1053">
        <f>I17+K17</f>
        <v>6</v>
      </c>
      <c r="I17" s="1047">
        <v>6</v>
      </c>
      <c r="J17" s="141"/>
      <c r="K17" s="1054">
        <v>0</v>
      </c>
      <c r="L17" s="1055">
        <v>8</v>
      </c>
      <c r="M17" s="1049">
        <v>8</v>
      </c>
      <c r="N17" s="3099" t="s">
        <v>658</v>
      </c>
      <c r="O17" s="253">
        <v>1</v>
      </c>
      <c r="P17" s="253">
        <v>1</v>
      </c>
      <c r="Q17" s="254">
        <v>1</v>
      </c>
      <c r="R17" s="81"/>
      <c r="S17" s="66"/>
      <c r="T17" s="76"/>
      <c r="U17" s="66"/>
      <c r="V17" s="66"/>
      <c r="W17" s="66"/>
    </row>
    <row r="18" spans="1:23">
      <c r="A18" s="2529"/>
      <c r="B18" s="2532"/>
      <c r="C18" s="2511"/>
      <c r="D18" s="2535"/>
      <c r="E18" s="2482"/>
      <c r="F18" s="2538"/>
      <c r="G18" s="124"/>
      <c r="H18" s="145"/>
      <c r="I18" s="126"/>
      <c r="J18" s="146"/>
      <c r="K18" s="147"/>
      <c r="L18" s="148"/>
      <c r="M18" s="129"/>
      <c r="N18" s="3092"/>
      <c r="O18" s="275"/>
      <c r="P18" s="275"/>
      <c r="Q18" s="1121"/>
      <c r="R18" s="81"/>
      <c r="S18" s="66"/>
      <c r="T18" s="76"/>
      <c r="U18" s="66"/>
      <c r="V18" s="66"/>
      <c r="W18" s="66"/>
    </row>
    <row r="19" spans="1:23" ht="13.5" thickBot="1">
      <c r="A19" s="2530"/>
      <c r="B19" s="2533"/>
      <c r="C19" s="2477"/>
      <c r="D19" s="2536"/>
      <c r="E19" s="2483"/>
      <c r="F19" s="2483"/>
      <c r="G19" s="1050" t="s">
        <v>12</v>
      </c>
      <c r="H19" s="1056">
        <f>H17</f>
        <v>6</v>
      </c>
      <c r="I19" s="1051">
        <f>SUM(I17:I18)</f>
        <v>6</v>
      </c>
      <c r="J19" s="1057"/>
      <c r="K19" s="1058">
        <f>SUM(K17:K18)</f>
        <v>0</v>
      </c>
      <c r="L19" s="1094">
        <f>L17</f>
        <v>8</v>
      </c>
      <c r="M19" s="1095">
        <f>M17</f>
        <v>8</v>
      </c>
      <c r="N19" s="3100"/>
      <c r="O19" s="261"/>
      <c r="P19" s="261"/>
      <c r="Q19" s="262"/>
      <c r="R19" s="81"/>
      <c r="S19" s="66"/>
      <c r="T19" s="76"/>
      <c r="U19" s="66"/>
      <c r="V19" s="66"/>
      <c r="W19" s="66"/>
    </row>
    <row r="20" spans="1:23">
      <c r="A20" s="1090" t="s">
        <v>11</v>
      </c>
      <c r="B20" s="1122" t="s">
        <v>11</v>
      </c>
      <c r="C20" s="1123" t="s">
        <v>58</v>
      </c>
      <c r="D20" s="2534" t="s">
        <v>659</v>
      </c>
      <c r="E20" s="2481" t="s">
        <v>41</v>
      </c>
      <c r="F20" s="2537" t="s">
        <v>277</v>
      </c>
      <c r="G20" s="1046" t="s">
        <v>37</v>
      </c>
      <c r="H20" s="1053">
        <f>I20+K20</f>
        <v>1</v>
      </c>
      <c r="I20" s="1047">
        <v>1</v>
      </c>
      <c r="J20" s="141"/>
      <c r="K20" s="1054">
        <v>0</v>
      </c>
      <c r="L20" s="1055">
        <v>1</v>
      </c>
      <c r="M20" s="1049">
        <v>1</v>
      </c>
      <c r="N20" s="3099" t="s">
        <v>660</v>
      </c>
      <c r="O20" s="253">
        <v>1</v>
      </c>
      <c r="P20" s="253" t="s">
        <v>262</v>
      </c>
      <c r="Q20" s="254">
        <v>1</v>
      </c>
      <c r="R20" s="81"/>
      <c r="S20" s="66"/>
      <c r="T20" s="76"/>
      <c r="U20" s="66"/>
      <c r="V20" s="66"/>
      <c r="W20" s="66"/>
    </row>
    <row r="21" spans="1:23" ht="25.9" customHeight="1" thickBot="1">
      <c r="A21" s="1077"/>
      <c r="B21" s="1124"/>
      <c r="C21" s="1125"/>
      <c r="D21" s="2536"/>
      <c r="E21" s="2483"/>
      <c r="F21" s="2483"/>
      <c r="G21" s="1050" t="s">
        <v>12</v>
      </c>
      <c r="H21" s="1051">
        <f>SUM(H20:H20)</f>
        <v>1</v>
      </c>
      <c r="I21" s="1051">
        <f>SUM(I20:I20)</f>
        <v>1</v>
      </c>
      <c r="J21" s="1057"/>
      <c r="K21" s="1058">
        <f>SUM(K20:K20)</f>
        <v>0</v>
      </c>
      <c r="L21" s="1094">
        <f>L20</f>
        <v>1</v>
      </c>
      <c r="M21" s="1095">
        <f>M20</f>
        <v>1</v>
      </c>
      <c r="N21" s="3100"/>
      <c r="O21" s="261"/>
      <c r="P21" s="261"/>
      <c r="Q21" s="262"/>
      <c r="R21" s="81"/>
      <c r="S21" s="66"/>
      <c r="T21" s="76"/>
      <c r="U21" s="66"/>
      <c r="V21" s="66"/>
      <c r="W21" s="66"/>
    </row>
    <row r="22" spans="1:23">
      <c r="A22" s="2528" t="s">
        <v>11</v>
      </c>
      <c r="B22" s="2531" t="s">
        <v>11</v>
      </c>
      <c r="C22" s="2475" t="s">
        <v>38</v>
      </c>
      <c r="D22" s="2534" t="s">
        <v>661</v>
      </c>
      <c r="E22" s="2481" t="s">
        <v>41</v>
      </c>
      <c r="F22" s="2537" t="s">
        <v>277</v>
      </c>
      <c r="G22" s="1046" t="s">
        <v>37</v>
      </c>
      <c r="H22" s="1053">
        <f>I22+K22</f>
        <v>5.5</v>
      </c>
      <c r="I22" s="1047">
        <v>5.5</v>
      </c>
      <c r="J22" s="141"/>
      <c r="K22" s="1054">
        <v>0</v>
      </c>
      <c r="L22" s="1055">
        <v>6</v>
      </c>
      <c r="M22" s="1049">
        <v>6</v>
      </c>
      <c r="N22" s="2525">
        <v>0</v>
      </c>
      <c r="O22" s="1126">
        <v>25</v>
      </c>
      <c r="P22" s="269" t="s">
        <v>278</v>
      </c>
      <c r="Q22" s="216">
        <v>25</v>
      </c>
      <c r="R22" s="81"/>
      <c r="S22" s="66"/>
      <c r="T22" s="76"/>
      <c r="U22" s="66"/>
      <c r="V22" s="66"/>
      <c r="W22" s="66"/>
    </row>
    <row r="23" spans="1:23">
      <c r="A23" s="2529"/>
      <c r="B23" s="2532"/>
      <c r="C23" s="2511"/>
      <c r="D23" s="2535"/>
      <c r="E23" s="2482"/>
      <c r="F23" s="2538"/>
      <c r="G23" s="124"/>
      <c r="H23" s="145"/>
      <c r="I23" s="126"/>
      <c r="J23" s="146"/>
      <c r="K23" s="147"/>
      <c r="L23" s="148"/>
      <c r="M23" s="129"/>
      <c r="N23" s="2526"/>
      <c r="O23" s="275"/>
      <c r="P23" s="275"/>
      <c r="Q23" s="223"/>
      <c r="R23" s="81"/>
      <c r="S23" s="66"/>
      <c r="T23" s="76"/>
      <c r="U23" s="66"/>
      <c r="V23" s="66"/>
      <c r="W23" s="66"/>
    </row>
    <row r="24" spans="1:23" ht="19.149999999999999" customHeight="1" thickBot="1">
      <c r="A24" s="2530"/>
      <c r="B24" s="2533"/>
      <c r="C24" s="2477"/>
      <c r="D24" s="2536"/>
      <c r="E24" s="2483"/>
      <c r="F24" s="2483"/>
      <c r="G24" s="1050" t="s">
        <v>12</v>
      </c>
      <c r="H24" s="1051">
        <f>SUM(H22:H23)</f>
        <v>5.5</v>
      </c>
      <c r="I24" s="1051">
        <f>SUM(I22:I23)</f>
        <v>5.5</v>
      </c>
      <c r="J24" s="1057"/>
      <c r="K24" s="1058">
        <f>SUM(K22:K23)</f>
        <v>0</v>
      </c>
      <c r="L24" s="1094">
        <f>L22</f>
        <v>6</v>
      </c>
      <c r="M24" s="1095">
        <f>M22</f>
        <v>6</v>
      </c>
      <c r="N24" s="2527"/>
      <c r="O24" s="261"/>
      <c r="P24" s="261"/>
      <c r="Q24" s="228"/>
      <c r="R24" s="81"/>
      <c r="S24" s="66"/>
      <c r="T24" s="76"/>
      <c r="U24" s="66"/>
      <c r="V24" s="66"/>
      <c r="W24" s="66"/>
    </row>
    <row r="25" spans="1:23">
      <c r="A25" s="2528" t="s">
        <v>11</v>
      </c>
      <c r="B25" s="2531" t="s">
        <v>11</v>
      </c>
      <c r="C25" s="2475" t="s">
        <v>59</v>
      </c>
      <c r="D25" s="2534" t="s">
        <v>662</v>
      </c>
      <c r="E25" s="2481" t="s">
        <v>41</v>
      </c>
      <c r="F25" s="2537" t="s">
        <v>663</v>
      </c>
      <c r="G25" s="1046" t="s">
        <v>37</v>
      </c>
      <c r="H25" s="1053">
        <f>I25+K25</f>
        <v>435</v>
      </c>
      <c r="I25" s="1047">
        <v>435</v>
      </c>
      <c r="J25" s="141"/>
      <c r="K25" s="1054">
        <v>0</v>
      </c>
      <c r="L25" s="1055">
        <v>460</v>
      </c>
      <c r="M25" s="1049">
        <v>460</v>
      </c>
      <c r="N25" s="3097"/>
      <c r="O25" s="253"/>
      <c r="P25" s="253"/>
      <c r="Q25" s="254"/>
      <c r="R25" s="81"/>
      <c r="S25" s="66"/>
      <c r="T25" s="76"/>
      <c r="U25" s="66"/>
      <c r="V25" s="66"/>
      <c r="W25" s="66"/>
    </row>
    <row r="26" spans="1:23" ht="61.9" customHeight="1" thickBot="1">
      <c r="A26" s="2530"/>
      <c r="B26" s="2533"/>
      <c r="C26" s="2477"/>
      <c r="D26" s="2536"/>
      <c r="E26" s="2483"/>
      <c r="F26" s="2483"/>
      <c r="G26" s="1050" t="s">
        <v>12</v>
      </c>
      <c r="H26" s="1051">
        <f>SUM(H25:H25)</f>
        <v>435</v>
      </c>
      <c r="I26" s="1051">
        <f>SUM(I25:I25)</f>
        <v>435</v>
      </c>
      <c r="J26" s="1057"/>
      <c r="K26" s="1058">
        <f>SUM(K25:K25)</f>
        <v>0</v>
      </c>
      <c r="L26" s="1058">
        <f>SUM(L25:L25)</f>
        <v>460</v>
      </c>
      <c r="M26" s="1058">
        <f>SUM(M25:M25)</f>
        <v>460</v>
      </c>
      <c r="N26" s="3098"/>
      <c r="O26" s="261"/>
      <c r="P26" s="261"/>
      <c r="Q26" s="262"/>
      <c r="R26" s="81"/>
      <c r="S26" s="66"/>
      <c r="T26" s="76"/>
      <c r="U26" s="66"/>
      <c r="V26" s="66"/>
      <c r="W26" s="66"/>
    </row>
    <row r="27" spans="1:23">
      <c r="A27" s="2528" t="s">
        <v>11</v>
      </c>
      <c r="B27" s="2531" t="s">
        <v>11</v>
      </c>
      <c r="C27" s="2475" t="s">
        <v>39</v>
      </c>
      <c r="D27" s="2534" t="s">
        <v>664</v>
      </c>
      <c r="E27" s="2481" t="s">
        <v>41</v>
      </c>
      <c r="F27" s="2537" t="s">
        <v>277</v>
      </c>
      <c r="G27" s="1046" t="s">
        <v>37</v>
      </c>
      <c r="H27" s="1053">
        <f>I27+K27</f>
        <v>8</v>
      </c>
      <c r="I27" s="1047">
        <v>8</v>
      </c>
      <c r="J27" s="141"/>
      <c r="K27" s="1054">
        <v>0</v>
      </c>
      <c r="L27" s="1055">
        <v>8</v>
      </c>
      <c r="M27" s="1049">
        <v>8</v>
      </c>
      <c r="N27" s="3099" t="s">
        <v>665</v>
      </c>
      <c r="O27" s="253">
        <v>2</v>
      </c>
      <c r="P27" s="253">
        <v>2</v>
      </c>
      <c r="Q27" s="254">
        <v>2</v>
      </c>
      <c r="R27" s="81"/>
      <c r="S27" s="66"/>
      <c r="T27" s="76"/>
      <c r="U27" s="66"/>
      <c r="V27" s="66"/>
      <c r="W27" s="66"/>
    </row>
    <row r="28" spans="1:23" ht="13.5" thickBot="1">
      <c r="A28" s="2530"/>
      <c r="B28" s="2533"/>
      <c r="C28" s="2477"/>
      <c r="D28" s="2536"/>
      <c r="E28" s="2483"/>
      <c r="F28" s="2483"/>
      <c r="G28" s="1050" t="s">
        <v>12</v>
      </c>
      <c r="H28" s="1051">
        <f>H27*1</f>
        <v>8</v>
      </c>
      <c r="I28" s="1051">
        <f>I27*1</f>
        <v>8</v>
      </c>
      <c r="J28" s="1051"/>
      <c r="K28" s="1051">
        <f>K27*1</f>
        <v>0</v>
      </c>
      <c r="L28" s="1051">
        <f>L27*1</f>
        <v>8</v>
      </c>
      <c r="M28" s="1051">
        <f>M27*1</f>
        <v>8</v>
      </c>
      <c r="N28" s="3100"/>
      <c r="O28" s="1127"/>
      <c r="P28" s="1127"/>
      <c r="Q28" s="1128"/>
      <c r="R28" s="81"/>
      <c r="S28" s="66"/>
      <c r="T28" s="76"/>
      <c r="U28" s="66"/>
      <c r="V28" s="66"/>
      <c r="W28" s="66"/>
    </row>
    <row r="29" spans="1:23" ht="13.5" thickBot="1">
      <c r="A29" s="1021" t="s">
        <v>11</v>
      </c>
      <c r="B29" s="1028"/>
      <c r="C29" s="2505" t="s">
        <v>14</v>
      </c>
      <c r="D29" s="2506"/>
      <c r="E29" s="2506"/>
      <c r="F29" s="2506"/>
      <c r="G29" s="2507"/>
      <c r="H29" s="38">
        <f t="shared" ref="H29:M29" si="0">H24+H21+H19+H16+H14+H11+H26+H28</f>
        <v>461.6</v>
      </c>
      <c r="I29" s="38">
        <f t="shared" si="0"/>
        <v>461.6</v>
      </c>
      <c r="J29" s="38">
        <f t="shared" si="0"/>
        <v>0</v>
      </c>
      <c r="K29" s="38">
        <f t="shared" si="0"/>
        <v>0</v>
      </c>
      <c r="L29" s="38">
        <f t="shared" si="0"/>
        <v>490</v>
      </c>
      <c r="M29" s="38">
        <f t="shared" si="0"/>
        <v>490</v>
      </c>
      <c r="N29" s="1076"/>
      <c r="O29" s="1044"/>
      <c r="P29" s="1044"/>
      <c r="Q29" s="1045"/>
      <c r="R29" s="66"/>
      <c r="S29" s="66"/>
      <c r="T29" s="66"/>
      <c r="U29" s="66"/>
      <c r="V29" s="66"/>
      <c r="W29" s="66"/>
    </row>
    <row r="30" spans="1:23" ht="13.5" thickBot="1">
      <c r="A30" s="1020" t="s">
        <v>13</v>
      </c>
      <c r="B30" s="2465" t="s">
        <v>666</v>
      </c>
      <c r="C30" s="2465"/>
      <c r="D30" s="2465"/>
      <c r="E30" s="2465"/>
      <c r="F30" s="2465"/>
      <c r="G30" s="2465"/>
      <c r="H30" s="2465"/>
      <c r="I30" s="2465"/>
      <c r="J30" s="2465"/>
      <c r="K30" s="2465"/>
      <c r="L30" s="2465"/>
      <c r="M30" s="2465"/>
      <c r="N30" s="2465"/>
      <c r="O30" s="2465"/>
      <c r="P30" s="2465"/>
      <c r="Q30" s="2466"/>
      <c r="R30" s="66"/>
      <c r="S30" s="66"/>
      <c r="T30" s="66"/>
      <c r="U30" s="66"/>
      <c r="V30" s="66"/>
      <c r="W30" s="66"/>
    </row>
    <row r="31" spans="1:23" ht="13.5" thickBot="1">
      <c r="A31" s="1021" t="s">
        <v>13</v>
      </c>
      <c r="B31" s="1022" t="s">
        <v>11</v>
      </c>
      <c r="C31" s="2508" t="s">
        <v>667</v>
      </c>
      <c r="D31" s="2509"/>
      <c r="E31" s="2546"/>
      <c r="F31" s="2546"/>
      <c r="G31" s="2509"/>
      <c r="H31" s="2509"/>
      <c r="I31" s="2509"/>
      <c r="J31" s="2509"/>
      <c r="K31" s="2509"/>
      <c r="L31" s="2509"/>
      <c r="M31" s="2509"/>
      <c r="N31" s="2509"/>
      <c r="O31" s="2509"/>
      <c r="P31" s="2509"/>
      <c r="Q31" s="2510"/>
      <c r="R31" s="66"/>
      <c r="S31" s="66"/>
      <c r="T31" s="66"/>
      <c r="U31" s="66"/>
      <c r="V31" s="66"/>
      <c r="W31" s="66"/>
    </row>
    <row r="32" spans="1:23">
      <c r="A32" s="2528" t="s">
        <v>13</v>
      </c>
      <c r="B32" s="2531" t="s">
        <v>11</v>
      </c>
      <c r="C32" s="2475" t="s">
        <v>11</v>
      </c>
      <c r="D32" s="2534" t="s">
        <v>668</v>
      </c>
      <c r="E32" s="2481" t="s">
        <v>41</v>
      </c>
      <c r="F32" s="2537" t="s">
        <v>669</v>
      </c>
      <c r="G32" s="1046"/>
      <c r="H32" s="1053"/>
      <c r="I32" s="1047"/>
      <c r="J32" s="141"/>
      <c r="K32" s="1053"/>
      <c r="L32" s="1055"/>
      <c r="M32" s="1049"/>
      <c r="N32" s="3099" t="s">
        <v>670</v>
      </c>
      <c r="O32" s="1126" t="s">
        <v>42</v>
      </c>
      <c r="P32" s="269" t="s">
        <v>42</v>
      </c>
      <c r="Q32" s="368" t="s">
        <v>42</v>
      </c>
      <c r="R32" s="66"/>
      <c r="S32" s="66"/>
      <c r="T32" s="76"/>
      <c r="U32" s="66"/>
      <c r="V32" s="66"/>
      <c r="W32" s="66"/>
    </row>
    <row r="33" spans="1:23">
      <c r="A33" s="2529"/>
      <c r="B33" s="2532"/>
      <c r="C33" s="2511"/>
      <c r="D33" s="2535"/>
      <c r="E33" s="2513"/>
      <c r="F33" s="2520"/>
      <c r="G33" s="124" t="s">
        <v>37</v>
      </c>
      <c r="H33" s="125">
        <f>I33+K33</f>
        <v>0.7</v>
      </c>
      <c r="I33" s="1060">
        <v>0.7</v>
      </c>
      <c r="J33" s="1101"/>
      <c r="K33" s="129">
        <v>0</v>
      </c>
      <c r="L33" s="1129">
        <v>0.8</v>
      </c>
      <c r="M33" s="129">
        <v>0.8</v>
      </c>
      <c r="N33" s="3092"/>
      <c r="O33" s="373"/>
      <c r="P33" s="272"/>
      <c r="Q33" s="223"/>
      <c r="R33" s="66"/>
      <c r="S33" s="66"/>
      <c r="T33" s="76"/>
      <c r="U33" s="66"/>
      <c r="V33" s="66"/>
      <c r="W33" s="66"/>
    </row>
    <row r="34" spans="1:23" ht="13.5" thickBot="1">
      <c r="A34" s="2530"/>
      <c r="B34" s="2533"/>
      <c r="C34" s="2477"/>
      <c r="D34" s="2536"/>
      <c r="E34" s="2483"/>
      <c r="F34" s="2483"/>
      <c r="G34" s="1050" t="s">
        <v>12</v>
      </c>
      <c r="H34" s="131">
        <f t="shared" ref="H34:M34" si="1">H33*1</f>
        <v>0.7</v>
      </c>
      <c r="I34" s="131">
        <f t="shared" si="1"/>
        <v>0.7</v>
      </c>
      <c r="J34" s="131">
        <f t="shared" si="1"/>
        <v>0</v>
      </c>
      <c r="K34" s="131">
        <f t="shared" si="1"/>
        <v>0</v>
      </c>
      <c r="L34" s="131">
        <f t="shared" si="1"/>
        <v>0.8</v>
      </c>
      <c r="M34" s="131">
        <f t="shared" si="1"/>
        <v>0.8</v>
      </c>
      <c r="N34" s="3100"/>
      <c r="O34" s="261"/>
      <c r="P34" s="261"/>
      <c r="Q34" s="228"/>
      <c r="R34" s="66"/>
      <c r="S34" s="66"/>
      <c r="T34" s="76"/>
      <c r="U34" s="66"/>
      <c r="V34" s="66"/>
      <c r="W34" s="66"/>
    </row>
    <row r="35" spans="1:23" ht="24">
      <c r="A35" s="2528" t="s">
        <v>13</v>
      </c>
      <c r="B35" s="2531" t="s">
        <v>11</v>
      </c>
      <c r="C35" s="2475" t="s">
        <v>38</v>
      </c>
      <c r="D35" s="3101" t="s">
        <v>671</v>
      </c>
      <c r="E35" s="2481" t="s">
        <v>41</v>
      </c>
      <c r="F35" s="2537" t="s">
        <v>672</v>
      </c>
      <c r="G35" s="490" t="s">
        <v>37</v>
      </c>
      <c r="H35" s="1053">
        <f>I35+K35</f>
        <v>2.4</v>
      </c>
      <c r="I35" s="1047">
        <v>2.4</v>
      </c>
      <c r="J35" s="141"/>
      <c r="K35" s="1054">
        <v>0</v>
      </c>
      <c r="L35" s="1055">
        <v>4</v>
      </c>
      <c r="M35" s="1049">
        <v>6</v>
      </c>
      <c r="N35" s="1130" t="s">
        <v>673</v>
      </c>
      <c r="O35" s="1131"/>
      <c r="P35" s="1131" t="s">
        <v>42</v>
      </c>
      <c r="Q35" s="1132" t="s">
        <v>42</v>
      </c>
      <c r="R35" s="66"/>
      <c r="S35" s="66"/>
      <c r="T35" s="76"/>
      <c r="U35" s="66"/>
      <c r="V35" s="66"/>
      <c r="W35" s="66"/>
    </row>
    <row r="36" spans="1:23" ht="24.75" thickBot="1">
      <c r="A36" s="2530"/>
      <c r="B36" s="2533"/>
      <c r="C36" s="2477"/>
      <c r="D36" s="3102"/>
      <c r="E36" s="3103"/>
      <c r="F36" s="2483"/>
      <c r="G36" s="1133" t="s">
        <v>12</v>
      </c>
      <c r="H36" s="1051">
        <f>SUM(H35:H35)</f>
        <v>2.4</v>
      </c>
      <c r="I36" s="1051">
        <f>SUM(I35:I35)</f>
        <v>2.4</v>
      </c>
      <c r="J36" s="1057"/>
      <c r="K36" s="1058">
        <f>SUM(K35:K35)</f>
        <v>0</v>
      </c>
      <c r="L36" s="1094">
        <f>L35</f>
        <v>4</v>
      </c>
      <c r="M36" s="1095">
        <f>M35</f>
        <v>6</v>
      </c>
      <c r="N36" s="1134" t="s">
        <v>674</v>
      </c>
      <c r="O36" s="195"/>
      <c r="P36" s="195" t="s">
        <v>42</v>
      </c>
      <c r="Q36" s="197" t="s">
        <v>42</v>
      </c>
      <c r="R36" s="66"/>
      <c r="S36" s="66"/>
      <c r="T36" s="76"/>
      <c r="U36" s="66"/>
      <c r="V36" s="66"/>
      <c r="W36" s="66"/>
    </row>
    <row r="37" spans="1:23" ht="13.5" thickBot="1">
      <c r="A37" s="1021" t="s">
        <v>13</v>
      </c>
      <c r="B37" s="1135"/>
      <c r="C37" s="2505" t="s">
        <v>14</v>
      </c>
      <c r="D37" s="2506"/>
      <c r="E37" s="2506"/>
      <c r="F37" s="2506"/>
      <c r="G37" s="2507"/>
      <c r="H37" s="38">
        <f t="shared" ref="H37:M37" si="2">H34+H36</f>
        <v>3.0999999999999996</v>
      </c>
      <c r="I37" s="38">
        <f t="shared" si="2"/>
        <v>3.0999999999999996</v>
      </c>
      <c r="J37" s="38">
        <f t="shared" si="2"/>
        <v>0</v>
      </c>
      <c r="K37" s="38">
        <f t="shared" si="2"/>
        <v>0</v>
      </c>
      <c r="L37" s="38">
        <f t="shared" si="2"/>
        <v>4.8</v>
      </c>
      <c r="M37" s="38">
        <f t="shared" si="2"/>
        <v>6.8</v>
      </c>
      <c r="N37" s="1076"/>
      <c r="O37" s="1044"/>
      <c r="P37" s="1044"/>
      <c r="Q37" s="1136"/>
      <c r="R37" s="66"/>
      <c r="S37" s="66"/>
      <c r="T37" s="76"/>
      <c r="U37" s="66"/>
      <c r="V37" s="66"/>
      <c r="W37" s="66"/>
    </row>
    <row r="38" spans="1:23" ht="13.5" thickBot="1">
      <c r="A38" s="1020" t="s">
        <v>36</v>
      </c>
      <c r="B38" s="2465" t="s">
        <v>675</v>
      </c>
      <c r="C38" s="2465"/>
      <c r="D38" s="2465"/>
      <c r="E38" s="2465"/>
      <c r="F38" s="2465"/>
      <c r="G38" s="2465"/>
      <c r="H38" s="2465"/>
      <c r="I38" s="2465"/>
      <c r="J38" s="2465"/>
      <c r="K38" s="2465"/>
      <c r="L38" s="2465"/>
      <c r="M38" s="2465"/>
      <c r="N38" s="2465"/>
      <c r="O38" s="2465"/>
      <c r="P38" s="2465"/>
      <c r="Q38" s="2466"/>
      <c r="R38" s="1086"/>
      <c r="S38" s="1086"/>
      <c r="T38" s="1086"/>
      <c r="U38" s="1086"/>
      <c r="V38" s="1086"/>
      <c r="W38" s="1086"/>
    </row>
    <row r="39" spans="1:23" ht="13.5" thickBot="1">
      <c r="A39" s="1020" t="s">
        <v>36</v>
      </c>
      <c r="B39" s="1022" t="s">
        <v>11</v>
      </c>
      <c r="C39" s="2508" t="s">
        <v>676</v>
      </c>
      <c r="D39" s="2509"/>
      <c r="E39" s="2509"/>
      <c r="F39" s="2509"/>
      <c r="G39" s="2509"/>
      <c r="H39" s="2509"/>
      <c r="I39" s="2509"/>
      <c r="J39" s="2509"/>
      <c r="K39" s="2509"/>
      <c r="L39" s="2509"/>
      <c r="M39" s="2509"/>
      <c r="N39" s="2546"/>
      <c r="O39" s="2546"/>
      <c r="P39" s="2546"/>
      <c r="Q39" s="2547"/>
      <c r="R39" s="1086"/>
      <c r="S39" s="1086"/>
      <c r="T39" s="1086"/>
      <c r="U39" s="1086"/>
      <c r="V39" s="1086"/>
      <c r="W39" s="1086"/>
    </row>
    <row r="40" spans="1:23" ht="36">
      <c r="A40" s="2987" t="s">
        <v>36</v>
      </c>
      <c r="B40" s="3088" t="s">
        <v>11</v>
      </c>
      <c r="C40" s="3090" t="s">
        <v>11</v>
      </c>
      <c r="D40" s="2719" t="s">
        <v>677</v>
      </c>
      <c r="E40" s="2517" t="s">
        <v>41</v>
      </c>
      <c r="F40" s="2561" t="s">
        <v>683</v>
      </c>
      <c r="G40" s="1046" t="s">
        <v>37</v>
      </c>
      <c r="H40" s="1053">
        <f>I40+K40</f>
        <v>23</v>
      </c>
      <c r="I40" s="1047">
        <v>23</v>
      </c>
      <c r="J40" s="1059">
        <v>0</v>
      </c>
      <c r="K40" s="1054">
        <v>0</v>
      </c>
      <c r="L40" s="1055">
        <v>30</v>
      </c>
      <c r="M40" s="118">
        <v>40</v>
      </c>
      <c r="N40" s="1375" t="s">
        <v>678</v>
      </c>
      <c r="O40" s="1137">
        <v>20</v>
      </c>
      <c r="P40" s="1137">
        <v>50</v>
      </c>
      <c r="Q40" s="1138">
        <v>80</v>
      </c>
      <c r="R40" s="1086"/>
      <c r="S40" s="1086"/>
      <c r="T40" s="1086"/>
      <c r="U40" s="1086"/>
      <c r="V40" s="1086"/>
      <c r="W40" s="1086"/>
    </row>
    <row r="41" spans="1:23" ht="24">
      <c r="A41" s="2997"/>
      <c r="B41" s="3089"/>
      <c r="C41" s="3091"/>
      <c r="D41" s="2535"/>
      <c r="E41" s="2520"/>
      <c r="F41" s="2520"/>
      <c r="G41" s="124"/>
      <c r="H41" s="145"/>
      <c r="I41" s="126"/>
      <c r="J41" s="146"/>
      <c r="K41" s="147"/>
      <c r="L41" s="148"/>
      <c r="M41" s="125"/>
      <c r="N41" s="1376" t="s">
        <v>679</v>
      </c>
      <c r="O41" s="1139">
        <v>5</v>
      </c>
      <c r="P41" s="1139">
        <v>10</v>
      </c>
      <c r="Q41" s="434">
        <v>15</v>
      </c>
      <c r="R41" s="1086"/>
      <c r="S41" s="1086"/>
      <c r="T41" s="1086"/>
      <c r="U41" s="1086"/>
      <c r="V41" s="1086"/>
      <c r="W41" s="1086"/>
    </row>
    <row r="42" spans="1:23" ht="24.75" thickBot="1">
      <c r="A42" s="2997"/>
      <c r="B42" s="3089"/>
      <c r="C42" s="3091"/>
      <c r="D42" s="2535"/>
      <c r="E42" s="2520"/>
      <c r="F42" s="2520"/>
      <c r="G42" s="1140" t="s">
        <v>12</v>
      </c>
      <c r="H42" s="1141">
        <f t="shared" ref="H42:M42" si="3">H40</f>
        <v>23</v>
      </c>
      <c r="I42" s="1141">
        <f t="shared" si="3"/>
        <v>23</v>
      </c>
      <c r="J42" s="1141">
        <f t="shared" si="3"/>
        <v>0</v>
      </c>
      <c r="K42" s="1141">
        <f t="shared" si="3"/>
        <v>0</v>
      </c>
      <c r="L42" s="1141">
        <f t="shared" si="3"/>
        <v>30</v>
      </c>
      <c r="M42" s="1142">
        <f t="shared" si="3"/>
        <v>40</v>
      </c>
      <c r="N42" s="1377" t="s">
        <v>680</v>
      </c>
      <c r="O42" s="1139">
        <v>20</v>
      </c>
      <c r="P42" s="1139">
        <v>40</v>
      </c>
      <c r="Q42" s="434">
        <v>60</v>
      </c>
      <c r="R42" s="1086"/>
      <c r="S42" s="1086"/>
      <c r="T42" s="1086"/>
      <c r="U42" s="1086"/>
      <c r="V42" s="1086"/>
      <c r="W42" s="1086"/>
    </row>
    <row r="43" spans="1:23">
      <c r="A43" s="2987" t="s">
        <v>36</v>
      </c>
      <c r="B43" s="3088" t="s">
        <v>11</v>
      </c>
      <c r="C43" s="3090" t="s">
        <v>13</v>
      </c>
      <c r="D43" s="2719" t="s">
        <v>681</v>
      </c>
      <c r="E43" s="2517" t="s">
        <v>41</v>
      </c>
      <c r="F43" s="2561" t="s">
        <v>683</v>
      </c>
      <c r="G43" s="1046" t="s">
        <v>37</v>
      </c>
      <c r="H43" s="1053">
        <f>I43+K43</f>
        <v>12</v>
      </c>
      <c r="I43" s="1047">
        <v>12</v>
      </c>
      <c r="J43" s="1059">
        <v>0</v>
      </c>
      <c r="K43" s="1054">
        <v>0</v>
      </c>
      <c r="L43" s="1055">
        <v>18</v>
      </c>
      <c r="M43" s="118">
        <v>23</v>
      </c>
      <c r="N43" s="3092" t="s">
        <v>682</v>
      </c>
      <c r="O43" s="1143">
        <v>2</v>
      </c>
      <c r="P43" s="1144">
        <v>2</v>
      </c>
      <c r="Q43" s="1145">
        <v>2</v>
      </c>
      <c r="R43" s="1086"/>
      <c r="S43" s="1086"/>
      <c r="T43" s="1086"/>
      <c r="U43" s="1086"/>
      <c r="V43" s="1086"/>
      <c r="W43" s="1086"/>
    </row>
    <row r="44" spans="1:23" ht="13.5" thickBot="1">
      <c r="A44" s="2997"/>
      <c r="B44" s="3089"/>
      <c r="C44" s="3091"/>
      <c r="D44" s="2535"/>
      <c r="E44" s="2520"/>
      <c r="F44" s="2520"/>
      <c r="G44" s="1140" t="s">
        <v>12</v>
      </c>
      <c r="H44" s="1141">
        <f t="shared" ref="H44:M44" si="4">H43</f>
        <v>12</v>
      </c>
      <c r="I44" s="1141">
        <f t="shared" si="4"/>
        <v>12</v>
      </c>
      <c r="J44" s="1141">
        <f t="shared" si="4"/>
        <v>0</v>
      </c>
      <c r="K44" s="1141">
        <f t="shared" si="4"/>
        <v>0</v>
      </c>
      <c r="L44" s="1141">
        <f t="shared" si="4"/>
        <v>18</v>
      </c>
      <c r="M44" s="1142">
        <f t="shared" si="4"/>
        <v>23</v>
      </c>
      <c r="N44" s="2996"/>
      <c r="O44" s="1146"/>
      <c r="P44" s="492"/>
      <c r="Q44" s="493"/>
      <c r="R44" s="1086"/>
      <c r="S44" s="1086"/>
      <c r="T44" s="1086"/>
      <c r="U44" s="1086"/>
      <c r="V44" s="1086"/>
      <c r="W44" s="1086"/>
    </row>
    <row r="45" spans="1:23" ht="13.5" thickBot="1">
      <c r="A45" s="1032" t="s">
        <v>36</v>
      </c>
      <c r="B45" s="1028" t="s">
        <v>11</v>
      </c>
      <c r="C45" s="3016" t="s">
        <v>14</v>
      </c>
      <c r="D45" s="2573"/>
      <c r="E45" s="2573"/>
      <c r="F45" s="2573"/>
      <c r="G45" s="3017"/>
      <c r="H45" s="1033">
        <f t="shared" ref="H45:M45" si="5">H42+H44</f>
        <v>35</v>
      </c>
      <c r="I45" s="1033">
        <f t="shared" si="5"/>
        <v>35</v>
      </c>
      <c r="J45" s="1033">
        <f t="shared" si="5"/>
        <v>0</v>
      </c>
      <c r="K45" s="1033">
        <f t="shared" si="5"/>
        <v>0</v>
      </c>
      <c r="L45" s="1033">
        <f t="shared" si="5"/>
        <v>48</v>
      </c>
      <c r="M45" s="1033">
        <f t="shared" si="5"/>
        <v>63</v>
      </c>
      <c r="N45" s="1029"/>
      <c r="O45" s="1030"/>
      <c r="P45" s="1030"/>
      <c r="Q45" s="1147"/>
      <c r="R45" s="1086"/>
      <c r="S45" s="1086"/>
      <c r="T45" s="1086"/>
      <c r="U45" s="1086"/>
      <c r="V45" s="1086"/>
      <c r="W45" s="1086"/>
    </row>
    <row r="46" spans="1:23" ht="13.5" thickBot="1">
      <c r="A46" s="55" t="s">
        <v>11</v>
      </c>
      <c r="B46" s="3093" t="s">
        <v>15</v>
      </c>
      <c r="C46" s="2578"/>
      <c r="D46" s="2578"/>
      <c r="E46" s="2578"/>
      <c r="F46" s="2578"/>
      <c r="G46" s="2578"/>
      <c r="H46" s="1148">
        <f t="shared" ref="H46:M46" si="6">H29+H37+H45</f>
        <v>499.70000000000005</v>
      </c>
      <c r="I46" s="1148">
        <f t="shared" si="6"/>
        <v>499.70000000000005</v>
      </c>
      <c r="J46" s="1148">
        <f t="shared" si="6"/>
        <v>0</v>
      </c>
      <c r="K46" s="1148">
        <f t="shared" si="6"/>
        <v>0</v>
      </c>
      <c r="L46" s="1148">
        <f t="shared" si="6"/>
        <v>542.79999999999995</v>
      </c>
      <c r="M46" s="1148">
        <f t="shared" si="6"/>
        <v>559.79999999999995</v>
      </c>
      <c r="N46" s="3094"/>
      <c r="O46" s="3095"/>
      <c r="P46" s="3095"/>
      <c r="Q46" s="3096"/>
      <c r="R46" s="1086"/>
      <c r="S46" s="1086"/>
      <c r="T46" s="1086"/>
      <c r="U46" s="1086"/>
      <c r="V46" s="1086"/>
      <c r="W46" s="1086"/>
    </row>
    <row r="47" spans="1:23">
      <c r="A47" s="1013"/>
      <c r="B47" s="1014"/>
      <c r="C47" s="1014"/>
      <c r="D47" s="1014"/>
      <c r="E47" s="1014"/>
      <c r="F47" s="1037"/>
      <c r="G47" s="1037"/>
      <c r="H47" s="1037"/>
      <c r="I47" s="1037"/>
      <c r="J47" s="1037"/>
      <c r="K47" s="1037"/>
      <c r="L47" s="1037"/>
      <c r="M47" s="1037"/>
      <c r="N47" s="1016"/>
      <c r="O47" s="1016"/>
      <c r="P47" s="1016"/>
      <c r="Q47" s="1016"/>
      <c r="R47" s="1086"/>
      <c r="S47" s="1086"/>
      <c r="T47" s="1086"/>
      <c r="U47" s="1086"/>
      <c r="V47" s="1086"/>
      <c r="W47" s="1086"/>
    </row>
    <row r="48" spans="1:23" s="1011" customFormat="1">
      <c r="A48" s="1013"/>
      <c r="B48" s="1014"/>
      <c r="C48" s="1014"/>
      <c r="D48" s="1014"/>
      <c r="E48" s="1014"/>
      <c r="F48" s="1037"/>
      <c r="G48" s="1037"/>
      <c r="H48" s="1037"/>
      <c r="I48" s="1037"/>
      <c r="J48" s="1037"/>
      <c r="K48" s="1037"/>
      <c r="L48" s="1037"/>
      <c r="M48" s="1037"/>
      <c r="N48" s="1016"/>
      <c r="O48" s="1016"/>
      <c r="P48" s="1016"/>
      <c r="Q48" s="1016"/>
      <c r="R48" s="1086"/>
      <c r="S48" s="1086"/>
      <c r="T48" s="1086"/>
      <c r="U48" s="1086"/>
      <c r="V48" s="1086"/>
      <c r="W48" s="1086"/>
    </row>
    <row r="49" spans="1:23" s="1011" customFormat="1">
      <c r="A49" s="1013"/>
      <c r="B49" s="1014"/>
      <c r="C49" s="1014"/>
      <c r="D49" s="1014"/>
      <c r="E49" s="1014"/>
      <c r="F49" s="1037"/>
      <c r="G49" s="1037"/>
      <c r="H49" s="1037"/>
      <c r="I49" s="1037"/>
      <c r="J49" s="1037"/>
      <c r="K49" s="1037"/>
      <c r="L49" s="1037"/>
      <c r="M49" s="1037"/>
      <c r="N49" s="1016"/>
      <c r="O49" s="1016"/>
      <c r="P49" s="1016"/>
      <c r="Q49" s="1016"/>
      <c r="R49" s="1086"/>
      <c r="S49" s="1086"/>
      <c r="T49" s="1086"/>
      <c r="U49" s="1086"/>
      <c r="V49" s="1086"/>
      <c r="W49" s="1086"/>
    </row>
    <row r="50" spans="1:23" s="1011" customFormat="1">
      <c r="A50" s="1013"/>
      <c r="B50" s="1014"/>
      <c r="C50" s="1014"/>
      <c r="D50" s="1014"/>
      <c r="E50" s="1014"/>
      <c r="F50" s="1037"/>
      <c r="G50" s="1037"/>
      <c r="H50" s="1037"/>
      <c r="I50" s="1037"/>
      <c r="J50" s="1037"/>
      <c r="K50" s="1037"/>
      <c r="L50" s="1037"/>
      <c r="M50" s="1037"/>
      <c r="N50" s="1016"/>
      <c r="O50" s="1016"/>
      <c r="P50" s="1016"/>
      <c r="Q50" s="1016"/>
      <c r="R50" s="1086"/>
      <c r="S50" s="1086"/>
      <c r="T50" s="1086"/>
      <c r="U50" s="1086"/>
      <c r="V50" s="1086"/>
      <c r="W50" s="1086"/>
    </row>
    <row r="51" spans="1:23" s="1011" customFormat="1">
      <c r="A51" s="1013"/>
      <c r="B51" s="1014"/>
      <c r="C51" s="1014"/>
      <c r="D51" s="1014"/>
      <c r="E51" s="1014"/>
      <c r="F51" s="1037"/>
      <c r="G51" s="1037"/>
      <c r="H51" s="1037"/>
      <c r="I51" s="1037"/>
      <c r="J51" s="1037"/>
      <c r="K51" s="1037"/>
      <c r="L51" s="1037"/>
      <c r="M51" s="1037"/>
      <c r="N51" s="1016"/>
      <c r="O51" s="1016"/>
      <c r="P51" s="1016"/>
      <c r="Q51" s="1016"/>
      <c r="R51" s="1086"/>
      <c r="S51" s="1086"/>
      <c r="T51" s="1086"/>
      <c r="U51" s="1086"/>
      <c r="V51" s="1086"/>
      <c r="W51" s="1086"/>
    </row>
    <row r="52" spans="1:23" s="1011" customFormat="1">
      <c r="A52" s="1013"/>
      <c r="B52" s="1014"/>
      <c r="C52" s="1014"/>
      <c r="D52" s="1014"/>
      <c r="E52" s="1014"/>
      <c r="F52" s="1037"/>
      <c r="G52" s="1037"/>
      <c r="H52" s="1037"/>
      <c r="I52" s="1037"/>
      <c r="J52" s="1037"/>
      <c r="K52" s="1037"/>
      <c r="L52" s="1037"/>
      <c r="M52" s="1037"/>
      <c r="N52" s="1016"/>
      <c r="O52" s="1016"/>
      <c r="P52" s="1016"/>
      <c r="Q52" s="1016"/>
      <c r="R52" s="1086"/>
      <c r="S52" s="1086"/>
      <c r="T52" s="1086"/>
      <c r="U52" s="1086"/>
      <c r="V52" s="1086"/>
      <c r="W52" s="1086"/>
    </row>
    <row r="53" spans="1:23" s="1011" customFormat="1">
      <c r="A53" s="1013"/>
      <c r="B53" s="1014"/>
      <c r="C53" s="1014"/>
      <c r="D53" s="1014"/>
      <c r="E53" s="1014"/>
      <c r="F53" s="1037"/>
      <c r="G53" s="1037"/>
      <c r="H53" s="1037"/>
      <c r="I53" s="1037"/>
      <c r="J53" s="1037"/>
      <c r="K53" s="1037"/>
      <c r="L53" s="1037"/>
      <c r="M53" s="1037"/>
      <c r="N53" s="1016"/>
      <c r="O53" s="1016"/>
      <c r="P53" s="1016"/>
      <c r="Q53" s="1016"/>
      <c r="R53" s="1086"/>
      <c r="S53" s="1086"/>
      <c r="T53" s="1086"/>
      <c r="U53" s="1086"/>
      <c r="V53" s="1086"/>
      <c r="W53" s="1086"/>
    </row>
    <row r="54" spans="1:23" s="1011" customFormat="1">
      <c r="A54" s="1013"/>
      <c r="B54" s="1014"/>
      <c r="C54" s="1014"/>
      <c r="D54" s="1014"/>
      <c r="E54" s="1014"/>
      <c r="F54" s="1037"/>
      <c r="G54" s="1037"/>
      <c r="H54" s="1037"/>
      <c r="I54" s="1037"/>
      <c r="J54" s="1037"/>
      <c r="K54" s="1037"/>
      <c r="L54" s="1037"/>
      <c r="M54" s="1037"/>
      <c r="N54" s="1016"/>
      <c r="O54" s="1016"/>
      <c r="P54" s="1016"/>
      <c r="Q54" s="1016"/>
      <c r="R54" s="1086"/>
      <c r="S54" s="1086"/>
      <c r="T54" s="1086"/>
      <c r="U54" s="1086"/>
      <c r="V54" s="1086"/>
      <c r="W54" s="1086"/>
    </row>
    <row r="55" spans="1:23" s="1011" customFormat="1">
      <c r="A55" s="1013"/>
      <c r="B55" s="1014"/>
      <c r="C55" s="1014"/>
      <c r="D55" s="1014"/>
      <c r="E55" s="1014"/>
      <c r="F55" s="1037"/>
      <c r="G55" s="1037"/>
      <c r="H55" s="1037"/>
      <c r="I55" s="1037"/>
      <c r="J55" s="1037"/>
      <c r="K55" s="1037"/>
      <c r="L55" s="1037"/>
      <c r="M55" s="1037"/>
      <c r="N55" s="1016"/>
      <c r="O55" s="1016"/>
      <c r="P55" s="1016"/>
      <c r="Q55" s="1016"/>
      <c r="R55" s="1086"/>
      <c r="S55" s="1086"/>
      <c r="T55" s="1086"/>
      <c r="U55" s="1086"/>
      <c r="V55" s="1086"/>
      <c r="W55" s="1086"/>
    </row>
    <row r="56" spans="1:23" s="1011" customFormat="1">
      <c r="A56" s="1013"/>
      <c r="B56" s="1014"/>
      <c r="C56" s="1014"/>
      <c r="D56" s="1014"/>
      <c r="E56" s="1014"/>
      <c r="F56" s="1037"/>
      <c r="G56" s="1037"/>
      <c r="H56" s="1037"/>
      <c r="I56" s="1037"/>
      <c r="J56" s="1037"/>
      <c r="K56" s="1037"/>
      <c r="L56" s="1037"/>
      <c r="M56" s="1037"/>
      <c r="N56" s="1016"/>
      <c r="O56" s="1016"/>
      <c r="P56" s="1016"/>
      <c r="Q56" s="1016"/>
      <c r="R56" s="1086"/>
      <c r="S56" s="1086"/>
      <c r="T56" s="1086"/>
      <c r="U56" s="1086"/>
      <c r="V56" s="1086"/>
      <c r="W56" s="1086"/>
    </row>
    <row r="57" spans="1:23" ht="16.5" thickBot="1">
      <c r="A57" s="1013"/>
      <c r="B57" s="1014"/>
      <c r="C57" s="1014"/>
      <c r="D57" s="1014"/>
      <c r="E57" s="1014"/>
      <c r="F57" s="2584" t="s">
        <v>16</v>
      </c>
      <c r="G57" s="2584"/>
      <c r="H57" s="2584"/>
      <c r="I57" s="2584"/>
      <c r="J57" s="2584"/>
      <c r="K57" s="2584"/>
      <c r="L57" s="2584"/>
      <c r="M57" s="2584"/>
      <c r="N57" s="1016"/>
      <c r="O57" s="1016"/>
      <c r="P57" s="1016"/>
      <c r="Q57" s="1016"/>
      <c r="R57" s="1086"/>
      <c r="S57" s="1086"/>
      <c r="T57" s="1086"/>
      <c r="U57" s="1086"/>
      <c r="V57" s="1086"/>
      <c r="W57" s="1086"/>
    </row>
    <row r="58" spans="1:23" ht="39.6" customHeight="1" thickBot="1">
      <c r="A58" s="1012"/>
      <c r="B58" s="1012"/>
      <c r="C58" s="2597" t="s">
        <v>17</v>
      </c>
      <c r="D58" s="2899"/>
      <c r="E58" s="2899"/>
      <c r="F58" s="2899"/>
      <c r="G58" s="2900"/>
      <c r="H58" s="3085" t="s">
        <v>798</v>
      </c>
      <c r="I58" s="3086"/>
      <c r="J58" s="3086"/>
      <c r="K58" s="3087"/>
      <c r="L58" s="1038"/>
      <c r="M58" s="1038"/>
      <c r="N58" s="1012"/>
      <c r="O58" s="1063"/>
      <c r="P58" s="1012"/>
      <c r="Q58" s="1012"/>
      <c r="R58" s="1038"/>
      <c r="S58" s="1038"/>
      <c r="T58" s="1038"/>
      <c r="U58" s="1038"/>
      <c r="V58" s="1038"/>
      <c r="W58" s="1038"/>
    </row>
    <row r="59" spans="1:23" ht="13.5" thickBot="1">
      <c r="A59" s="1012"/>
      <c r="B59" s="1012"/>
      <c r="C59" s="3080" t="s">
        <v>18</v>
      </c>
      <c r="D59" s="3081"/>
      <c r="E59" s="3081"/>
      <c r="F59" s="3081"/>
      <c r="G59" s="3082"/>
      <c r="H59" s="2603">
        <f>H60+H61+H62+H63+H64</f>
        <v>499.7</v>
      </c>
      <c r="I59" s="2604"/>
      <c r="J59" s="2604"/>
      <c r="K59" s="2605"/>
      <c r="L59" s="1038"/>
      <c r="M59" s="1038"/>
      <c r="N59" s="1012"/>
      <c r="O59" s="1063"/>
      <c r="P59" s="1012"/>
      <c r="Q59" s="1012"/>
      <c r="R59" s="1038"/>
      <c r="S59" s="1038"/>
      <c r="T59" s="1038"/>
      <c r="U59" s="1038"/>
      <c r="V59" s="1038"/>
      <c r="W59" s="1038"/>
    </row>
    <row r="60" spans="1:23">
      <c r="A60" s="1012"/>
      <c r="B60" s="1012"/>
      <c r="C60" s="3071" t="s">
        <v>65</v>
      </c>
      <c r="D60" s="3072"/>
      <c r="E60" s="3072"/>
      <c r="F60" s="3072"/>
      <c r="G60" s="3073"/>
      <c r="H60" s="3074">
        <v>499.7</v>
      </c>
      <c r="I60" s="3075"/>
      <c r="J60" s="3075"/>
      <c r="K60" s="3076"/>
      <c r="L60" s="1038"/>
      <c r="M60" s="1038"/>
      <c r="N60" s="1012"/>
      <c r="O60" s="1063"/>
      <c r="P60" s="1012"/>
      <c r="Q60" s="1012"/>
      <c r="R60" s="1038"/>
      <c r="S60" s="1038"/>
      <c r="T60" s="1038"/>
      <c r="U60" s="1038"/>
      <c r="V60" s="1038"/>
      <c r="W60" s="1038"/>
    </row>
    <row r="61" spans="1:23">
      <c r="A61" s="1012"/>
      <c r="B61" s="1012"/>
      <c r="C61" s="2588" t="s">
        <v>66</v>
      </c>
      <c r="D61" s="3083"/>
      <c r="E61" s="3083"/>
      <c r="F61" s="3083"/>
      <c r="G61" s="3084"/>
      <c r="H61" s="2591"/>
      <c r="I61" s="2592"/>
      <c r="J61" s="2592"/>
      <c r="K61" s="2593"/>
      <c r="L61" s="1038"/>
      <c r="M61" s="1038"/>
      <c r="N61" s="1012"/>
      <c r="O61" s="1063"/>
      <c r="P61" s="1012"/>
      <c r="Q61" s="1012"/>
      <c r="R61" s="1038"/>
      <c r="S61" s="1038"/>
      <c r="T61" s="1038"/>
      <c r="U61" s="1038"/>
      <c r="V61" s="1038"/>
      <c r="W61" s="1038"/>
    </row>
    <row r="62" spans="1:23">
      <c r="A62" s="1012"/>
      <c r="B62" s="1012"/>
      <c r="C62" s="2594" t="s">
        <v>279</v>
      </c>
      <c r="D62" s="2595"/>
      <c r="E62" s="2595"/>
      <c r="F62" s="2595"/>
      <c r="G62" s="2596"/>
      <c r="H62" s="2591"/>
      <c r="I62" s="2592"/>
      <c r="J62" s="2592"/>
      <c r="K62" s="2593"/>
      <c r="L62" s="1038"/>
      <c r="M62" s="1038"/>
      <c r="N62" s="1012"/>
      <c r="O62" s="1063"/>
      <c r="P62" s="1012"/>
      <c r="Q62" s="1012"/>
      <c r="R62" s="1038"/>
      <c r="S62" s="1038"/>
      <c r="T62" s="1038"/>
      <c r="U62" s="1038"/>
      <c r="V62" s="1038"/>
      <c r="W62" s="1038"/>
    </row>
    <row r="63" spans="1:23">
      <c r="A63" s="1012"/>
      <c r="B63" s="1012"/>
      <c r="C63" s="2594" t="s">
        <v>131</v>
      </c>
      <c r="D63" s="2595"/>
      <c r="E63" s="2595"/>
      <c r="F63" s="2595"/>
      <c r="G63" s="2596"/>
      <c r="H63" s="2591">
        <v>0</v>
      </c>
      <c r="I63" s="2592"/>
      <c r="J63" s="2592"/>
      <c r="K63" s="2593"/>
      <c r="L63" s="1038"/>
      <c r="M63" s="1038"/>
      <c r="N63" s="1012"/>
      <c r="O63" s="1063"/>
      <c r="P63" s="1012"/>
      <c r="Q63" s="1012"/>
      <c r="R63" s="1038"/>
      <c r="S63" s="1038"/>
      <c r="T63" s="1038"/>
      <c r="U63" s="1038"/>
      <c r="V63" s="1038"/>
      <c r="W63" s="1038"/>
    </row>
    <row r="64" spans="1:23" ht="13.5" thickBot="1">
      <c r="A64" s="1012"/>
      <c r="B64" s="1012"/>
      <c r="C64" s="2588" t="s">
        <v>280</v>
      </c>
      <c r="D64" s="2589"/>
      <c r="E64" s="2589"/>
      <c r="F64" s="2589"/>
      <c r="G64" s="2590"/>
      <c r="H64" s="2591">
        <v>0</v>
      </c>
      <c r="I64" s="2592"/>
      <c r="J64" s="2592"/>
      <c r="K64" s="2593"/>
      <c r="L64" s="1038"/>
      <c r="M64" s="1038"/>
      <c r="N64" s="1012"/>
      <c r="O64" s="1063"/>
      <c r="P64" s="1012"/>
      <c r="Q64" s="1012"/>
      <c r="R64" s="1038"/>
      <c r="S64" s="1038"/>
      <c r="T64" s="1038"/>
      <c r="U64" s="1038"/>
      <c r="V64" s="1038"/>
      <c r="W64" s="1038"/>
    </row>
    <row r="65" spans="1:23" ht="13.5" thickBot="1">
      <c r="A65" s="1012"/>
      <c r="B65" s="1012"/>
      <c r="C65" s="2600" t="s">
        <v>19</v>
      </c>
      <c r="D65" s="2601"/>
      <c r="E65" s="2601"/>
      <c r="F65" s="2601"/>
      <c r="G65" s="2602"/>
      <c r="H65" s="2603">
        <f>SUM(H66:K70)</f>
        <v>0</v>
      </c>
      <c r="I65" s="2604"/>
      <c r="J65" s="2604"/>
      <c r="K65" s="2605"/>
      <c r="L65" s="1038"/>
      <c r="M65" s="1038"/>
      <c r="N65" s="1012"/>
      <c r="O65" s="1063"/>
      <c r="P65" s="1012"/>
      <c r="Q65" s="1012"/>
      <c r="R65" s="1038"/>
      <c r="S65" s="1038"/>
      <c r="T65" s="1038"/>
      <c r="U65" s="1038"/>
      <c r="V65" s="1038"/>
      <c r="W65" s="1038"/>
    </row>
    <row r="66" spans="1:23">
      <c r="A66" s="1012"/>
      <c r="B66" s="1012"/>
      <c r="C66" s="3071" t="s">
        <v>67</v>
      </c>
      <c r="D66" s="3072"/>
      <c r="E66" s="3072"/>
      <c r="F66" s="3072"/>
      <c r="G66" s="3073"/>
      <c r="H66" s="3074">
        <v>0</v>
      </c>
      <c r="I66" s="3075"/>
      <c r="J66" s="3075"/>
      <c r="K66" s="3076"/>
      <c r="L66" s="1038"/>
      <c r="M66" s="1038"/>
      <c r="N66" s="1012"/>
      <c r="O66" s="1063"/>
      <c r="P66" s="1012"/>
      <c r="Q66" s="1012"/>
      <c r="R66" s="1038"/>
      <c r="S66" s="1038"/>
      <c r="T66" s="1038"/>
      <c r="U66" s="1038"/>
      <c r="V66" s="1038"/>
      <c r="W66" s="1038"/>
    </row>
    <row r="67" spans="1:23">
      <c r="A67" s="1012"/>
      <c r="B67" s="1012"/>
      <c r="C67" s="3077" t="s">
        <v>281</v>
      </c>
      <c r="D67" s="3078"/>
      <c r="E67" s="3078"/>
      <c r="F67" s="3078"/>
      <c r="G67" s="3079"/>
      <c r="H67" s="2592"/>
      <c r="I67" s="2592"/>
      <c r="J67" s="2592"/>
      <c r="K67" s="2593"/>
      <c r="L67" s="1038"/>
      <c r="M67" s="1038"/>
      <c r="N67" s="1012"/>
      <c r="O67" s="1063"/>
      <c r="P67" s="1012"/>
      <c r="Q67" s="1012"/>
      <c r="R67" s="1038"/>
      <c r="S67" s="1038"/>
      <c r="T67" s="1038"/>
      <c r="U67" s="1038"/>
      <c r="V67" s="1038"/>
      <c r="W67" s="1038"/>
    </row>
    <row r="68" spans="1:23">
      <c r="A68" s="1012"/>
      <c r="B68" s="1012"/>
      <c r="C68" s="2621" t="s">
        <v>68</v>
      </c>
      <c r="D68" s="2622"/>
      <c r="E68" s="2622"/>
      <c r="F68" s="2622"/>
      <c r="G68" s="2623"/>
      <c r="H68" s="2592">
        <v>0</v>
      </c>
      <c r="I68" s="2592"/>
      <c r="J68" s="2592"/>
      <c r="K68" s="2593"/>
      <c r="L68" s="1038"/>
      <c r="M68" s="1038"/>
      <c r="N68" s="1012"/>
      <c r="O68" s="1063"/>
      <c r="P68" s="1012"/>
      <c r="Q68" s="1012"/>
      <c r="R68" s="1038"/>
      <c r="S68" s="1038"/>
      <c r="T68" s="1038"/>
      <c r="U68" s="1038"/>
      <c r="V68" s="1038"/>
      <c r="W68" s="1038"/>
    </row>
    <row r="69" spans="1:23">
      <c r="A69" s="1012"/>
      <c r="B69" s="1012"/>
      <c r="C69" s="3068" t="s">
        <v>282</v>
      </c>
      <c r="D69" s="3069"/>
      <c r="E69" s="3069"/>
      <c r="F69" s="3069"/>
      <c r="G69" s="3070"/>
      <c r="H69" s="2592"/>
      <c r="I69" s="2592"/>
      <c r="J69" s="2592"/>
      <c r="K69" s="2593"/>
      <c r="L69" s="1038"/>
      <c r="M69" s="1038"/>
      <c r="N69" s="1012"/>
      <c r="O69" s="1063"/>
      <c r="P69" s="1012"/>
      <c r="Q69" s="1012"/>
      <c r="R69" s="1038"/>
      <c r="S69" s="1038"/>
      <c r="T69" s="1038"/>
      <c r="U69" s="1038"/>
      <c r="V69" s="1038"/>
      <c r="W69" s="1038"/>
    </row>
    <row r="70" spans="1:23" ht="13.5" thickBot="1">
      <c r="A70" s="1012"/>
      <c r="B70" s="1012"/>
      <c r="C70" s="2594" t="s">
        <v>69</v>
      </c>
      <c r="D70" s="2595"/>
      <c r="E70" s="2595"/>
      <c r="F70" s="2595"/>
      <c r="G70" s="2612"/>
      <c r="H70" s="2592"/>
      <c r="I70" s="2592"/>
      <c r="J70" s="2592"/>
      <c r="K70" s="2593"/>
      <c r="L70" s="1012"/>
      <c r="M70" s="1012"/>
      <c r="N70" s="1012"/>
      <c r="O70" s="1063"/>
      <c r="P70" s="1012"/>
      <c r="Q70" s="1012"/>
      <c r="R70" s="1038"/>
      <c r="S70" s="1038"/>
      <c r="T70" s="1038"/>
      <c r="U70" s="1038"/>
      <c r="V70" s="1038"/>
      <c r="W70" s="1038"/>
    </row>
    <row r="71" spans="1:23" ht="13.5" thickBot="1">
      <c r="A71" s="1012"/>
      <c r="B71" s="1012"/>
      <c r="C71" s="2613" t="s">
        <v>20</v>
      </c>
      <c r="D71" s="2614"/>
      <c r="E71" s="2614"/>
      <c r="F71" s="2614"/>
      <c r="G71" s="2615"/>
      <c r="H71" s="2616">
        <f>H65+H59</f>
        <v>499.7</v>
      </c>
      <c r="I71" s="2616"/>
      <c r="J71" s="2616"/>
      <c r="K71" s="2617"/>
      <c r="L71" s="1012"/>
      <c r="M71" s="1012"/>
      <c r="N71" s="1012"/>
      <c r="O71" s="1063"/>
      <c r="P71" s="1012"/>
      <c r="Q71" s="1012"/>
      <c r="R71" s="1038"/>
      <c r="S71" s="1038"/>
      <c r="T71" s="1038"/>
      <c r="U71" s="1038"/>
      <c r="V71" s="1038"/>
      <c r="W71" s="1038"/>
    </row>
  </sheetData>
  <mergeCells count="13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N9:N11"/>
    <mergeCell ref="N13:N14"/>
    <mergeCell ref="A15:A16"/>
    <mergeCell ref="B15:B16"/>
    <mergeCell ref="C15:C16"/>
    <mergeCell ref="D15:D16"/>
    <mergeCell ref="E15:E16"/>
    <mergeCell ref="F15:F16"/>
    <mergeCell ref="A12:A14"/>
    <mergeCell ref="B12:B14"/>
    <mergeCell ref="C12:C14"/>
    <mergeCell ref="D12:D14"/>
    <mergeCell ref="E12:E14"/>
    <mergeCell ref="F12:F1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A27:A28"/>
    <mergeCell ref="B27:B28"/>
    <mergeCell ref="C27:C28"/>
    <mergeCell ref="D27:D28"/>
    <mergeCell ref="E27:E28"/>
    <mergeCell ref="F27:F28"/>
    <mergeCell ref="C37:G37"/>
    <mergeCell ref="B38:Q38"/>
    <mergeCell ref="C39:Q39"/>
    <mergeCell ref="A40:A42"/>
    <mergeCell ref="B40:B42"/>
    <mergeCell ref="C40:C42"/>
    <mergeCell ref="D40:D42"/>
    <mergeCell ref="E40:E42"/>
    <mergeCell ref="F40:F42"/>
    <mergeCell ref="N43:N44"/>
    <mergeCell ref="C45:G45"/>
    <mergeCell ref="B46:G46"/>
    <mergeCell ref="N46:Q46"/>
    <mergeCell ref="F57:M57"/>
    <mergeCell ref="C58:G58"/>
    <mergeCell ref="H58:K58"/>
    <mergeCell ref="A43:A44"/>
    <mergeCell ref="B43:B44"/>
    <mergeCell ref="C43:C44"/>
    <mergeCell ref="D43:D44"/>
    <mergeCell ref="E43:E44"/>
    <mergeCell ref="F43:F44"/>
    <mergeCell ref="C62:G62"/>
    <mergeCell ref="H62:K62"/>
    <mergeCell ref="C63:G63"/>
    <mergeCell ref="H63:K63"/>
    <mergeCell ref="C64:G64"/>
    <mergeCell ref="H64:K64"/>
    <mergeCell ref="C59:G59"/>
    <mergeCell ref="H59:K59"/>
    <mergeCell ref="C60:G60"/>
    <mergeCell ref="H60:K60"/>
    <mergeCell ref="C61:G61"/>
    <mergeCell ref="H61:K61"/>
    <mergeCell ref="C71:G71"/>
    <mergeCell ref="H71:K71"/>
    <mergeCell ref="C68:G68"/>
    <mergeCell ref="H68:K68"/>
    <mergeCell ref="C69:G69"/>
    <mergeCell ref="H69:K69"/>
    <mergeCell ref="C70:G70"/>
    <mergeCell ref="H70:K70"/>
    <mergeCell ref="C65:G65"/>
    <mergeCell ref="H65:K65"/>
    <mergeCell ref="C66:G66"/>
    <mergeCell ref="H66:K66"/>
    <mergeCell ref="C67:G67"/>
    <mergeCell ref="H67:K67"/>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workbookViewId="0">
      <selection activeCell="V14" sqref="V14"/>
    </sheetView>
  </sheetViews>
  <sheetFormatPr defaultRowHeight="12.75"/>
  <cols>
    <col min="1" max="1" width="2.7109375" customWidth="1"/>
    <col min="2" max="3" width="2.5703125" customWidth="1"/>
    <col min="4" max="4" width="36.140625" customWidth="1"/>
    <col min="5" max="5" width="7.85546875" customWidth="1"/>
    <col min="6" max="6" width="4.42578125" customWidth="1"/>
    <col min="7" max="7" width="4.7109375" customWidth="1"/>
    <col min="8" max="8" width="6.5703125" customWidth="1"/>
    <col min="9" max="9" width="5.42578125" customWidth="1"/>
    <col min="10" max="10" width="4" customWidth="1"/>
    <col min="11" max="11" width="5.5703125" customWidth="1"/>
    <col min="12" max="12" width="5.7109375" customWidth="1"/>
    <col min="13" max="13" width="5.85546875" customWidth="1"/>
    <col min="14" max="14" width="21.28515625" customWidth="1"/>
    <col min="15" max="15" width="5" customWidth="1"/>
    <col min="16" max="16" width="4.140625" customWidth="1"/>
    <col min="17" max="17" width="3.85546875" customWidth="1"/>
  </cols>
  <sheetData>
    <row r="1" spans="1:17" ht="41.45" customHeight="1">
      <c r="A1" s="1011"/>
      <c r="B1" s="1011"/>
      <c r="C1" s="1011"/>
      <c r="D1" s="1011"/>
      <c r="E1" s="1011"/>
      <c r="F1" s="1011"/>
      <c r="G1" s="1011"/>
      <c r="H1" s="1011"/>
      <c r="I1" s="1011"/>
      <c r="J1" s="1011"/>
      <c r="K1" s="1011"/>
      <c r="L1" s="1011"/>
      <c r="M1" s="2438" t="s">
        <v>968</v>
      </c>
      <c r="N1" s="2439"/>
      <c r="O1" s="2439"/>
      <c r="P1" s="2439"/>
      <c r="Q1" s="2439"/>
    </row>
    <row r="2" spans="1:17">
      <c r="A2" s="1011"/>
      <c r="B2" s="1011"/>
      <c r="C2" s="1011"/>
      <c r="D2" s="2438" t="s">
        <v>34</v>
      </c>
      <c r="E2" s="2438"/>
      <c r="F2" s="2438"/>
      <c r="G2" s="2438"/>
      <c r="H2" s="2438"/>
      <c r="I2" s="2438"/>
      <c r="J2" s="2438"/>
      <c r="K2" s="2438"/>
      <c r="L2" s="2438"/>
      <c r="M2" s="2438"/>
      <c r="N2" s="2438"/>
      <c r="O2" s="2438"/>
      <c r="P2" s="2438"/>
      <c r="Q2" s="2438"/>
    </row>
    <row r="3" spans="1:17" ht="15.75" thickBot="1">
      <c r="A3" s="1663"/>
      <c r="B3" s="1664"/>
      <c r="C3" s="1664"/>
      <c r="D3" s="1664"/>
      <c r="E3" s="1665" t="s">
        <v>870</v>
      </c>
      <c r="F3" s="1665"/>
      <c r="G3" s="1666"/>
      <c r="H3" s="1665"/>
      <c r="I3" s="1665"/>
      <c r="J3" s="1665"/>
      <c r="K3" s="1665"/>
      <c r="L3" s="1667"/>
      <c r="M3" s="1668"/>
      <c r="N3" s="1669"/>
      <c r="O3" s="1669"/>
      <c r="P3" s="1669"/>
      <c r="Q3" s="1669"/>
    </row>
    <row r="4" spans="1:17" ht="42.6" customHeight="1">
      <c r="A4" s="3234" t="s">
        <v>0</v>
      </c>
      <c r="B4" s="3237" t="s">
        <v>1</v>
      </c>
      <c r="C4" s="3237" t="s">
        <v>2</v>
      </c>
      <c r="D4" s="3240" t="s">
        <v>3</v>
      </c>
      <c r="E4" s="3243" t="s">
        <v>4</v>
      </c>
      <c r="F4" s="3246" t="s">
        <v>5</v>
      </c>
      <c r="G4" s="3243" t="s">
        <v>6</v>
      </c>
      <c r="H4" s="3249" t="s">
        <v>940</v>
      </c>
      <c r="I4" s="3250"/>
      <c r="J4" s="3250"/>
      <c r="K4" s="3251"/>
      <c r="L4" s="3252" t="s">
        <v>283</v>
      </c>
      <c r="M4" s="3219" t="s">
        <v>802</v>
      </c>
      <c r="N4" s="3222" t="s">
        <v>21</v>
      </c>
      <c r="O4" s="3223"/>
      <c r="P4" s="3223"/>
      <c r="Q4" s="3224"/>
    </row>
    <row r="5" spans="1:17">
      <c r="A5" s="3235"/>
      <c r="B5" s="3238"/>
      <c r="C5" s="3238"/>
      <c r="D5" s="3241"/>
      <c r="E5" s="3244"/>
      <c r="F5" s="3247"/>
      <c r="G5" s="3244"/>
      <c r="H5" s="3225" t="s">
        <v>7</v>
      </c>
      <c r="I5" s="3227" t="s">
        <v>8</v>
      </c>
      <c r="J5" s="3227"/>
      <c r="K5" s="3228" t="s">
        <v>284</v>
      </c>
      <c r="L5" s="3253"/>
      <c r="M5" s="3220"/>
      <c r="N5" s="3230" t="s">
        <v>33</v>
      </c>
      <c r="O5" s="3232" t="s">
        <v>9</v>
      </c>
      <c r="P5" s="3232"/>
      <c r="Q5" s="3233"/>
    </row>
    <row r="6" spans="1:17" ht="108.6" customHeight="1" thickBot="1">
      <c r="A6" s="3236"/>
      <c r="B6" s="3239"/>
      <c r="C6" s="3239"/>
      <c r="D6" s="3242"/>
      <c r="E6" s="3245"/>
      <c r="F6" s="3248"/>
      <c r="G6" s="3245"/>
      <c r="H6" s="3226"/>
      <c r="I6" s="1670" t="s">
        <v>7</v>
      </c>
      <c r="J6" s="1671" t="s">
        <v>10</v>
      </c>
      <c r="K6" s="3229"/>
      <c r="L6" s="3254"/>
      <c r="M6" s="3221"/>
      <c r="N6" s="3231"/>
      <c r="O6" s="1672" t="s">
        <v>55</v>
      </c>
      <c r="P6" s="1672" t="s">
        <v>133</v>
      </c>
      <c r="Q6" s="1673" t="s">
        <v>794</v>
      </c>
    </row>
    <row r="7" spans="1:17" ht="13.5" thickBot="1">
      <c r="A7" s="1674" t="s">
        <v>11</v>
      </c>
      <c r="B7" s="3211" t="s">
        <v>871</v>
      </c>
      <c r="C7" s="3211"/>
      <c r="D7" s="3211"/>
      <c r="E7" s="3211"/>
      <c r="F7" s="3211"/>
      <c r="G7" s="3211"/>
      <c r="H7" s="3211"/>
      <c r="I7" s="3211"/>
      <c r="J7" s="3211"/>
      <c r="K7" s="3211"/>
      <c r="L7" s="3211"/>
      <c r="M7" s="3211"/>
      <c r="N7" s="3211"/>
      <c r="O7" s="3211"/>
      <c r="P7" s="3211"/>
      <c r="Q7" s="3212"/>
    </row>
    <row r="8" spans="1:17" ht="13.5" thickBot="1">
      <c r="A8" s="1675" t="s">
        <v>11</v>
      </c>
      <c r="B8" s="1676" t="s">
        <v>11</v>
      </c>
      <c r="C8" s="3213" t="s">
        <v>872</v>
      </c>
      <c r="D8" s="3213"/>
      <c r="E8" s="3213"/>
      <c r="F8" s="3213"/>
      <c r="G8" s="3213"/>
      <c r="H8" s="3213"/>
      <c r="I8" s="3213"/>
      <c r="J8" s="3213"/>
      <c r="K8" s="3213"/>
      <c r="L8" s="3213"/>
      <c r="M8" s="3213"/>
      <c r="N8" s="3213"/>
      <c r="O8" s="3213"/>
      <c r="P8" s="3213"/>
      <c r="Q8" s="3214"/>
    </row>
    <row r="9" spans="1:17">
      <c r="A9" s="3201" t="s">
        <v>11</v>
      </c>
      <c r="B9" s="3204" t="s">
        <v>11</v>
      </c>
      <c r="C9" s="3184" t="s">
        <v>11</v>
      </c>
      <c r="D9" s="3208" t="s">
        <v>969</v>
      </c>
      <c r="E9" s="3170" t="s">
        <v>41</v>
      </c>
      <c r="F9" s="3173">
        <v>7</v>
      </c>
      <c r="G9" s="1695" t="s">
        <v>285</v>
      </c>
      <c r="H9" s="1696">
        <f>I9+K9</f>
        <v>3</v>
      </c>
      <c r="I9" s="1677">
        <v>3</v>
      </c>
      <c r="J9" s="1677"/>
      <c r="K9" s="1678">
        <v>0</v>
      </c>
      <c r="L9" s="1679">
        <v>4</v>
      </c>
      <c r="M9" s="1680">
        <v>4</v>
      </c>
      <c r="N9" s="3216" t="s">
        <v>873</v>
      </c>
      <c r="O9" s="1681">
        <v>5</v>
      </c>
      <c r="P9" s="1681">
        <v>5</v>
      </c>
      <c r="Q9" s="1682">
        <v>5</v>
      </c>
    </row>
    <row r="10" spans="1:17">
      <c r="A10" s="3202"/>
      <c r="B10" s="3205"/>
      <c r="C10" s="3215"/>
      <c r="D10" s="3209"/>
      <c r="E10" s="3171"/>
      <c r="F10" s="3174"/>
      <c r="G10" s="1683"/>
      <c r="H10" s="1684"/>
      <c r="I10" s="1685"/>
      <c r="J10" s="1685"/>
      <c r="K10" s="1686"/>
      <c r="L10" s="1687"/>
      <c r="M10" s="1688"/>
      <c r="N10" s="3217"/>
      <c r="O10" s="1689"/>
      <c r="P10" s="1689"/>
      <c r="Q10" s="1690"/>
    </row>
    <row r="11" spans="1:17" ht="13.5" thickBot="1">
      <c r="A11" s="3203"/>
      <c r="B11" s="3206"/>
      <c r="C11" s="3186"/>
      <c r="D11" s="3210"/>
      <c r="E11" s="3172"/>
      <c r="F11" s="3175"/>
      <c r="G11" s="1691" t="s">
        <v>12</v>
      </c>
      <c r="H11" s="1692">
        <f t="shared" ref="H11:M11" si="0">SUM(H9:H10)</f>
        <v>3</v>
      </c>
      <c r="I11" s="1692">
        <f t="shared" si="0"/>
        <v>3</v>
      </c>
      <c r="J11" s="1692">
        <f t="shared" si="0"/>
        <v>0</v>
      </c>
      <c r="K11" s="1692">
        <f t="shared" si="0"/>
        <v>0</v>
      </c>
      <c r="L11" s="1692">
        <f t="shared" si="0"/>
        <v>4</v>
      </c>
      <c r="M11" s="1692">
        <f t="shared" si="0"/>
        <v>4</v>
      </c>
      <c r="N11" s="3218"/>
      <c r="O11" s="1693"/>
      <c r="P11" s="1693"/>
      <c r="Q11" s="1694"/>
    </row>
    <row r="12" spans="1:17">
      <c r="A12" s="3201" t="s">
        <v>11</v>
      </c>
      <c r="B12" s="3204" t="s">
        <v>11</v>
      </c>
      <c r="C12" s="3164" t="s">
        <v>13</v>
      </c>
      <c r="D12" s="3208" t="s">
        <v>1126</v>
      </c>
      <c r="E12" s="3170" t="s">
        <v>41</v>
      </c>
      <c r="F12" s="3173">
        <v>7</v>
      </c>
      <c r="G12" s="1695" t="s">
        <v>285</v>
      </c>
      <c r="H12" s="1696">
        <f>I12+K12</f>
        <v>15</v>
      </c>
      <c r="I12" s="1677">
        <v>15</v>
      </c>
      <c r="J12" s="1677"/>
      <c r="K12" s="1678">
        <v>0</v>
      </c>
      <c r="L12" s="1679">
        <v>20</v>
      </c>
      <c r="M12" s="1680">
        <v>20</v>
      </c>
      <c r="N12" s="3190" t="s">
        <v>873</v>
      </c>
      <c r="O12" s="1681">
        <v>10</v>
      </c>
      <c r="P12" s="1681">
        <v>10</v>
      </c>
      <c r="Q12" s="1682">
        <v>10</v>
      </c>
    </row>
    <row r="13" spans="1:17">
      <c r="A13" s="3202"/>
      <c r="B13" s="3205"/>
      <c r="C13" s="3207"/>
      <c r="D13" s="3209"/>
      <c r="E13" s="3171"/>
      <c r="F13" s="3174"/>
      <c r="G13" s="1683"/>
      <c r="H13" s="1684"/>
      <c r="I13" s="1685"/>
      <c r="J13" s="1685"/>
      <c r="K13" s="1686"/>
      <c r="L13" s="1687"/>
      <c r="M13" s="1688"/>
      <c r="N13" s="3191"/>
      <c r="O13" s="1697"/>
      <c r="P13" s="1697"/>
      <c r="Q13" s="1698"/>
    </row>
    <row r="14" spans="1:17" ht="34.15" customHeight="1" thickBot="1">
      <c r="A14" s="3203"/>
      <c r="B14" s="3206"/>
      <c r="C14" s="3166"/>
      <c r="D14" s="3210"/>
      <c r="E14" s="3172"/>
      <c r="F14" s="3175"/>
      <c r="G14" s="1691" t="s">
        <v>12</v>
      </c>
      <c r="H14" s="1692">
        <f t="shared" ref="H14:M14" si="1">SUM(H12:H13)</f>
        <v>15</v>
      </c>
      <c r="I14" s="1692">
        <f t="shared" si="1"/>
        <v>15</v>
      </c>
      <c r="J14" s="1692">
        <f t="shared" si="1"/>
        <v>0</v>
      </c>
      <c r="K14" s="1692">
        <f t="shared" si="1"/>
        <v>0</v>
      </c>
      <c r="L14" s="1692">
        <f t="shared" si="1"/>
        <v>20</v>
      </c>
      <c r="M14" s="1692">
        <f t="shared" si="1"/>
        <v>20</v>
      </c>
      <c r="N14" s="1699" t="s">
        <v>874</v>
      </c>
      <c r="O14" s="1693">
        <v>3</v>
      </c>
      <c r="P14" s="1693">
        <v>3</v>
      </c>
      <c r="Q14" s="1694">
        <v>3</v>
      </c>
    </row>
    <row r="15" spans="1:17" ht="13.5" thickBot="1">
      <c r="A15" s="1675" t="s">
        <v>11</v>
      </c>
      <c r="B15" s="1700" t="s">
        <v>11</v>
      </c>
      <c r="C15" s="3192" t="s">
        <v>14</v>
      </c>
      <c r="D15" s="3193"/>
      <c r="E15" s="3193"/>
      <c r="F15" s="3193"/>
      <c r="G15" s="3194"/>
      <c r="H15" s="1701">
        <f t="shared" ref="H15:M15" si="2">H11+H14</f>
        <v>18</v>
      </c>
      <c r="I15" s="1701">
        <f t="shared" si="2"/>
        <v>18</v>
      </c>
      <c r="J15" s="1701">
        <f t="shared" si="2"/>
        <v>0</v>
      </c>
      <c r="K15" s="1701">
        <f t="shared" si="2"/>
        <v>0</v>
      </c>
      <c r="L15" s="1701">
        <f t="shared" si="2"/>
        <v>24</v>
      </c>
      <c r="M15" s="1701">
        <f t="shared" si="2"/>
        <v>24</v>
      </c>
      <c r="N15" s="1702"/>
      <c r="O15" s="1703"/>
      <c r="P15" s="1703"/>
      <c r="Q15" s="1704"/>
    </row>
    <row r="16" spans="1:17" ht="15" thickBot="1">
      <c r="A16" s="1675" t="s">
        <v>11</v>
      </c>
      <c r="B16" s="1676" t="s">
        <v>13</v>
      </c>
      <c r="C16" s="3195" t="s">
        <v>875</v>
      </c>
      <c r="D16" s="3196"/>
      <c r="E16" s="3197"/>
      <c r="F16" s="3197"/>
      <c r="G16" s="3196"/>
      <c r="H16" s="3196"/>
      <c r="I16" s="3196"/>
      <c r="J16" s="3196"/>
      <c r="K16" s="3196"/>
      <c r="L16" s="3196"/>
      <c r="M16" s="3196"/>
      <c r="N16" s="3196"/>
      <c r="O16" s="3196"/>
      <c r="P16" s="3196"/>
      <c r="Q16" s="3198"/>
    </row>
    <row r="17" spans="1:18" ht="38.25">
      <c r="A17" s="3179" t="s">
        <v>11</v>
      </c>
      <c r="B17" s="3161" t="s">
        <v>13</v>
      </c>
      <c r="C17" s="3184" t="s">
        <v>11</v>
      </c>
      <c r="D17" s="3167" t="s">
        <v>970</v>
      </c>
      <c r="E17" s="3170" t="s">
        <v>41</v>
      </c>
      <c r="F17" s="3173">
        <v>7</v>
      </c>
      <c r="G17" s="1695" t="s">
        <v>285</v>
      </c>
      <c r="H17" s="1718">
        <f>I17+K17</f>
        <v>84</v>
      </c>
      <c r="I17" s="1719">
        <v>84</v>
      </c>
      <c r="J17" s="1705">
        <v>0</v>
      </c>
      <c r="K17" s="1706">
        <v>0</v>
      </c>
      <c r="L17" s="1707">
        <v>90</v>
      </c>
      <c r="M17" s="1708">
        <v>100</v>
      </c>
      <c r="N17" s="1709" t="s">
        <v>1120</v>
      </c>
      <c r="O17" s="2162">
        <v>10</v>
      </c>
      <c r="P17" s="2162">
        <v>10</v>
      </c>
      <c r="Q17" s="2163">
        <v>10</v>
      </c>
    </row>
    <row r="18" spans="1:18">
      <c r="A18" s="3180"/>
      <c r="B18" s="3162"/>
      <c r="C18" s="3185"/>
      <c r="D18" s="3168"/>
      <c r="E18" s="3171"/>
      <c r="F18" s="3174"/>
      <c r="G18" s="1710"/>
      <c r="H18" s="1711"/>
      <c r="I18" s="1712"/>
      <c r="J18" s="1713"/>
      <c r="K18" s="1714"/>
      <c r="L18" s="1715"/>
      <c r="M18" s="1716"/>
      <c r="N18" s="3199"/>
      <c r="O18" s="1689"/>
      <c r="P18" s="1689"/>
      <c r="Q18" s="1690"/>
    </row>
    <row r="19" spans="1:18" ht="13.5" thickBot="1">
      <c r="A19" s="3181"/>
      <c r="B19" s="3163"/>
      <c r="C19" s="3186"/>
      <c r="D19" s="3169"/>
      <c r="E19" s="3172"/>
      <c r="F19" s="3175"/>
      <c r="G19" s="1691" t="s">
        <v>12</v>
      </c>
      <c r="H19" s="1717">
        <f t="shared" ref="H19:M19" si="3">H17</f>
        <v>84</v>
      </c>
      <c r="I19" s="1717">
        <f t="shared" si="3"/>
        <v>84</v>
      </c>
      <c r="J19" s="1717">
        <f t="shared" si="3"/>
        <v>0</v>
      </c>
      <c r="K19" s="1717">
        <f t="shared" si="3"/>
        <v>0</v>
      </c>
      <c r="L19" s="1717">
        <f t="shared" si="3"/>
        <v>90</v>
      </c>
      <c r="M19" s="1717">
        <f t="shared" si="3"/>
        <v>100</v>
      </c>
      <c r="N19" s="3200"/>
      <c r="O19" s="1693"/>
      <c r="P19" s="1693"/>
      <c r="Q19" s="1694"/>
    </row>
    <row r="20" spans="1:18">
      <c r="A20" s="3179" t="s">
        <v>11</v>
      </c>
      <c r="B20" s="3161" t="s">
        <v>13</v>
      </c>
      <c r="C20" s="3184" t="s">
        <v>13</v>
      </c>
      <c r="D20" s="3167" t="s">
        <v>876</v>
      </c>
      <c r="E20" s="3170" t="s">
        <v>41</v>
      </c>
      <c r="F20" s="3173">
        <v>7</v>
      </c>
      <c r="G20" s="1695" t="s">
        <v>285</v>
      </c>
      <c r="H20" s="1718">
        <f>I20+K20</f>
        <v>8</v>
      </c>
      <c r="I20" s="1719">
        <v>8</v>
      </c>
      <c r="J20" s="1705">
        <v>0</v>
      </c>
      <c r="K20" s="1706">
        <v>0</v>
      </c>
      <c r="L20" s="1720">
        <v>8</v>
      </c>
      <c r="M20" s="1708">
        <v>8</v>
      </c>
      <c r="N20" s="1721"/>
      <c r="O20" s="1722"/>
      <c r="P20" s="1722"/>
      <c r="Q20" s="1723"/>
      <c r="R20" s="634"/>
    </row>
    <row r="21" spans="1:18">
      <c r="A21" s="3180"/>
      <c r="B21" s="3162"/>
      <c r="C21" s="3185"/>
      <c r="D21" s="3168"/>
      <c r="E21" s="3171"/>
      <c r="F21" s="3174"/>
      <c r="G21" s="1710"/>
      <c r="H21" s="1711"/>
      <c r="I21" s="1712"/>
      <c r="J21" s="1713"/>
      <c r="K21" s="1714"/>
      <c r="L21" s="1724"/>
      <c r="M21" s="1716"/>
      <c r="N21" s="1725"/>
      <c r="O21" s="1689"/>
      <c r="P21" s="1689"/>
      <c r="Q21" s="1690"/>
      <c r="R21" s="634"/>
    </row>
    <row r="22" spans="1:18" ht="13.5" thickBot="1">
      <c r="A22" s="3181"/>
      <c r="B22" s="3163"/>
      <c r="C22" s="3186"/>
      <c r="D22" s="3169"/>
      <c r="E22" s="3172"/>
      <c r="F22" s="3175"/>
      <c r="G22" s="1691" t="s">
        <v>12</v>
      </c>
      <c r="H22" s="1717">
        <f>H20</f>
        <v>8</v>
      </c>
      <c r="I22" s="1726">
        <f>SUM(I20:I21)</f>
        <v>8</v>
      </c>
      <c r="J22" s="1726">
        <f>SUM(J20:J21)</f>
        <v>0</v>
      </c>
      <c r="K22" s="1727">
        <f>SUM(K20:K21)</f>
        <v>0</v>
      </c>
      <c r="L22" s="1728">
        <f>L20</f>
        <v>8</v>
      </c>
      <c r="M22" s="1729">
        <f>M20</f>
        <v>8</v>
      </c>
      <c r="N22" s="1693"/>
      <c r="O22" s="1693"/>
      <c r="P22" s="1693"/>
      <c r="Q22" s="1694"/>
      <c r="R22" s="634"/>
    </row>
    <row r="23" spans="1:18">
      <c r="A23" s="3179" t="s">
        <v>11</v>
      </c>
      <c r="B23" s="3161" t="s">
        <v>13</v>
      </c>
      <c r="C23" s="3184" t="s">
        <v>35</v>
      </c>
      <c r="D23" s="3187" t="s">
        <v>877</v>
      </c>
      <c r="E23" s="3170" t="s">
        <v>41</v>
      </c>
      <c r="F23" s="3173">
        <v>7</v>
      </c>
      <c r="G23" s="1695" t="s">
        <v>285</v>
      </c>
      <c r="H23" s="1718">
        <f>I23+K23</f>
        <v>5</v>
      </c>
      <c r="I23" s="1719">
        <v>1</v>
      </c>
      <c r="J23" s="1705">
        <v>0</v>
      </c>
      <c r="K23" s="1706">
        <v>4</v>
      </c>
      <c r="L23" s="1707">
        <v>5</v>
      </c>
      <c r="M23" s="1730">
        <v>5</v>
      </c>
      <c r="N23" s="3141" t="s">
        <v>878</v>
      </c>
      <c r="O23" s="2086"/>
      <c r="P23" s="2086"/>
      <c r="Q23" s="2087"/>
      <c r="R23" s="634"/>
    </row>
    <row r="24" spans="1:18">
      <c r="A24" s="3180"/>
      <c r="B24" s="3162"/>
      <c r="C24" s="3185"/>
      <c r="D24" s="3188"/>
      <c r="E24" s="3171"/>
      <c r="F24" s="3174"/>
      <c r="G24" s="1710"/>
      <c r="H24" s="1711"/>
      <c r="I24" s="1712"/>
      <c r="J24" s="1713"/>
      <c r="K24" s="1714"/>
      <c r="L24" s="1715"/>
      <c r="M24" s="1731"/>
      <c r="N24" s="3142"/>
      <c r="O24" s="1689">
        <v>2</v>
      </c>
      <c r="P24" s="1689">
        <v>2</v>
      </c>
      <c r="Q24" s="1690">
        <v>2</v>
      </c>
      <c r="R24" s="634"/>
    </row>
    <row r="25" spans="1:18" ht="18" customHeight="1" thickBot="1">
      <c r="A25" s="3181"/>
      <c r="B25" s="3163"/>
      <c r="C25" s="3186"/>
      <c r="D25" s="3189"/>
      <c r="E25" s="3172"/>
      <c r="F25" s="3175"/>
      <c r="G25" s="1691" t="s">
        <v>12</v>
      </c>
      <c r="H25" s="1717">
        <f t="shared" ref="H25:M25" si="4">H23</f>
        <v>5</v>
      </c>
      <c r="I25" s="1717">
        <f t="shared" si="4"/>
        <v>1</v>
      </c>
      <c r="J25" s="1717">
        <f t="shared" si="4"/>
        <v>0</v>
      </c>
      <c r="K25" s="1717">
        <f t="shared" si="4"/>
        <v>4</v>
      </c>
      <c r="L25" s="1717">
        <f t="shared" si="4"/>
        <v>5</v>
      </c>
      <c r="M25" s="1732">
        <f t="shared" si="4"/>
        <v>5</v>
      </c>
      <c r="N25" s="3143"/>
      <c r="O25" s="2082"/>
      <c r="P25" s="2082"/>
      <c r="Q25" s="2083"/>
      <c r="R25" s="634"/>
    </row>
    <row r="26" spans="1:18">
      <c r="A26" s="1733" t="s">
        <v>11</v>
      </c>
      <c r="B26" s="1734" t="s">
        <v>13</v>
      </c>
      <c r="C26" s="1735" t="s">
        <v>59</v>
      </c>
      <c r="D26" s="3182" t="s">
        <v>879</v>
      </c>
      <c r="E26" s="3170" t="s">
        <v>41</v>
      </c>
      <c r="F26" s="3173" t="s">
        <v>54</v>
      </c>
      <c r="G26" s="1739" t="s">
        <v>37</v>
      </c>
      <c r="H26" s="1718">
        <f>I26+K26</f>
        <v>150</v>
      </c>
      <c r="I26" s="1719">
        <v>0</v>
      </c>
      <c r="J26" s="1705">
        <v>0</v>
      </c>
      <c r="K26" s="1706">
        <v>150</v>
      </c>
      <c r="L26" s="1720"/>
      <c r="M26" s="1730"/>
      <c r="N26" s="1709"/>
      <c r="O26" s="2084"/>
      <c r="P26" s="2084"/>
      <c r="Q26" s="2085"/>
      <c r="R26" s="634"/>
    </row>
    <row r="27" spans="1:18" ht="13.5" thickBot="1">
      <c r="A27" s="1736"/>
      <c r="B27" s="1737"/>
      <c r="C27" s="1738"/>
      <c r="D27" s="3183"/>
      <c r="E27" s="3172"/>
      <c r="F27" s="3175"/>
      <c r="G27" s="1691" t="s">
        <v>12</v>
      </c>
      <c r="H27" s="1717">
        <f t="shared" ref="H27:M27" si="5">H26</f>
        <v>150</v>
      </c>
      <c r="I27" s="1717">
        <f t="shared" si="5"/>
        <v>0</v>
      </c>
      <c r="J27" s="1717">
        <f t="shared" si="5"/>
        <v>0</v>
      </c>
      <c r="K27" s="1717">
        <f t="shared" si="5"/>
        <v>150</v>
      </c>
      <c r="L27" s="1717">
        <f t="shared" si="5"/>
        <v>0</v>
      </c>
      <c r="M27" s="1732">
        <f t="shared" si="5"/>
        <v>0</v>
      </c>
      <c r="N27" s="1740"/>
      <c r="O27" s="2082"/>
      <c r="P27" s="2082"/>
      <c r="Q27" s="2083"/>
      <c r="R27" s="634"/>
    </row>
    <row r="28" spans="1:18" ht="38.25">
      <c r="A28" s="1733" t="s">
        <v>11</v>
      </c>
      <c r="B28" s="1734" t="s">
        <v>13</v>
      </c>
      <c r="C28" s="1735" t="s">
        <v>39</v>
      </c>
      <c r="D28" s="3182" t="s">
        <v>880</v>
      </c>
      <c r="E28" s="3170" t="s">
        <v>41</v>
      </c>
      <c r="F28" s="3173">
        <v>7</v>
      </c>
      <c r="G28" s="1739" t="s">
        <v>285</v>
      </c>
      <c r="H28" s="1718">
        <f>I28+K28</f>
        <v>103</v>
      </c>
      <c r="I28" s="1719">
        <v>103</v>
      </c>
      <c r="J28" s="1705">
        <v>0</v>
      </c>
      <c r="K28" s="1706">
        <v>0</v>
      </c>
      <c r="L28" s="1720">
        <v>105</v>
      </c>
      <c r="M28" s="1730">
        <v>110</v>
      </c>
      <c r="N28" s="1709" t="s">
        <v>881</v>
      </c>
      <c r="O28" s="2162">
        <v>10</v>
      </c>
      <c r="P28" s="2162">
        <v>12</v>
      </c>
      <c r="Q28" s="2163">
        <v>14</v>
      </c>
    </row>
    <row r="29" spans="1:18" ht="13.5" thickBot="1">
      <c r="A29" s="1736"/>
      <c r="B29" s="1737"/>
      <c r="C29" s="1738"/>
      <c r="D29" s="3183"/>
      <c r="E29" s="3172"/>
      <c r="F29" s="3175"/>
      <c r="G29" s="1691" t="s">
        <v>12</v>
      </c>
      <c r="H29" s="1717">
        <f t="shared" ref="H29:M29" si="6">H28</f>
        <v>103</v>
      </c>
      <c r="I29" s="1717">
        <f t="shared" si="6"/>
        <v>103</v>
      </c>
      <c r="J29" s="1717">
        <f t="shared" si="6"/>
        <v>0</v>
      </c>
      <c r="K29" s="1717">
        <f t="shared" si="6"/>
        <v>0</v>
      </c>
      <c r="L29" s="1717">
        <f t="shared" si="6"/>
        <v>105</v>
      </c>
      <c r="M29" s="1732">
        <f t="shared" si="6"/>
        <v>110</v>
      </c>
      <c r="N29" s="1740"/>
      <c r="O29" s="1693"/>
      <c r="P29" s="1693"/>
      <c r="Q29" s="1694"/>
    </row>
    <row r="30" spans="1:18">
      <c r="A30" s="3179" t="s">
        <v>11</v>
      </c>
      <c r="B30" s="3161" t="s">
        <v>13</v>
      </c>
      <c r="C30" s="3164" t="s">
        <v>60</v>
      </c>
      <c r="D30" s="3167" t="s">
        <v>882</v>
      </c>
      <c r="E30" s="3170" t="s">
        <v>41</v>
      </c>
      <c r="F30" s="3173">
        <v>7</v>
      </c>
      <c r="G30" s="1695" t="s">
        <v>285</v>
      </c>
      <c r="H30" s="1718">
        <f>I30+K30</f>
        <v>4</v>
      </c>
      <c r="I30" s="1719">
        <v>4</v>
      </c>
      <c r="J30" s="1705">
        <v>0</v>
      </c>
      <c r="K30" s="1706">
        <v>0</v>
      </c>
      <c r="L30" s="1720">
        <v>4</v>
      </c>
      <c r="M30" s="1708">
        <v>4</v>
      </c>
      <c r="N30" s="1722"/>
      <c r="O30" s="1722"/>
      <c r="P30" s="1722"/>
      <c r="Q30" s="1723"/>
    </row>
    <row r="31" spans="1:18">
      <c r="A31" s="3180"/>
      <c r="B31" s="3162"/>
      <c r="C31" s="3165"/>
      <c r="D31" s="3168"/>
      <c r="E31" s="3171"/>
      <c r="F31" s="3174"/>
      <c r="G31" s="1710"/>
      <c r="H31" s="1711"/>
      <c r="I31" s="1712"/>
      <c r="J31" s="1713"/>
      <c r="K31" s="1714"/>
      <c r="L31" s="1724"/>
      <c r="M31" s="1716"/>
      <c r="N31" s="1689"/>
      <c r="O31" s="1689"/>
      <c r="P31" s="1689"/>
      <c r="Q31" s="1690"/>
    </row>
    <row r="32" spans="1:18" ht="13.5" thickBot="1">
      <c r="A32" s="3181"/>
      <c r="B32" s="3163"/>
      <c r="C32" s="3166"/>
      <c r="D32" s="3169"/>
      <c r="E32" s="3172"/>
      <c r="F32" s="3175"/>
      <c r="G32" s="1691" t="s">
        <v>12</v>
      </c>
      <c r="H32" s="1717">
        <f>H30</f>
        <v>4</v>
      </c>
      <c r="I32" s="1726">
        <f>SUM(I30:I31)</f>
        <v>4</v>
      </c>
      <c r="J32" s="1726">
        <f>SUM(J30:J31)</f>
        <v>0</v>
      </c>
      <c r="K32" s="1727">
        <f>SUM(K30:K31)</f>
        <v>0</v>
      </c>
      <c r="L32" s="1728">
        <f>L30</f>
        <v>4</v>
      </c>
      <c r="M32" s="1729">
        <f>M30</f>
        <v>4</v>
      </c>
      <c r="N32" s="1693"/>
      <c r="O32" s="1693"/>
      <c r="P32" s="1693"/>
      <c r="Q32" s="1694"/>
    </row>
    <row r="33" spans="1:18">
      <c r="A33" s="3158" t="s">
        <v>11</v>
      </c>
      <c r="B33" s="3161" t="s">
        <v>13</v>
      </c>
      <c r="C33" s="3164" t="s">
        <v>61</v>
      </c>
      <c r="D33" s="3167" t="s">
        <v>883</v>
      </c>
      <c r="E33" s="3170" t="s">
        <v>41</v>
      </c>
      <c r="F33" s="3173">
        <v>7</v>
      </c>
      <c r="G33" s="1695" t="s">
        <v>285</v>
      </c>
      <c r="H33" s="1718">
        <f>I33+K33</f>
        <v>12</v>
      </c>
      <c r="I33" s="1719">
        <v>1</v>
      </c>
      <c r="J33" s="1705">
        <v>0</v>
      </c>
      <c r="K33" s="1706">
        <v>11</v>
      </c>
      <c r="L33" s="1707">
        <v>15</v>
      </c>
      <c r="M33" s="1730">
        <v>15</v>
      </c>
      <c r="N33" s="3141" t="s">
        <v>884</v>
      </c>
      <c r="O33" s="2086"/>
      <c r="P33" s="2086"/>
      <c r="Q33" s="2087"/>
      <c r="R33" s="2088"/>
    </row>
    <row r="34" spans="1:18">
      <c r="A34" s="3159"/>
      <c r="B34" s="3162"/>
      <c r="C34" s="3165"/>
      <c r="D34" s="3168"/>
      <c r="E34" s="3171"/>
      <c r="F34" s="3174"/>
      <c r="G34" s="1710"/>
      <c r="H34" s="1711"/>
      <c r="I34" s="1712"/>
      <c r="J34" s="1713"/>
      <c r="K34" s="1714"/>
      <c r="L34" s="1715"/>
      <c r="M34" s="1731"/>
      <c r="N34" s="3142"/>
      <c r="O34" s="1689">
        <v>3</v>
      </c>
      <c r="P34" s="1689">
        <v>3</v>
      </c>
      <c r="Q34" s="1690">
        <v>3</v>
      </c>
      <c r="R34" s="2088"/>
    </row>
    <row r="35" spans="1:18" ht="25.15" customHeight="1" thickBot="1">
      <c r="A35" s="3160"/>
      <c r="B35" s="3163"/>
      <c r="C35" s="3166"/>
      <c r="D35" s="3169"/>
      <c r="E35" s="3172"/>
      <c r="F35" s="3175"/>
      <c r="G35" s="1691" t="s">
        <v>12</v>
      </c>
      <c r="H35" s="1717">
        <f t="shared" ref="H35:M35" si="7">H33</f>
        <v>12</v>
      </c>
      <c r="I35" s="1717">
        <f t="shared" si="7"/>
        <v>1</v>
      </c>
      <c r="J35" s="1717">
        <f t="shared" si="7"/>
        <v>0</v>
      </c>
      <c r="K35" s="1717">
        <f t="shared" si="7"/>
        <v>11</v>
      </c>
      <c r="L35" s="1717">
        <f t="shared" si="7"/>
        <v>15</v>
      </c>
      <c r="M35" s="1732">
        <f t="shared" si="7"/>
        <v>15</v>
      </c>
      <c r="N35" s="3143"/>
      <c r="O35" s="2082"/>
      <c r="P35" s="2082"/>
      <c r="Q35" s="2083"/>
      <c r="R35" s="2088"/>
    </row>
    <row r="36" spans="1:18" s="1011" customFormat="1">
      <c r="A36" s="3158" t="s">
        <v>11</v>
      </c>
      <c r="B36" s="3161" t="s">
        <v>13</v>
      </c>
      <c r="C36" s="3164" t="s">
        <v>70</v>
      </c>
      <c r="D36" s="3167" t="s">
        <v>971</v>
      </c>
      <c r="E36" s="3170" t="s">
        <v>41</v>
      </c>
      <c r="F36" s="3173">
        <v>7</v>
      </c>
      <c r="G36" s="1695" t="s">
        <v>285</v>
      </c>
      <c r="H36" s="1718">
        <f>I36+K36</f>
        <v>20</v>
      </c>
      <c r="I36" s="1719">
        <v>0</v>
      </c>
      <c r="J36" s="1705">
        <v>0</v>
      </c>
      <c r="K36" s="1706">
        <v>20</v>
      </c>
      <c r="L36" s="1707">
        <v>20</v>
      </c>
      <c r="M36" s="1730">
        <v>20</v>
      </c>
      <c r="N36" s="3176"/>
      <c r="O36" s="1722"/>
      <c r="P36" s="1722"/>
      <c r="Q36" s="1723"/>
    </row>
    <row r="37" spans="1:18" s="1011" customFormat="1">
      <c r="A37" s="3159"/>
      <c r="B37" s="3162"/>
      <c r="C37" s="3165"/>
      <c r="D37" s="3168"/>
      <c r="E37" s="3171"/>
      <c r="F37" s="3174"/>
      <c r="G37" s="1710"/>
      <c r="H37" s="1711"/>
      <c r="I37" s="1712"/>
      <c r="J37" s="1713"/>
      <c r="K37" s="1714"/>
      <c r="L37" s="1715"/>
      <c r="M37" s="1731"/>
      <c r="N37" s="3177"/>
      <c r="O37" s="1689"/>
      <c r="P37" s="1689"/>
      <c r="Q37" s="1690"/>
    </row>
    <row r="38" spans="1:18" s="1011" customFormat="1" ht="39" customHeight="1" thickBot="1">
      <c r="A38" s="3160"/>
      <c r="B38" s="3163"/>
      <c r="C38" s="3166"/>
      <c r="D38" s="3169"/>
      <c r="E38" s="3172"/>
      <c r="F38" s="3175"/>
      <c r="G38" s="1691" t="s">
        <v>12</v>
      </c>
      <c r="H38" s="1717">
        <f t="shared" ref="H38:M38" si="8">H36</f>
        <v>20</v>
      </c>
      <c r="I38" s="1717">
        <f t="shared" si="8"/>
        <v>0</v>
      </c>
      <c r="J38" s="1717">
        <f t="shared" si="8"/>
        <v>0</v>
      </c>
      <c r="K38" s="1717">
        <f t="shared" si="8"/>
        <v>20</v>
      </c>
      <c r="L38" s="1717">
        <f t="shared" si="8"/>
        <v>20</v>
      </c>
      <c r="M38" s="1732">
        <f t="shared" si="8"/>
        <v>20</v>
      </c>
      <c r="N38" s="3178"/>
      <c r="O38" s="1693"/>
      <c r="P38" s="1693"/>
      <c r="Q38" s="1694"/>
    </row>
    <row r="39" spans="1:18" ht="13.5" thickBot="1">
      <c r="A39" s="1675" t="s">
        <v>11</v>
      </c>
      <c r="B39" s="3144" t="s">
        <v>64</v>
      </c>
      <c r="C39" s="3145"/>
      <c r="D39" s="3145"/>
      <c r="E39" s="3145"/>
      <c r="F39" s="3145"/>
      <c r="G39" s="3145"/>
      <c r="H39" s="1741">
        <f t="shared" ref="H39:M39" si="9">H19+H22+H25+H29+H32+H35+H27+H38</f>
        <v>386</v>
      </c>
      <c r="I39" s="1741">
        <f t="shared" si="9"/>
        <v>201</v>
      </c>
      <c r="J39" s="1741">
        <f t="shared" si="9"/>
        <v>0</v>
      </c>
      <c r="K39" s="1741">
        <f t="shared" si="9"/>
        <v>185</v>
      </c>
      <c r="L39" s="1741">
        <f t="shared" si="9"/>
        <v>247</v>
      </c>
      <c r="M39" s="1741">
        <f t="shared" si="9"/>
        <v>262</v>
      </c>
      <c r="N39" s="1742"/>
      <c r="O39" s="1743"/>
      <c r="P39" s="1743"/>
      <c r="Q39" s="1744"/>
    </row>
    <row r="40" spans="1:18" ht="13.5" thickBot="1">
      <c r="A40" s="1745" t="s">
        <v>11</v>
      </c>
      <c r="B40" s="3146" t="s">
        <v>15</v>
      </c>
      <c r="C40" s="3146"/>
      <c r="D40" s="3146"/>
      <c r="E40" s="3146"/>
      <c r="F40" s="3146"/>
      <c r="G40" s="3146"/>
      <c r="H40" s="1746">
        <f t="shared" ref="H40:M40" si="10">H39+H15</f>
        <v>404</v>
      </c>
      <c r="I40" s="1746">
        <f t="shared" si="10"/>
        <v>219</v>
      </c>
      <c r="J40" s="1746">
        <f t="shared" si="10"/>
        <v>0</v>
      </c>
      <c r="K40" s="1746">
        <f t="shared" si="10"/>
        <v>185</v>
      </c>
      <c r="L40" s="1746">
        <f t="shared" si="10"/>
        <v>271</v>
      </c>
      <c r="M40" s="1746">
        <f t="shared" si="10"/>
        <v>286</v>
      </c>
      <c r="N40" s="3147"/>
      <c r="O40" s="3148"/>
      <c r="P40" s="3148"/>
      <c r="Q40" s="3149"/>
    </row>
    <row r="41" spans="1:18" ht="15.75">
      <c r="A41" s="1747"/>
      <c r="B41" s="1748"/>
      <c r="C41" s="1748"/>
      <c r="D41" s="1748"/>
      <c r="E41" s="1748"/>
      <c r="F41" s="1749"/>
      <c r="G41" s="1750"/>
      <c r="H41" s="1750"/>
      <c r="I41" s="1750"/>
      <c r="J41" s="1750"/>
      <c r="K41" s="1750"/>
      <c r="L41" s="1750"/>
      <c r="M41" s="1750"/>
      <c r="N41" s="1751"/>
      <c r="O41" s="1751"/>
      <c r="P41" s="1751"/>
      <c r="Q41" s="1751"/>
    </row>
    <row r="42" spans="1:18" ht="13.5" thickBot="1">
      <c r="A42" s="1747"/>
      <c r="B42" s="1748"/>
      <c r="C42" s="1752"/>
      <c r="D42" s="1752"/>
      <c r="E42" s="1752"/>
      <c r="F42" s="3150" t="s">
        <v>16</v>
      </c>
      <c r="G42" s="3151"/>
      <c r="H42" s="3151"/>
      <c r="I42" s="3151"/>
      <c r="J42" s="3151"/>
      <c r="K42" s="3151"/>
      <c r="L42" s="3151"/>
      <c r="M42" s="3151"/>
      <c r="N42" s="1751"/>
      <c r="O42" s="1751"/>
      <c r="P42" s="1751"/>
      <c r="Q42" s="1751"/>
    </row>
    <row r="43" spans="1:18" ht="36.6" customHeight="1" thickBot="1">
      <c r="A43" s="1753"/>
      <c r="B43" s="1753"/>
      <c r="C43" s="3152" t="s">
        <v>17</v>
      </c>
      <c r="D43" s="3153"/>
      <c r="E43" s="3153"/>
      <c r="F43" s="3153"/>
      <c r="G43" s="3154"/>
      <c r="H43" s="3155" t="s">
        <v>798</v>
      </c>
      <c r="I43" s="3156"/>
      <c r="J43" s="3156"/>
      <c r="K43" s="3157"/>
      <c r="L43" s="1754"/>
      <c r="M43" s="1754"/>
      <c r="N43" s="1753"/>
      <c r="O43" s="1755"/>
      <c r="P43" s="1753"/>
      <c r="Q43" s="1753"/>
    </row>
    <row r="44" spans="1:18" ht="13.5" thickBot="1">
      <c r="A44" s="1753"/>
      <c r="B44" s="1753"/>
      <c r="C44" s="3126" t="s">
        <v>18</v>
      </c>
      <c r="D44" s="3127"/>
      <c r="E44" s="3127"/>
      <c r="F44" s="3127"/>
      <c r="G44" s="3128"/>
      <c r="H44" s="3129">
        <f>H45+H46+H47+H48+H49+H50+H51</f>
        <v>404</v>
      </c>
      <c r="I44" s="3130"/>
      <c r="J44" s="3130"/>
      <c r="K44" s="3131"/>
      <c r="L44" s="1754"/>
      <c r="M44" s="1754"/>
      <c r="N44" s="1753"/>
      <c r="O44" s="1755"/>
      <c r="P44" s="1753"/>
      <c r="Q44" s="1753"/>
    </row>
    <row r="45" spans="1:18">
      <c r="A45" s="1753"/>
      <c r="B45" s="1753"/>
      <c r="C45" s="3135" t="s">
        <v>65</v>
      </c>
      <c r="D45" s="3136"/>
      <c r="E45" s="3136"/>
      <c r="F45" s="3136"/>
      <c r="G45" s="3137"/>
      <c r="H45" s="3138">
        <v>150</v>
      </c>
      <c r="I45" s="3139"/>
      <c r="J45" s="3139"/>
      <c r="K45" s="3140"/>
      <c r="L45" s="1754"/>
      <c r="M45" s="1754"/>
      <c r="N45" s="1753"/>
      <c r="O45" s="1755"/>
      <c r="P45" s="1753"/>
      <c r="Q45" s="1753"/>
    </row>
    <row r="46" spans="1:18">
      <c r="A46" s="1753"/>
      <c r="B46" s="1753"/>
      <c r="C46" s="3118" t="s">
        <v>66</v>
      </c>
      <c r="D46" s="3133"/>
      <c r="E46" s="3133"/>
      <c r="F46" s="3133"/>
      <c r="G46" s="3134"/>
      <c r="H46" s="3121">
        <v>0</v>
      </c>
      <c r="I46" s="3111"/>
      <c r="J46" s="3111"/>
      <c r="K46" s="3112"/>
      <c r="L46" s="1754"/>
      <c r="M46" s="1754"/>
      <c r="N46" s="1753"/>
      <c r="O46" s="1755"/>
      <c r="P46" s="1753"/>
      <c r="Q46" s="1753"/>
    </row>
    <row r="47" spans="1:18">
      <c r="A47" s="1753"/>
      <c r="B47" s="1753"/>
      <c r="C47" s="3108" t="s">
        <v>286</v>
      </c>
      <c r="D47" s="3109"/>
      <c r="E47" s="3109"/>
      <c r="F47" s="3109"/>
      <c r="G47" s="3132"/>
      <c r="H47" s="3121">
        <v>254</v>
      </c>
      <c r="I47" s="3111"/>
      <c r="J47" s="3111"/>
      <c r="K47" s="3112"/>
      <c r="L47" s="1754"/>
      <c r="M47" s="1754"/>
      <c r="N47" s="1753"/>
      <c r="O47" s="1755"/>
      <c r="P47" s="1753"/>
      <c r="Q47" s="1753"/>
    </row>
    <row r="48" spans="1:18">
      <c r="A48" s="1753"/>
      <c r="B48" s="1753"/>
      <c r="C48" s="3108" t="s">
        <v>131</v>
      </c>
      <c r="D48" s="3109"/>
      <c r="E48" s="3109"/>
      <c r="F48" s="3109"/>
      <c r="G48" s="3132"/>
      <c r="H48" s="3121">
        <v>0</v>
      </c>
      <c r="I48" s="3111"/>
      <c r="J48" s="3111"/>
      <c r="K48" s="3112"/>
      <c r="L48" s="1754"/>
      <c r="M48" s="1754"/>
      <c r="N48" s="1753"/>
      <c r="O48" s="1755"/>
      <c r="P48" s="1753"/>
      <c r="Q48" s="1753"/>
    </row>
    <row r="49" spans="1:17">
      <c r="A49" s="1753"/>
      <c r="B49" s="1753"/>
      <c r="C49" s="3118" t="s">
        <v>280</v>
      </c>
      <c r="D49" s="3133"/>
      <c r="E49" s="3133"/>
      <c r="F49" s="3133"/>
      <c r="G49" s="3134"/>
      <c r="H49" s="3121">
        <v>0</v>
      </c>
      <c r="I49" s="3111"/>
      <c r="J49" s="3111"/>
      <c r="K49" s="3112"/>
      <c r="L49" s="1754"/>
      <c r="M49" s="1754"/>
      <c r="N49" s="1753"/>
      <c r="O49" s="1755"/>
      <c r="P49" s="1753"/>
      <c r="Q49" s="1753"/>
    </row>
    <row r="50" spans="1:17">
      <c r="A50" s="1753"/>
      <c r="B50" s="1753"/>
      <c r="C50" s="3118" t="s">
        <v>67</v>
      </c>
      <c r="D50" s="3119"/>
      <c r="E50" s="3119"/>
      <c r="F50" s="3119"/>
      <c r="G50" s="3120"/>
      <c r="H50" s="3121"/>
      <c r="I50" s="2619"/>
      <c r="J50" s="2619"/>
      <c r="K50" s="2620"/>
      <c r="L50" s="1754"/>
      <c r="M50" s="1754"/>
      <c r="N50" s="1753"/>
      <c r="O50" s="1755"/>
      <c r="P50" s="1753"/>
      <c r="Q50" s="1753"/>
    </row>
    <row r="51" spans="1:17" ht="13.5" thickBot="1">
      <c r="A51" s="1753"/>
      <c r="B51" s="1753"/>
      <c r="C51" s="3122" t="s">
        <v>68</v>
      </c>
      <c r="D51" s="3123"/>
      <c r="E51" s="3123"/>
      <c r="F51" s="3123"/>
      <c r="G51" s="3124"/>
      <c r="H51" s="3125"/>
      <c r="I51" s="2625"/>
      <c r="J51" s="2625"/>
      <c r="K51" s="2626"/>
      <c r="L51" s="1754"/>
      <c r="M51" s="1754"/>
      <c r="N51" s="1753"/>
      <c r="O51" s="1755"/>
      <c r="P51" s="1753"/>
      <c r="Q51" s="1753"/>
    </row>
    <row r="52" spans="1:17" ht="13.5" thickBot="1">
      <c r="A52" s="1753"/>
      <c r="B52" s="1753"/>
      <c r="C52" s="3126" t="s">
        <v>19</v>
      </c>
      <c r="D52" s="3127"/>
      <c r="E52" s="3127"/>
      <c r="F52" s="3127"/>
      <c r="G52" s="3128"/>
      <c r="H52" s="3129">
        <f>H53*1</f>
        <v>0</v>
      </c>
      <c r="I52" s="3130"/>
      <c r="J52" s="3130"/>
      <c r="K52" s="3131"/>
      <c r="L52" s="1754"/>
      <c r="M52" s="1754"/>
      <c r="N52" s="1753"/>
      <c r="O52" s="1755"/>
      <c r="P52" s="1753"/>
      <c r="Q52" s="1753"/>
    </row>
    <row r="53" spans="1:17" ht="13.5" thickBot="1">
      <c r="A53" s="1753"/>
      <c r="B53" s="1753"/>
      <c r="C53" s="3108" t="s">
        <v>69</v>
      </c>
      <c r="D53" s="3109"/>
      <c r="E53" s="3109"/>
      <c r="F53" s="3109"/>
      <c r="G53" s="3110"/>
      <c r="H53" s="3111">
        <v>0</v>
      </c>
      <c r="I53" s="3111"/>
      <c r="J53" s="3111"/>
      <c r="K53" s="3112"/>
      <c r="L53" s="1754"/>
      <c r="M53" s="1754"/>
      <c r="N53" s="1753"/>
      <c r="O53" s="1755"/>
      <c r="P53" s="1753"/>
      <c r="Q53" s="1753"/>
    </row>
    <row r="54" spans="1:17" ht="13.5" thickBot="1">
      <c r="A54" s="1753"/>
      <c r="B54" s="1753"/>
      <c r="C54" s="3113" t="s">
        <v>20</v>
      </c>
      <c r="D54" s="3114"/>
      <c r="E54" s="3114"/>
      <c r="F54" s="3114"/>
      <c r="G54" s="3115"/>
      <c r="H54" s="3116">
        <f>H52+H44</f>
        <v>404</v>
      </c>
      <c r="I54" s="3116"/>
      <c r="J54" s="3116"/>
      <c r="K54" s="3117"/>
      <c r="L54" s="1663"/>
      <c r="M54" s="1663"/>
      <c r="N54" s="1753"/>
      <c r="O54" s="1755"/>
      <c r="P54" s="1753"/>
      <c r="Q54" s="1753"/>
    </row>
    <row r="55" spans="1:17">
      <c r="H55" s="634"/>
      <c r="I55" s="634"/>
      <c r="J55" s="634"/>
      <c r="K55" s="634"/>
    </row>
  </sheetData>
  <mergeCells count="110">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2:Q2"/>
    <mergeCell ref="B7:Q7"/>
    <mergeCell ref="C8:Q8"/>
    <mergeCell ref="A9:A11"/>
    <mergeCell ref="B9:B11"/>
    <mergeCell ref="C9:C11"/>
    <mergeCell ref="D9:D11"/>
    <mergeCell ref="E9:E11"/>
    <mergeCell ref="F9:F11"/>
    <mergeCell ref="N9:N11"/>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A30:A32"/>
    <mergeCell ref="B30:B32"/>
    <mergeCell ref="C30:C32"/>
    <mergeCell ref="D30:D32"/>
    <mergeCell ref="E30:E32"/>
    <mergeCell ref="F30:F32"/>
    <mergeCell ref="N23:N25"/>
    <mergeCell ref="D26:D27"/>
    <mergeCell ref="E26:E27"/>
    <mergeCell ref="F26:F27"/>
    <mergeCell ref="D28:D29"/>
    <mergeCell ref="E28:E29"/>
    <mergeCell ref="F28:F29"/>
    <mergeCell ref="A23:A25"/>
    <mergeCell ref="B23:B25"/>
    <mergeCell ref="C23:C25"/>
    <mergeCell ref="D23:D25"/>
    <mergeCell ref="E23:E25"/>
    <mergeCell ref="F23:F25"/>
    <mergeCell ref="N33:N35"/>
    <mergeCell ref="B39:G39"/>
    <mergeCell ref="B40:G40"/>
    <mergeCell ref="N40:Q40"/>
    <mergeCell ref="F42:M42"/>
    <mergeCell ref="C43:G43"/>
    <mergeCell ref="H43:K43"/>
    <mergeCell ref="A33:A35"/>
    <mergeCell ref="B33:B35"/>
    <mergeCell ref="C33:C35"/>
    <mergeCell ref="D33:D35"/>
    <mergeCell ref="E33:E35"/>
    <mergeCell ref="F33:F35"/>
    <mergeCell ref="A36:A38"/>
    <mergeCell ref="B36:B38"/>
    <mergeCell ref="C36:C38"/>
    <mergeCell ref="D36:D38"/>
    <mergeCell ref="E36:E38"/>
    <mergeCell ref="F36:F38"/>
    <mergeCell ref="N36:N38"/>
    <mergeCell ref="C47:G47"/>
    <mergeCell ref="H47:K47"/>
    <mergeCell ref="C48:G48"/>
    <mergeCell ref="H48:K48"/>
    <mergeCell ref="C49:G49"/>
    <mergeCell ref="H49:K49"/>
    <mergeCell ref="C44:G44"/>
    <mergeCell ref="H44:K44"/>
    <mergeCell ref="C45:G45"/>
    <mergeCell ref="H45:K45"/>
    <mergeCell ref="C46:G46"/>
    <mergeCell ref="H46:K46"/>
    <mergeCell ref="C53:G53"/>
    <mergeCell ref="H53:K53"/>
    <mergeCell ref="C54:G54"/>
    <mergeCell ref="H54:K54"/>
    <mergeCell ref="C50:G50"/>
    <mergeCell ref="H50:K50"/>
    <mergeCell ref="C51:G51"/>
    <mergeCell ref="H51:K51"/>
    <mergeCell ref="C52:G52"/>
    <mergeCell ref="H52:K52"/>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activeCell="E9" sqref="E9:E11"/>
    </sheetView>
  </sheetViews>
  <sheetFormatPr defaultRowHeight="12.75"/>
  <cols>
    <col min="1" max="1" width="2.7109375" customWidth="1"/>
    <col min="2" max="3" width="2.5703125" customWidth="1"/>
    <col min="4" max="4" width="31.7109375" customWidth="1"/>
    <col min="5" max="5" width="7.85546875" customWidth="1"/>
    <col min="6" max="6" width="4.42578125" customWidth="1"/>
    <col min="7" max="7" width="5.28515625" customWidth="1"/>
    <col min="8" max="8" width="7.140625" customWidth="1"/>
    <col min="9" max="9" width="5.5703125" customWidth="1"/>
    <col min="10" max="10" width="4" customWidth="1"/>
    <col min="11" max="11" width="5.42578125" customWidth="1"/>
    <col min="12" max="12" width="8.5703125" customWidth="1"/>
    <col min="13" max="13" width="7.85546875" customWidth="1"/>
    <col min="14" max="14" width="24.42578125" customWidth="1"/>
    <col min="15" max="15" width="4" customWidth="1"/>
    <col min="16" max="16" width="3.7109375" customWidth="1"/>
    <col min="17" max="17" width="3.42578125" customWidth="1"/>
  </cols>
  <sheetData>
    <row r="1" spans="1:23" s="1011" customFormat="1" ht="41.45" customHeight="1">
      <c r="N1" s="2438" t="s">
        <v>968</v>
      </c>
      <c r="O1" s="2438"/>
      <c r="P1" s="2438"/>
      <c r="Q1" s="2438"/>
    </row>
    <row r="2" spans="1:23" ht="15.75">
      <c r="A2" s="1663"/>
      <c r="B2" s="1663"/>
      <c r="C2" s="1663"/>
      <c r="D2" s="1754"/>
      <c r="E2" s="1770" t="s">
        <v>885</v>
      </c>
      <c r="F2" s="1771"/>
      <c r="G2" s="1772"/>
      <c r="H2" s="1771"/>
      <c r="I2" s="1771"/>
      <c r="J2" s="1773"/>
      <c r="K2" s="1663"/>
      <c r="L2" s="1774"/>
      <c r="M2" s="1775"/>
      <c r="N2" s="1775"/>
      <c r="O2" s="1775"/>
      <c r="P2" s="1775"/>
      <c r="Q2" s="1775"/>
      <c r="R2" s="1754"/>
      <c r="S2" s="1754"/>
      <c r="T2" s="1754"/>
      <c r="U2" s="1754"/>
      <c r="V2" s="1754"/>
      <c r="W2" s="1754"/>
    </row>
    <row r="3" spans="1:23" ht="19.899999999999999" customHeight="1" thickBot="1">
      <c r="A3" s="1776"/>
      <c r="B3" s="1777"/>
      <c r="C3" s="1777"/>
      <c r="D3" s="3255" t="s">
        <v>34</v>
      </c>
      <c r="E3" s="3255"/>
      <c r="F3" s="3255"/>
      <c r="G3" s="3255"/>
      <c r="H3" s="3255"/>
      <c r="I3" s="3255"/>
      <c r="J3" s="3255"/>
      <c r="K3" s="3255"/>
      <c r="L3" s="3255"/>
      <c r="M3" s="3255"/>
      <c r="N3" s="3255"/>
      <c r="O3" s="3255"/>
      <c r="P3" s="3255"/>
      <c r="Q3" s="3255"/>
      <c r="R3" s="3255"/>
      <c r="S3" s="3255"/>
      <c r="T3" s="3255"/>
      <c r="U3" s="3255"/>
      <c r="V3" s="3255"/>
      <c r="W3" s="3255"/>
    </row>
    <row r="4" spans="1:23" ht="36.6" customHeight="1">
      <c r="A4" s="3256" t="s">
        <v>0</v>
      </c>
      <c r="B4" s="3259" t="s">
        <v>1</v>
      </c>
      <c r="C4" s="3259" t="s">
        <v>2</v>
      </c>
      <c r="D4" s="3262" t="s">
        <v>3</v>
      </c>
      <c r="E4" s="3265" t="s">
        <v>4</v>
      </c>
      <c r="F4" s="3268" t="s">
        <v>5</v>
      </c>
      <c r="G4" s="3271" t="s">
        <v>6</v>
      </c>
      <c r="H4" s="3155" t="s">
        <v>796</v>
      </c>
      <c r="I4" s="3156"/>
      <c r="J4" s="3156"/>
      <c r="K4" s="3157"/>
      <c r="L4" s="3274" t="s">
        <v>140</v>
      </c>
      <c r="M4" s="3271" t="s">
        <v>797</v>
      </c>
      <c r="N4" s="3277" t="s">
        <v>21</v>
      </c>
      <c r="O4" s="3278"/>
      <c r="P4" s="3278"/>
      <c r="Q4" s="3279"/>
      <c r="R4" s="1754"/>
      <c r="S4" s="1754"/>
      <c r="T4" s="1754"/>
      <c r="U4" s="1754"/>
      <c r="V4" s="1754"/>
      <c r="W4" s="1754"/>
    </row>
    <row r="5" spans="1:23">
      <c r="A5" s="3257"/>
      <c r="B5" s="3260"/>
      <c r="C5" s="3260"/>
      <c r="D5" s="3263"/>
      <c r="E5" s="3266"/>
      <c r="F5" s="3269"/>
      <c r="G5" s="3272"/>
      <c r="H5" s="3280" t="s">
        <v>7</v>
      </c>
      <c r="I5" s="3282" t="s">
        <v>8</v>
      </c>
      <c r="J5" s="3282"/>
      <c r="K5" s="3283" t="s">
        <v>141</v>
      </c>
      <c r="L5" s="3275"/>
      <c r="M5" s="3272"/>
      <c r="N5" s="3285" t="s">
        <v>33</v>
      </c>
      <c r="O5" s="3287" t="s">
        <v>9</v>
      </c>
      <c r="P5" s="3287"/>
      <c r="Q5" s="3288"/>
      <c r="R5" s="1754"/>
      <c r="S5" s="1754"/>
      <c r="T5" s="1754"/>
      <c r="U5" s="1754"/>
      <c r="V5" s="1754"/>
      <c r="W5" s="1754"/>
    </row>
    <row r="6" spans="1:23" ht="130.9" customHeight="1" thickBot="1">
      <c r="A6" s="3258"/>
      <c r="B6" s="3261"/>
      <c r="C6" s="3261"/>
      <c r="D6" s="3264"/>
      <c r="E6" s="3267"/>
      <c r="F6" s="3270"/>
      <c r="G6" s="3273"/>
      <c r="H6" s="3281"/>
      <c r="I6" s="1778" t="s">
        <v>7</v>
      </c>
      <c r="J6" s="1779" t="s">
        <v>10</v>
      </c>
      <c r="K6" s="3284"/>
      <c r="L6" s="3276"/>
      <c r="M6" s="3273"/>
      <c r="N6" s="3286"/>
      <c r="O6" s="1780" t="s">
        <v>55</v>
      </c>
      <c r="P6" s="1780" t="s">
        <v>133</v>
      </c>
      <c r="Q6" s="1781" t="s">
        <v>794</v>
      </c>
      <c r="R6" s="1754"/>
      <c r="S6" s="1754"/>
      <c r="T6" s="1754"/>
      <c r="U6" s="1754"/>
      <c r="V6" s="1754"/>
      <c r="W6" s="1754"/>
    </row>
    <row r="7" spans="1:23" ht="18" customHeight="1" thickBot="1">
      <c r="A7" s="1674" t="s">
        <v>11</v>
      </c>
      <c r="B7" s="3289" t="s">
        <v>886</v>
      </c>
      <c r="C7" s="3289"/>
      <c r="D7" s="3289"/>
      <c r="E7" s="3289"/>
      <c r="F7" s="3289"/>
      <c r="G7" s="3289"/>
      <c r="H7" s="3289"/>
      <c r="I7" s="3289"/>
      <c r="J7" s="3289"/>
      <c r="K7" s="3289"/>
      <c r="L7" s="3289"/>
      <c r="M7" s="3289"/>
      <c r="N7" s="3289"/>
      <c r="O7" s="3289"/>
      <c r="P7" s="3289"/>
      <c r="Q7" s="3290"/>
      <c r="R7" s="1754"/>
      <c r="S7" s="1754"/>
      <c r="T7" s="1754"/>
      <c r="U7" s="1754"/>
      <c r="V7" s="1754"/>
      <c r="W7" s="1754"/>
    </row>
    <row r="8" spans="1:23" ht="24" customHeight="1" thickBot="1">
      <c r="A8" s="1675" t="s">
        <v>11</v>
      </c>
      <c r="B8" s="1782" t="s">
        <v>11</v>
      </c>
      <c r="C8" s="3291" t="s">
        <v>887</v>
      </c>
      <c r="D8" s="3291"/>
      <c r="E8" s="3291"/>
      <c r="F8" s="3291"/>
      <c r="G8" s="3291"/>
      <c r="H8" s="3291"/>
      <c r="I8" s="3291"/>
      <c r="J8" s="3291"/>
      <c r="K8" s="3291"/>
      <c r="L8" s="3291"/>
      <c r="M8" s="3291"/>
      <c r="N8" s="3291"/>
      <c r="O8" s="3291"/>
      <c r="P8" s="3291"/>
      <c r="Q8" s="3292"/>
      <c r="R8" s="1754"/>
      <c r="S8" s="1754"/>
      <c r="T8" s="1754"/>
      <c r="U8" s="1754"/>
      <c r="V8" s="1754"/>
      <c r="W8" s="1754"/>
    </row>
    <row r="9" spans="1:23">
      <c r="A9" s="3201" t="s">
        <v>11</v>
      </c>
      <c r="B9" s="3293" t="s">
        <v>11</v>
      </c>
      <c r="C9" s="3296" t="s">
        <v>11</v>
      </c>
      <c r="D9" s="3299" t="s">
        <v>1109</v>
      </c>
      <c r="E9" s="3302" t="s">
        <v>41</v>
      </c>
      <c r="F9" s="3305" t="s">
        <v>606</v>
      </c>
      <c r="G9" s="2004" t="s">
        <v>37</v>
      </c>
      <c r="H9" s="1718">
        <f>I9+K9</f>
        <v>0</v>
      </c>
      <c r="I9" s="1719">
        <v>0</v>
      </c>
      <c r="J9" s="1705">
        <v>0</v>
      </c>
      <c r="K9" s="1706">
        <v>0</v>
      </c>
      <c r="L9" s="1783">
        <v>0</v>
      </c>
      <c r="M9" s="1784">
        <v>0</v>
      </c>
      <c r="N9" s="3308" t="s">
        <v>973</v>
      </c>
      <c r="O9" s="1785"/>
      <c r="P9" s="1785"/>
      <c r="Q9" s="1786"/>
      <c r="R9" s="1754"/>
      <c r="S9" s="1754"/>
      <c r="T9" s="1754"/>
      <c r="U9" s="1754"/>
      <c r="V9" s="1754"/>
      <c r="W9" s="1754"/>
    </row>
    <row r="10" spans="1:23" ht="40.15" customHeight="1">
      <c r="A10" s="3202"/>
      <c r="B10" s="3294"/>
      <c r="C10" s="3297"/>
      <c r="D10" s="3300"/>
      <c r="E10" s="3303"/>
      <c r="F10" s="3306"/>
      <c r="G10" s="2005"/>
      <c r="H10" s="2006"/>
      <c r="I10" s="1787"/>
      <c r="J10" s="1787"/>
      <c r="K10" s="1788"/>
      <c r="L10" s="1789"/>
      <c r="M10" s="1790"/>
      <c r="N10" s="3309"/>
      <c r="O10" s="1791" t="s">
        <v>1010</v>
      </c>
      <c r="P10" s="1791">
        <v>5</v>
      </c>
      <c r="Q10" s="1792">
        <v>5</v>
      </c>
      <c r="R10" s="1754"/>
      <c r="S10" s="1754"/>
      <c r="T10" s="1793"/>
      <c r="U10" s="1754"/>
      <c r="V10" s="1754"/>
      <c r="W10" s="1754"/>
    </row>
    <row r="11" spans="1:23" ht="47.45" customHeight="1" thickBot="1">
      <c r="A11" s="3203"/>
      <c r="B11" s="3295"/>
      <c r="C11" s="3298"/>
      <c r="D11" s="3301"/>
      <c r="E11" s="3304"/>
      <c r="F11" s="3307"/>
      <c r="G11" s="1794" t="s">
        <v>12</v>
      </c>
      <c r="H11" s="1795">
        <f>H9</f>
        <v>0</v>
      </c>
      <c r="I11" s="1796">
        <f>I9</f>
        <v>0</v>
      </c>
      <c r="J11" s="1796"/>
      <c r="K11" s="1797">
        <f>K9</f>
        <v>0</v>
      </c>
      <c r="L11" s="1798">
        <f>L9</f>
        <v>0</v>
      </c>
      <c r="M11" s="1799">
        <f>M9</f>
        <v>0</v>
      </c>
      <c r="N11" s="1800" t="s">
        <v>972</v>
      </c>
      <c r="O11" s="1801" t="s">
        <v>1011</v>
      </c>
      <c r="P11" s="1801" t="s">
        <v>287</v>
      </c>
      <c r="Q11" s="1802" t="s">
        <v>287</v>
      </c>
      <c r="R11" s="1803"/>
      <c r="S11" s="1754"/>
      <c r="T11" s="1793"/>
      <c r="U11" s="1754"/>
      <c r="V11" s="1754"/>
      <c r="W11" s="1754"/>
    </row>
    <row r="12" spans="1:23" ht="21.6" customHeight="1" thickBot="1">
      <c r="A12" s="1756" t="s">
        <v>11</v>
      </c>
      <c r="B12" s="1804" t="s">
        <v>11</v>
      </c>
      <c r="C12" s="3310" t="s">
        <v>14</v>
      </c>
      <c r="D12" s="3311"/>
      <c r="E12" s="3311"/>
      <c r="F12" s="3311"/>
      <c r="G12" s="3311"/>
      <c r="H12" s="1805">
        <f>H11+H8</f>
        <v>0</v>
      </c>
      <c r="I12" s="1806">
        <f>I11+I8</f>
        <v>0</v>
      </c>
      <c r="J12" s="1806"/>
      <c r="K12" s="1807">
        <f>K11+K8</f>
        <v>0</v>
      </c>
      <c r="L12" s="1808">
        <f>L11+L8</f>
        <v>0</v>
      </c>
      <c r="M12" s="1809">
        <f>M11</f>
        <v>0</v>
      </c>
      <c r="N12" s="1810"/>
      <c r="O12" s="1811"/>
      <c r="P12" s="1811"/>
      <c r="Q12" s="1812"/>
      <c r="R12" s="1803"/>
      <c r="S12" s="1754"/>
      <c r="T12" s="1793"/>
      <c r="U12" s="1754"/>
      <c r="V12" s="1754"/>
      <c r="W12" s="1754"/>
    </row>
    <row r="13" spans="1:23" ht="24.6" customHeight="1" thickBot="1">
      <c r="A13" s="1675" t="s">
        <v>11</v>
      </c>
      <c r="B13" s="1782" t="s">
        <v>13</v>
      </c>
      <c r="C13" s="3312" t="s">
        <v>888</v>
      </c>
      <c r="D13" s="3313"/>
      <c r="E13" s="3313"/>
      <c r="F13" s="3313"/>
      <c r="G13" s="3313"/>
      <c r="H13" s="3313"/>
      <c r="I13" s="3313"/>
      <c r="J13" s="3313"/>
      <c r="K13" s="3313"/>
      <c r="L13" s="3313"/>
      <c r="M13" s="3313"/>
      <c r="N13" s="3313"/>
      <c r="O13" s="3313"/>
      <c r="P13" s="3313"/>
      <c r="Q13" s="3314"/>
      <c r="R13" s="1754"/>
      <c r="S13" s="1754"/>
      <c r="T13" s="1754"/>
      <c r="U13" s="1754"/>
      <c r="V13" s="1754"/>
      <c r="W13" s="1754"/>
    </row>
    <row r="14" spans="1:23">
      <c r="A14" s="3179" t="s">
        <v>11</v>
      </c>
      <c r="B14" s="3315" t="s">
        <v>13</v>
      </c>
      <c r="C14" s="3296" t="s">
        <v>13</v>
      </c>
      <c r="D14" s="3319" t="s">
        <v>889</v>
      </c>
      <c r="E14" s="3302" t="s">
        <v>41</v>
      </c>
      <c r="F14" s="3305" t="s">
        <v>213</v>
      </c>
      <c r="G14" s="1813"/>
      <c r="H14" s="1814">
        <v>0</v>
      </c>
      <c r="I14" s="1815">
        <v>0</v>
      </c>
      <c r="J14" s="1816"/>
      <c r="K14" s="1817">
        <v>0</v>
      </c>
      <c r="L14" s="1818">
        <v>0</v>
      </c>
      <c r="M14" s="1819">
        <v>0</v>
      </c>
      <c r="N14" s="3322"/>
      <c r="O14" s="1721"/>
      <c r="P14" s="1820"/>
      <c r="Q14" s="1821"/>
      <c r="R14" s="1822"/>
      <c r="S14" s="1822"/>
      <c r="T14" s="1823"/>
      <c r="U14" s="1822"/>
      <c r="V14" s="1822"/>
      <c r="W14" s="1822"/>
    </row>
    <row r="15" spans="1:23" ht="16.899999999999999" customHeight="1">
      <c r="A15" s="3180"/>
      <c r="B15" s="3316"/>
      <c r="C15" s="3318"/>
      <c r="D15" s="3320"/>
      <c r="E15" s="3303"/>
      <c r="F15" s="3306"/>
      <c r="G15" s="1824"/>
      <c r="H15" s="1825"/>
      <c r="I15" s="1826"/>
      <c r="J15" s="1827"/>
      <c r="K15" s="1828"/>
      <c r="L15" s="1829"/>
      <c r="M15" s="1830"/>
      <c r="N15" s="3323"/>
      <c r="O15" s="1831"/>
      <c r="P15" s="1831"/>
      <c r="Q15" s="1832"/>
      <c r="R15" s="1822"/>
      <c r="S15" s="1822"/>
      <c r="T15" s="1823"/>
      <c r="U15" s="1822"/>
      <c r="V15" s="1822"/>
      <c r="W15" s="1822"/>
    </row>
    <row r="16" spans="1:23" ht="71.45" customHeight="1" thickBot="1">
      <c r="A16" s="3181"/>
      <c r="B16" s="3317"/>
      <c r="C16" s="3298"/>
      <c r="D16" s="3321"/>
      <c r="E16" s="3304"/>
      <c r="F16" s="3307"/>
      <c r="G16" s="1794" t="s">
        <v>12</v>
      </c>
      <c r="H16" s="1833">
        <f>H14</f>
        <v>0</v>
      </c>
      <c r="I16" s="1834">
        <f>SUM(I14:I15)</f>
        <v>0</v>
      </c>
      <c r="J16" s="1835"/>
      <c r="K16" s="1836">
        <f>SUM(K14:K15)</f>
        <v>0</v>
      </c>
      <c r="L16" s="1837">
        <f>L14</f>
        <v>0</v>
      </c>
      <c r="M16" s="1838">
        <f>M14</f>
        <v>0</v>
      </c>
      <c r="N16" s="3324"/>
      <c r="O16" s="1839"/>
      <c r="P16" s="1839"/>
      <c r="Q16" s="1840"/>
      <c r="R16" s="1822"/>
      <c r="S16" s="1822"/>
      <c r="T16" s="1823"/>
      <c r="U16" s="1822"/>
      <c r="V16" s="1822"/>
      <c r="W16" s="1822"/>
    </row>
    <row r="17" spans="1:23">
      <c r="A17" s="3179" t="s">
        <v>11</v>
      </c>
      <c r="B17" s="3315" t="s">
        <v>13</v>
      </c>
      <c r="C17" s="3296" t="s">
        <v>35</v>
      </c>
      <c r="D17" s="3319" t="s">
        <v>890</v>
      </c>
      <c r="E17" s="3302" t="s">
        <v>41</v>
      </c>
      <c r="F17" s="3305" t="s">
        <v>213</v>
      </c>
      <c r="G17" s="1813"/>
      <c r="H17" s="1814">
        <v>0</v>
      </c>
      <c r="I17" s="1815">
        <v>0</v>
      </c>
      <c r="J17" s="1816"/>
      <c r="K17" s="1817">
        <v>0</v>
      </c>
      <c r="L17" s="1841">
        <v>0</v>
      </c>
      <c r="M17" s="1819">
        <v>0</v>
      </c>
      <c r="N17" s="3322"/>
      <c r="O17" s="1820"/>
      <c r="P17" s="1820"/>
      <c r="Q17" s="1842"/>
      <c r="R17" s="1822"/>
      <c r="S17" s="1822"/>
      <c r="T17" s="1823"/>
      <c r="U17" s="1822"/>
      <c r="V17" s="1822"/>
      <c r="W17" s="1822"/>
    </row>
    <row r="18" spans="1:23">
      <c r="A18" s="3180"/>
      <c r="B18" s="3316"/>
      <c r="C18" s="3318"/>
      <c r="D18" s="3320"/>
      <c r="E18" s="3303"/>
      <c r="F18" s="3306"/>
      <c r="G18" s="1824"/>
      <c r="H18" s="1825"/>
      <c r="I18" s="1826"/>
      <c r="J18" s="1827"/>
      <c r="K18" s="1828"/>
      <c r="L18" s="1843"/>
      <c r="M18" s="1830"/>
      <c r="N18" s="3328"/>
      <c r="O18" s="1844"/>
      <c r="P18" s="1844"/>
      <c r="Q18" s="1845"/>
      <c r="R18" s="1822"/>
      <c r="S18" s="1822"/>
      <c r="T18" s="1823"/>
      <c r="U18" s="1822"/>
      <c r="V18" s="1822"/>
      <c r="W18" s="1822"/>
    </row>
    <row r="19" spans="1:23" ht="54.6" customHeight="1" thickBot="1">
      <c r="A19" s="3181"/>
      <c r="B19" s="3317"/>
      <c r="C19" s="3298"/>
      <c r="D19" s="3321"/>
      <c r="E19" s="3304"/>
      <c r="F19" s="3307"/>
      <c r="G19" s="1794" t="s">
        <v>12</v>
      </c>
      <c r="H19" s="1833">
        <f>H17</f>
        <v>0</v>
      </c>
      <c r="I19" s="1834">
        <f>SUM(I17:I18)</f>
        <v>0</v>
      </c>
      <c r="J19" s="1835"/>
      <c r="K19" s="1836">
        <f>SUM(K17:K18)</f>
        <v>0</v>
      </c>
      <c r="L19" s="1837">
        <f>L17</f>
        <v>0</v>
      </c>
      <c r="M19" s="1838">
        <f>M17</f>
        <v>0</v>
      </c>
      <c r="N19" s="3329"/>
      <c r="O19" s="1801"/>
      <c r="P19" s="1801"/>
      <c r="Q19" s="1802"/>
      <c r="R19" s="1822"/>
      <c r="S19" s="1822"/>
      <c r="T19" s="1823"/>
      <c r="U19" s="1822"/>
      <c r="V19" s="1822"/>
      <c r="W19" s="1822"/>
    </row>
    <row r="20" spans="1:23" ht="13.5" thickBot="1">
      <c r="A20" s="1745" t="s">
        <v>11</v>
      </c>
      <c r="B20" s="3330" t="s">
        <v>15</v>
      </c>
      <c r="C20" s="3330"/>
      <c r="D20" s="3330"/>
      <c r="E20" s="3330"/>
      <c r="F20" s="3330"/>
      <c r="G20" s="3330"/>
      <c r="H20" s="1846">
        <f t="shared" ref="H20:M20" si="0">H19+H16+H12</f>
        <v>0</v>
      </c>
      <c r="I20" s="1846">
        <f t="shared" si="0"/>
        <v>0</v>
      </c>
      <c r="J20" s="1846">
        <f t="shared" si="0"/>
        <v>0</v>
      </c>
      <c r="K20" s="1846">
        <f t="shared" si="0"/>
        <v>0</v>
      </c>
      <c r="L20" s="1846">
        <f t="shared" si="0"/>
        <v>0</v>
      </c>
      <c r="M20" s="1846">
        <f t="shared" si="0"/>
        <v>0</v>
      </c>
      <c r="N20" s="3331"/>
      <c r="O20" s="3332"/>
      <c r="P20" s="3332"/>
      <c r="Q20" s="3333"/>
      <c r="R20" s="1754"/>
      <c r="S20" s="1822"/>
      <c r="T20" s="1822"/>
      <c r="U20" s="1822"/>
      <c r="V20" s="1822"/>
      <c r="W20" s="1822"/>
    </row>
    <row r="21" spans="1:23" ht="15">
      <c r="A21" s="1847"/>
      <c r="B21" s="1752"/>
      <c r="C21" s="1752"/>
      <c r="D21" s="3334" t="s">
        <v>1012</v>
      </c>
      <c r="E21" s="3335"/>
      <c r="F21" s="3335"/>
      <c r="G21" s="3335"/>
      <c r="H21" s="3335"/>
      <c r="I21" s="3335"/>
      <c r="J21" s="3335"/>
      <c r="K21" s="3335"/>
      <c r="L21" s="3335"/>
      <c r="M21" s="3335"/>
      <c r="N21" s="3335"/>
      <c r="O21" s="3335"/>
      <c r="P21" s="3335"/>
      <c r="Q21" s="3335"/>
      <c r="R21" s="1848"/>
      <c r="S21" s="1848"/>
      <c r="T21" s="1848"/>
      <c r="U21" s="1848"/>
      <c r="V21" s="1848"/>
      <c r="W21" s="1848"/>
    </row>
    <row r="22" spans="1:23" ht="15">
      <c r="A22" s="1847"/>
      <c r="B22" s="1752"/>
      <c r="C22" s="1752"/>
      <c r="D22" s="1849"/>
      <c r="E22" s="2007"/>
      <c r="F22" s="2007"/>
      <c r="G22" s="2007"/>
      <c r="H22" s="2007"/>
      <c r="I22" s="2007"/>
      <c r="J22" s="2007"/>
      <c r="K22" s="2007"/>
      <c r="L22" s="2007"/>
      <c r="M22" s="2007"/>
      <c r="N22" s="2007"/>
      <c r="O22" s="2007"/>
      <c r="P22" s="2007"/>
      <c r="Q22" s="2007"/>
      <c r="R22" s="1848"/>
      <c r="S22" s="1848"/>
      <c r="T22" s="1848"/>
      <c r="U22" s="1848"/>
      <c r="V22" s="1848"/>
      <c r="W22" s="1848"/>
    </row>
    <row r="23" spans="1:23" ht="15">
      <c r="A23" s="1847"/>
      <c r="B23" s="1752"/>
      <c r="C23" s="1752"/>
      <c r="D23" s="1849"/>
      <c r="E23" s="2007"/>
      <c r="F23" s="2007"/>
      <c r="G23" s="2007"/>
      <c r="H23" s="2007"/>
      <c r="I23" s="2007"/>
      <c r="J23" s="2007"/>
      <c r="K23" s="2007"/>
      <c r="L23" s="2007"/>
      <c r="M23" s="2007"/>
      <c r="N23" s="2007"/>
      <c r="O23" s="2007"/>
      <c r="P23" s="2007"/>
      <c r="Q23" s="2007"/>
      <c r="R23" s="1848"/>
      <c r="S23" s="1848"/>
      <c r="T23" s="1848"/>
      <c r="U23" s="1848"/>
      <c r="V23" s="1848"/>
      <c r="W23" s="1848"/>
    </row>
    <row r="24" spans="1:23" ht="15">
      <c r="A24" s="1847"/>
      <c r="B24" s="1752"/>
      <c r="C24" s="1752"/>
      <c r="D24" s="1849"/>
      <c r="E24" s="2007"/>
      <c r="F24" s="2007"/>
      <c r="G24" s="2007"/>
      <c r="H24" s="2007"/>
      <c r="I24" s="2007"/>
      <c r="J24" s="2007"/>
      <c r="K24" s="2007"/>
      <c r="L24" s="2007"/>
      <c r="M24" s="2007"/>
      <c r="N24" s="2007"/>
      <c r="O24" s="2007"/>
      <c r="P24" s="2007"/>
      <c r="Q24" s="2007"/>
      <c r="R24" s="1848"/>
      <c r="S24" s="1848"/>
      <c r="T24" s="1848"/>
      <c r="U24" s="1848"/>
      <c r="V24" s="1848"/>
      <c r="W24" s="1848"/>
    </row>
    <row r="25" spans="1:23" ht="15">
      <c r="A25" s="1847"/>
      <c r="B25" s="1752"/>
      <c r="C25" s="1752"/>
      <c r="D25" s="1849"/>
      <c r="E25" s="2007"/>
      <c r="F25" s="2007"/>
      <c r="G25" s="2007"/>
      <c r="H25" s="2007"/>
      <c r="I25" s="2007"/>
      <c r="J25" s="2007"/>
      <c r="K25" s="2007"/>
      <c r="L25" s="2007"/>
      <c r="M25" s="2007"/>
      <c r="N25" s="2007"/>
      <c r="O25" s="2007"/>
      <c r="P25" s="2007"/>
      <c r="Q25" s="2007"/>
      <c r="R25" s="1848"/>
      <c r="S25" s="1848"/>
      <c r="T25" s="1848"/>
      <c r="U25" s="1848"/>
      <c r="V25" s="1848"/>
      <c r="W25" s="1848"/>
    </row>
    <row r="26" spans="1:23" ht="15">
      <c r="A26" s="1847"/>
      <c r="B26" s="1752"/>
      <c r="C26" s="1752"/>
      <c r="D26" s="1752"/>
      <c r="E26" s="2008"/>
      <c r="F26" s="2008"/>
      <c r="G26" s="2008"/>
      <c r="H26" s="2008"/>
      <c r="I26" s="2008"/>
      <c r="J26" s="2008"/>
      <c r="K26" s="2008"/>
      <c r="L26" s="2008"/>
      <c r="M26" s="2008"/>
      <c r="N26" s="2008"/>
      <c r="O26" s="2008"/>
      <c r="P26" s="2008"/>
      <c r="Q26" s="2008"/>
      <c r="R26" s="1848"/>
      <c r="S26" s="1848"/>
      <c r="T26" s="1848"/>
      <c r="U26" s="1848"/>
      <c r="V26" s="1848"/>
      <c r="W26" s="1848"/>
    </row>
    <row r="27" spans="1:23" ht="13.5" thickBot="1">
      <c r="A27" s="1847"/>
      <c r="B27" s="1752"/>
      <c r="C27" s="1752"/>
      <c r="D27" s="1752"/>
      <c r="E27" s="1752"/>
      <c r="F27" s="3150" t="s">
        <v>16</v>
      </c>
      <c r="G27" s="3151"/>
      <c r="H27" s="3151"/>
      <c r="I27" s="3151"/>
      <c r="J27" s="3151"/>
      <c r="K27" s="3151"/>
      <c r="L27" s="3151"/>
      <c r="M27" s="3151"/>
      <c r="N27" s="2009"/>
      <c r="O27" s="2009"/>
      <c r="P27" s="2009"/>
      <c r="Q27" s="2009"/>
      <c r="R27" s="1848"/>
      <c r="S27" s="1848"/>
      <c r="T27" s="1848"/>
      <c r="U27" s="1848"/>
      <c r="V27" s="1848"/>
      <c r="W27" s="1848"/>
    </row>
    <row r="28" spans="1:23" ht="46.15" customHeight="1" thickBot="1">
      <c r="A28" s="1663"/>
      <c r="B28" s="1663"/>
      <c r="C28" s="3152" t="s">
        <v>17</v>
      </c>
      <c r="D28" s="3153"/>
      <c r="E28" s="3153"/>
      <c r="F28" s="3153"/>
      <c r="G28" s="3154"/>
      <c r="H28" s="3325" t="s">
        <v>798</v>
      </c>
      <c r="I28" s="3326"/>
      <c r="J28" s="3326"/>
      <c r="K28" s="3327"/>
      <c r="L28" s="1663"/>
      <c r="M28" s="1663"/>
      <c r="N28" s="1663"/>
      <c r="O28" s="1850"/>
      <c r="P28" s="1663"/>
      <c r="Q28" s="1663"/>
      <c r="R28" s="1754"/>
      <c r="S28" s="1754"/>
      <c r="T28" s="1754"/>
      <c r="U28" s="1754"/>
      <c r="V28" s="1754"/>
      <c r="W28" s="1754"/>
    </row>
    <row r="29" spans="1:23" ht="13.5" thickBot="1">
      <c r="A29" s="1663"/>
      <c r="B29" s="1663"/>
      <c r="C29" s="3339" t="s">
        <v>18</v>
      </c>
      <c r="D29" s="3127"/>
      <c r="E29" s="3127"/>
      <c r="F29" s="3127"/>
      <c r="G29" s="3128"/>
      <c r="H29" s="3340">
        <f>H30+H31+H32+H33+H34</f>
        <v>0</v>
      </c>
      <c r="I29" s="3341"/>
      <c r="J29" s="3341"/>
      <c r="K29" s="3342"/>
      <c r="L29" s="1663"/>
      <c r="M29" s="1663"/>
      <c r="N29" s="1663"/>
      <c r="O29" s="1850"/>
      <c r="P29" s="1663"/>
      <c r="Q29" s="1663"/>
      <c r="R29" s="1754"/>
      <c r="S29" s="1754"/>
      <c r="T29" s="1754"/>
      <c r="U29" s="1754"/>
      <c r="V29" s="1754"/>
      <c r="W29" s="1754"/>
    </row>
    <row r="30" spans="1:23">
      <c r="A30" s="1663"/>
      <c r="B30" s="1663"/>
      <c r="C30" s="3343" t="s">
        <v>270</v>
      </c>
      <c r="D30" s="3136"/>
      <c r="E30" s="3136"/>
      <c r="F30" s="3136"/>
      <c r="G30" s="3137"/>
      <c r="H30" s="3344">
        <v>0</v>
      </c>
      <c r="I30" s="3345"/>
      <c r="J30" s="3345"/>
      <c r="K30" s="3346"/>
      <c r="L30" s="1663"/>
      <c r="M30" s="1663"/>
      <c r="N30" s="1663"/>
      <c r="O30" s="1850"/>
      <c r="P30" s="1663"/>
      <c r="Q30" s="1663"/>
      <c r="R30" s="1754"/>
      <c r="S30" s="1754"/>
      <c r="T30" s="1754"/>
      <c r="U30" s="1754"/>
      <c r="V30" s="1754"/>
      <c r="W30" s="1754"/>
    </row>
    <row r="31" spans="1:23">
      <c r="A31" s="1663"/>
      <c r="B31" s="1663"/>
      <c r="C31" s="3347" t="s">
        <v>271</v>
      </c>
      <c r="D31" s="3133"/>
      <c r="E31" s="3133"/>
      <c r="F31" s="3133"/>
      <c r="G31" s="3134"/>
      <c r="H31" s="3336">
        <v>0</v>
      </c>
      <c r="I31" s="3337"/>
      <c r="J31" s="3337"/>
      <c r="K31" s="3338"/>
      <c r="L31" s="1663"/>
      <c r="M31" s="1663"/>
      <c r="N31" s="1663"/>
      <c r="O31" s="1850"/>
      <c r="P31" s="1663"/>
      <c r="Q31" s="1663"/>
      <c r="R31" s="1754"/>
      <c r="S31" s="1754"/>
      <c r="T31" s="1754"/>
      <c r="U31" s="1754"/>
      <c r="V31" s="1754"/>
      <c r="W31" s="1754"/>
    </row>
    <row r="32" spans="1:23">
      <c r="A32" s="1663"/>
      <c r="B32" s="1663"/>
      <c r="C32" s="3348" t="s">
        <v>891</v>
      </c>
      <c r="D32" s="3109"/>
      <c r="E32" s="3109"/>
      <c r="F32" s="3109"/>
      <c r="G32" s="3132"/>
      <c r="H32" s="3336">
        <v>0</v>
      </c>
      <c r="I32" s="3337"/>
      <c r="J32" s="3337"/>
      <c r="K32" s="3338"/>
      <c r="L32" s="1663"/>
      <c r="M32" s="1663"/>
      <c r="N32" s="1663"/>
      <c r="O32" s="1850"/>
      <c r="P32" s="1663"/>
      <c r="Q32" s="1663"/>
      <c r="R32" s="1754"/>
      <c r="S32" s="1754"/>
      <c r="T32" s="1754"/>
      <c r="U32" s="1754"/>
      <c r="V32" s="1754"/>
      <c r="W32" s="1754"/>
    </row>
    <row r="33" spans="1:23">
      <c r="A33" s="1663"/>
      <c r="B33" s="1663"/>
      <c r="C33" s="3348" t="s">
        <v>272</v>
      </c>
      <c r="D33" s="3109"/>
      <c r="E33" s="3109"/>
      <c r="F33" s="3109"/>
      <c r="G33" s="3132"/>
      <c r="H33" s="3336">
        <v>0</v>
      </c>
      <c r="I33" s="3337"/>
      <c r="J33" s="3337"/>
      <c r="K33" s="3338"/>
      <c r="L33" s="1851"/>
      <c r="M33" s="1851"/>
      <c r="N33" s="1851"/>
      <c r="O33" s="1851"/>
      <c r="P33" s="1851"/>
      <c r="Q33" s="1851"/>
      <c r="R33" s="1851"/>
      <c r="S33" s="1851"/>
      <c r="T33" s="1851"/>
      <c r="U33" s="1754"/>
      <c r="V33" s="1754"/>
      <c r="W33" s="1754"/>
    </row>
    <row r="34" spans="1:23" ht="13.5" thickBot="1">
      <c r="A34" s="1663"/>
      <c r="B34" s="1663"/>
      <c r="C34" s="3347" t="s">
        <v>273</v>
      </c>
      <c r="D34" s="3133"/>
      <c r="E34" s="3133"/>
      <c r="F34" s="3133"/>
      <c r="G34" s="3134"/>
      <c r="H34" s="3336">
        <v>0</v>
      </c>
      <c r="I34" s="3337"/>
      <c r="J34" s="3337"/>
      <c r="K34" s="3338"/>
      <c r="L34" s="1663"/>
      <c r="M34" s="1663"/>
      <c r="N34" s="1663"/>
      <c r="O34" s="1850"/>
      <c r="P34" s="1663"/>
      <c r="Q34" s="1663"/>
      <c r="R34" s="1754"/>
      <c r="S34" s="1754"/>
      <c r="T34" s="1754"/>
      <c r="U34" s="1754"/>
      <c r="V34" s="1754"/>
      <c r="W34" s="1754"/>
    </row>
    <row r="35" spans="1:23" ht="13.5" thickBot="1">
      <c r="A35" s="1663"/>
      <c r="B35" s="1663"/>
      <c r="C35" s="3339" t="s">
        <v>19</v>
      </c>
      <c r="D35" s="3127"/>
      <c r="E35" s="3127"/>
      <c r="F35" s="3127"/>
      <c r="G35" s="3128"/>
      <c r="H35" s="3340">
        <f>H36+H37+H38</f>
        <v>0</v>
      </c>
      <c r="I35" s="3341"/>
      <c r="J35" s="3341"/>
      <c r="K35" s="3342"/>
      <c r="L35" s="1663"/>
      <c r="M35" s="1663"/>
      <c r="N35" s="1663"/>
      <c r="O35" s="1850"/>
      <c r="P35" s="1663"/>
      <c r="Q35" s="1663"/>
      <c r="R35" s="1754"/>
      <c r="S35" s="1754"/>
      <c r="T35" s="1754"/>
      <c r="U35" s="1754"/>
      <c r="V35" s="1754"/>
      <c r="W35" s="1754"/>
    </row>
    <row r="36" spans="1:23">
      <c r="A36" s="1663"/>
      <c r="B36" s="1663"/>
      <c r="C36" s="3352" t="s">
        <v>274</v>
      </c>
      <c r="D36" s="3353"/>
      <c r="E36" s="3353"/>
      <c r="F36" s="3353"/>
      <c r="G36" s="3354"/>
      <c r="H36" s="3355">
        <v>0</v>
      </c>
      <c r="I36" s="3355"/>
      <c r="J36" s="3355"/>
      <c r="K36" s="3356"/>
      <c r="L36" s="1663"/>
      <c r="M36" s="1663"/>
      <c r="N36" s="1663"/>
      <c r="O36" s="1850"/>
      <c r="P36" s="1663"/>
      <c r="Q36" s="1663"/>
      <c r="R36" s="1754"/>
      <c r="S36" s="1754"/>
      <c r="T36" s="1754"/>
      <c r="U36" s="1754"/>
      <c r="V36" s="1754"/>
      <c r="W36" s="1754"/>
    </row>
    <row r="37" spans="1:23">
      <c r="A37" s="1663"/>
      <c r="B37" s="1663"/>
      <c r="C37" s="3357" t="s">
        <v>275</v>
      </c>
      <c r="D37" s="3358"/>
      <c r="E37" s="3358"/>
      <c r="F37" s="3358"/>
      <c r="G37" s="3359"/>
      <c r="H37" s="3337">
        <v>0</v>
      </c>
      <c r="I37" s="3337"/>
      <c r="J37" s="3337"/>
      <c r="K37" s="3338"/>
      <c r="L37" s="1663"/>
      <c r="M37" s="1663"/>
      <c r="N37" s="1663"/>
      <c r="O37" s="1850"/>
      <c r="P37" s="1663"/>
      <c r="Q37" s="1663"/>
      <c r="R37" s="1754"/>
      <c r="S37" s="1754"/>
      <c r="T37" s="1754"/>
      <c r="U37" s="1754"/>
      <c r="V37" s="1754"/>
      <c r="W37" s="1754"/>
    </row>
    <row r="38" spans="1:23" ht="13.5" thickBot="1">
      <c r="A38" s="1663"/>
      <c r="B38" s="1663"/>
      <c r="C38" s="3348" t="s">
        <v>276</v>
      </c>
      <c r="D38" s="3109"/>
      <c r="E38" s="3109"/>
      <c r="F38" s="3109"/>
      <c r="G38" s="3110"/>
      <c r="H38" s="3337">
        <v>0</v>
      </c>
      <c r="I38" s="3337"/>
      <c r="J38" s="3337"/>
      <c r="K38" s="3338"/>
      <c r="L38" s="1663"/>
      <c r="M38" s="1663"/>
      <c r="N38" s="1663"/>
      <c r="O38" s="1850"/>
      <c r="P38" s="1663"/>
      <c r="Q38" s="1663"/>
      <c r="R38" s="1754"/>
      <c r="S38" s="1754"/>
      <c r="T38" s="1754"/>
      <c r="U38" s="1754"/>
      <c r="V38" s="1754"/>
      <c r="W38" s="1754"/>
    </row>
    <row r="39" spans="1:23" ht="13.5" thickBot="1">
      <c r="A39" s="1663"/>
      <c r="B39" s="1663"/>
      <c r="C39" s="3349" t="s">
        <v>20</v>
      </c>
      <c r="D39" s="3114"/>
      <c r="E39" s="3114"/>
      <c r="F39" s="3114"/>
      <c r="G39" s="3115"/>
      <c r="H39" s="3350">
        <f>H35+H29</f>
        <v>0</v>
      </c>
      <c r="I39" s="3350"/>
      <c r="J39" s="3350"/>
      <c r="K39" s="3351"/>
      <c r="L39" s="1663"/>
      <c r="M39" s="1663"/>
      <c r="N39" s="1663"/>
      <c r="O39" s="1850"/>
      <c r="P39" s="1663"/>
      <c r="Q39" s="1663"/>
      <c r="R39" s="1754"/>
      <c r="S39" s="1754"/>
      <c r="T39" s="1754"/>
      <c r="U39" s="1754"/>
      <c r="V39" s="1754"/>
      <c r="W39" s="1754"/>
    </row>
  </sheetData>
  <mergeCells count="71">
    <mergeCell ref="N1:Q1"/>
    <mergeCell ref="C38:G38"/>
    <mergeCell ref="H38:K38"/>
    <mergeCell ref="C39:G39"/>
    <mergeCell ref="H39:K39"/>
    <mergeCell ref="C35:G35"/>
    <mergeCell ref="H35:K35"/>
    <mergeCell ref="C36:G36"/>
    <mergeCell ref="H36:K36"/>
    <mergeCell ref="C37:G37"/>
    <mergeCell ref="H37:K37"/>
    <mergeCell ref="C32:G32"/>
    <mergeCell ref="H32:K32"/>
    <mergeCell ref="C33:G33"/>
    <mergeCell ref="H33:K33"/>
    <mergeCell ref="C34:G34"/>
    <mergeCell ref="H34:K34"/>
    <mergeCell ref="C29:G29"/>
    <mergeCell ref="H29:K29"/>
    <mergeCell ref="C30:G30"/>
    <mergeCell ref="H30:K30"/>
    <mergeCell ref="C31:G31"/>
    <mergeCell ref="H31:K31"/>
    <mergeCell ref="N17:N19"/>
    <mergeCell ref="B20:G20"/>
    <mergeCell ref="N20:Q20"/>
    <mergeCell ref="D21:Q21"/>
    <mergeCell ref="F27:M27"/>
    <mergeCell ref="C28:G28"/>
    <mergeCell ref="H28:K28"/>
    <mergeCell ref="A17:A19"/>
    <mergeCell ref="B17:B19"/>
    <mergeCell ref="C17:C19"/>
    <mergeCell ref="D17:D19"/>
    <mergeCell ref="E17:E19"/>
    <mergeCell ref="F17:F19"/>
    <mergeCell ref="C12:G12"/>
    <mergeCell ref="C13:Q13"/>
    <mergeCell ref="A14:A16"/>
    <mergeCell ref="B14:B16"/>
    <mergeCell ref="C14:C16"/>
    <mergeCell ref="D14:D16"/>
    <mergeCell ref="E14:E16"/>
    <mergeCell ref="F14:F16"/>
    <mergeCell ref="N14:N16"/>
    <mergeCell ref="O5:Q5"/>
    <mergeCell ref="B7:Q7"/>
    <mergeCell ref="C8:Q8"/>
    <mergeCell ref="A9:A11"/>
    <mergeCell ref="B9:B11"/>
    <mergeCell ref="C9:C11"/>
    <mergeCell ref="D9:D11"/>
    <mergeCell ref="E9:E11"/>
    <mergeCell ref="F9:F11"/>
    <mergeCell ref="N9:N10"/>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topLeftCell="A37" workbookViewId="0">
      <selection activeCell="D47" sqref="D47:D51"/>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42578125" customWidth="1"/>
    <col min="18" max="18" width="0.5703125" customWidth="1"/>
    <col min="19" max="23" width="0" hidden="1" customWidth="1"/>
  </cols>
  <sheetData>
    <row r="1" spans="1:23" s="1011" customFormat="1" ht="45.6" customHeight="1">
      <c r="N1" s="2438" t="s">
        <v>968</v>
      </c>
      <c r="O1" s="2438"/>
      <c r="P1" s="2438"/>
      <c r="Q1" s="2438"/>
    </row>
    <row r="2" spans="1:23" ht="15">
      <c r="A2" s="1015"/>
      <c r="B2" s="1852"/>
      <c r="C2" s="1852"/>
      <c r="D2" s="1853"/>
      <c r="E2" s="1854" t="s">
        <v>892</v>
      </c>
      <c r="F2" s="1855"/>
      <c r="G2" s="1856"/>
      <c r="H2" s="1855"/>
      <c r="I2" s="1855"/>
      <c r="J2" s="1855"/>
      <c r="K2" s="1853"/>
      <c r="L2" s="1857"/>
      <c r="M2" s="1853"/>
      <c r="N2" s="1853"/>
      <c r="O2" s="1853"/>
      <c r="P2" s="1853"/>
      <c r="Q2" s="1853"/>
      <c r="R2" s="1853"/>
      <c r="S2" s="1853"/>
      <c r="T2" s="1853"/>
      <c r="U2" s="1853"/>
      <c r="V2" s="1853"/>
      <c r="W2" s="1853"/>
    </row>
    <row r="3" spans="1:23" ht="15.75" thickBot="1">
      <c r="A3" s="1016"/>
      <c r="B3" s="1769"/>
      <c r="C3" s="1769"/>
      <c r="D3" s="3429" t="s">
        <v>34</v>
      </c>
      <c r="E3" s="3429"/>
      <c r="F3" s="3429"/>
      <c r="G3" s="3429"/>
      <c r="H3" s="3429"/>
      <c r="I3" s="3429"/>
      <c r="J3" s="3429"/>
      <c r="K3" s="3429"/>
      <c r="L3" s="3429"/>
      <c r="M3" s="3429"/>
      <c r="N3" s="3429"/>
      <c r="O3" s="3429"/>
      <c r="P3" s="3429"/>
      <c r="Q3" s="3429"/>
      <c r="R3" s="3429"/>
      <c r="S3" s="3429"/>
      <c r="T3" s="3429"/>
      <c r="U3" s="3429"/>
      <c r="V3" s="3429"/>
      <c r="W3" s="3429"/>
    </row>
    <row r="4" spans="1:23" ht="33.6" customHeight="1">
      <c r="A4" s="2749" t="s">
        <v>0</v>
      </c>
      <c r="B4" s="2752" t="s">
        <v>1</v>
      </c>
      <c r="C4" s="2752" t="s">
        <v>2</v>
      </c>
      <c r="D4" s="2755" t="s">
        <v>3</v>
      </c>
      <c r="E4" s="2758" t="s">
        <v>4</v>
      </c>
      <c r="F4" s="2761" t="s">
        <v>5</v>
      </c>
      <c r="G4" s="2734" t="s">
        <v>6</v>
      </c>
      <c r="H4" s="2679" t="s">
        <v>793</v>
      </c>
      <c r="I4" s="2680"/>
      <c r="J4" s="2680"/>
      <c r="K4" s="2681"/>
      <c r="L4" s="2737" t="s">
        <v>140</v>
      </c>
      <c r="M4" s="2740" t="s">
        <v>941</v>
      </c>
      <c r="N4" s="2743" t="s">
        <v>21</v>
      </c>
      <c r="O4" s="2744"/>
      <c r="P4" s="2744"/>
      <c r="Q4" s="2745"/>
      <c r="R4" s="1015"/>
      <c r="S4" s="1015"/>
      <c r="T4" s="1015"/>
      <c r="U4" s="1015"/>
      <c r="V4" s="1015"/>
      <c r="W4" s="1015"/>
    </row>
    <row r="5" spans="1:23">
      <c r="A5" s="2750"/>
      <c r="B5" s="2753"/>
      <c r="C5" s="2753"/>
      <c r="D5" s="2756"/>
      <c r="E5" s="2759"/>
      <c r="F5" s="2762"/>
      <c r="G5" s="2735"/>
      <c r="H5" s="2746" t="s">
        <v>7</v>
      </c>
      <c r="I5" s="2748" t="s">
        <v>8</v>
      </c>
      <c r="J5" s="2748"/>
      <c r="K5" s="2493" t="s">
        <v>141</v>
      </c>
      <c r="L5" s="2738"/>
      <c r="M5" s="2741"/>
      <c r="N5" s="2770" t="s">
        <v>33</v>
      </c>
      <c r="O5" s="2772" t="s">
        <v>9</v>
      </c>
      <c r="P5" s="2772"/>
      <c r="Q5" s="2773"/>
      <c r="R5" s="1015"/>
      <c r="S5" s="1015"/>
      <c r="T5" s="1015"/>
      <c r="U5" s="1015"/>
      <c r="V5" s="1015"/>
      <c r="W5" s="1015"/>
    </row>
    <row r="6" spans="1:23" ht="110.45" customHeight="1" thickBot="1">
      <c r="A6" s="2751"/>
      <c r="B6" s="2754"/>
      <c r="C6" s="2754"/>
      <c r="D6" s="2757"/>
      <c r="E6" s="2760"/>
      <c r="F6" s="2763"/>
      <c r="G6" s="2736"/>
      <c r="H6" s="2747"/>
      <c r="I6" s="1760" t="s">
        <v>7</v>
      </c>
      <c r="J6" s="1760" t="s">
        <v>10</v>
      </c>
      <c r="K6" s="2494"/>
      <c r="L6" s="2739"/>
      <c r="M6" s="2742"/>
      <c r="N6" s="2771"/>
      <c r="O6" s="208" t="s">
        <v>55</v>
      </c>
      <c r="P6" s="208" t="s">
        <v>133</v>
      </c>
      <c r="Q6" s="209" t="s">
        <v>794</v>
      </c>
      <c r="R6" s="1015"/>
      <c r="S6" s="1015"/>
      <c r="T6" s="1015"/>
      <c r="U6" s="1015"/>
      <c r="V6" s="1015"/>
      <c r="W6" s="1015"/>
    </row>
    <row r="7" spans="1:23" ht="13.5" thickBot="1">
      <c r="A7" s="210" t="s">
        <v>11</v>
      </c>
      <c r="B7" s="2725" t="s">
        <v>893</v>
      </c>
      <c r="C7" s="2725"/>
      <c r="D7" s="2725"/>
      <c r="E7" s="2725"/>
      <c r="F7" s="2725"/>
      <c r="G7" s="2725"/>
      <c r="H7" s="2725"/>
      <c r="I7" s="2725"/>
      <c r="J7" s="2725"/>
      <c r="K7" s="2725"/>
      <c r="L7" s="2725"/>
      <c r="M7" s="2725"/>
      <c r="N7" s="2725"/>
      <c r="O7" s="2725"/>
      <c r="P7" s="2725"/>
      <c r="Q7" s="2726"/>
      <c r="R7" s="1858"/>
      <c r="S7" s="1858"/>
      <c r="T7" s="1858"/>
      <c r="U7" s="1858"/>
      <c r="V7" s="1858"/>
      <c r="W7" s="1858"/>
    </row>
    <row r="8" spans="1:23" ht="13.5" thickBot="1">
      <c r="A8" s="1859" t="s">
        <v>11</v>
      </c>
      <c r="B8" s="298" t="s">
        <v>11</v>
      </c>
      <c r="C8" s="3427" t="s">
        <v>894</v>
      </c>
      <c r="D8" s="3427"/>
      <c r="E8" s="3427"/>
      <c r="F8" s="3427"/>
      <c r="G8" s="3427"/>
      <c r="H8" s="3427"/>
      <c r="I8" s="3427"/>
      <c r="J8" s="3427"/>
      <c r="K8" s="3427"/>
      <c r="L8" s="3427"/>
      <c r="M8" s="3427"/>
      <c r="N8" s="3427"/>
      <c r="O8" s="3427"/>
      <c r="P8" s="3427"/>
      <c r="Q8" s="3428"/>
      <c r="R8" s="1858"/>
      <c r="S8" s="1858"/>
      <c r="T8" s="1858"/>
      <c r="U8" s="1858"/>
      <c r="V8" s="1858"/>
      <c r="W8" s="1858"/>
    </row>
    <row r="9" spans="1:23">
      <c r="A9" s="3387" t="s">
        <v>11</v>
      </c>
      <c r="B9" s="3390" t="s">
        <v>11</v>
      </c>
      <c r="C9" s="2695" t="s">
        <v>11</v>
      </c>
      <c r="D9" s="2478" t="s">
        <v>895</v>
      </c>
      <c r="E9" s="2682" t="s">
        <v>41</v>
      </c>
      <c r="F9" s="3004" t="s">
        <v>287</v>
      </c>
      <c r="G9" s="1963" t="s">
        <v>37</v>
      </c>
      <c r="H9" s="1946">
        <f>I9+K9</f>
        <v>35</v>
      </c>
      <c r="I9" s="1860">
        <v>35</v>
      </c>
      <c r="J9" s="1860">
        <v>0</v>
      </c>
      <c r="K9" s="1964">
        <v>0</v>
      </c>
      <c r="L9" s="1861">
        <v>45</v>
      </c>
      <c r="M9" s="1861">
        <v>45</v>
      </c>
      <c r="N9" s="1862" t="s">
        <v>896</v>
      </c>
      <c r="O9" s="1863">
        <v>36</v>
      </c>
      <c r="P9" s="1863">
        <v>36</v>
      </c>
      <c r="Q9" s="1864">
        <v>36</v>
      </c>
      <c r="R9" s="1858"/>
      <c r="S9" s="1858"/>
      <c r="T9" s="1858"/>
      <c r="U9" s="1858"/>
      <c r="V9" s="1858"/>
      <c r="W9" s="1858"/>
    </row>
    <row r="10" spans="1:23" ht="26.25" thickBot="1">
      <c r="A10" s="3388"/>
      <c r="B10" s="3391"/>
      <c r="C10" s="3393"/>
      <c r="D10" s="2479"/>
      <c r="E10" s="2684"/>
      <c r="F10" s="3395"/>
      <c r="G10" s="1962"/>
      <c r="H10" s="99"/>
      <c r="I10" s="1865"/>
      <c r="J10" s="1865"/>
      <c r="K10" s="1965"/>
      <c r="L10" s="93"/>
      <c r="M10" s="93"/>
      <c r="N10" s="1866" t="s">
        <v>897</v>
      </c>
      <c r="O10" s="1119">
        <v>600</v>
      </c>
      <c r="P10" s="1119">
        <v>600</v>
      </c>
      <c r="Q10" s="251">
        <v>600</v>
      </c>
      <c r="R10" s="1858"/>
      <c r="S10" s="1858"/>
      <c r="T10" s="1867"/>
      <c r="U10" s="1858"/>
      <c r="V10" s="1858"/>
      <c r="W10" s="1858"/>
    </row>
    <row r="11" spans="1:23" ht="26.45" customHeight="1" thickBot="1">
      <c r="A11" s="3389"/>
      <c r="B11" s="3392"/>
      <c r="C11" s="2697"/>
      <c r="D11" s="2480"/>
      <c r="E11" s="2685"/>
      <c r="F11" s="3005"/>
      <c r="G11" s="247" t="s">
        <v>12</v>
      </c>
      <c r="H11" s="1868">
        <f t="shared" ref="H11:M11" si="0">H9+H10</f>
        <v>35</v>
      </c>
      <c r="I11" s="1869">
        <f t="shared" si="0"/>
        <v>35</v>
      </c>
      <c r="J11" s="1869">
        <f t="shared" si="0"/>
        <v>0</v>
      </c>
      <c r="K11" s="1870">
        <f t="shared" si="0"/>
        <v>0</v>
      </c>
      <c r="L11" s="1871">
        <f t="shared" si="0"/>
        <v>45</v>
      </c>
      <c r="M11" s="1871">
        <f t="shared" si="0"/>
        <v>45</v>
      </c>
      <c r="N11" s="1866"/>
      <c r="O11" s="498"/>
      <c r="P11" s="498"/>
      <c r="Q11" s="1872"/>
      <c r="R11" s="1858"/>
      <c r="S11" s="1858"/>
      <c r="T11" s="1867"/>
      <c r="U11" s="1858"/>
      <c r="V11" s="1858"/>
      <c r="W11" s="1858"/>
    </row>
    <row r="12" spans="1:23">
      <c r="A12" s="3387" t="s">
        <v>11</v>
      </c>
      <c r="B12" s="3390" t="s">
        <v>11</v>
      </c>
      <c r="C12" s="2695" t="s">
        <v>13</v>
      </c>
      <c r="D12" s="2501" t="s">
        <v>1127</v>
      </c>
      <c r="E12" s="2682" t="s">
        <v>41</v>
      </c>
      <c r="F12" s="3004" t="s">
        <v>898</v>
      </c>
      <c r="G12" s="1661" t="s">
        <v>37</v>
      </c>
      <c r="H12" s="1946">
        <f>I12+K12</f>
        <v>40</v>
      </c>
      <c r="I12" s="2010">
        <v>40</v>
      </c>
      <c r="J12" s="1873">
        <v>0</v>
      </c>
      <c r="K12" s="1874">
        <v>0</v>
      </c>
      <c r="L12" s="1875">
        <v>0</v>
      </c>
      <c r="M12" s="1875">
        <v>0</v>
      </c>
      <c r="N12" s="3419" t="s">
        <v>1129</v>
      </c>
      <c r="O12" s="1876" t="s">
        <v>42</v>
      </c>
      <c r="P12" s="1876" t="s">
        <v>42</v>
      </c>
      <c r="Q12" s="1877" t="s">
        <v>42</v>
      </c>
      <c r="R12" s="1858"/>
      <c r="S12" s="1858"/>
      <c r="T12" s="1867"/>
      <c r="U12" s="1858"/>
      <c r="V12" s="1858"/>
      <c r="W12" s="1858"/>
    </row>
    <row r="13" spans="1:23" ht="24.6" customHeight="1" thickBot="1">
      <c r="A13" s="3389"/>
      <c r="B13" s="3392"/>
      <c r="C13" s="2697"/>
      <c r="D13" s="2502"/>
      <c r="E13" s="2685"/>
      <c r="F13" s="3005"/>
      <c r="G13" s="247" t="s">
        <v>12</v>
      </c>
      <c r="H13" s="1878">
        <f t="shared" ref="H13:M13" si="1">H12*1</f>
        <v>40</v>
      </c>
      <c r="I13" s="1878">
        <f t="shared" si="1"/>
        <v>40</v>
      </c>
      <c r="J13" s="1878">
        <f t="shared" si="1"/>
        <v>0</v>
      </c>
      <c r="K13" s="1879">
        <f t="shared" si="1"/>
        <v>0</v>
      </c>
      <c r="L13" s="1880">
        <f t="shared" si="1"/>
        <v>0</v>
      </c>
      <c r="M13" s="1880">
        <f t="shared" si="1"/>
        <v>0</v>
      </c>
      <c r="N13" s="3420"/>
      <c r="O13" s="1881"/>
      <c r="P13" s="1881"/>
      <c r="Q13" s="1882"/>
      <c r="R13" s="1858"/>
      <c r="S13" s="1858"/>
      <c r="T13" s="1867"/>
      <c r="U13" s="1858"/>
      <c r="V13" s="1858"/>
      <c r="W13" s="1858"/>
    </row>
    <row r="14" spans="1:23">
      <c r="A14" s="1859" t="s">
        <v>11</v>
      </c>
      <c r="B14" s="315" t="s">
        <v>11</v>
      </c>
      <c r="C14" s="3421" t="s">
        <v>35</v>
      </c>
      <c r="D14" s="2501" t="s">
        <v>899</v>
      </c>
      <c r="E14" s="2682" t="s">
        <v>41</v>
      </c>
      <c r="F14" s="3423" t="s">
        <v>978</v>
      </c>
      <c r="G14" s="1042" t="s">
        <v>37</v>
      </c>
      <c r="H14" s="1039">
        <f>I14+K14</f>
        <v>19</v>
      </c>
      <c r="I14" s="1040">
        <v>19</v>
      </c>
      <c r="J14" s="1040">
        <v>0</v>
      </c>
      <c r="K14" s="84">
        <v>0</v>
      </c>
      <c r="L14" s="85">
        <v>22</v>
      </c>
      <c r="M14" s="1092">
        <v>25</v>
      </c>
      <c r="N14" s="3425" t="s">
        <v>974</v>
      </c>
      <c r="O14" s="1876" t="s">
        <v>42</v>
      </c>
      <c r="P14" s="1876" t="s">
        <v>42</v>
      </c>
      <c r="Q14" s="1877" t="s">
        <v>42</v>
      </c>
      <c r="R14" s="1858"/>
      <c r="S14" s="1858"/>
      <c r="T14" s="1867"/>
      <c r="U14" s="1858"/>
      <c r="V14" s="1858"/>
      <c r="W14" s="1858"/>
    </row>
    <row r="15" spans="1:23">
      <c r="A15" s="1883"/>
      <c r="B15" s="321"/>
      <c r="C15" s="2696"/>
      <c r="D15" s="2512"/>
      <c r="E15" s="2684"/>
      <c r="F15" s="3418"/>
      <c r="G15" s="1962"/>
      <c r="H15" s="89"/>
      <c r="I15" s="90"/>
      <c r="J15" s="90"/>
      <c r="K15" s="91"/>
      <c r="L15" s="96"/>
      <c r="M15" s="97"/>
      <c r="N15" s="3426"/>
      <c r="O15" s="1768"/>
      <c r="P15" s="1768"/>
      <c r="Q15" s="1884"/>
      <c r="R15" s="1858"/>
      <c r="S15" s="1858"/>
      <c r="T15" s="1867"/>
      <c r="U15" s="1858"/>
      <c r="V15" s="1858"/>
      <c r="W15" s="1858"/>
    </row>
    <row r="16" spans="1:23" ht="13.5" thickBot="1">
      <c r="A16" s="1885"/>
      <c r="B16" s="329"/>
      <c r="C16" s="3422"/>
      <c r="D16" s="2502"/>
      <c r="E16" s="2685"/>
      <c r="F16" s="3424"/>
      <c r="G16" s="247" t="s">
        <v>12</v>
      </c>
      <c r="H16" s="1886">
        <f t="shared" ref="H16:M16" si="2">H14*1</f>
        <v>19</v>
      </c>
      <c r="I16" s="1886">
        <f t="shared" si="2"/>
        <v>19</v>
      </c>
      <c r="J16" s="1886">
        <f t="shared" si="2"/>
        <v>0</v>
      </c>
      <c r="K16" s="1887">
        <f t="shared" si="2"/>
        <v>0</v>
      </c>
      <c r="L16" s="1871">
        <f t="shared" si="2"/>
        <v>22</v>
      </c>
      <c r="M16" s="1871">
        <f t="shared" si="2"/>
        <v>25</v>
      </c>
      <c r="N16" s="1866"/>
      <c r="O16" s="498"/>
      <c r="P16" s="498"/>
      <c r="Q16" s="1872"/>
      <c r="R16" s="1858"/>
      <c r="S16" s="1858"/>
      <c r="T16" s="1867"/>
      <c r="U16" s="1858"/>
      <c r="V16" s="1858"/>
      <c r="W16" s="1858"/>
    </row>
    <row r="17" spans="1:23" ht="13.5" thickBot="1">
      <c r="A17" s="1888" t="s">
        <v>11</v>
      </c>
      <c r="B17" s="1889" t="s">
        <v>11</v>
      </c>
      <c r="C17" s="3415" t="s">
        <v>14</v>
      </c>
      <c r="D17" s="3416"/>
      <c r="E17" s="3416"/>
      <c r="F17" s="3416"/>
      <c r="G17" s="3417"/>
      <c r="H17" s="1890">
        <f t="shared" ref="H17:M17" si="3">H16+H11+H13</f>
        <v>94</v>
      </c>
      <c r="I17" s="1890">
        <f t="shared" si="3"/>
        <v>94</v>
      </c>
      <c r="J17" s="1890">
        <f t="shared" si="3"/>
        <v>0</v>
      </c>
      <c r="K17" s="1891">
        <f t="shared" si="3"/>
        <v>0</v>
      </c>
      <c r="L17" s="1892">
        <f t="shared" si="3"/>
        <v>67</v>
      </c>
      <c r="M17" s="1892">
        <f t="shared" si="3"/>
        <v>70</v>
      </c>
      <c r="N17" s="1893"/>
      <c r="O17" s="1894"/>
      <c r="P17" s="1894"/>
      <c r="Q17" s="1895"/>
      <c r="R17" s="1858"/>
      <c r="S17" s="1858"/>
      <c r="T17" s="1858"/>
      <c r="U17" s="1858"/>
      <c r="V17" s="1858"/>
      <c r="W17" s="1858"/>
    </row>
    <row r="18" spans="1:23" ht="13.5" thickBot="1">
      <c r="A18" s="211" t="s">
        <v>11</v>
      </c>
      <c r="B18" s="212" t="s">
        <v>13</v>
      </c>
      <c r="C18" s="2727" t="s">
        <v>900</v>
      </c>
      <c r="D18" s="2728"/>
      <c r="E18" s="2728"/>
      <c r="F18" s="2728"/>
      <c r="G18" s="2728"/>
      <c r="H18" s="2728"/>
      <c r="I18" s="2728"/>
      <c r="J18" s="2728"/>
      <c r="K18" s="2728"/>
      <c r="L18" s="2728"/>
      <c r="M18" s="2728"/>
      <c r="N18" s="2728"/>
      <c r="O18" s="2728"/>
      <c r="P18" s="2728"/>
      <c r="Q18" s="2729"/>
      <c r="R18" s="1858"/>
      <c r="S18" s="1858"/>
      <c r="T18" s="1858"/>
      <c r="U18" s="1858"/>
      <c r="V18" s="1858"/>
      <c r="W18" s="1858"/>
    </row>
    <row r="19" spans="1:23">
      <c r="A19" s="2689" t="s">
        <v>11</v>
      </c>
      <c r="B19" s="2692" t="s">
        <v>13</v>
      </c>
      <c r="C19" s="2695" t="s">
        <v>11</v>
      </c>
      <c r="D19" s="2534" t="s">
        <v>975</v>
      </c>
      <c r="E19" s="2682" t="s">
        <v>41</v>
      </c>
      <c r="F19" s="3004" t="s">
        <v>287</v>
      </c>
      <c r="G19" s="1766" t="s">
        <v>37</v>
      </c>
      <c r="H19" s="1102">
        <f>I19+K19</f>
        <v>20</v>
      </c>
      <c r="I19" s="1083">
        <v>20</v>
      </c>
      <c r="J19" s="1083">
        <v>0</v>
      </c>
      <c r="K19" s="1896">
        <v>0</v>
      </c>
      <c r="L19" s="1897">
        <v>25</v>
      </c>
      <c r="M19" s="1764">
        <v>30</v>
      </c>
      <c r="N19" s="1898"/>
      <c r="O19" s="1899"/>
      <c r="P19" s="1899"/>
      <c r="Q19" s="1900"/>
      <c r="R19" s="1858"/>
      <c r="S19" s="1858"/>
      <c r="T19" s="1867"/>
      <c r="U19" s="1858"/>
      <c r="V19" s="1858"/>
      <c r="W19" s="1858"/>
    </row>
    <row r="20" spans="1:23" ht="21.6" customHeight="1">
      <c r="A20" s="2690"/>
      <c r="B20" s="2693"/>
      <c r="C20" s="2696"/>
      <c r="D20" s="2535"/>
      <c r="E20" s="2683"/>
      <c r="F20" s="3418"/>
      <c r="G20" s="1901"/>
      <c r="H20" s="1101"/>
      <c r="I20" s="1084"/>
      <c r="J20" s="127"/>
      <c r="K20" s="292"/>
      <c r="L20" s="230"/>
      <c r="M20" s="129"/>
      <c r="N20" s="1902" t="s">
        <v>901</v>
      </c>
      <c r="O20" s="1208">
        <v>5</v>
      </c>
      <c r="P20" s="1208">
        <v>5</v>
      </c>
      <c r="Q20" s="1209">
        <v>6</v>
      </c>
      <c r="R20" s="1858"/>
      <c r="S20" s="1858"/>
      <c r="T20" s="1867"/>
      <c r="U20" s="1858"/>
      <c r="V20" s="1858"/>
      <c r="W20" s="1858"/>
    </row>
    <row r="21" spans="1:23">
      <c r="A21" s="2690"/>
      <c r="B21" s="2693"/>
      <c r="C21" s="2696"/>
      <c r="D21" s="2535"/>
      <c r="E21" s="2683"/>
      <c r="F21" s="3418"/>
      <c r="G21" s="1901"/>
      <c r="H21" s="1101"/>
      <c r="I21" s="1084"/>
      <c r="J21" s="127"/>
      <c r="K21" s="292"/>
      <c r="L21" s="230"/>
      <c r="M21" s="129"/>
      <c r="N21" s="1903" t="s">
        <v>902</v>
      </c>
      <c r="O21" s="1904">
        <v>5</v>
      </c>
      <c r="P21" s="1904">
        <v>5</v>
      </c>
      <c r="Q21" s="1905">
        <v>6</v>
      </c>
      <c r="R21" s="1858"/>
      <c r="S21" s="1858"/>
      <c r="T21" s="1867"/>
      <c r="U21" s="1858"/>
      <c r="V21" s="1858"/>
      <c r="W21" s="1858"/>
    </row>
    <row r="22" spans="1:23" ht="26.25" thickBot="1">
      <c r="A22" s="2690"/>
      <c r="B22" s="2693"/>
      <c r="C22" s="2696"/>
      <c r="D22" s="2535"/>
      <c r="E22" s="2683"/>
      <c r="F22" s="3418"/>
      <c r="G22" s="1906"/>
      <c r="H22" s="1907"/>
      <c r="I22" s="1908"/>
      <c r="J22" s="1909"/>
      <c r="K22" s="1910"/>
      <c r="L22" s="1911"/>
      <c r="M22" s="1765"/>
      <c r="N22" s="1912" t="s">
        <v>903</v>
      </c>
      <c r="O22" s="1208">
        <v>2</v>
      </c>
      <c r="P22" s="1208">
        <v>2</v>
      </c>
      <c r="Q22" s="1209">
        <v>2</v>
      </c>
      <c r="R22" s="1858"/>
      <c r="S22" s="1858"/>
      <c r="T22" s="1867"/>
      <c r="U22" s="1858"/>
      <c r="V22" s="1858"/>
      <c r="W22" s="1858"/>
    </row>
    <row r="23" spans="1:23" ht="13.5" thickBot="1">
      <c r="A23" s="2691"/>
      <c r="B23" s="2694"/>
      <c r="C23" s="2697"/>
      <c r="D23" s="2536"/>
      <c r="E23" s="2685"/>
      <c r="F23" s="3005"/>
      <c r="G23" s="1913" t="s">
        <v>12</v>
      </c>
      <c r="H23" s="1922">
        <f t="shared" ref="H23:M23" si="4">H19*1</f>
        <v>20</v>
      </c>
      <c r="I23" s="313">
        <f t="shared" si="4"/>
        <v>20</v>
      </c>
      <c r="J23" s="313">
        <f t="shared" si="4"/>
        <v>0</v>
      </c>
      <c r="K23" s="313">
        <f t="shared" si="4"/>
        <v>0</v>
      </c>
      <c r="L23" s="313">
        <f t="shared" si="4"/>
        <v>25</v>
      </c>
      <c r="M23" s="313">
        <f t="shared" si="4"/>
        <v>30</v>
      </c>
      <c r="N23" s="1914"/>
      <c r="O23" s="1763"/>
      <c r="P23" s="1068"/>
      <c r="Q23" s="1761"/>
      <c r="R23" s="1858"/>
      <c r="S23" s="1858"/>
      <c r="T23" s="1867"/>
      <c r="U23" s="1858"/>
      <c r="V23" s="1858"/>
      <c r="W23" s="1858"/>
    </row>
    <row r="24" spans="1:23">
      <c r="A24" s="2689" t="s">
        <v>11</v>
      </c>
      <c r="B24" s="2692" t="s">
        <v>13</v>
      </c>
      <c r="C24" s="2695" t="s">
        <v>13</v>
      </c>
      <c r="D24" s="2534" t="s">
        <v>976</v>
      </c>
      <c r="E24" s="2682" t="s">
        <v>41</v>
      </c>
      <c r="F24" s="3413" t="s">
        <v>287</v>
      </c>
      <c r="G24" s="1046" t="s">
        <v>37</v>
      </c>
      <c r="H24" s="1053">
        <v>0</v>
      </c>
      <c r="I24" s="1047">
        <v>0</v>
      </c>
      <c r="J24" s="141"/>
      <c r="K24" s="1054">
        <v>0</v>
      </c>
      <c r="L24" s="1100">
        <v>0</v>
      </c>
      <c r="M24" s="1049">
        <v>0</v>
      </c>
      <c r="N24" s="2011"/>
      <c r="O24" s="1899" t="s">
        <v>42</v>
      </c>
      <c r="P24" s="1899" t="s">
        <v>42</v>
      </c>
      <c r="Q24" s="1900" t="s">
        <v>42</v>
      </c>
      <c r="R24" s="1858"/>
      <c r="S24" s="1858"/>
      <c r="T24" s="1867"/>
      <c r="U24" s="1858"/>
      <c r="V24" s="1858"/>
      <c r="W24" s="1858"/>
    </row>
    <row r="25" spans="1:23" ht="13.5" thickBot="1">
      <c r="A25" s="2691"/>
      <c r="B25" s="2694"/>
      <c r="C25" s="2697"/>
      <c r="D25" s="2536"/>
      <c r="E25" s="2685"/>
      <c r="F25" s="3414"/>
      <c r="G25" s="224" t="s">
        <v>12</v>
      </c>
      <c r="H25" s="232">
        <f>H24*1</f>
        <v>0</v>
      </c>
      <c r="I25" s="232">
        <f>SUM(I24:I24)</f>
        <v>0</v>
      </c>
      <c r="J25" s="233"/>
      <c r="K25" s="234">
        <f>SUM(K24:K24)</f>
        <v>0</v>
      </c>
      <c r="L25" s="234">
        <f>SUM(L24:L24)</f>
        <v>0</v>
      </c>
      <c r="M25" s="234">
        <f>SUM(M24:M24)</f>
        <v>0</v>
      </c>
      <c r="N25" s="1914"/>
      <c r="O25" s="1763"/>
      <c r="P25" s="1068"/>
      <c r="Q25" s="1761"/>
      <c r="R25" s="1858"/>
      <c r="S25" s="1858"/>
      <c r="T25" s="1867"/>
      <c r="U25" s="1858"/>
      <c r="V25" s="1858"/>
      <c r="W25" s="1858"/>
    </row>
    <row r="26" spans="1:23" ht="13.5" thickBot="1">
      <c r="A26" s="294" t="s">
        <v>11</v>
      </c>
      <c r="B26" s="278" t="s">
        <v>13</v>
      </c>
      <c r="C26" s="2667" t="s">
        <v>14</v>
      </c>
      <c r="D26" s="2668"/>
      <c r="E26" s="2668"/>
      <c r="F26" s="2668"/>
      <c r="G26" s="2669"/>
      <c r="H26" s="376">
        <f t="shared" ref="H26:M26" si="5">H25+H23</f>
        <v>20</v>
      </c>
      <c r="I26" s="376">
        <f t="shared" si="5"/>
        <v>20</v>
      </c>
      <c r="J26" s="376">
        <f t="shared" si="5"/>
        <v>0</v>
      </c>
      <c r="K26" s="376">
        <f t="shared" si="5"/>
        <v>0</v>
      </c>
      <c r="L26" s="376">
        <f t="shared" si="5"/>
        <v>25</v>
      </c>
      <c r="M26" s="376">
        <f t="shared" si="5"/>
        <v>30</v>
      </c>
      <c r="N26" s="279"/>
      <c r="O26" s="356"/>
      <c r="P26" s="356"/>
      <c r="Q26" s="357"/>
      <c r="R26" s="1858"/>
      <c r="S26" s="1858"/>
      <c r="T26" s="1858"/>
      <c r="U26" s="1858"/>
      <c r="V26" s="1858"/>
      <c r="W26" s="1858"/>
    </row>
    <row r="27" spans="1:23" ht="13.5" thickBot="1">
      <c r="A27" s="211" t="s">
        <v>11</v>
      </c>
      <c r="B27" s="212" t="s">
        <v>35</v>
      </c>
      <c r="C27" s="3410" t="s">
        <v>904</v>
      </c>
      <c r="D27" s="3411"/>
      <c r="E27" s="3411"/>
      <c r="F27" s="3411"/>
      <c r="G27" s="3411"/>
      <c r="H27" s="3411"/>
      <c r="I27" s="3411"/>
      <c r="J27" s="3411"/>
      <c r="K27" s="3411"/>
      <c r="L27" s="3411"/>
      <c r="M27" s="3411"/>
      <c r="N27" s="3411"/>
      <c r="O27" s="3411"/>
      <c r="P27" s="3411"/>
      <c r="Q27" s="3412"/>
      <c r="R27" s="1858"/>
      <c r="S27" s="1858"/>
      <c r="T27" s="1858"/>
      <c r="U27" s="1858"/>
      <c r="V27" s="1858"/>
      <c r="W27" s="1858"/>
    </row>
    <row r="28" spans="1:23">
      <c r="A28" s="1859" t="s">
        <v>11</v>
      </c>
      <c r="B28" s="315" t="s">
        <v>35</v>
      </c>
      <c r="C28" s="3403" t="s">
        <v>11</v>
      </c>
      <c r="D28" s="2501" t="s">
        <v>905</v>
      </c>
      <c r="E28" s="2682" t="s">
        <v>41</v>
      </c>
      <c r="F28" s="2703" t="s">
        <v>287</v>
      </c>
      <c r="G28" s="2565" t="s">
        <v>37</v>
      </c>
      <c r="H28" s="1059">
        <f>I28+K28</f>
        <v>25</v>
      </c>
      <c r="I28" s="1047">
        <v>25</v>
      </c>
      <c r="J28" s="1047">
        <v>0</v>
      </c>
      <c r="K28" s="1048">
        <v>0</v>
      </c>
      <c r="L28" s="118">
        <v>30</v>
      </c>
      <c r="M28" s="1048">
        <v>30</v>
      </c>
      <c r="N28" s="1915" t="s">
        <v>906</v>
      </c>
      <c r="O28" s="2130" t="s">
        <v>42</v>
      </c>
      <c r="P28" s="2130" t="s">
        <v>42</v>
      </c>
      <c r="Q28" s="2131" t="s">
        <v>42</v>
      </c>
      <c r="R28" s="1858"/>
      <c r="S28" s="1858"/>
      <c r="T28" s="1867"/>
      <c r="U28" s="1858"/>
      <c r="V28" s="1858"/>
      <c r="W28" s="1858"/>
    </row>
    <row r="29" spans="1:23">
      <c r="A29" s="1883"/>
      <c r="B29" s="321"/>
      <c r="C29" s="3406"/>
      <c r="D29" s="2512"/>
      <c r="E29" s="2684"/>
      <c r="F29" s="3407"/>
      <c r="G29" s="3408"/>
      <c r="H29" s="1916"/>
      <c r="I29" s="1917"/>
      <c r="J29" s="1917"/>
      <c r="K29" s="1918"/>
      <c r="L29" s="1919"/>
      <c r="M29" s="1918"/>
      <c r="N29" s="1920"/>
      <c r="O29" s="2132"/>
      <c r="P29" s="2132"/>
      <c r="Q29" s="2133"/>
      <c r="R29" s="1858"/>
      <c r="S29" s="1858"/>
      <c r="T29" s="1867"/>
      <c r="U29" s="1858"/>
      <c r="V29" s="1858"/>
      <c r="W29" s="1858"/>
    </row>
    <row r="30" spans="1:23" ht="13.5" thickBot="1">
      <c r="A30" s="1921"/>
      <c r="B30" s="329"/>
      <c r="C30" s="3404"/>
      <c r="D30" s="2502"/>
      <c r="E30" s="2685"/>
      <c r="F30" s="3405"/>
      <c r="G30" s="1913" t="s">
        <v>12</v>
      </c>
      <c r="H30" s="1922">
        <f>H28</f>
        <v>25</v>
      </c>
      <c r="I30" s="1923">
        <f>I28</f>
        <v>25</v>
      </c>
      <c r="J30" s="1923">
        <f>J28</f>
        <v>0</v>
      </c>
      <c r="K30" s="1924">
        <f>K28</f>
        <v>0</v>
      </c>
      <c r="L30" s="1925">
        <f>L28*1</f>
        <v>30</v>
      </c>
      <c r="M30" s="1924">
        <f>M28*1</f>
        <v>30</v>
      </c>
      <c r="N30" s="1926"/>
      <c r="O30" s="2134"/>
      <c r="P30" s="2134"/>
      <c r="Q30" s="2135"/>
      <c r="R30" s="1858"/>
      <c r="S30" s="1858"/>
      <c r="T30" s="1867"/>
      <c r="U30" s="1858"/>
      <c r="V30" s="1858"/>
      <c r="W30" s="1858"/>
    </row>
    <row r="31" spans="1:23" ht="13.5" thickBot="1">
      <c r="A31" s="1859" t="s">
        <v>11</v>
      </c>
      <c r="B31" s="315" t="s">
        <v>35</v>
      </c>
      <c r="C31" s="3403" t="s">
        <v>13</v>
      </c>
      <c r="D31" s="2501" t="s">
        <v>907</v>
      </c>
      <c r="E31" s="2682" t="s">
        <v>41</v>
      </c>
      <c r="F31" s="2703" t="s">
        <v>287</v>
      </c>
      <c r="G31" s="2565" t="s">
        <v>37</v>
      </c>
      <c r="H31" s="1059">
        <f>I31+K31</f>
        <v>0</v>
      </c>
      <c r="I31" s="1927">
        <f>I29</f>
        <v>0</v>
      </c>
      <c r="J31" s="1047">
        <v>0</v>
      </c>
      <c r="K31" s="1048">
        <v>0</v>
      </c>
      <c r="L31" s="1049">
        <v>35</v>
      </c>
      <c r="M31" s="1049">
        <v>0</v>
      </c>
      <c r="N31" s="1915" t="s">
        <v>908</v>
      </c>
      <c r="O31" s="2130">
        <v>0</v>
      </c>
      <c r="P31" s="2130">
        <v>1</v>
      </c>
      <c r="Q31" s="2131">
        <v>0</v>
      </c>
      <c r="R31" s="1858"/>
      <c r="S31" s="1858"/>
      <c r="T31" s="1867"/>
      <c r="U31" s="1858"/>
      <c r="V31" s="1858"/>
      <c r="W31" s="1858"/>
    </row>
    <row r="32" spans="1:23">
      <c r="A32" s="1883"/>
      <c r="B32" s="321"/>
      <c r="C32" s="3406"/>
      <c r="D32" s="2512"/>
      <c r="E32" s="2684"/>
      <c r="F32" s="3407"/>
      <c r="G32" s="3408"/>
      <c r="H32" s="1916"/>
      <c r="I32" s="1917"/>
      <c r="J32" s="1917"/>
      <c r="K32" s="1918"/>
      <c r="L32" s="1928"/>
      <c r="M32" s="1928"/>
      <c r="N32" s="1920"/>
      <c r="O32" s="2132"/>
      <c r="P32" s="2132"/>
      <c r="Q32" s="2133"/>
      <c r="R32" s="1858"/>
      <c r="S32" s="1858"/>
      <c r="T32" s="1867"/>
      <c r="U32" s="1858"/>
      <c r="V32" s="1858"/>
      <c r="W32" s="1858"/>
    </row>
    <row r="33" spans="1:23" ht="13.5" thickBot="1">
      <c r="A33" s="1921"/>
      <c r="B33" s="329"/>
      <c r="C33" s="3404"/>
      <c r="D33" s="2502"/>
      <c r="E33" s="2685"/>
      <c r="F33" s="3405"/>
      <c r="G33" s="1913" t="s">
        <v>12</v>
      </c>
      <c r="H33" s="1922">
        <f>H31</f>
        <v>0</v>
      </c>
      <c r="I33" s="1923">
        <f>I31</f>
        <v>0</v>
      </c>
      <c r="J33" s="1923">
        <f>J31</f>
        <v>0</v>
      </c>
      <c r="K33" s="1924">
        <f>K31</f>
        <v>0</v>
      </c>
      <c r="L33" s="1929">
        <f>L31*1</f>
        <v>35</v>
      </c>
      <c r="M33" s="1929">
        <f>M31*1</f>
        <v>0</v>
      </c>
      <c r="N33" s="1926"/>
      <c r="O33" s="2134"/>
      <c r="P33" s="2134"/>
      <c r="Q33" s="2135"/>
      <c r="R33" s="1858"/>
      <c r="S33" s="1858"/>
      <c r="T33" s="1867"/>
      <c r="U33" s="1858"/>
      <c r="V33" s="1858"/>
      <c r="W33" s="1858"/>
    </row>
    <row r="34" spans="1:23" ht="25.5">
      <c r="A34" s="1859" t="s">
        <v>11</v>
      </c>
      <c r="B34" s="315" t="s">
        <v>35</v>
      </c>
      <c r="C34" s="3403" t="s">
        <v>35</v>
      </c>
      <c r="D34" s="2501" t="s">
        <v>909</v>
      </c>
      <c r="E34" s="2682" t="s">
        <v>41</v>
      </c>
      <c r="F34" s="2703" t="s">
        <v>977</v>
      </c>
      <c r="G34" s="1042" t="s">
        <v>37</v>
      </c>
      <c r="H34" s="1059">
        <f>I34+K34</f>
        <v>31</v>
      </c>
      <c r="I34" s="1047">
        <v>31</v>
      </c>
      <c r="J34" s="1047"/>
      <c r="K34" s="1048">
        <v>0</v>
      </c>
      <c r="L34" s="1049">
        <v>35</v>
      </c>
      <c r="M34" s="1049">
        <v>35</v>
      </c>
      <c r="N34" s="2011" t="s">
        <v>910</v>
      </c>
      <c r="O34" s="2136">
        <v>3</v>
      </c>
      <c r="P34" s="2136">
        <v>3</v>
      </c>
      <c r="Q34" s="2137">
        <v>3</v>
      </c>
      <c r="R34" s="1858"/>
      <c r="S34" s="1858"/>
      <c r="T34" s="1867"/>
      <c r="U34" s="1858"/>
      <c r="V34" s="1858"/>
      <c r="W34" s="1858"/>
    </row>
    <row r="35" spans="1:23">
      <c r="A35" s="1883"/>
      <c r="B35" s="321"/>
      <c r="C35" s="3409"/>
      <c r="D35" s="2512"/>
      <c r="E35" s="2683"/>
      <c r="F35" s="2704"/>
      <c r="G35" s="95"/>
      <c r="H35" s="1099"/>
      <c r="I35" s="1099"/>
      <c r="J35" s="1099"/>
      <c r="K35" s="1103"/>
      <c r="L35" s="229"/>
      <c r="M35" s="229"/>
      <c r="N35" s="2012"/>
      <c r="O35" s="2138"/>
      <c r="P35" s="2138"/>
      <c r="Q35" s="2139"/>
      <c r="R35" s="1858"/>
      <c r="S35" s="1858"/>
      <c r="T35" s="1867"/>
      <c r="U35" s="1858"/>
      <c r="V35" s="1858"/>
      <c r="W35" s="1858"/>
    </row>
    <row r="36" spans="1:23" ht="13.5" thickBot="1">
      <c r="A36" s="1921"/>
      <c r="B36" s="329"/>
      <c r="C36" s="3404"/>
      <c r="D36" s="2502"/>
      <c r="E36" s="2685"/>
      <c r="F36" s="3405"/>
      <c r="G36" s="1913" t="s">
        <v>12</v>
      </c>
      <c r="H36" s="1922">
        <f>H34+H35</f>
        <v>31</v>
      </c>
      <c r="I36" s="1922">
        <f>I34</f>
        <v>31</v>
      </c>
      <c r="J36" s="1922">
        <f>J34</f>
        <v>0</v>
      </c>
      <c r="K36" s="1930">
        <f>K34</f>
        <v>0</v>
      </c>
      <c r="L36" s="1929">
        <f>L34*1</f>
        <v>35</v>
      </c>
      <c r="M36" s="1929">
        <f>M34*1</f>
        <v>35</v>
      </c>
      <c r="N36" s="2013"/>
      <c r="O36" s="2134"/>
      <c r="P36" s="2134"/>
      <c r="Q36" s="2135"/>
      <c r="R36" s="1858"/>
      <c r="S36" s="1858"/>
      <c r="T36" s="1867"/>
      <c r="U36" s="1858"/>
      <c r="V36" s="1858"/>
      <c r="W36" s="1858"/>
    </row>
    <row r="37" spans="1:23">
      <c r="A37" s="1859" t="s">
        <v>11</v>
      </c>
      <c r="B37" s="315" t="s">
        <v>35</v>
      </c>
      <c r="C37" s="3403" t="s">
        <v>36</v>
      </c>
      <c r="D37" s="3021" t="s">
        <v>911</v>
      </c>
      <c r="E37" s="2682" t="s">
        <v>41</v>
      </c>
      <c r="F37" s="2703" t="s">
        <v>912</v>
      </c>
      <c r="G37" s="1758" t="s">
        <v>37</v>
      </c>
      <c r="H37" s="1059">
        <f>I37+K37</f>
        <v>15</v>
      </c>
      <c r="I37" s="1047">
        <v>15</v>
      </c>
      <c r="J37" s="1047"/>
      <c r="K37" s="1048">
        <v>0</v>
      </c>
      <c r="L37" s="1049">
        <v>15</v>
      </c>
      <c r="M37" s="1049">
        <v>15</v>
      </c>
      <c r="N37" s="2014" t="s">
        <v>913</v>
      </c>
      <c r="O37" s="2130">
        <v>2</v>
      </c>
      <c r="P37" s="2130">
        <v>2</v>
      </c>
      <c r="Q37" s="2131">
        <v>2</v>
      </c>
      <c r="R37" s="1858"/>
      <c r="S37" s="1858"/>
      <c r="T37" s="1867"/>
      <c r="U37" s="1858"/>
      <c r="V37" s="1858"/>
      <c r="W37" s="1858"/>
    </row>
    <row r="38" spans="1:23" ht="13.5" thickBot="1">
      <c r="A38" s="1921"/>
      <c r="B38" s="329"/>
      <c r="C38" s="3404"/>
      <c r="D38" s="2502"/>
      <c r="E38" s="2685"/>
      <c r="F38" s="3405"/>
      <c r="G38" s="1913" t="s">
        <v>12</v>
      </c>
      <c r="H38" s="1922">
        <f>H37</f>
        <v>15</v>
      </c>
      <c r="I38" s="1922">
        <f>I37</f>
        <v>15</v>
      </c>
      <c r="J38" s="1922">
        <f>J37</f>
        <v>0</v>
      </c>
      <c r="K38" s="1922">
        <f>K37</f>
        <v>0</v>
      </c>
      <c r="L38" s="1922">
        <f>L37*1</f>
        <v>15</v>
      </c>
      <c r="M38" s="1922">
        <f>M37*1</f>
        <v>15</v>
      </c>
      <c r="N38" s="1762"/>
      <c r="O38" s="2134"/>
      <c r="P38" s="2134"/>
      <c r="Q38" s="2135"/>
      <c r="R38" s="1858"/>
      <c r="S38" s="1858"/>
      <c r="T38" s="1867"/>
      <c r="U38" s="1858"/>
      <c r="V38" s="1858"/>
      <c r="W38" s="1858"/>
    </row>
    <row r="39" spans="1:23" ht="13.5" thickBot="1">
      <c r="A39" s="1931"/>
      <c r="B39" s="329"/>
      <c r="C39" s="1932"/>
      <c r="D39" s="1757"/>
      <c r="E39" s="1933"/>
      <c r="F39" s="1934"/>
      <c r="G39" s="1913"/>
      <c r="H39" s="1922"/>
      <c r="I39" s="1923"/>
      <c r="J39" s="1923"/>
      <c r="K39" s="1924"/>
      <c r="L39" s="1929"/>
      <c r="M39" s="1930"/>
      <c r="N39" s="1935"/>
      <c r="O39" s="1026"/>
      <c r="P39" s="1069"/>
      <c r="Q39" s="1027"/>
      <c r="R39" s="1858"/>
      <c r="S39" s="1858"/>
      <c r="T39" s="1867"/>
      <c r="U39" s="1858"/>
      <c r="V39" s="1858"/>
      <c r="W39" s="1858"/>
    </row>
    <row r="40" spans="1:23" ht="13.5" thickBot="1">
      <c r="A40" s="1885" t="s">
        <v>11</v>
      </c>
      <c r="B40" s="312" t="s">
        <v>35</v>
      </c>
      <c r="C40" s="3377" t="s">
        <v>14</v>
      </c>
      <c r="D40" s="3378"/>
      <c r="E40" s="3378"/>
      <c r="F40" s="3378"/>
      <c r="G40" s="3378"/>
      <c r="H40" s="1936">
        <f t="shared" ref="H40:M40" si="6">H30+H38+H36+H33</f>
        <v>71</v>
      </c>
      <c r="I40" s="1936">
        <f t="shared" si="6"/>
        <v>71</v>
      </c>
      <c r="J40" s="1936">
        <f t="shared" si="6"/>
        <v>0</v>
      </c>
      <c r="K40" s="1936">
        <f t="shared" si="6"/>
        <v>0</v>
      </c>
      <c r="L40" s="1936">
        <f t="shared" si="6"/>
        <v>115</v>
      </c>
      <c r="M40" s="1936">
        <f t="shared" si="6"/>
        <v>80</v>
      </c>
      <c r="N40" s="1937"/>
      <c r="O40" s="280"/>
      <c r="P40" s="280"/>
      <c r="Q40" s="281"/>
      <c r="R40" s="1015"/>
      <c r="S40" s="1015"/>
      <c r="T40" s="1015"/>
      <c r="U40" s="1015"/>
      <c r="V40" s="1015"/>
      <c r="W40" s="1015"/>
    </row>
    <row r="41" spans="1:23" ht="13.5" thickBot="1">
      <c r="A41" s="211" t="s">
        <v>11</v>
      </c>
      <c r="B41" s="3379" t="s">
        <v>64</v>
      </c>
      <c r="C41" s="3380"/>
      <c r="D41" s="3380"/>
      <c r="E41" s="3380"/>
      <c r="F41" s="3380"/>
      <c r="G41" s="3380"/>
      <c r="H41" s="1938">
        <f t="shared" ref="H41:M41" si="7">H40+H26+H17</f>
        <v>185</v>
      </c>
      <c r="I41" s="1938">
        <f t="shared" si="7"/>
        <v>185</v>
      </c>
      <c r="J41" s="1938">
        <f t="shared" si="7"/>
        <v>0</v>
      </c>
      <c r="K41" s="1938">
        <f t="shared" si="7"/>
        <v>0</v>
      </c>
      <c r="L41" s="1938">
        <f t="shared" si="7"/>
        <v>207</v>
      </c>
      <c r="M41" s="1938">
        <f t="shared" si="7"/>
        <v>180</v>
      </c>
      <c r="N41" s="1939"/>
      <c r="O41" s="295"/>
      <c r="P41" s="295"/>
      <c r="Q41" s="296"/>
      <c r="R41" s="1015"/>
      <c r="S41" s="1015"/>
      <c r="T41" s="1015"/>
      <c r="U41" s="1015"/>
      <c r="V41" s="1015"/>
      <c r="W41" s="1015"/>
    </row>
    <row r="42" spans="1:23" ht="13.5" thickBot="1">
      <c r="A42" s="210" t="s">
        <v>13</v>
      </c>
      <c r="B42" s="2725" t="s">
        <v>914</v>
      </c>
      <c r="C42" s="2725"/>
      <c r="D42" s="2725"/>
      <c r="E42" s="2725"/>
      <c r="F42" s="2725"/>
      <c r="G42" s="2725"/>
      <c r="H42" s="2725"/>
      <c r="I42" s="2725"/>
      <c r="J42" s="2725"/>
      <c r="K42" s="2725"/>
      <c r="L42" s="2725"/>
      <c r="M42" s="2725"/>
      <c r="N42" s="2725"/>
      <c r="O42" s="2725"/>
      <c r="P42" s="2725"/>
      <c r="Q42" s="2726"/>
      <c r="R42" s="1015"/>
      <c r="S42" s="1015"/>
      <c r="T42" s="1015"/>
      <c r="U42" s="1015"/>
      <c r="V42" s="1015"/>
      <c r="W42" s="1015"/>
    </row>
    <row r="43" spans="1:23" ht="13.5" thickBot="1">
      <c r="A43" s="211" t="s">
        <v>13</v>
      </c>
      <c r="B43" s="212" t="s">
        <v>11</v>
      </c>
      <c r="C43" s="2732" t="s">
        <v>915</v>
      </c>
      <c r="D43" s="2732"/>
      <c r="E43" s="2732"/>
      <c r="F43" s="2732"/>
      <c r="G43" s="2732"/>
      <c r="H43" s="2732"/>
      <c r="I43" s="2732"/>
      <c r="J43" s="2732"/>
      <c r="K43" s="2732"/>
      <c r="L43" s="2732"/>
      <c r="M43" s="2732"/>
      <c r="N43" s="2732"/>
      <c r="O43" s="2732"/>
      <c r="P43" s="2732"/>
      <c r="Q43" s="2733"/>
      <c r="R43" s="1015"/>
      <c r="S43" s="1015"/>
      <c r="T43" s="1015"/>
      <c r="U43" s="1015"/>
      <c r="V43" s="1015"/>
      <c r="W43" s="1015"/>
    </row>
    <row r="44" spans="1:23">
      <c r="A44" s="3387" t="s">
        <v>13</v>
      </c>
      <c r="B44" s="3390" t="s">
        <v>11</v>
      </c>
      <c r="C44" s="2695" t="s">
        <v>11</v>
      </c>
      <c r="D44" s="2478" t="s">
        <v>916</v>
      </c>
      <c r="E44" s="2682" t="s">
        <v>41</v>
      </c>
      <c r="F44" s="3394" t="s">
        <v>917</v>
      </c>
      <c r="G44" s="1661" t="s">
        <v>37</v>
      </c>
      <c r="H44" s="1039">
        <f>I44+K44</f>
        <v>3</v>
      </c>
      <c r="I44" s="1040">
        <v>3</v>
      </c>
      <c r="J44" s="1040">
        <v>0</v>
      </c>
      <c r="K44" s="1041">
        <v>0</v>
      </c>
      <c r="L44" s="1940">
        <v>5</v>
      </c>
      <c r="M44" s="1941">
        <v>6</v>
      </c>
      <c r="N44" s="3401" t="s">
        <v>918</v>
      </c>
      <c r="O44" s="2140" t="s">
        <v>42</v>
      </c>
      <c r="P44" s="2141" t="s">
        <v>42</v>
      </c>
      <c r="Q44" s="2142" t="s">
        <v>42</v>
      </c>
      <c r="R44" s="1015"/>
      <c r="S44" s="1015"/>
      <c r="T44" s="1015"/>
      <c r="U44" s="1015"/>
      <c r="V44" s="1015"/>
      <c r="W44" s="1015"/>
    </row>
    <row r="45" spans="1:23">
      <c r="A45" s="3388"/>
      <c r="B45" s="3391"/>
      <c r="C45" s="3393"/>
      <c r="D45" s="2479"/>
      <c r="E45" s="2684"/>
      <c r="F45" s="3395"/>
      <c r="G45" s="27"/>
      <c r="H45" s="73"/>
      <c r="I45" s="28"/>
      <c r="J45" s="28"/>
      <c r="K45" s="74"/>
      <c r="L45" s="36"/>
      <c r="M45" s="29"/>
      <c r="N45" s="3402"/>
      <c r="O45" s="244"/>
      <c r="P45" s="245"/>
      <c r="Q45" s="246"/>
      <c r="R45" s="1015"/>
      <c r="S45" s="1015"/>
      <c r="T45" s="1015"/>
      <c r="U45" s="1015"/>
      <c r="V45" s="1015"/>
      <c r="W45" s="1015"/>
    </row>
    <row r="46" spans="1:23" ht="13.5" thickBot="1">
      <c r="A46" s="3389"/>
      <c r="B46" s="3392"/>
      <c r="C46" s="2697"/>
      <c r="D46" s="2480"/>
      <c r="E46" s="2685"/>
      <c r="F46" s="3005"/>
      <c r="G46" s="247" t="s">
        <v>12</v>
      </c>
      <c r="H46" s="1870">
        <f t="shared" ref="H46:M46" si="8">H44+H45</f>
        <v>3</v>
      </c>
      <c r="I46" s="1870">
        <f t="shared" si="8"/>
        <v>3</v>
      </c>
      <c r="J46" s="1870">
        <f t="shared" si="8"/>
        <v>0</v>
      </c>
      <c r="K46" s="1870">
        <f t="shared" si="8"/>
        <v>0</v>
      </c>
      <c r="L46" s="1869">
        <f t="shared" si="8"/>
        <v>5</v>
      </c>
      <c r="M46" s="1869">
        <f t="shared" si="8"/>
        <v>6</v>
      </c>
      <c r="N46" s="1943"/>
      <c r="O46" s="249"/>
      <c r="P46" s="250"/>
      <c r="Q46" s="251"/>
      <c r="R46" s="1015"/>
      <c r="S46" s="1015"/>
      <c r="T46" s="1015"/>
      <c r="U46" s="1015"/>
      <c r="V46" s="1015"/>
      <c r="W46" s="1015"/>
    </row>
    <row r="47" spans="1:23" ht="38.25">
      <c r="A47" s="3387" t="s">
        <v>13</v>
      </c>
      <c r="B47" s="3390" t="s">
        <v>11</v>
      </c>
      <c r="C47" s="2695" t="s">
        <v>35</v>
      </c>
      <c r="D47" s="2478" t="s">
        <v>1092</v>
      </c>
      <c r="E47" s="2682" t="s">
        <v>41</v>
      </c>
      <c r="F47" s="3394" t="s">
        <v>917</v>
      </c>
      <c r="G47" s="2261" t="s">
        <v>37</v>
      </c>
      <c r="H47" s="1946">
        <f>I47+K47</f>
        <v>92.4</v>
      </c>
      <c r="I47" s="1860">
        <v>92.4</v>
      </c>
      <c r="J47" s="1860">
        <v>0</v>
      </c>
      <c r="K47" s="2262">
        <v>0</v>
      </c>
      <c r="L47" s="1861">
        <v>100</v>
      </c>
      <c r="M47" s="1861">
        <v>110</v>
      </c>
      <c r="N47" s="1947" t="s">
        <v>920</v>
      </c>
      <c r="O47" s="2143" t="s">
        <v>42</v>
      </c>
      <c r="P47" s="2144" t="s">
        <v>42</v>
      </c>
      <c r="Q47" s="2145" t="s">
        <v>42</v>
      </c>
      <c r="R47" s="1015"/>
      <c r="S47" s="1015"/>
      <c r="T47" s="1015"/>
      <c r="U47" s="1015"/>
      <c r="V47" s="1015"/>
      <c r="W47" s="1015"/>
    </row>
    <row r="48" spans="1:23" ht="25.5">
      <c r="A48" s="3398"/>
      <c r="B48" s="3399"/>
      <c r="C48" s="2696"/>
      <c r="D48" s="2479"/>
      <c r="E48" s="2683"/>
      <c r="F48" s="3400"/>
      <c r="G48" s="1901"/>
      <c r="H48" s="99"/>
      <c r="I48" s="91"/>
      <c r="J48" s="91"/>
      <c r="K48" s="108"/>
      <c r="L48" s="1948"/>
      <c r="M48" s="1948"/>
      <c r="N48" s="1767" t="s">
        <v>921</v>
      </c>
      <c r="O48" s="2146">
        <v>2</v>
      </c>
      <c r="P48" s="2147">
        <v>2</v>
      </c>
      <c r="Q48" s="2148">
        <v>2</v>
      </c>
      <c r="R48" s="1015"/>
      <c r="S48" s="1015"/>
      <c r="T48" s="1015"/>
      <c r="U48" s="1015"/>
      <c r="V48" s="1015"/>
      <c r="W48" s="1015"/>
    </row>
    <row r="49" spans="1:23" ht="25.5">
      <c r="A49" s="3398"/>
      <c r="B49" s="3399"/>
      <c r="C49" s="2696"/>
      <c r="D49" s="2479"/>
      <c r="E49" s="2683"/>
      <c r="F49" s="3400"/>
      <c r="G49" s="1901"/>
      <c r="H49" s="99"/>
      <c r="I49" s="91"/>
      <c r="J49" s="91"/>
      <c r="K49" s="108"/>
      <c r="L49" s="1948"/>
      <c r="M49" s="1948"/>
      <c r="N49" s="1767" t="s">
        <v>919</v>
      </c>
      <c r="O49" s="2146">
        <v>2</v>
      </c>
      <c r="P49" s="2147">
        <v>2</v>
      </c>
      <c r="Q49" s="2148">
        <v>2</v>
      </c>
      <c r="R49" s="1015"/>
      <c r="S49" s="1015"/>
      <c r="T49" s="1015"/>
      <c r="U49" s="1015"/>
      <c r="V49" s="1015"/>
      <c r="W49" s="1015"/>
    </row>
    <row r="50" spans="1:23" ht="38.25">
      <c r="A50" s="3388"/>
      <c r="B50" s="3391"/>
      <c r="C50" s="3393"/>
      <c r="D50" s="2479"/>
      <c r="E50" s="2684"/>
      <c r="F50" s="3395"/>
      <c r="G50" s="2260"/>
      <c r="H50" s="99"/>
      <c r="I50" s="1865"/>
      <c r="J50" s="1865"/>
      <c r="K50" s="2263"/>
      <c r="L50" s="93"/>
      <c r="M50" s="93"/>
      <c r="N50" s="1949" t="s">
        <v>1128</v>
      </c>
      <c r="O50" s="2149" t="s">
        <v>42</v>
      </c>
      <c r="P50" s="2150" t="s">
        <v>42</v>
      </c>
      <c r="Q50" s="1473" t="s">
        <v>42</v>
      </c>
      <c r="R50" s="1015"/>
      <c r="S50" s="1015"/>
      <c r="T50" s="1015"/>
      <c r="U50" s="1015"/>
      <c r="V50" s="1015"/>
      <c r="W50" s="1015"/>
    </row>
    <row r="51" spans="1:23" ht="13.5" thickBot="1">
      <c r="A51" s="3389"/>
      <c r="B51" s="3392"/>
      <c r="C51" s="2697"/>
      <c r="D51" s="2480"/>
      <c r="E51" s="2685"/>
      <c r="F51" s="3005"/>
      <c r="G51" s="247" t="s">
        <v>12</v>
      </c>
      <c r="H51" s="2129">
        <f t="shared" ref="H51:M51" si="9">H47+H50</f>
        <v>92.4</v>
      </c>
      <c r="I51" s="2129">
        <f t="shared" si="9"/>
        <v>92.4</v>
      </c>
      <c r="J51" s="2129">
        <f t="shared" si="9"/>
        <v>0</v>
      </c>
      <c r="K51" s="2129">
        <f t="shared" si="9"/>
        <v>0</v>
      </c>
      <c r="L51" s="2129">
        <f t="shared" si="9"/>
        <v>100</v>
      </c>
      <c r="M51" s="2129">
        <f t="shared" si="9"/>
        <v>110</v>
      </c>
      <c r="N51" s="1950"/>
      <c r="O51" s="1944"/>
      <c r="P51" s="1945"/>
      <c r="Q51" s="1872"/>
      <c r="R51" s="1015"/>
      <c r="S51" s="1015"/>
      <c r="T51" s="1015"/>
      <c r="U51" s="1015"/>
      <c r="V51" s="1015"/>
      <c r="W51" s="1015"/>
    </row>
    <row r="52" spans="1:23" ht="13.5" thickBot="1">
      <c r="A52" s="1885" t="s">
        <v>13</v>
      </c>
      <c r="B52" s="312" t="s">
        <v>11</v>
      </c>
      <c r="C52" s="3377" t="s">
        <v>14</v>
      </c>
      <c r="D52" s="3378"/>
      <c r="E52" s="3378"/>
      <c r="F52" s="3378"/>
      <c r="G52" s="3378"/>
      <c r="H52" s="1936">
        <f>H51+H46</f>
        <v>95.4</v>
      </c>
      <c r="I52" s="1936">
        <f t="shared" ref="I52:M52" si="10">I51+I46</f>
        <v>95.4</v>
      </c>
      <c r="J52" s="1936">
        <f t="shared" si="10"/>
        <v>0</v>
      </c>
      <c r="K52" s="1936">
        <f t="shared" si="10"/>
        <v>0</v>
      </c>
      <c r="L52" s="1936">
        <f t="shared" si="10"/>
        <v>105</v>
      </c>
      <c r="M52" s="1936">
        <f t="shared" si="10"/>
        <v>116</v>
      </c>
      <c r="N52" s="1937"/>
      <c r="O52" s="280"/>
      <c r="P52" s="280"/>
      <c r="Q52" s="281"/>
      <c r="R52" s="1015"/>
      <c r="S52" s="1015"/>
      <c r="T52" s="1015"/>
      <c r="U52" s="1015"/>
      <c r="V52" s="1015"/>
      <c r="W52" s="1015"/>
    </row>
    <row r="53" spans="1:23" ht="24" customHeight="1" thickBot="1">
      <c r="A53" s="211" t="s">
        <v>13</v>
      </c>
      <c r="B53" s="212" t="s">
        <v>13</v>
      </c>
      <c r="C53" s="2732" t="s">
        <v>922</v>
      </c>
      <c r="D53" s="2732"/>
      <c r="E53" s="2732"/>
      <c r="F53" s="2732"/>
      <c r="G53" s="2732"/>
      <c r="H53" s="2732"/>
      <c r="I53" s="2732"/>
      <c r="J53" s="2732"/>
      <c r="K53" s="2732"/>
      <c r="L53" s="2732"/>
      <c r="M53" s="2732"/>
      <c r="N53" s="2732"/>
      <c r="O53" s="3385"/>
      <c r="P53" s="3385"/>
      <c r="Q53" s="3386"/>
      <c r="R53" s="1015"/>
      <c r="S53" s="1015"/>
      <c r="T53" s="1015"/>
      <c r="U53" s="1015"/>
      <c r="V53" s="1015"/>
      <c r="W53" s="1015"/>
    </row>
    <row r="54" spans="1:23">
      <c r="A54" s="3387" t="s">
        <v>13</v>
      </c>
      <c r="B54" s="3390" t="s">
        <v>13</v>
      </c>
      <c r="C54" s="2695" t="s">
        <v>11</v>
      </c>
      <c r="D54" s="2478" t="s">
        <v>923</v>
      </c>
      <c r="E54" s="2682" t="s">
        <v>41</v>
      </c>
      <c r="F54" s="3394" t="s">
        <v>924</v>
      </c>
      <c r="G54" s="1661" t="s">
        <v>37</v>
      </c>
      <c r="H54" s="1039">
        <f>I54+K54</f>
        <v>606.70000000000005</v>
      </c>
      <c r="I54" s="1040">
        <v>606.70000000000005</v>
      </c>
      <c r="J54" s="1040">
        <v>0</v>
      </c>
      <c r="K54" s="1041">
        <v>0</v>
      </c>
      <c r="L54" s="1940">
        <v>606.70000000000005</v>
      </c>
      <c r="M54" s="1941">
        <v>606.70000000000005</v>
      </c>
      <c r="N54" s="3396" t="s">
        <v>925</v>
      </c>
      <c r="O54" s="1951"/>
      <c r="P54" s="1951"/>
      <c r="Q54" s="1942"/>
      <c r="R54" s="1015"/>
      <c r="S54" s="1015"/>
      <c r="T54" s="1015"/>
      <c r="U54" s="1015"/>
      <c r="V54" s="1015"/>
      <c r="W54" s="1015"/>
    </row>
    <row r="55" spans="1:23" ht="13.5" thickBot="1">
      <c r="A55" s="3388"/>
      <c r="B55" s="3391"/>
      <c r="C55" s="3393"/>
      <c r="D55" s="2479"/>
      <c r="E55" s="2684"/>
      <c r="F55" s="3395"/>
      <c r="G55" s="27" t="s">
        <v>37</v>
      </c>
      <c r="H55" s="73">
        <f>I55+K55</f>
        <v>0</v>
      </c>
      <c r="I55" s="28">
        <v>0</v>
      </c>
      <c r="J55" s="28">
        <v>0</v>
      </c>
      <c r="K55" s="74">
        <v>0</v>
      </c>
      <c r="L55" s="36">
        <v>0</v>
      </c>
      <c r="M55" s="29">
        <v>0</v>
      </c>
      <c r="N55" s="3397"/>
      <c r="O55" s="1119">
        <v>50</v>
      </c>
      <c r="P55" s="1119">
        <v>50</v>
      </c>
      <c r="Q55" s="251">
        <v>50</v>
      </c>
      <c r="R55" s="1015"/>
      <c r="S55" s="1015"/>
      <c r="T55" s="1015"/>
      <c r="U55" s="1015"/>
      <c r="V55" s="1015"/>
      <c r="W55" s="1015"/>
    </row>
    <row r="56" spans="1:23" ht="13.5" thickBot="1">
      <c r="A56" s="3389"/>
      <c r="B56" s="3392"/>
      <c r="C56" s="2697"/>
      <c r="D56" s="2480"/>
      <c r="E56" s="2685"/>
      <c r="F56" s="3005"/>
      <c r="G56" s="247" t="s">
        <v>12</v>
      </c>
      <c r="H56" s="1870">
        <f>H54+H55</f>
        <v>606.70000000000005</v>
      </c>
      <c r="I56" s="1870">
        <f>I54+I55</f>
        <v>606.70000000000005</v>
      </c>
      <c r="J56" s="1887"/>
      <c r="K56" s="1952"/>
      <c r="L56" s="1869">
        <f>L54+L55</f>
        <v>606.70000000000005</v>
      </c>
      <c r="M56" s="1869">
        <f>M54+M55</f>
        <v>606.70000000000005</v>
      </c>
      <c r="N56" s="1953" t="s">
        <v>926</v>
      </c>
      <c r="O56" s="1119" t="s">
        <v>42</v>
      </c>
      <c r="P56" s="1119" t="s">
        <v>42</v>
      </c>
      <c r="Q56" s="251" t="s">
        <v>42</v>
      </c>
      <c r="R56" s="1015"/>
      <c r="S56" s="1015"/>
      <c r="T56" s="1015"/>
      <c r="U56" s="1015"/>
      <c r="V56" s="1015"/>
      <c r="W56" s="1015"/>
    </row>
    <row r="57" spans="1:23" ht="13.5" thickBot="1">
      <c r="A57" s="1885" t="s">
        <v>13</v>
      </c>
      <c r="B57" s="312" t="s">
        <v>13</v>
      </c>
      <c r="C57" s="3377" t="s">
        <v>14</v>
      </c>
      <c r="D57" s="3378"/>
      <c r="E57" s="3378"/>
      <c r="F57" s="3378"/>
      <c r="G57" s="3378"/>
      <c r="H57" s="1954">
        <f t="shared" ref="H57:M57" si="11">H56*1</f>
        <v>606.70000000000005</v>
      </c>
      <c r="I57" s="1936">
        <f t="shared" si="11"/>
        <v>606.70000000000005</v>
      </c>
      <c r="J57" s="1936">
        <f t="shared" si="11"/>
        <v>0</v>
      </c>
      <c r="K57" s="1936">
        <f t="shared" si="11"/>
        <v>0</v>
      </c>
      <c r="L57" s="1936">
        <f t="shared" si="11"/>
        <v>606.70000000000005</v>
      </c>
      <c r="M57" s="1936">
        <f t="shared" si="11"/>
        <v>606.70000000000005</v>
      </c>
      <c r="N57" s="1937"/>
      <c r="O57" s="280"/>
      <c r="P57" s="280"/>
      <c r="Q57" s="281"/>
      <c r="R57" s="1015"/>
      <c r="S57" s="1015"/>
      <c r="T57" s="1015"/>
      <c r="U57" s="1015"/>
      <c r="V57" s="1015"/>
      <c r="W57" s="1015"/>
    </row>
    <row r="58" spans="1:23" ht="13.5" thickBot="1">
      <c r="A58" s="211" t="s">
        <v>13</v>
      </c>
      <c r="B58" s="3379" t="s">
        <v>64</v>
      </c>
      <c r="C58" s="3380"/>
      <c r="D58" s="3380"/>
      <c r="E58" s="3380"/>
      <c r="F58" s="3380"/>
      <c r="G58" s="3380"/>
      <c r="H58" s="501">
        <f t="shared" ref="H58:M58" si="12">H57+H52</f>
        <v>702.1</v>
      </c>
      <c r="I58" s="501">
        <f t="shared" si="12"/>
        <v>702.1</v>
      </c>
      <c r="J58" s="501">
        <f t="shared" si="12"/>
        <v>0</v>
      </c>
      <c r="K58" s="501">
        <f t="shared" si="12"/>
        <v>0</v>
      </c>
      <c r="L58" s="501">
        <f t="shared" si="12"/>
        <v>711.7</v>
      </c>
      <c r="M58" s="501">
        <f t="shared" si="12"/>
        <v>722.7</v>
      </c>
      <c r="N58" s="1939"/>
      <c r="O58" s="295"/>
      <c r="P58" s="295"/>
      <c r="Q58" s="296"/>
      <c r="R58" s="1015"/>
      <c r="S58" s="1015"/>
      <c r="T58" s="1015"/>
      <c r="U58" s="1015"/>
      <c r="V58" s="1015"/>
      <c r="W58" s="1015"/>
    </row>
    <row r="59" spans="1:23" ht="13.5" thickBot="1">
      <c r="A59" s="379" t="s">
        <v>11</v>
      </c>
      <c r="B59" s="2672" t="s">
        <v>15</v>
      </c>
      <c r="C59" s="2672"/>
      <c r="D59" s="2672"/>
      <c r="E59" s="2672"/>
      <c r="F59" s="2672"/>
      <c r="G59" s="2672"/>
      <c r="H59" s="1955">
        <f t="shared" ref="H59:M59" si="13">H58+H41</f>
        <v>887.1</v>
      </c>
      <c r="I59" s="1955">
        <f t="shared" si="13"/>
        <v>887.1</v>
      </c>
      <c r="J59" s="1955">
        <f t="shared" si="13"/>
        <v>0</v>
      </c>
      <c r="K59" s="1955">
        <f t="shared" si="13"/>
        <v>0</v>
      </c>
      <c r="L59" s="1955">
        <f t="shared" si="13"/>
        <v>918.7</v>
      </c>
      <c r="M59" s="1955">
        <f t="shared" si="13"/>
        <v>902.7</v>
      </c>
      <c r="N59" s="3381"/>
      <c r="O59" s="3382"/>
      <c r="P59" s="3382"/>
      <c r="Q59" s="3383"/>
      <c r="R59" s="1858"/>
      <c r="S59" s="1858"/>
      <c r="T59" s="1858"/>
      <c r="U59" s="1858"/>
      <c r="V59" s="1858"/>
      <c r="W59" s="1858"/>
    </row>
    <row r="60" spans="1:23">
      <c r="A60" s="1956"/>
      <c r="B60" s="1957"/>
      <c r="C60" s="1957"/>
      <c r="D60" s="1957"/>
      <c r="E60" s="1957"/>
      <c r="F60" s="1957"/>
      <c r="G60" s="1957"/>
      <c r="H60" s="1958"/>
      <c r="I60" s="1958"/>
      <c r="J60" s="1958"/>
      <c r="K60" s="1958"/>
      <c r="L60" s="1958"/>
      <c r="M60" s="1958"/>
      <c r="N60" s="1067"/>
      <c r="O60" s="1067"/>
      <c r="P60" s="1067"/>
      <c r="Q60" s="1067"/>
      <c r="R60" s="1015"/>
      <c r="S60" s="1015"/>
      <c r="T60" s="1015"/>
      <c r="U60" s="1015"/>
      <c r="V60" s="1015"/>
      <c r="W60" s="1015"/>
    </row>
    <row r="61" spans="1:23">
      <c r="A61" s="1956"/>
      <c r="B61" s="1957"/>
      <c r="C61" s="1957"/>
      <c r="D61" s="1957"/>
      <c r="E61" s="1957"/>
      <c r="F61" s="1957"/>
      <c r="G61" s="1957"/>
      <c r="H61" s="1958"/>
      <c r="I61" s="1958"/>
      <c r="J61" s="1958"/>
      <c r="K61" s="1958"/>
      <c r="L61" s="1958"/>
      <c r="M61" s="1958"/>
      <c r="N61" s="1067"/>
      <c r="O61" s="1067"/>
      <c r="P61" s="1067"/>
      <c r="Q61" s="1067"/>
      <c r="R61" s="1015"/>
      <c r="S61" s="1015"/>
      <c r="T61" s="1015"/>
      <c r="U61" s="1015"/>
      <c r="V61" s="1015"/>
      <c r="W61" s="1015"/>
    </row>
    <row r="62" spans="1:23">
      <c r="A62" s="1015"/>
      <c r="B62" s="1015"/>
      <c r="C62" s="1015"/>
      <c r="D62" s="1959"/>
      <c r="E62" s="1960"/>
      <c r="F62" s="2584" t="s">
        <v>16</v>
      </c>
      <c r="G62" s="3384"/>
      <c r="H62" s="3384"/>
      <c r="I62" s="3384"/>
      <c r="J62" s="3384"/>
      <c r="K62" s="3384"/>
      <c r="L62" s="3384"/>
      <c r="M62" s="3384"/>
      <c r="N62" s="1015"/>
      <c r="O62" s="363"/>
      <c r="P62" s="1015"/>
      <c r="Q62" s="1015"/>
      <c r="R62" s="378"/>
      <c r="S62" s="1015"/>
      <c r="T62" s="1015"/>
      <c r="U62" s="1015"/>
      <c r="V62" s="1015"/>
      <c r="W62" s="1015"/>
    </row>
    <row r="63" spans="1:23" ht="16.5" thickBot="1">
      <c r="A63" s="1015"/>
      <c r="B63" s="1015"/>
      <c r="C63" s="1015"/>
      <c r="D63" s="1959"/>
      <c r="E63" s="1960"/>
      <c r="F63" s="1759"/>
      <c r="G63" s="1961"/>
      <c r="H63" s="1961"/>
      <c r="I63" s="1961"/>
      <c r="J63" s="1961"/>
      <c r="K63" s="1961"/>
      <c r="L63" s="1961"/>
      <c r="M63" s="1961"/>
      <c r="N63" s="1015"/>
      <c r="O63" s="363"/>
      <c r="P63" s="1015"/>
      <c r="Q63" s="1015"/>
      <c r="R63" s="378"/>
      <c r="S63" s="1015"/>
      <c r="T63" s="1015"/>
      <c r="U63" s="1015"/>
      <c r="V63" s="1015"/>
      <c r="W63" s="1015"/>
    </row>
    <row r="64" spans="1:23" ht="44.45" customHeight="1" thickBot="1">
      <c r="A64" s="1015"/>
      <c r="B64" s="1015"/>
      <c r="C64" s="1015"/>
      <c r="D64" s="2676" t="s">
        <v>17</v>
      </c>
      <c r="E64" s="2677"/>
      <c r="F64" s="2677"/>
      <c r="G64" s="2677"/>
      <c r="H64" s="2678"/>
      <c r="I64" s="2679" t="s">
        <v>798</v>
      </c>
      <c r="J64" s="2680"/>
      <c r="K64" s="2680"/>
      <c r="L64" s="2681"/>
      <c r="M64" s="1015"/>
      <c r="N64" s="1015"/>
      <c r="O64" s="363"/>
      <c r="P64" s="1015"/>
      <c r="Q64" s="1015"/>
      <c r="R64" s="1015"/>
      <c r="S64" s="1015"/>
      <c r="T64" s="1015"/>
      <c r="U64" s="1015"/>
      <c r="V64" s="1015"/>
      <c r="W64" s="1015"/>
    </row>
    <row r="65" spans="1:23" ht="13.5" thickBot="1">
      <c r="A65" s="1015"/>
      <c r="B65" s="1015"/>
      <c r="C65" s="1015"/>
      <c r="D65" s="2638" t="s">
        <v>18</v>
      </c>
      <c r="E65" s="2639"/>
      <c r="F65" s="2639"/>
      <c r="G65" s="2639"/>
      <c r="H65" s="2640"/>
      <c r="I65" s="2641">
        <f>I66+I67+I68+I69+I70+I71+I72</f>
        <v>887.1</v>
      </c>
      <c r="J65" s="2642"/>
      <c r="K65" s="2642"/>
      <c r="L65" s="2643"/>
      <c r="M65" s="1015"/>
      <c r="N65" s="1015"/>
      <c r="O65" s="363"/>
      <c r="P65" s="1015"/>
      <c r="Q65" s="1015"/>
      <c r="R65" s="1015"/>
      <c r="S65" s="1015"/>
      <c r="T65" s="1015"/>
      <c r="U65" s="1015"/>
      <c r="V65" s="1015"/>
      <c r="W65" s="1015"/>
    </row>
    <row r="66" spans="1:23">
      <c r="A66" s="1015"/>
      <c r="B66" s="1015"/>
      <c r="C66" s="1015"/>
      <c r="D66" s="2662" t="s">
        <v>65</v>
      </c>
      <c r="E66" s="2663"/>
      <c r="F66" s="2663"/>
      <c r="G66" s="2663"/>
      <c r="H66" s="2664"/>
      <c r="I66" s="3374">
        <v>887.1</v>
      </c>
      <c r="J66" s="3375"/>
      <c r="K66" s="3375"/>
      <c r="L66" s="3376"/>
      <c r="M66" s="1015"/>
      <c r="N66" s="1015"/>
      <c r="O66" s="363"/>
      <c r="P66" s="1015"/>
      <c r="Q66" s="1015"/>
      <c r="R66" s="1015"/>
      <c r="S66" s="1015"/>
      <c r="T66" s="1015"/>
      <c r="U66" s="1015"/>
      <c r="V66" s="1015"/>
      <c r="W66" s="1015"/>
    </row>
    <row r="67" spans="1:23">
      <c r="A67" s="1015"/>
      <c r="B67" s="1015"/>
      <c r="C67" s="1015"/>
      <c r="D67" s="2650" t="s">
        <v>66</v>
      </c>
      <c r="E67" s="2665"/>
      <c r="F67" s="2665"/>
      <c r="G67" s="2665"/>
      <c r="H67" s="2666"/>
      <c r="I67" s="3366">
        <v>0</v>
      </c>
      <c r="J67" s="2647"/>
      <c r="K67" s="2647"/>
      <c r="L67" s="2648"/>
      <c r="M67" s="1015"/>
      <c r="N67" s="1015"/>
      <c r="O67" s="363"/>
      <c r="P67" s="1015"/>
      <c r="Q67" s="1015"/>
      <c r="R67" s="1015"/>
      <c r="S67" s="1015"/>
      <c r="T67" s="1015"/>
      <c r="U67" s="1015"/>
      <c r="V67" s="1015"/>
      <c r="W67" s="1015"/>
    </row>
    <row r="68" spans="1:23">
      <c r="A68" s="1015"/>
      <c r="B68" s="1015"/>
      <c r="C68" s="1015"/>
      <c r="D68" s="2644" t="s">
        <v>927</v>
      </c>
      <c r="E68" s="2645"/>
      <c r="F68" s="2645"/>
      <c r="G68" s="2645"/>
      <c r="H68" s="2649"/>
      <c r="I68" s="3366">
        <v>0</v>
      </c>
      <c r="J68" s="2647"/>
      <c r="K68" s="2647"/>
      <c r="L68" s="2648"/>
      <c r="M68" s="1015"/>
      <c r="N68" s="1015"/>
      <c r="O68" s="363"/>
      <c r="P68" s="1015"/>
      <c r="Q68" s="1015"/>
      <c r="R68" s="1015"/>
      <c r="S68" s="1015"/>
      <c r="T68" s="1015"/>
      <c r="U68" s="1015"/>
      <c r="V68" s="1015"/>
      <c r="W68" s="1015"/>
    </row>
    <row r="69" spans="1:23">
      <c r="A69" s="1015"/>
      <c r="B69" s="1015"/>
      <c r="C69" s="1015"/>
      <c r="D69" s="2644" t="s">
        <v>131</v>
      </c>
      <c r="E69" s="2645"/>
      <c r="F69" s="2645"/>
      <c r="G69" s="2645"/>
      <c r="H69" s="2649"/>
      <c r="I69" s="3366">
        <v>0</v>
      </c>
      <c r="J69" s="2647"/>
      <c r="K69" s="2647"/>
      <c r="L69" s="2648"/>
      <c r="M69" s="1158"/>
      <c r="N69" s="1158"/>
      <c r="O69" s="1158"/>
      <c r="P69" s="1158"/>
      <c r="Q69" s="1158"/>
      <c r="R69" s="1015"/>
      <c r="S69" s="1158"/>
      <c r="T69" s="1158"/>
      <c r="U69" s="1015"/>
      <c r="V69" s="1015"/>
      <c r="W69" s="1015"/>
    </row>
    <row r="70" spans="1:23">
      <c r="A70" s="1015"/>
      <c r="B70" s="1015"/>
      <c r="C70" s="1015"/>
      <c r="D70" s="2650" t="s">
        <v>280</v>
      </c>
      <c r="E70" s="2665"/>
      <c r="F70" s="2665"/>
      <c r="G70" s="2665"/>
      <c r="H70" s="2666"/>
      <c r="I70" s="3366">
        <v>0</v>
      </c>
      <c r="J70" s="2647"/>
      <c r="K70" s="2647"/>
      <c r="L70" s="2648"/>
      <c r="M70" s="1015"/>
      <c r="N70" s="1015"/>
      <c r="O70" s="363"/>
      <c r="P70" s="1015"/>
      <c r="Q70" s="1015"/>
      <c r="R70" s="1158"/>
      <c r="S70" s="1015"/>
      <c r="T70" s="1015"/>
      <c r="U70" s="1015"/>
      <c r="V70" s="1015"/>
      <c r="W70" s="1015"/>
    </row>
    <row r="71" spans="1:23">
      <c r="A71" s="1015"/>
      <c r="B71" s="1015"/>
      <c r="C71" s="1015"/>
      <c r="D71" s="2662" t="s">
        <v>67</v>
      </c>
      <c r="E71" s="2663"/>
      <c r="F71" s="2663"/>
      <c r="G71" s="2663"/>
      <c r="H71" s="3365"/>
      <c r="I71" s="3366"/>
      <c r="J71" s="3367"/>
      <c r="K71" s="3367"/>
      <c r="L71" s="3368"/>
      <c r="M71" s="1015"/>
      <c r="N71" s="1015"/>
      <c r="O71" s="363"/>
      <c r="P71" s="1015"/>
      <c r="Q71" s="1015"/>
      <c r="R71" s="1158"/>
      <c r="S71" s="1015"/>
      <c r="T71" s="1015"/>
      <c r="U71" s="1015"/>
      <c r="V71" s="1015"/>
      <c r="W71" s="1015"/>
    </row>
    <row r="72" spans="1:23" ht="13.5" thickBot="1">
      <c r="A72" s="1015"/>
      <c r="B72" s="1015"/>
      <c r="C72" s="1015"/>
      <c r="D72" s="2632" t="s">
        <v>68</v>
      </c>
      <c r="E72" s="3369"/>
      <c r="F72" s="3369"/>
      <c r="G72" s="3369"/>
      <c r="H72" s="3370"/>
      <c r="I72" s="3371"/>
      <c r="J72" s="3372"/>
      <c r="K72" s="3372"/>
      <c r="L72" s="3373"/>
      <c r="M72" s="1015"/>
      <c r="N72" s="1015"/>
      <c r="O72" s="363"/>
      <c r="P72" s="1015"/>
      <c r="Q72" s="1015"/>
      <c r="R72" s="1158"/>
      <c r="S72" s="1015"/>
      <c r="T72" s="1015"/>
      <c r="U72" s="1015"/>
      <c r="V72" s="1015"/>
      <c r="W72" s="1015"/>
    </row>
    <row r="73" spans="1:23" ht="13.5" thickBot="1">
      <c r="A73" s="1015"/>
      <c r="B73" s="1015"/>
      <c r="C73" s="1015"/>
      <c r="D73" s="2638" t="s">
        <v>19</v>
      </c>
      <c r="E73" s="2639"/>
      <c r="F73" s="2639"/>
      <c r="G73" s="2639"/>
      <c r="H73" s="2640"/>
      <c r="I73" s="2641">
        <f>I74*1</f>
        <v>0</v>
      </c>
      <c r="J73" s="2642"/>
      <c r="K73" s="2642"/>
      <c r="L73" s="2643"/>
      <c r="M73" s="1015"/>
      <c r="N73" s="1015"/>
      <c r="O73" s="363"/>
      <c r="P73" s="1015"/>
      <c r="Q73" s="1015"/>
      <c r="R73" s="1015"/>
      <c r="S73" s="1015"/>
      <c r="T73" s="1015"/>
      <c r="U73" s="1015"/>
      <c r="V73" s="1015"/>
      <c r="W73" s="1015"/>
    </row>
    <row r="74" spans="1:23" ht="13.5" thickBot="1">
      <c r="A74" s="1015"/>
      <c r="B74" s="1015"/>
      <c r="C74" s="1015"/>
      <c r="D74" s="3360" t="s">
        <v>69</v>
      </c>
      <c r="E74" s="3361"/>
      <c r="F74" s="3361"/>
      <c r="G74" s="3361"/>
      <c r="H74" s="3362"/>
      <c r="I74" s="3363">
        <v>0</v>
      </c>
      <c r="J74" s="3363"/>
      <c r="K74" s="3363"/>
      <c r="L74" s="3364"/>
      <c r="M74" s="1015"/>
      <c r="N74" s="1015"/>
      <c r="O74" s="363"/>
      <c r="P74" s="1015"/>
      <c r="Q74" s="1015"/>
      <c r="R74" s="1015"/>
      <c r="S74" s="1015"/>
      <c r="T74" s="1015"/>
      <c r="U74" s="1015"/>
      <c r="V74" s="1015"/>
      <c r="W74" s="1015"/>
    </row>
  </sheetData>
  <mergeCells count="125">
    <mergeCell ref="D3:W3"/>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M4:M6"/>
    <mergeCell ref="N4:Q4"/>
    <mergeCell ref="H5:H6"/>
    <mergeCell ref="I5:J5"/>
    <mergeCell ref="K5:K6"/>
    <mergeCell ref="N5:N6"/>
    <mergeCell ref="O5:Q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C26:G26"/>
    <mergeCell ref="C27:Q27"/>
    <mergeCell ref="C28:C30"/>
    <mergeCell ref="D28:D30"/>
    <mergeCell ref="E28:E30"/>
    <mergeCell ref="F28:F30"/>
    <mergeCell ref="G28:G29"/>
    <mergeCell ref="A24:A25"/>
    <mergeCell ref="B24:B25"/>
    <mergeCell ref="C24:C25"/>
    <mergeCell ref="D24:D25"/>
    <mergeCell ref="E24:E25"/>
    <mergeCell ref="F24:F2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A47:A51"/>
    <mergeCell ref="B47:B51"/>
    <mergeCell ref="C47:C51"/>
    <mergeCell ref="D47:D51"/>
    <mergeCell ref="E47:E51"/>
    <mergeCell ref="F47:F51"/>
    <mergeCell ref="B42:Q42"/>
    <mergeCell ref="C43:Q43"/>
    <mergeCell ref="A44:A46"/>
    <mergeCell ref="B44:B46"/>
    <mergeCell ref="C44:C46"/>
    <mergeCell ref="D44:D46"/>
    <mergeCell ref="E44:E46"/>
    <mergeCell ref="F44:F46"/>
    <mergeCell ref="N44:N45"/>
    <mergeCell ref="N59:Q59"/>
    <mergeCell ref="F62:M62"/>
    <mergeCell ref="D64:H64"/>
    <mergeCell ref="I64:L64"/>
    <mergeCell ref="C52:G52"/>
    <mergeCell ref="C53:Q53"/>
    <mergeCell ref="A54:A56"/>
    <mergeCell ref="B54:B56"/>
    <mergeCell ref="C54:C56"/>
    <mergeCell ref="D54:D56"/>
    <mergeCell ref="E54:E56"/>
    <mergeCell ref="F54:F56"/>
    <mergeCell ref="N54:N55"/>
    <mergeCell ref="N1:Q1"/>
    <mergeCell ref="D74:H74"/>
    <mergeCell ref="I74:L74"/>
    <mergeCell ref="D71:H71"/>
    <mergeCell ref="I71:L71"/>
    <mergeCell ref="D72:H72"/>
    <mergeCell ref="I72:L72"/>
    <mergeCell ref="D73:H73"/>
    <mergeCell ref="I73:L73"/>
    <mergeCell ref="D68:H68"/>
    <mergeCell ref="I68:L68"/>
    <mergeCell ref="D69:H69"/>
    <mergeCell ref="I69:L69"/>
    <mergeCell ref="D70:H70"/>
    <mergeCell ref="I70:L70"/>
    <mergeCell ref="D65:H65"/>
    <mergeCell ref="I65:L65"/>
    <mergeCell ref="D66:H66"/>
    <mergeCell ref="I66:L66"/>
    <mergeCell ref="D67:H67"/>
    <mergeCell ref="I67:L67"/>
    <mergeCell ref="C57:G57"/>
    <mergeCell ref="B58:G58"/>
    <mergeCell ref="B59:G59"/>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topLeftCell="A13" zoomScaleNormal="100" workbookViewId="0">
      <selection activeCell="Z11" sqref="Z11"/>
    </sheetView>
  </sheetViews>
  <sheetFormatPr defaultRowHeight="12.75"/>
  <cols>
    <col min="1" max="1" width="2.7109375" customWidth="1"/>
    <col min="2" max="3" width="2.5703125" customWidth="1"/>
    <col min="4" max="4" width="23.5703125" customWidth="1"/>
    <col min="5" max="5" width="7.85546875" customWidth="1"/>
    <col min="6" max="6" width="4.42578125" customWidth="1"/>
    <col min="7" max="7" width="5.5703125" customWidth="1"/>
    <col min="8" max="8" width="6.5703125" customWidth="1"/>
    <col min="9" max="9" width="5.5703125" customWidth="1"/>
    <col min="10" max="10" width="3.140625" customWidth="1"/>
    <col min="11" max="11" width="6.7109375" customWidth="1"/>
    <col min="12" max="12" width="6.5703125" customWidth="1"/>
    <col min="13" max="13" width="7.140625" customWidth="1"/>
    <col min="14" max="14" width="28.42578125" customWidth="1"/>
    <col min="15" max="15" width="5.5703125" customWidth="1"/>
    <col min="16" max="16" width="6" customWidth="1"/>
    <col min="17" max="17" width="5.85546875" customWidth="1"/>
    <col min="18" max="18" width="0.28515625" customWidth="1"/>
    <col min="19" max="23" width="0" hidden="1" customWidth="1"/>
  </cols>
  <sheetData>
    <row r="1" spans="1:23" ht="47.45" customHeight="1">
      <c r="N1" s="3430" t="s">
        <v>968</v>
      </c>
      <c r="O1" s="3430"/>
      <c r="P1" s="3430"/>
      <c r="Q1" s="3430"/>
    </row>
    <row r="2" spans="1:23" ht="15.75">
      <c r="A2" s="1012"/>
      <c r="B2" s="1012"/>
      <c r="C2" s="1012"/>
      <c r="D2" s="1012"/>
      <c r="E2" s="1070" t="s">
        <v>685</v>
      </c>
      <c r="F2" s="1012"/>
      <c r="G2" s="1017"/>
      <c r="H2" s="1012"/>
      <c r="I2" s="1012"/>
      <c r="J2" s="1012"/>
      <c r="K2" s="1012"/>
      <c r="L2" s="1089"/>
      <c r="M2" s="503"/>
      <c r="N2" s="503"/>
      <c r="O2" s="503"/>
      <c r="P2" s="503"/>
      <c r="Q2" s="503"/>
      <c r="R2" s="1038"/>
      <c r="S2" s="1038"/>
      <c r="T2" s="1038"/>
      <c r="U2" s="1038"/>
      <c r="V2" s="1038"/>
      <c r="W2" s="1038"/>
    </row>
    <row r="3" spans="1:23" ht="13.5" thickBot="1">
      <c r="A3" s="17"/>
      <c r="B3" s="1214"/>
      <c r="C3" s="1214"/>
      <c r="D3" s="2440" t="s">
        <v>34</v>
      </c>
      <c r="E3" s="2440"/>
      <c r="F3" s="2440"/>
      <c r="G3" s="2440"/>
      <c r="H3" s="2440"/>
      <c r="I3" s="2440"/>
      <c r="J3" s="2440"/>
      <c r="K3" s="2440"/>
      <c r="L3" s="2440"/>
      <c r="M3" s="2440"/>
      <c r="N3" s="2440"/>
      <c r="O3" s="2440"/>
      <c r="P3" s="2440"/>
      <c r="Q3" s="2440"/>
      <c r="R3" s="2440"/>
      <c r="S3" s="2440"/>
      <c r="T3" s="2440"/>
      <c r="U3" s="2440"/>
      <c r="V3" s="2440"/>
      <c r="W3" s="2440"/>
    </row>
    <row r="4" spans="1:23" ht="33.6" customHeight="1">
      <c r="A4" s="2441" t="s">
        <v>0</v>
      </c>
      <c r="B4" s="2444" t="s">
        <v>1</v>
      </c>
      <c r="C4" s="2444" t="s">
        <v>2</v>
      </c>
      <c r="D4" s="2447" t="s">
        <v>3</v>
      </c>
      <c r="E4" s="2450" t="s">
        <v>4</v>
      </c>
      <c r="F4" s="2453" t="s">
        <v>5</v>
      </c>
      <c r="G4" s="2456" t="s">
        <v>6</v>
      </c>
      <c r="H4" s="2459" t="s">
        <v>796</v>
      </c>
      <c r="I4" s="2460"/>
      <c r="J4" s="2460"/>
      <c r="K4" s="2461"/>
      <c r="L4" s="3107" t="s">
        <v>686</v>
      </c>
      <c r="M4" s="3106" t="s">
        <v>800</v>
      </c>
      <c r="N4" s="2487" t="s">
        <v>21</v>
      </c>
      <c r="O4" s="2488"/>
      <c r="P4" s="2488"/>
      <c r="Q4" s="2489"/>
      <c r="R4" s="1038"/>
      <c r="S4" s="1038"/>
      <c r="T4" s="1038"/>
      <c r="U4" s="1038"/>
      <c r="V4" s="1038"/>
      <c r="W4" s="1038"/>
    </row>
    <row r="5" spans="1:23" ht="30.6" customHeight="1">
      <c r="A5" s="2442"/>
      <c r="B5" s="2445"/>
      <c r="C5" s="2445"/>
      <c r="D5" s="2448"/>
      <c r="E5" s="2451"/>
      <c r="F5" s="2454"/>
      <c r="G5" s="2457"/>
      <c r="H5" s="2490" t="s">
        <v>7</v>
      </c>
      <c r="I5" s="2492" t="s">
        <v>8</v>
      </c>
      <c r="J5" s="2492"/>
      <c r="K5" s="2493" t="s">
        <v>141</v>
      </c>
      <c r="L5" s="3053"/>
      <c r="M5" s="3048"/>
      <c r="N5" s="2495" t="s">
        <v>33</v>
      </c>
      <c r="O5" s="2497" t="s">
        <v>9</v>
      </c>
      <c r="P5" s="2497"/>
      <c r="Q5" s="2498"/>
      <c r="R5" s="1038"/>
      <c r="S5" s="1038"/>
      <c r="T5" s="1038"/>
      <c r="U5" s="1038"/>
      <c r="V5" s="1038"/>
      <c r="W5" s="1038"/>
    </row>
    <row r="6" spans="1:23" ht="84.75" thickBot="1">
      <c r="A6" s="2443"/>
      <c r="B6" s="2446"/>
      <c r="C6" s="2446"/>
      <c r="D6" s="2449"/>
      <c r="E6" s="2452"/>
      <c r="F6" s="2455"/>
      <c r="G6" s="2458"/>
      <c r="H6" s="2491"/>
      <c r="I6" s="1186" t="s">
        <v>7</v>
      </c>
      <c r="J6" s="1188" t="s">
        <v>10</v>
      </c>
      <c r="K6" s="2494"/>
      <c r="L6" s="3054"/>
      <c r="M6" s="3049"/>
      <c r="N6" s="2496"/>
      <c r="O6" s="1018" t="s">
        <v>55</v>
      </c>
      <c r="P6" s="1018" t="s">
        <v>133</v>
      </c>
      <c r="Q6" s="1019" t="s">
        <v>794</v>
      </c>
      <c r="R6" s="1038"/>
      <c r="S6" s="1038"/>
      <c r="T6" s="1038"/>
      <c r="U6" s="1038"/>
      <c r="V6" s="1038"/>
      <c r="W6" s="1038"/>
    </row>
    <row r="7" spans="1:23" ht="13.5" thickBot="1">
      <c r="A7" s="1020" t="s">
        <v>11</v>
      </c>
      <c r="B7" s="2465" t="s">
        <v>687</v>
      </c>
      <c r="C7" s="2465"/>
      <c r="D7" s="2465"/>
      <c r="E7" s="2465"/>
      <c r="F7" s="2465"/>
      <c r="G7" s="2465"/>
      <c r="H7" s="2465"/>
      <c r="I7" s="2465"/>
      <c r="J7" s="2465"/>
      <c r="K7" s="2465"/>
      <c r="L7" s="2465"/>
      <c r="M7" s="2465"/>
      <c r="N7" s="2465"/>
      <c r="O7" s="2465"/>
      <c r="P7" s="2465"/>
      <c r="Q7" s="2466"/>
      <c r="R7" s="1038"/>
      <c r="S7" s="1038"/>
      <c r="T7" s="1038"/>
      <c r="U7" s="1038"/>
      <c r="V7" s="1038"/>
      <c r="W7" s="1038"/>
    </row>
    <row r="8" spans="1:23" ht="13.5" thickBot="1">
      <c r="A8" s="1021" t="s">
        <v>11</v>
      </c>
      <c r="B8" s="1022" t="s">
        <v>11</v>
      </c>
      <c r="C8" s="2467" t="s">
        <v>688</v>
      </c>
      <c r="D8" s="2467"/>
      <c r="E8" s="2467"/>
      <c r="F8" s="2467"/>
      <c r="G8" s="2467"/>
      <c r="H8" s="2467"/>
      <c r="I8" s="2467"/>
      <c r="J8" s="2467"/>
      <c r="K8" s="2467"/>
      <c r="L8" s="2467"/>
      <c r="M8" s="2467"/>
      <c r="N8" s="2467"/>
      <c r="O8" s="2467"/>
      <c r="P8" s="2467"/>
      <c r="Q8" s="2468"/>
      <c r="R8" s="1038"/>
      <c r="S8" s="1038"/>
      <c r="T8" s="1038"/>
      <c r="U8" s="1038"/>
      <c r="V8" s="1038"/>
      <c r="W8" s="1038"/>
    </row>
    <row r="9" spans="1:23">
      <c r="A9" s="2469" t="s">
        <v>11</v>
      </c>
      <c r="B9" s="2472" t="s">
        <v>11</v>
      </c>
      <c r="C9" s="2475" t="s">
        <v>11</v>
      </c>
      <c r="D9" s="3456" t="s">
        <v>992</v>
      </c>
      <c r="E9" s="2481" t="s">
        <v>41</v>
      </c>
      <c r="F9" s="2484" t="s">
        <v>689</v>
      </c>
      <c r="G9" s="1023" t="s">
        <v>37</v>
      </c>
      <c r="H9" s="1072">
        <f>I9+K9</f>
        <v>0</v>
      </c>
      <c r="I9" s="1025">
        <v>0</v>
      </c>
      <c r="J9" s="1025">
        <v>0</v>
      </c>
      <c r="K9" s="508">
        <v>0</v>
      </c>
      <c r="L9" s="1097">
        <v>0</v>
      </c>
      <c r="M9" s="1097">
        <v>0</v>
      </c>
      <c r="N9" s="3458" t="s">
        <v>993</v>
      </c>
      <c r="O9" s="1074"/>
      <c r="P9" s="1074">
        <v>4</v>
      </c>
      <c r="Q9" s="1093">
        <v>5</v>
      </c>
      <c r="R9" s="1038"/>
      <c r="S9" s="1038"/>
      <c r="T9" s="1038"/>
      <c r="U9" s="1038"/>
      <c r="V9" s="1038"/>
      <c r="W9" s="1038"/>
    </row>
    <row r="10" spans="1:23" ht="13.5" thickBot="1">
      <c r="A10" s="2471"/>
      <c r="B10" s="2474"/>
      <c r="C10" s="2477"/>
      <c r="D10" s="3457"/>
      <c r="E10" s="2483"/>
      <c r="F10" s="2486"/>
      <c r="G10" s="1024" t="s">
        <v>12</v>
      </c>
      <c r="H10" s="1034">
        <f>SUM(H9:H9)</f>
        <v>0</v>
      </c>
      <c r="I10" s="46">
        <f>I9</f>
        <v>0</v>
      </c>
      <c r="J10" s="46">
        <f>J9</f>
        <v>0</v>
      </c>
      <c r="K10" s="47">
        <f>K9</f>
        <v>0</v>
      </c>
      <c r="L10" s="31">
        <f>SUM(L9:L9)</f>
        <v>0</v>
      </c>
      <c r="M10" s="102">
        <f>SUM(M9:M9)</f>
        <v>0</v>
      </c>
      <c r="N10" s="3459"/>
      <c r="O10" s="1190"/>
      <c r="P10" s="1190"/>
      <c r="Q10" s="1194"/>
      <c r="R10" s="1038"/>
      <c r="S10" s="1038"/>
      <c r="T10" s="1038"/>
      <c r="U10" s="1038"/>
      <c r="V10" s="1038"/>
      <c r="W10" s="1038"/>
    </row>
    <row r="11" spans="1:23">
      <c r="A11" s="1195" t="s">
        <v>11</v>
      </c>
      <c r="B11" s="1200" t="s">
        <v>11</v>
      </c>
      <c r="C11" s="2499" t="s">
        <v>13</v>
      </c>
      <c r="D11" s="3447" t="s">
        <v>690</v>
      </c>
      <c r="E11" s="2481" t="s">
        <v>41</v>
      </c>
      <c r="F11" s="2484" t="s">
        <v>689</v>
      </c>
      <c r="G11" s="1042" t="s">
        <v>37</v>
      </c>
      <c r="H11" s="1039">
        <f>I11+K11</f>
        <v>20</v>
      </c>
      <c r="I11" s="1040">
        <v>20</v>
      </c>
      <c r="J11" s="1040">
        <v>0</v>
      </c>
      <c r="K11" s="84">
        <v>0</v>
      </c>
      <c r="L11" s="85">
        <v>30</v>
      </c>
      <c r="M11" s="1092">
        <v>40</v>
      </c>
      <c r="N11" s="3454" t="s">
        <v>691</v>
      </c>
      <c r="O11" s="1215">
        <v>1</v>
      </c>
      <c r="P11" s="1216">
        <v>1</v>
      </c>
      <c r="Q11" s="1217">
        <v>2</v>
      </c>
      <c r="R11" s="1038"/>
      <c r="S11" s="1038"/>
      <c r="T11" s="1038"/>
      <c r="U11" s="1038"/>
      <c r="V11" s="1038"/>
      <c r="W11" s="1038"/>
    </row>
    <row r="12" spans="1:23" ht="13.5" thickBot="1">
      <c r="A12" s="1196"/>
      <c r="B12" s="1043"/>
      <c r="C12" s="2500"/>
      <c r="D12" s="3448"/>
      <c r="E12" s="2483"/>
      <c r="F12" s="2486"/>
      <c r="G12" s="1024" t="s">
        <v>12</v>
      </c>
      <c r="H12" s="1034">
        <f t="shared" ref="H12:M12" si="0">H11</f>
        <v>20</v>
      </c>
      <c r="I12" s="46">
        <f t="shared" si="0"/>
        <v>20</v>
      </c>
      <c r="J12" s="46">
        <f t="shared" si="0"/>
        <v>0</v>
      </c>
      <c r="K12" s="47">
        <f t="shared" si="0"/>
        <v>0</v>
      </c>
      <c r="L12" s="31">
        <f t="shared" si="0"/>
        <v>30</v>
      </c>
      <c r="M12" s="102">
        <f t="shared" si="0"/>
        <v>40</v>
      </c>
      <c r="N12" s="3455"/>
      <c r="O12" s="1218"/>
      <c r="P12" s="1219"/>
      <c r="Q12" s="1220"/>
      <c r="R12" s="1038"/>
      <c r="S12" s="1038"/>
      <c r="T12" s="1038"/>
      <c r="U12" s="1038"/>
      <c r="V12" s="1038"/>
      <c r="W12" s="1038"/>
    </row>
    <row r="13" spans="1:23">
      <c r="A13" s="1195" t="s">
        <v>11</v>
      </c>
      <c r="B13" s="1200" t="s">
        <v>11</v>
      </c>
      <c r="C13" s="2499" t="s">
        <v>35</v>
      </c>
      <c r="D13" s="3447" t="s">
        <v>692</v>
      </c>
      <c r="E13" s="2481" t="s">
        <v>41</v>
      </c>
      <c r="F13" s="2484" t="s">
        <v>689</v>
      </c>
      <c r="G13" s="1042" t="s">
        <v>37</v>
      </c>
      <c r="H13" s="1039">
        <f>I13+K13</f>
        <v>0</v>
      </c>
      <c r="I13" s="1040">
        <v>0</v>
      </c>
      <c r="J13" s="1040">
        <v>0</v>
      </c>
      <c r="K13" s="84">
        <v>0</v>
      </c>
      <c r="L13" s="85">
        <v>0</v>
      </c>
      <c r="M13" s="1092">
        <v>0</v>
      </c>
      <c r="N13" s="3451" t="s">
        <v>693</v>
      </c>
      <c r="O13" s="1221">
        <v>0.8</v>
      </c>
      <c r="P13" s="1221">
        <v>0.9</v>
      </c>
      <c r="Q13" s="1222">
        <v>1</v>
      </c>
      <c r="R13" s="1038"/>
      <c r="S13" s="1038"/>
      <c r="T13" s="1038"/>
      <c r="U13" s="1038"/>
      <c r="V13" s="1038"/>
      <c r="W13" s="1038"/>
    </row>
    <row r="14" spans="1:23">
      <c r="A14" s="1197"/>
      <c r="B14" s="1201"/>
      <c r="C14" s="2511"/>
      <c r="D14" s="3449"/>
      <c r="E14" s="2482"/>
      <c r="F14" s="2485"/>
      <c r="G14" s="1529"/>
      <c r="H14" s="89"/>
      <c r="I14" s="90"/>
      <c r="J14" s="90"/>
      <c r="K14" s="91"/>
      <c r="L14" s="96"/>
      <c r="M14" s="97"/>
      <c r="N14" s="3452"/>
      <c r="O14" s="1224"/>
      <c r="P14" s="1224"/>
      <c r="Q14" s="1225"/>
      <c r="R14" s="1038"/>
      <c r="S14" s="1038"/>
      <c r="T14" s="1038"/>
      <c r="U14" s="1038"/>
      <c r="V14" s="1038"/>
      <c r="W14" s="1038"/>
    </row>
    <row r="15" spans="1:23" ht="13.5" thickBot="1">
      <c r="A15" s="1196"/>
      <c r="B15" s="1043"/>
      <c r="C15" s="2500"/>
      <c r="D15" s="3448"/>
      <c r="E15" s="2483"/>
      <c r="F15" s="2486"/>
      <c r="G15" s="1024" t="s">
        <v>12</v>
      </c>
      <c r="H15" s="51">
        <f t="shared" ref="H15:M15" si="1">H13</f>
        <v>0</v>
      </c>
      <c r="I15" s="46">
        <f t="shared" si="1"/>
        <v>0</v>
      </c>
      <c r="J15" s="46">
        <f t="shared" si="1"/>
        <v>0</v>
      </c>
      <c r="K15" s="518">
        <f t="shared" si="1"/>
        <v>0</v>
      </c>
      <c r="L15" s="31">
        <f t="shared" si="1"/>
        <v>0</v>
      </c>
      <c r="M15" s="102">
        <f t="shared" si="1"/>
        <v>0</v>
      </c>
      <c r="N15" s="3453"/>
      <c r="O15" s="492"/>
      <c r="P15" s="492"/>
      <c r="Q15" s="493"/>
      <c r="R15" s="1038"/>
      <c r="S15" s="1038"/>
      <c r="T15" s="1038"/>
      <c r="U15" s="1038"/>
      <c r="V15" s="1038"/>
      <c r="W15" s="1038"/>
    </row>
    <row r="16" spans="1:23">
      <c r="A16" s="1195" t="s">
        <v>11</v>
      </c>
      <c r="B16" s="1356" t="s">
        <v>11</v>
      </c>
      <c r="C16" s="2499" t="s">
        <v>36</v>
      </c>
      <c r="D16" s="3447" t="s">
        <v>694</v>
      </c>
      <c r="E16" s="2481" t="s">
        <v>41</v>
      </c>
      <c r="F16" s="2484" t="s">
        <v>689</v>
      </c>
      <c r="G16" s="1042" t="s">
        <v>37</v>
      </c>
      <c r="H16" s="1545">
        <f>I16+K16</f>
        <v>10</v>
      </c>
      <c r="I16" s="1199">
        <v>10</v>
      </c>
      <c r="J16" s="1199">
        <v>0</v>
      </c>
      <c r="K16" s="1865">
        <v>0</v>
      </c>
      <c r="L16" s="85">
        <v>15</v>
      </c>
      <c r="M16" s="1092">
        <v>20</v>
      </c>
      <c r="N16" s="3451" t="s">
        <v>695</v>
      </c>
      <c r="O16" s="1221">
        <v>0.6</v>
      </c>
      <c r="P16" s="1221">
        <v>0.7</v>
      </c>
      <c r="Q16" s="1222">
        <v>0.8</v>
      </c>
      <c r="R16" s="1226"/>
      <c r="S16" s="1038"/>
      <c r="T16" s="1038"/>
      <c r="U16" s="1038"/>
      <c r="V16" s="1038"/>
      <c r="W16" s="1038"/>
    </row>
    <row r="17" spans="1:23">
      <c r="A17" s="1197"/>
      <c r="B17" s="1357"/>
      <c r="C17" s="2511"/>
      <c r="D17" s="3449"/>
      <c r="E17" s="2482"/>
      <c r="F17" s="2485"/>
      <c r="G17" s="1529"/>
      <c r="H17" s="89"/>
      <c r="I17" s="90"/>
      <c r="J17" s="90"/>
      <c r="K17" s="91"/>
      <c r="L17" s="96"/>
      <c r="M17" s="97"/>
      <c r="N17" s="3452"/>
      <c r="O17" s="1224"/>
      <c r="P17" s="1224"/>
      <c r="Q17" s="1225"/>
      <c r="R17" s="1226"/>
      <c r="S17" s="1038"/>
      <c r="T17" s="1038"/>
      <c r="U17" s="1038"/>
      <c r="V17" s="1038"/>
      <c r="W17" s="1038"/>
    </row>
    <row r="18" spans="1:23" ht="28.15" customHeight="1" thickBot="1">
      <c r="A18" s="1196"/>
      <c r="B18" s="1043"/>
      <c r="C18" s="2500"/>
      <c r="D18" s="3448"/>
      <c r="E18" s="2483"/>
      <c r="F18" s="2486"/>
      <c r="G18" s="1024" t="s">
        <v>12</v>
      </c>
      <c r="H18" s="1034">
        <f t="shared" ref="H18:M18" si="2">H16</f>
        <v>10</v>
      </c>
      <c r="I18" s="1034">
        <f t="shared" si="2"/>
        <v>10</v>
      </c>
      <c r="J18" s="1034">
        <f t="shared" si="2"/>
        <v>0</v>
      </c>
      <c r="K18" s="51">
        <f t="shared" si="2"/>
        <v>0</v>
      </c>
      <c r="L18" s="31">
        <f t="shared" si="2"/>
        <v>15</v>
      </c>
      <c r="M18" s="102">
        <f t="shared" si="2"/>
        <v>20</v>
      </c>
      <c r="N18" s="3453"/>
      <c r="O18" s="492"/>
      <c r="P18" s="492"/>
      <c r="Q18" s="493"/>
      <c r="R18" s="1226"/>
      <c r="S18" s="1038"/>
      <c r="T18" s="1038"/>
      <c r="U18" s="1038"/>
      <c r="V18" s="1038"/>
      <c r="W18" s="1038"/>
    </row>
    <row r="19" spans="1:23" ht="13.5" thickBot="1">
      <c r="A19" s="1021"/>
      <c r="B19" s="1028"/>
      <c r="C19" s="2505" t="s">
        <v>14</v>
      </c>
      <c r="D19" s="2506"/>
      <c r="E19" s="2506"/>
      <c r="F19" s="2506"/>
      <c r="G19" s="2507"/>
      <c r="H19" s="38">
        <f t="shared" ref="H19:M19" si="3">H18+H15+H12+H10</f>
        <v>30</v>
      </c>
      <c r="I19" s="38">
        <f t="shared" si="3"/>
        <v>30</v>
      </c>
      <c r="J19" s="38">
        <f t="shared" si="3"/>
        <v>0</v>
      </c>
      <c r="K19" s="610">
        <f t="shared" si="3"/>
        <v>0</v>
      </c>
      <c r="L19" s="611">
        <f t="shared" si="3"/>
        <v>45</v>
      </c>
      <c r="M19" s="38">
        <f t="shared" si="3"/>
        <v>60</v>
      </c>
      <c r="N19" s="1029"/>
      <c r="O19" s="1030"/>
      <c r="P19" s="1030"/>
      <c r="Q19" s="1031"/>
      <c r="R19" s="1038"/>
      <c r="S19" s="1038"/>
      <c r="T19" s="1038"/>
      <c r="U19" s="1038"/>
      <c r="V19" s="1038"/>
      <c r="W19" s="1038"/>
    </row>
    <row r="20" spans="1:23" ht="13.5" thickBot="1">
      <c r="A20" s="1021" t="s">
        <v>11</v>
      </c>
      <c r="B20" s="1022" t="s">
        <v>13</v>
      </c>
      <c r="C20" s="2555" t="s">
        <v>1124</v>
      </c>
      <c r="D20" s="2555"/>
      <c r="E20" s="2555"/>
      <c r="F20" s="2555"/>
      <c r="G20" s="2555"/>
      <c r="H20" s="2555"/>
      <c r="I20" s="2555"/>
      <c r="J20" s="2555"/>
      <c r="K20" s="2555"/>
      <c r="L20" s="2555"/>
      <c r="M20" s="2555"/>
      <c r="N20" s="2555"/>
      <c r="O20" s="2555"/>
      <c r="P20" s="2555"/>
      <c r="Q20" s="2556"/>
      <c r="R20" s="1038"/>
      <c r="S20" s="1038"/>
      <c r="T20" s="1038"/>
      <c r="U20" s="1038"/>
      <c r="V20" s="1038"/>
      <c r="W20" s="1038"/>
    </row>
    <row r="21" spans="1:23">
      <c r="A21" s="1195" t="s">
        <v>11</v>
      </c>
      <c r="B21" s="1200" t="s">
        <v>13</v>
      </c>
      <c r="C21" s="2557" t="s">
        <v>11</v>
      </c>
      <c r="D21" s="3447" t="s">
        <v>696</v>
      </c>
      <c r="E21" s="2481" t="s">
        <v>697</v>
      </c>
      <c r="F21" s="2484" t="s">
        <v>689</v>
      </c>
      <c r="G21" s="1042" t="s">
        <v>37</v>
      </c>
      <c r="H21" s="1049">
        <f>I21+K21</f>
        <v>35</v>
      </c>
      <c r="I21" s="1100">
        <v>5</v>
      </c>
      <c r="J21" s="1054">
        <v>0</v>
      </c>
      <c r="K21" s="1100">
        <v>30</v>
      </c>
      <c r="L21" s="1049">
        <v>40</v>
      </c>
      <c r="M21" s="1100">
        <v>50</v>
      </c>
      <c r="N21" s="2698" t="s">
        <v>698</v>
      </c>
      <c r="O21" s="1189" t="s">
        <v>42</v>
      </c>
      <c r="P21" s="1189" t="s">
        <v>42</v>
      </c>
      <c r="Q21" s="1193" t="s">
        <v>42</v>
      </c>
      <c r="R21" s="1038"/>
      <c r="S21" s="1038"/>
      <c r="T21" s="1038"/>
      <c r="U21" s="1038"/>
      <c r="V21" s="1038"/>
      <c r="W21" s="1038"/>
    </row>
    <row r="22" spans="1:23" ht="31.15" customHeight="1">
      <c r="A22" s="1197"/>
      <c r="B22" s="1201"/>
      <c r="C22" s="2558"/>
      <c r="D22" s="3449"/>
      <c r="E22" s="2513"/>
      <c r="F22" s="2514"/>
      <c r="G22" s="1187"/>
      <c r="H22" s="1198"/>
      <c r="I22" s="1227" t="s">
        <v>790</v>
      </c>
      <c r="J22" s="243"/>
      <c r="K22" s="1227"/>
      <c r="L22" s="1198"/>
      <c r="M22" s="1227"/>
      <c r="N22" s="3450"/>
      <c r="O22" s="1208"/>
      <c r="P22" s="1208"/>
      <c r="Q22" s="1209"/>
      <c r="R22" s="1038"/>
      <c r="S22" s="1038"/>
      <c r="T22" s="1038"/>
      <c r="U22" s="1038"/>
      <c r="V22" s="1038"/>
      <c r="W22" s="1038"/>
    </row>
    <row r="23" spans="1:23" ht="71.45" customHeight="1" thickBot="1">
      <c r="A23" s="1061"/>
      <c r="B23" s="1043"/>
      <c r="C23" s="2560"/>
      <c r="D23" s="3448"/>
      <c r="E23" s="2483"/>
      <c r="F23" s="2486"/>
      <c r="G23" s="1024" t="s">
        <v>12</v>
      </c>
      <c r="H23" s="183">
        <f t="shared" ref="H23:M23" si="4">H21*1</f>
        <v>35</v>
      </c>
      <c r="I23" s="1085">
        <f t="shared" si="4"/>
        <v>5</v>
      </c>
      <c r="J23" s="1228">
        <f t="shared" si="4"/>
        <v>0</v>
      </c>
      <c r="K23" s="202">
        <f t="shared" si="4"/>
        <v>30</v>
      </c>
      <c r="L23" s="183">
        <f t="shared" si="4"/>
        <v>40</v>
      </c>
      <c r="M23" s="183">
        <f t="shared" si="4"/>
        <v>50</v>
      </c>
      <c r="N23" s="1229" t="s">
        <v>996</v>
      </c>
      <c r="O23" s="1192" t="s">
        <v>42</v>
      </c>
      <c r="P23" s="1068" t="s">
        <v>42</v>
      </c>
      <c r="Q23" s="1191" t="s">
        <v>42</v>
      </c>
      <c r="R23" s="1038"/>
      <c r="S23" s="1038"/>
      <c r="T23" s="1038"/>
      <c r="U23" s="1038"/>
      <c r="V23" s="1038"/>
      <c r="W23" s="1038"/>
    </row>
    <row r="24" spans="1:23">
      <c r="A24" s="1195" t="s">
        <v>11</v>
      </c>
      <c r="B24" s="1200" t="s">
        <v>13</v>
      </c>
      <c r="C24" s="2557" t="s">
        <v>58</v>
      </c>
      <c r="D24" s="3447" t="s">
        <v>994</v>
      </c>
      <c r="E24" s="2481" t="s">
        <v>41</v>
      </c>
      <c r="F24" s="2484" t="s">
        <v>689</v>
      </c>
      <c r="G24" s="1023" t="s">
        <v>37</v>
      </c>
      <c r="H24" s="1049">
        <f>I24+K24</f>
        <v>0</v>
      </c>
      <c r="I24" s="1100">
        <v>0</v>
      </c>
      <c r="J24" s="1054">
        <v>0</v>
      </c>
      <c r="K24" s="1100">
        <v>0</v>
      </c>
      <c r="L24" s="1049">
        <v>0</v>
      </c>
      <c r="M24" s="1100">
        <v>0</v>
      </c>
      <c r="N24" s="3444" t="s">
        <v>699</v>
      </c>
      <c r="O24" s="1189" t="s">
        <v>42</v>
      </c>
      <c r="P24" s="1189" t="s">
        <v>42</v>
      </c>
      <c r="Q24" s="1193" t="s">
        <v>42</v>
      </c>
      <c r="R24" s="1038"/>
      <c r="S24" s="1038"/>
      <c r="T24" s="1038"/>
      <c r="U24" s="1038"/>
      <c r="V24" s="1038"/>
      <c r="W24" s="1038"/>
    </row>
    <row r="25" spans="1:23">
      <c r="A25" s="1197"/>
      <c r="B25" s="1201"/>
      <c r="C25" s="2559"/>
      <c r="D25" s="3449"/>
      <c r="E25" s="2482"/>
      <c r="F25" s="2485"/>
      <c r="G25" s="505"/>
      <c r="H25" s="1230"/>
      <c r="I25" s="1231"/>
      <c r="J25" s="1232"/>
      <c r="K25" s="1233"/>
      <c r="L25" s="174"/>
      <c r="M25" s="1231"/>
      <c r="N25" s="3445"/>
      <c r="O25" s="1080"/>
      <c r="P25" s="1081"/>
      <c r="Q25" s="1082"/>
      <c r="R25" s="1038"/>
      <c r="S25" s="1038"/>
      <c r="T25" s="1038"/>
      <c r="U25" s="1038"/>
      <c r="V25" s="1038"/>
      <c r="W25" s="1038"/>
    </row>
    <row r="26" spans="1:23" ht="13.5" thickBot="1">
      <c r="A26" s="1061"/>
      <c r="B26" s="1043"/>
      <c r="C26" s="2560"/>
      <c r="D26" s="3448"/>
      <c r="E26" s="2483"/>
      <c r="F26" s="2486"/>
      <c r="G26" s="179" t="s">
        <v>12</v>
      </c>
      <c r="H26" s="183">
        <f t="shared" ref="H26:M26" si="5">H24+H25</f>
        <v>0</v>
      </c>
      <c r="I26" s="1085">
        <f t="shared" si="5"/>
        <v>0</v>
      </c>
      <c r="J26" s="1228">
        <f t="shared" si="5"/>
        <v>0</v>
      </c>
      <c r="K26" s="504">
        <f t="shared" si="5"/>
        <v>0</v>
      </c>
      <c r="L26" s="183">
        <f t="shared" si="5"/>
        <v>0</v>
      </c>
      <c r="M26" s="183">
        <f t="shared" si="5"/>
        <v>0</v>
      </c>
      <c r="N26" s="3446"/>
      <c r="O26" s="1192"/>
      <c r="P26" s="1068"/>
      <c r="Q26" s="1191"/>
      <c r="R26" s="1038"/>
      <c r="S26" s="1038"/>
      <c r="T26" s="1038"/>
      <c r="U26" s="1038"/>
      <c r="V26" s="1038"/>
      <c r="W26" s="1038"/>
    </row>
    <row r="27" spans="1:23">
      <c r="A27" s="1195" t="s">
        <v>11</v>
      </c>
      <c r="B27" s="1200" t="s">
        <v>13</v>
      </c>
      <c r="C27" s="2557" t="s">
        <v>38</v>
      </c>
      <c r="D27" s="3447" t="s">
        <v>700</v>
      </c>
      <c r="E27" s="2481" t="s">
        <v>41</v>
      </c>
      <c r="F27" s="2484" t="s">
        <v>689</v>
      </c>
      <c r="G27" s="1023" t="s">
        <v>37</v>
      </c>
      <c r="H27" s="1049">
        <f>I27+K27</f>
        <v>0</v>
      </c>
      <c r="I27" s="1100">
        <v>0</v>
      </c>
      <c r="J27" s="1054">
        <v>0</v>
      </c>
      <c r="K27" s="1100">
        <v>0</v>
      </c>
      <c r="L27" s="1049">
        <v>0</v>
      </c>
      <c r="M27" s="1100">
        <v>0</v>
      </c>
      <c r="N27" s="3444" t="s">
        <v>701</v>
      </c>
      <c r="O27" s="1189" t="s">
        <v>42</v>
      </c>
      <c r="P27" s="1189" t="s">
        <v>42</v>
      </c>
      <c r="Q27" s="1193" t="s">
        <v>42</v>
      </c>
      <c r="R27" s="1038"/>
      <c r="S27" s="1038"/>
      <c r="T27" s="1038"/>
      <c r="U27" s="1038"/>
      <c r="V27" s="1038"/>
      <c r="W27" s="1038"/>
    </row>
    <row r="28" spans="1:23">
      <c r="A28" s="1197"/>
      <c r="B28" s="1201"/>
      <c r="C28" s="2559"/>
      <c r="D28" s="3449"/>
      <c r="E28" s="2482"/>
      <c r="F28" s="2485"/>
      <c r="G28" s="1234"/>
      <c r="H28" s="174"/>
      <c r="I28" s="1231"/>
      <c r="J28" s="1232"/>
      <c r="K28" s="1231"/>
      <c r="L28" s="174"/>
      <c r="M28" s="1231"/>
      <c r="N28" s="3445"/>
      <c r="O28" s="1080"/>
      <c r="P28" s="1081"/>
      <c r="Q28" s="1082"/>
      <c r="R28" s="1038"/>
      <c r="S28" s="1038"/>
      <c r="T28" s="1038"/>
      <c r="U28" s="1038"/>
      <c r="V28" s="1038"/>
      <c r="W28" s="1038"/>
    </row>
    <row r="29" spans="1:23" ht="17.45" customHeight="1" thickBot="1">
      <c r="A29" s="1061"/>
      <c r="B29" s="1043"/>
      <c r="C29" s="2560"/>
      <c r="D29" s="3448"/>
      <c r="E29" s="2483"/>
      <c r="F29" s="2486"/>
      <c r="G29" s="179" t="s">
        <v>12</v>
      </c>
      <c r="H29" s="183">
        <f t="shared" ref="H29:M29" si="6">H27+H28</f>
        <v>0</v>
      </c>
      <c r="I29" s="1085">
        <f t="shared" si="6"/>
        <v>0</v>
      </c>
      <c r="J29" s="1228">
        <f t="shared" si="6"/>
        <v>0</v>
      </c>
      <c r="K29" s="184">
        <f t="shared" si="6"/>
        <v>0</v>
      </c>
      <c r="L29" s="183">
        <f t="shared" si="6"/>
        <v>0</v>
      </c>
      <c r="M29" s="183">
        <f t="shared" si="6"/>
        <v>0</v>
      </c>
      <c r="N29" s="3446"/>
      <c r="O29" s="1192"/>
      <c r="P29" s="1068"/>
      <c r="Q29" s="1191"/>
      <c r="R29" s="1038"/>
      <c r="S29" s="1038"/>
      <c r="T29" s="1038"/>
      <c r="U29" s="1038"/>
      <c r="V29" s="1038"/>
      <c r="W29" s="1038"/>
    </row>
    <row r="30" spans="1:23">
      <c r="A30" s="1195" t="s">
        <v>11</v>
      </c>
      <c r="B30" s="1356" t="s">
        <v>13</v>
      </c>
      <c r="C30" s="2557" t="s">
        <v>59</v>
      </c>
      <c r="D30" s="3447" t="s">
        <v>995</v>
      </c>
      <c r="E30" s="2481" t="s">
        <v>41</v>
      </c>
      <c r="F30" s="2484" t="s">
        <v>689</v>
      </c>
      <c r="G30" s="1023" t="s">
        <v>37</v>
      </c>
      <c r="H30" s="1049">
        <f>I30+K30</f>
        <v>75</v>
      </c>
      <c r="I30" s="1100">
        <v>60</v>
      </c>
      <c r="J30" s="1054">
        <v>0</v>
      </c>
      <c r="K30" s="1100">
        <v>15</v>
      </c>
      <c r="L30" s="1049">
        <v>100</v>
      </c>
      <c r="M30" s="1100">
        <v>120</v>
      </c>
      <c r="N30" s="3444" t="s">
        <v>997</v>
      </c>
      <c r="O30" s="1189" t="s">
        <v>42</v>
      </c>
      <c r="P30" s="1235" t="s">
        <v>42</v>
      </c>
      <c r="Q30" s="1235" t="s">
        <v>42</v>
      </c>
      <c r="R30" s="1038"/>
      <c r="S30" s="1038"/>
      <c r="T30" s="1038"/>
      <c r="U30" s="1038"/>
      <c r="V30" s="1038"/>
      <c r="W30" s="1038"/>
    </row>
    <row r="31" spans="1:23" ht="55.9" customHeight="1" thickBot="1">
      <c r="A31" s="1061"/>
      <c r="B31" s="1043"/>
      <c r="C31" s="2560"/>
      <c r="D31" s="3448"/>
      <c r="E31" s="2483"/>
      <c r="F31" s="2486"/>
      <c r="G31" s="179" t="s">
        <v>12</v>
      </c>
      <c r="H31" s="183">
        <f t="shared" ref="H31:M31" si="7">H30</f>
        <v>75</v>
      </c>
      <c r="I31" s="1085">
        <f t="shared" si="7"/>
        <v>60</v>
      </c>
      <c r="J31" s="1228">
        <f t="shared" si="7"/>
        <v>0</v>
      </c>
      <c r="K31" s="202">
        <f t="shared" si="7"/>
        <v>15</v>
      </c>
      <c r="L31" s="183">
        <f t="shared" si="7"/>
        <v>100</v>
      </c>
      <c r="M31" s="183">
        <f t="shared" si="7"/>
        <v>120</v>
      </c>
      <c r="N31" s="3446"/>
      <c r="O31" s="1249"/>
      <c r="P31" s="1068"/>
      <c r="Q31" s="1250"/>
      <c r="R31" s="1038"/>
      <c r="S31" s="1038"/>
      <c r="T31" s="1038"/>
      <c r="U31" s="1038"/>
      <c r="V31" s="1038"/>
      <c r="W31" s="1038"/>
    </row>
    <row r="32" spans="1:23" ht="13.5" thickBot="1">
      <c r="A32" s="1021"/>
      <c r="B32" s="1028"/>
      <c r="C32" s="2505" t="s">
        <v>14</v>
      </c>
      <c r="D32" s="2506"/>
      <c r="E32" s="2506"/>
      <c r="F32" s="2506"/>
      <c r="G32" s="2507"/>
      <c r="H32" s="38">
        <f t="shared" ref="H32:M32" si="8">H31+H29+H26+H23</f>
        <v>110</v>
      </c>
      <c r="I32" s="38">
        <f t="shared" si="8"/>
        <v>65</v>
      </c>
      <c r="J32" s="38">
        <f t="shared" si="8"/>
        <v>0</v>
      </c>
      <c r="K32" s="38">
        <f t="shared" si="8"/>
        <v>45</v>
      </c>
      <c r="L32" s="38">
        <f t="shared" si="8"/>
        <v>140</v>
      </c>
      <c r="M32" s="38">
        <f t="shared" si="8"/>
        <v>170</v>
      </c>
      <c r="N32" s="1029"/>
      <c r="O32" s="1030"/>
      <c r="P32" s="1030"/>
      <c r="Q32" s="1031"/>
      <c r="R32" s="1038"/>
      <c r="S32" s="1038"/>
      <c r="T32" s="1038"/>
      <c r="U32" s="1038"/>
      <c r="V32" s="1038"/>
      <c r="W32" s="1038"/>
    </row>
    <row r="33" spans="1:23" ht="13.5" thickBot="1">
      <c r="A33" s="1196"/>
      <c r="B33" s="1124"/>
      <c r="C33" s="2574" t="s">
        <v>64</v>
      </c>
      <c r="D33" s="2575"/>
      <c r="E33" s="2575"/>
      <c r="F33" s="2575"/>
      <c r="G33" s="2575"/>
      <c r="H33" s="1236">
        <f t="shared" ref="H33:M33" si="9">H32+H19</f>
        <v>140</v>
      </c>
      <c r="I33" s="1236">
        <f t="shared" si="9"/>
        <v>95</v>
      </c>
      <c r="J33" s="1236">
        <f t="shared" si="9"/>
        <v>0</v>
      </c>
      <c r="K33" s="1236">
        <f t="shared" si="9"/>
        <v>45</v>
      </c>
      <c r="L33" s="1236">
        <f t="shared" si="9"/>
        <v>185</v>
      </c>
      <c r="M33" s="1236">
        <f t="shared" si="9"/>
        <v>230</v>
      </c>
      <c r="N33" s="1237"/>
      <c r="O33" s="1238"/>
      <c r="P33" s="1238"/>
      <c r="Q33" s="1239"/>
      <c r="R33" s="1038"/>
      <c r="S33" s="1038"/>
      <c r="T33" s="1038"/>
      <c r="U33" s="1038"/>
      <c r="V33" s="1038"/>
      <c r="W33" s="1038"/>
    </row>
    <row r="34" spans="1:23" ht="13.5" thickBot="1">
      <c r="A34" s="1240"/>
      <c r="B34" s="3093" t="s">
        <v>15</v>
      </c>
      <c r="C34" s="2578"/>
      <c r="D34" s="2578"/>
      <c r="E34" s="2578"/>
      <c r="F34" s="2578"/>
      <c r="G34" s="2578"/>
      <c r="H34" s="1241">
        <f>H33</f>
        <v>140</v>
      </c>
      <c r="I34" s="1241">
        <f>I33</f>
        <v>95</v>
      </c>
      <c r="J34" s="1241">
        <f>J33</f>
        <v>0</v>
      </c>
      <c r="K34" s="1241">
        <f>K33</f>
        <v>45</v>
      </c>
      <c r="L34" s="1241">
        <f>L33*1</f>
        <v>185</v>
      </c>
      <c r="M34" s="1241">
        <f>M33*1</f>
        <v>230</v>
      </c>
      <c r="N34" s="2579"/>
      <c r="O34" s="2580"/>
      <c r="P34" s="2580"/>
      <c r="Q34" s="2581"/>
      <c r="R34" s="1038"/>
      <c r="S34" s="1038"/>
      <c r="T34" s="1038"/>
      <c r="U34" s="1038"/>
      <c r="V34" s="1038"/>
      <c r="W34" s="1038"/>
    </row>
    <row r="35" spans="1:23">
      <c r="A35" s="1242"/>
      <c r="B35" s="1243"/>
      <c r="C35" s="1243"/>
      <c r="D35" s="1243"/>
      <c r="E35" s="1243"/>
      <c r="F35" s="1243"/>
      <c r="G35" s="1243"/>
      <c r="H35" s="1244"/>
      <c r="I35" s="1244"/>
      <c r="J35" s="1244"/>
      <c r="K35" s="1244"/>
      <c r="L35" s="1244"/>
      <c r="M35" s="1244"/>
      <c r="N35" s="1245"/>
      <c r="O35" s="1245"/>
      <c r="P35" s="1245"/>
      <c r="Q35" s="1245"/>
      <c r="R35" s="1246"/>
      <c r="S35" s="1246"/>
      <c r="T35" s="1246"/>
      <c r="U35" s="1246"/>
      <c r="V35" s="1246"/>
      <c r="W35" s="1246"/>
    </row>
    <row r="36" spans="1:23">
      <c r="A36" s="1242"/>
      <c r="B36" s="1243"/>
      <c r="C36" s="1243"/>
      <c r="D36" s="1243"/>
      <c r="E36" s="1243"/>
      <c r="F36" s="1243"/>
      <c r="G36" s="1243"/>
      <c r="H36" s="1244"/>
      <c r="I36" s="1244"/>
      <c r="J36" s="1244"/>
      <c r="K36" s="1244"/>
      <c r="L36" s="1244"/>
      <c r="M36" s="1244"/>
      <c r="N36" s="1245"/>
      <c r="O36" s="1245"/>
      <c r="P36" s="1245"/>
      <c r="Q36" s="1245"/>
      <c r="R36" s="1246"/>
      <c r="S36" s="1246"/>
      <c r="T36" s="1246"/>
      <c r="U36" s="1246"/>
      <c r="V36" s="1246"/>
      <c r="W36" s="1246"/>
    </row>
    <row r="37" spans="1:23">
      <c r="A37" s="1242"/>
      <c r="B37" s="1243"/>
      <c r="C37" s="1243"/>
      <c r="D37" s="1243"/>
      <c r="E37" s="1243"/>
      <c r="F37" s="1243"/>
      <c r="G37" s="1243"/>
      <c r="H37" s="1244"/>
      <c r="I37" s="1244"/>
      <c r="J37" s="1244"/>
      <c r="K37" s="1244"/>
      <c r="L37" s="1244"/>
      <c r="M37" s="1244"/>
      <c r="N37" s="1245"/>
      <c r="O37" s="1245"/>
      <c r="P37" s="1245"/>
      <c r="Q37" s="1245"/>
      <c r="R37" s="1246"/>
      <c r="S37" s="1246"/>
      <c r="T37" s="1246"/>
      <c r="U37" s="1246"/>
      <c r="V37" s="1246"/>
      <c r="W37" s="1246"/>
    </row>
    <row r="38" spans="1:23" ht="16.5" thickBot="1">
      <c r="A38" s="1013"/>
      <c r="B38" s="1014"/>
      <c r="C38" s="1014"/>
      <c r="D38" s="1014"/>
      <c r="E38" s="1014"/>
      <c r="F38" s="2584" t="s">
        <v>16</v>
      </c>
      <c r="G38" s="2584"/>
      <c r="H38" s="2584"/>
      <c r="I38" s="2584"/>
      <c r="J38" s="2584"/>
      <c r="K38" s="2584"/>
      <c r="L38" s="2584"/>
      <c r="M38" s="2584"/>
      <c r="N38" s="1016"/>
      <c r="O38" s="1016"/>
      <c r="P38" s="1016"/>
      <c r="Q38" s="1016"/>
      <c r="R38" s="1086"/>
      <c r="S38" s="1086"/>
      <c r="T38" s="1086"/>
      <c r="U38" s="1086"/>
      <c r="V38" s="1086"/>
      <c r="W38" s="1086"/>
    </row>
    <row r="39" spans="1:23" ht="39" customHeight="1" thickBot="1">
      <c r="A39" s="1012"/>
      <c r="B39" s="1012"/>
      <c r="C39" s="1015"/>
      <c r="D39" s="2597" t="s">
        <v>17</v>
      </c>
      <c r="E39" s="2598"/>
      <c r="F39" s="2598"/>
      <c r="G39" s="2598"/>
      <c r="H39" s="2599"/>
      <c r="I39" s="3441" t="s">
        <v>801</v>
      </c>
      <c r="J39" s="3442"/>
      <c r="K39" s="3442"/>
      <c r="L39" s="3443"/>
      <c r="M39" s="1038"/>
      <c r="N39" s="1012"/>
      <c r="O39" s="1063"/>
      <c r="P39" s="1012"/>
      <c r="Q39" s="1012"/>
      <c r="R39" s="1038"/>
      <c r="S39" s="1038"/>
      <c r="T39" s="1038"/>
      <c r="U39" s="1038"/>
      <c r="V39" s="1038"/>
      <c r="W39" s="1038"/>
    </row>
    <row r="40" spans="1:23" ht="13.5" thickBot="1">
      <c r="A40" s="1012"/>
      <c r="B40" s="1012"/>
      <c r="C40" s="1012"/>
      <c r="D40" s="2600" t="s">
        <v>18</v>
      </c>
      <c r="E40" s="3434"/>
      <c r="F40" s="3434"/>
      <c r="G40" s="3434"/>
      <c r="H40" s="3435"/>
      <c r="I40" s="2603">
        <f>I41+I42+I43+I44+I45+I46+I47</f>
        <v>140</v>
      </c>
      <c r="J40" s="2604"/>
      <c r="K40" s="2604"/>
      <c r="L40" s="2605"/>
      <c r="M40" s="1012"/>
      <c r="N40" s="1012"/>
      <c r="O40" s="1063"/>
      <c r="P40" s="1012"/>
      <c r="Q40" s="1012"/>
      <c r="R40" s="1038"/>
      <c r="S40" s="1038"/>
      <c r="T40" s="1038"/>
      <c r="U40" s="1038"/>
      <c r="V40" s="1038"/>
      <c r="W40" s="1038"/>
    </row>
    <row r="41" spans="1:23">
      <c r="A41" s="1012"/>
      <c r="B41" s="1012"/>
      <c r="C41" s="1012"/>
      <c r="D41" s="2606" t="s">
        <v>65</v>
      </c>
      <c r="E41" s="3436"/>
      <c r="F41" s="3436"/>
      <c r="G41" s="3436"/>
      <c r="H41" s="3437"/>
      <c r="I41" s="2609">
        <v>140</v>
      </c>
      <c r="J41" s="2610"/>
      <c r="K41" s="2610"/>
      <c r="L41" s="2611"/>
      <c r="M41" s="1012"/>
      <c r="N41" s="1012"/>
      <c r="O41" s="1063"/>
      <c r="P41" s="1012"/>
      <c r="Q41" s="1012"/>
      <c r="R41" s="1038"/>
      <c r="S41" s="1038"/>
      <c r="T41" s="1038"/>
      <c r="U41" s="1038"/>
      <c r="V41" s="1038"/>
      <c r="W41" s="1038"/>
    </row>
    <row r="42" spans="1:23">
      <c r="A42" s="1012"/>
      <c r="B42" s="1012"/>
      <c r="C42" s="1012"/>
      <c r="D42" s="2588" t="s">
        <v>66</v>
      </c>
      <c r="E42" s="3119"/>
      <c r="F42" s="3119"/>
      <c r="G42" s="3119"/>
      <c r="H42" s="3120"/>
      <c r="I42" s="2591"/>
      <c r="J42" s="2592"/>
      <c r="K42" s="2592"/>
      <c r="L42" s="2593"/>
      <c r="M42" s="1012"/>
      <c r="N42" s="1012"/>
      <c r="O42" s="1063"/>
      <c r="P42" s="1012"/>
      <c r="Q42" s="1012"/>
      <c r="R42" s="1038"/>
      <c r="S42" s="1038"/>
      <c r="T42" s="1038"/>
      <c r="U42" s="1038"/>
      <c r="V42" s="1038"/>
      <c r="W42" s="1038"/>
    </row>
    <row r="43" spans="1:23">
      <c r="A43" s="1012"/>
      <c r="B43" s="1012"/>
      <c r="C43" s="1012"/>
      <c r="D43" s="2594" t="s">
        <v>286</v>
      </c>
      <c r="E43" s="3431"/>
      <c r="F43" s="3431"/>
      <c r="G43" s="3431"/>
      <c r="H43" s="3433"/>
      <c r="I43" s="2591"/>
      <c r="J43" s="2592"/>
      <c r="K43" s="2592"/>
      <c r="L43" s="2593"/>
      <c r="M43" s="1012"/>
      <c r="N43" s="1012"/>
      <c r="O43" s="1063"/>
      <c r="P43" s="1012"/>
      <c r="Q43" s="1012"/>
      <c r="R43" s="1038"/>
      <c r="S43" s="1038"/>
      <c r="T43" s="1038"/>
      <c r="U43" s="1038"/>
      <c r="V43" s="1038"/>
      <c r="W43" s="1038"/>
    </row>
    <row r="44" spans="1:23">
      <c r="A44" s="1012"/>
      <c r="B44" s="1012"/>
      <c r="C44" s="1012"/>
      <c r="D44" s="2594" t="s">
        <v>131</v>
      </c>
      <c r="E44" s="3431"/>
      <c r="F44" s="3431"/>
      <c r="G44" s="3431"/>
      <c r="H44" s="3433"/>
      <c r="I44" s="2591">
        <v>0</v>
      </c>
      <c r="J44" s="2592"/>
      <c r="K44" s="2592"/>
      <c r="L44" s="2593"/>
      <c r="M44" s="1012"/>
      <c r="N44" s="1012"/>
      <c r="O44" s="1063"/>
      <c r="P44" s="1012"/>
      <c r="Q44" s="1012"/>
      <c r="R44" s="1038"/>
      <c r="S44" s="1038"/>
      <c r="T44" s="1038"/>
      <c r="U44" s="1038"/>
      <c r="V44" s="1038"/>
      <c r="W44" s="1038"/>
    </row>
    <row r="45" spans="1:23">
      <c r="A45" s="1012"/>
      <c r="B45" s="1012"/>
      <c r="C45" s="1012"/>
      <c r="D45" s="2588" t="s">
        <v>280</v>
      </c>
      <c r="E45" s="3119"/>
      <c r="F45" s="3119"/>
      <c r="G45" s="3119"/>
      <c r="H45" s="3120"/>
      <c r="I45" s="2591"/>
      <c r="J45" s="2592"/>
      <c r="K45" s="2592"/>
      <c r="L45" s="2593"/>
      <c r="M45" s="1247"/>
      <c r="N45" s="1247"/>
      <c r="O45" s="1247"/>
      <c r="P45" s="1247"/>
      <c r="Q45" s="1247"/>
      <c r="R45" s="1247"/>
      <c r="S45" s="1247"/>
      <c r="T45" s="1247"/>
      <c r="U45" s="1038"/>
      <c r="V45" s="1038"/>
      <c r="W45" s="1038"/>
    </row>
    <row r="46" spans="1:23">
      <c r="A46" s="1012"/>
      <c r="B46" s="1012"/>
      <c r="C46" s="1012"/>
      <c r="D46" s="2940" t="s">
        <v>67</v>
      </c>
      <c r="E46" s="2941"/>
      <c r="F46" s="2941"/>
      <c r="G46" s="2941"/>
      <c r="H46" s="2942"/>
      <c r="I46" s="2591"/>
      <c r="J46" s="2619"/>
      <c r="K46" s="2619"/>
      <c r="L46" s="2620"/>
      <c r="M46" s="1247"/>
      <c r="N46" s="1247"/>
      <c r="O46" s="1247"/>
      <c r="P46" s="1247"/>
      <c r="Q46" s="1247"/>
      <c r="R46" s="1247"/>
      <c r="S46" s="1247"/>
      <c r="T46" s="1247"/>
      <c r="U46" s="1038"/>
      <c r="V46" s="1038"/>
      <c r="W46" s="1038"/>
    </row>
    <row r="47" spans="1:23" ht="13.5" thickBot="1">
      <c r="A47" s="1012"/>
      <c r="B47" s="1012"/>
      <c r="C47" s="1012"/>
      <c r="D47" s="2621" t="s">
        <v>68</v>
      </c>
      <c r="E47" s="2622"/>
      <c r="F47" s="2622"/>
      <c r="G47" s="2622"/>
      <c r="H47" s="2623"/>
      <c r="I47" s="3440"/>
      <c r="J47" s="2932"/>
      <c r="K47" s="2932"/>
      <c r="L47" s="2933"/>
      <c r="M47" s="1247"/>
      <c r="N47" s="1247"/>
      <c r="O47" s="1247"/>
      <c r="P47" s="1247"/>
      <c r="Q47" s="1247"/>
      <c r="R47" s="1247"/>
      <c r="S47" s="1247"/>
      <c r="T47" s="1247"/>
      <c r="U47" s="1038"/>
      <c r="V47" s="1038"/>
      <c r="W47" s="1038"/>
    </row>
    <row r="48" spans="1:23" ht="13.5" thickBot="1">
      <c r="A48" s="1012"/>
      <c r="B48" s="1012"/>
      <c r="C48" s="1012"/>
      <c r="D48" s="2600" t="s">
        <v>19</v>
      </c>
      <c r="E48" s="3434"/>
      <c r="F48" s="3434"/>
      <c r="G48" s="3434"/>
      <c r="H48" s="3435"/>
      <c r="I48" s="2603">
        <f>I49*1</f>
        <v>0</v>
      </c>
      <c r="J48" s="2604"/>
      <c r="K48" s="2604"/>
      <c r="L48" s="2605"/>
      <c r="M48" s="1012"/>
      <c r="N48" s="1012"/>
      <c r="O48" s="1063"/>
      <c r="P48" s="1012"/>
      <c r="Q48" s="1012"/>
      <c r="R48" s="1038"/>
      <c r="S48" s="1038"/>
      <c r="T48" s="1038"/>
      <c r="U48" s="1038"/>
      <c r="V48" s="1038"/>
      <c r="W48" s="1038"/>
    </row>
    <row r="49" spans="1:23" ht="13.5" thickBot="1">
      <c r="A49" s="1012"/>
      <c r="B49" s="1012"/>
      <c r="C49" s="1012"/>
      <c r="D49" s="2594" t="s">
        <v>69</v>
      </c>
      <c r="E49" s="3431"/>
      <c r="F49" s="3431"/>
      <c r="G49" s="3431"/>
      <c r="H49" s="3432"/>
      <c r="I49" s="2592"/>
      <c r="J49" s="2592"/>
      <c r="K49" s="2592"/>
      <c r="L49" s="2593"/>
      <c r="M49" s="1012"/>
      <c r="N49" s="1012"/>
      <c r="O49" s="1063"/>
      <c r="P49" s="1012"/>
      <c r="Q49" s="1012"/>
      <c r="R49" s="1038"/>
      <c r="S49" s="1038"/>
      <c r="T49" s="1038"/>
      <c r="U49" s="1038"/>
      <c r="V49" s="1038"/>
      <c r="W49" s="1038"/>
    </row>
    <row r="50" spans="1:23" ht="13.5" thickBot="1">
      <c r="A50" s="1012"/>
      <c r="B50" s="1012"/>
      <c r="C50" s="1012"/>
      <c r="D50" s="2613" t="s">
        <v>20</v>
      </c>
      <c r="E50" s="3438"/>
      <c r="F50" s="3438"/>
      <c r="G50" s="3438"/>
      <c r="H50" s="3439"/>
      <c r="I50" s="2616">
        <f>I40+I48</f>
        <v>140</v>
      </c>
      <c r="J50" s="2616"/>
      <c r="K50" s="2616"/>
      <c r="L50" s="2617"/>
      <c r="M50" s="1012"/>
      <c r="N50" s="1012"/>
      <c r="O50" s="1063"/>
      <c r="P50" s="1012"/>
      <c r="Q50" s="1012"/>
      <c r="R50" s="1038"/>
      <c r="S50" s="1038"/>
      <c r="T50" s="1038"/>
      <c r="U50" s="1038"/>
      <c r="V50" s="1038"/>
      <c r="W50" s="1038"/>
    </row>
  </sheetData>
  <mergeCells count="93">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0"/>
    <mergeCell ref="B9:B10"/>
    <mergeCell ref="C9:C10"/>
    <mergeCell ref="D9:D10"/>
    <mergeCell ref="E9:E10"/>
    <mergeCell ref="F9:F10"/>
    <mergeCell ref="N9:N10"/>
    <mergeCell ref="N11:N12"/>
    <mergeCell ref="C13:C15"/>
    <mergeCell ref="D13:D15"/>
    <mergeCell ref="E13:E15"/>
    <mergeCell ref="F13:F15"/>
    <mergeCell ref="N13:N15"/>
    <mergeCell ref="C11:C12"/>
    <mergeCell ref="D11:D12"/>
    <mergeCell ref="E11:E12"/>
    <mergeCell ref="F11:F12"/>
    <mergeCell ref="C16:C18"/>
    <mergeCell ref="D16:D18"/>
    <mergeCell ref="E16:E18"/>
    <mergeCell ref="F16:F18"/>
    <mergeCell ref="N16:N18"/>
    <mergeCell ref="C19:G19"/>
    <mergeCell ref="C24:C26"/>
    <mergeCell ref="D24:D26"/>
    <mergeCell ref="E24:E26"/>
    <mergeCell ref="F24:F26"/>
    <mergeCell ref="C20:Q20"/>
    <mergeCell ref="C21:C23"/>
    <mergeCell ref="D21:D23"/>
    <mergeCell ref="E21:E23"/>
    <mergeCell ref="F21:F23"/>
    <mergeCell ref="N21:N22"/>
    <mergeCell ref="N24:N26"/>
    <mergeCell ref="D39:H39"/>
    <mergeCell ref="I39:L39"/>
    <mergeCell ref="C33:G33"/>
    <mergeCell ref="B34:G34"/>
    <mergeCell ref="N27:N29"/>
    <mergeCell ref="C30:C31"/>
    <mergeCell ref="D30:D31"/>
    <mergeCell ref="E30:E31"/>
    <mergeCell ref="F30:F31"/>
    <mergeCell ref="N30:N31"/>
    <mergeCell ref="C27:C29"/>
    <mergeCell ref="D27:D29"/>
    <mergeCell ref="E27:E29"/>
    <mergeCell ref="F27:F29"/>
    <mergeCell ref="C32:G32"/>
    <mergeCell ref="N34:Q34"/>
    <mergeCell ref="D50:H50"/>
    <mergeCell ref="I50:L50"/>
    <mergeCell ref="D46:H46"/>
    <mergeCell ref="I46:L46"/>
    <mergeCell ref="D47:H47"/>
    <mergeCell ref="I47:L47"/>
    <mergeCell ref="D48:H48"/>
    <mergeCell ref="I48:L48"/>
    <mergeCell ref="N1:Q1"/>
    <mergeCell ref="D45:H45"/>
    <mergeCell ref="I45:L45"/>
    <mergeCell ref="D49:H49"/>
    <mergeCell ref="I49:L49"/>
    <mergeCell ref="D42:H42"/>
    <mergeCell ref="I42:L42"/>
    <mergeCell ref="D43:H43"/>
    <mergeCell ref="I43:L43"/>
    <mergeCell ref="D44:H44"/>
    <mergeCell ref="I44:L44"/>
    <mergeCell ref="F38:M38"/>
    <mergeCell ref="D40:H40"/>
    <mergeCell ref="I40:L40"/>
    <mergeCell ref="D41:H41"/>
    <mergeCell ref="I41:L41"/>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5</vt:i4>
      </vt:variant>
    </vt:vector>
  </HeadingPairs>
  <TitlesOfParts>
    <vt:vector size="22"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'01'!Print_Area</vt:lpstr>
      <vt:lpstr>'02'!Print_Area</vt:lpstr>
      <vt:lpstr>'03'!Print_Area</vt:lpstr>
      <vt:lpstr>'05'!Print_Area</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2019-01-28T07:18:04Z</cp:lastPrinted>
  <dcterms:created xsi:type="dcterms:W3CDTF">1996-10-14T23:33:28Z</dcterms:created>
  <dcterms:modified xsi:type="dcterms:W3CDTF">2019-02-06T06:54:45Z</dcterms:modified>
</cp:coreProperties>
</file>