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/>
  </bookViews>
  <sheets>
    <sheet name="1 priedas" sheetId="1" r:id="rId1"/>
    <sheet name="2 priedas" sheetId="2" r:id="rId2"/>
    <sheet name="4 priedas" sheetId="3" r:id="rId3"/>
  </sheets>
  <definedNames>
    <definedName name="_xlnm.Print_Titles" localSheetId="1">'2 priedas'!$4:$6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2" i="2" l="1"/>
  <c r="D371" i="2"/>
  <c r="E371" i="2"/>
  <c r="C371" i="2"/>
  <c r="B371" i="2"/>
  <c r="C369" i="2"/>
  <c r="D369" i="2"/>
  <c r="E369" i="2"/>
  <c r="B369" i="2"/>
  <c r="B403" i="2"/>
  <c r="C403" i="2"/>
  <c r="D403" i="2"/>
  <c r="E25" i="2"/>
  <c r="C212" i="3"/>
  <c r="B212" i="3"/>
  <c r="E209" i="3"/>
  <c r="B209" i="3"/>
  <c r="E112" i="3" l="1"/>
  <c r="C112" i="3"/>
  <c r="B112" i="3"/>
  <c r="E206" i="3"/>
  <c r="E213" i="3" s="1"/>
  <c r="C206" i="3"/>
  <c r="C213" i="3" s="1"/>
  <c r="B205" i="3"/>
  <c r="B206" i="3" s="1"/>
  <c r="B213" i="3" s="1"/>
  <c r="C196" i="3"/>
  <c r="B195" i="3"/>
  <c r="B194" i="3"/>
  <c r="B193" i="3"/>
  <c r="C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C140" i="3"/>
  <c r="B139" i="3"/>
  <c r="B140" i="3" s="1"/>
  <c r="C137" i="3"/>
  <c r="B136" i="3"/>
  <c r="B135" i="3"/>
  <c r="B134" i="3"/>
  <c r="B133" i="3"/>
  <c r="B132" i="3"/>
  <c r="B131" i="3"/>
  <c r="B130" i="3"/>
  <c r="B129" i="3"/>
  <c r="B137" i="3" s="1"/>
  <c r="C127" i="3"/>
  <c r="B126" i="3"/>
  <c r="B127" i="3" s="1"/>
  <c r="B123" i="3"/>
  <c r="B122" i="3"/>
  <c r="C121" i="3"/>
  <c r="C124" i="3" s="1"/>
  <c r="C109" i="3"/>
  <c r="B108" i="3"/>
  <c r="B107" i="3"/>
  <c r="B106" i="3"/>
  <c r="E104" i="3"/>
  <c r="D104" i="3"/>
  <c r="C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C47" i="3"/>
  <c r="B47" i="3"/>
  <c r="B46" i="3"/>
  <c r="E44" i="3"/>
  <c r="D44" i="3"/>
  <c r="D113" i="3" s="1"/>
  <c r="C44" i="3"/>
  <c r="B43" i="3"/>
  <c r="B42" i="3"/>
  <c r="B41" i="3"/>
  <c r="B40" i="3"/>
  <c r="B39" i="3"/>
  <c r="B38" i="3"/>
  <c r="B37" i="3"/>
  <c r="E35" i="3"/>
  <c r="C35" i="3"/>
  <c r="B34" i="3"/>
  <c r="B35" i="3" s="1"/>
  <c r="E32" i="3"/>
  <c r="C32" i="3"/>
  <c r="B31" i="3"/>
  <c r="B32" i="3" s="1"/>
  <c r="C29" i="3"/>
  <c r="B28" i="3"/>
  <c r="B29" i="3" s="1"/>
  <c r="C26" i="3"/>
  <c r="B25" i="3"/>
  <c r="B26" i="3" s="1"/>
  <c r="E23" i="3"/>
  <c r="C23" i="3"/>
  <c r="B22" i="3"/>
  <c r="B23" i="3" s="1"/>
  <c r="E20" i="3"/>
  <c r="B20" i="3"/>
  <c r="B19" i="3"/>
  <c r="B8" i="2"/>
  <c r="C8" i="2"/>
  <c r="D8" i="2"/>
  <c r="B10" i="2"/>
  <c r="C10" i="2"/>
  <c r="D10" i="2"/>
  <c r="E10" i="2"/>
  <c r="B18" i="2"/>
  <c r="C18" i="2"/>
  <c r="E18" i="2"/>
  <c r="B22" i="2"/>
  <c r="C22" i="2"/>
  <c r="D22" i="2"/>
  <c r="E22" i="2"/>
  <c r="B23" i="2"/>
  <c r="C23" i="2"/>
  <c r="D23" i="2"/>
  <c r="D424" i="2" s="1"/>
  <c r="B24" i="2"/>
  <c r="C24" i="2"/>
  <c r="D24" i="2"/>
  <c r="D431" i="2" s="1"/>
  <c r="B25" i="2"/>
  <c r="C25" i="2"/>
  <c r="D25" i="2"/>
  <c r="B27" i="2"/>
  <c r="B32" i="2" s="1"/>
  <c r="C27" i="2"/>
  <c r="C32" i="2" s="1"/>
  <c r="D27" i="2"/>
  <c r="D32" i="2" s="1"/>
  <c r="E27" i="2"/>
  <c r="E32" i="2" s="1"/>
  <c r="B33" i="2"/>
  <c r="C33" i="2"/>
  <c r="D33" i="2"/>
  <c r="E33" i="2"/>
  <c r="B34" i="2"/>
  <c r="B428" i="2" s="1"/>
  <c r="E34" i="2"/>
  <c r="B35" i="2"/>
  <c r="E35" i="2"/>
  <c r="B36" i="2"/>
  <c r="C36" i="2"/>
  <c r="D36" i="2"/>
  <c r="E36" i="2"/>
  <c r="B38" i="2"/>
  <c r="B40" i="2" s="1"/>
  <c r="C38" i="2"/>
  <c r="C40" i="2" s="1"/>
  <c r="E38" i="2"/>
  <c r="E40" i="2" s="1"/>
  <c r="B41" i="2"/>
  <c r="C41" i="2"/>
  <c r="E41" i="2"/>
  <c r="B43" i="2"/>
  <c r="B46" i="2" s="1"/>
  <c r="C43" i="2"/>
  <c r="E43" i="2"/>
  <c r="E46" i="2" s="1"/>
  <c r="C46" i="2"/>
  <c r="B47" i="2"/>
  <c r="C47" i="2"/>
  <c r="E47" i="2"/>
  <c r="B48" i="2"/>
  <c r="B431" i="2" s="1"/>
  <c r="C48" i="2"/>
  <c r="B50" i="2"/>
  <c r="B52" i="2" s="1"/>
  <c r="C50" i="2"/>
  <c r="C52" i="2" s="1"/>
  <c r="B53" i="2"/>
  <c r="C53" i="2"/>
  <c r="B55" i="2"/>
  <c r="C55" i="2"/>
  <c r="E55" i="2"/>
  <c r="B58" i="2"/>
  <c r="C58" i="2"/>
  <c r="E58" i="2"/>
  <c r="B59" i="2"/>
  <c r="E59" i="2"/>
  <c r="B60" i="2"/>
  <c r="C60" i="2"/>
  <c r="E60" i="2"/>
  <c r="B62" i="2"/>
  <c r="B64" i="2" s="1"/>
  <c r="C62" i="2"/>
  <c r="C64" i="2" s="1"/>
  <c r="E62" i="2"/>
  <c r="E64" i="2" s="1"/>
  <c r="B65" i="2"/>
  <c r="C65" i="2"/>
  <c r="E65" i="2"/>
  <c r="B67" i="2"/>
  <c r="B69" i="2" s="1"/>
  <c r="C67" i="2"/>
  <c r="C69" i="2" s="1"/>
  <c r="B70" i="2"/>
  <c r="C70" i="2"/>
  <c r="B72" i="2"/>
  <c r="B74" i="2" s="1"/>
  <c r="C72" i="2"/>
  <c r="C74" i="2" s="1"/>
  <c r="E72" i="2"/>
  <c r="E74" i="2" s="1"/>
  <c r="B75" i="2"/>
  <c r="C75" i="2"/>
  <c r="E75" i="2"/>
  <c r="B77" i="2"/>
  <c r="B80" i="2" s="1"/>
  <c r="C77" i="2"/>
  <c r="C80" i="2" s="1"/>
  <c r="E77" i="2"/>
  <c r="E80" i="2" s="1"/>
  <c r="B81" i="2"/>
  <c r="C81" i="2"/>
  <c r="E81" i="2"/>
  <c r="B82" i="2"/>
  <c r="C82" i="2"/>
  <c r="C429" i="2" s="1"/>
  <c r="B84" i="2"/>
  <c r="C84" i="2"/>
  <c r="B86" i="2"/>
  <c r="C86" i="2"/>
  <c r="D86" i="2"/>
  <c r="E86" i="2"/>
  <c r="B89" i="2"/>
  <c r="C89" i="2"/>
  <c r="D89" i="2"/>
  <c r="E89" i="2"/>
  <c r="B92" i="2"/>
  <c r="C92" i="2"/>
  <c r="D92" i="2"/>
  <c r="E92" i="2"/>
  <c r="B95" i="2"/>
  <c r="C95" i="2"/>
  <c r="D95" i="2"/>
  <c r="B98" i="2"/>
  <c r="C98" i="2"/>
  <c r="D98" i="2"/>
  <c r="B101" i="2"/>
  <c r="C101" i="2"/>
  <c r="D101" i="2"/>
  <c r="E101" i="2"/>
  <c r="B104" i="2"/>
  <c r="C104" i="2"/>
  <c r="C112" i="2" s="1"/>
  <c r="D104" i="2"/>
  <c r="B107" i="2"/>
  <c r="C107" i="2"/>
  <c r="D107" i="2"/>
  <c r="B109" i="2"/>
  <c r="C109" i="2"/>
  <c r="D109" i="2"/>
  <c r="E109" i="2"/>
  <c r="B113" i="2"/>
  <c r="C113" i="2"/>
  <c r="D113" i="2"/>
  <c r="E113" i="2"/>
  <c r="B114" i="2"/>
  <c r="C114" i="2"/>
  <c r="D114" i="2"/>
  <c r="E114" i="2"/>
  <c r="B116" i="2"/>
  <c r="C116" i="2"/>
  <c r="B118" i="2"/>
  <c r="C118" i="2"/>
  <c r="D118" i="2"/>
  <c r="E118" i="2"/>
  <c r="D121" i="2"/>
  <c r="E121" i="2"/>
  <c r="B122" i="2"/>
  <c r="C122" i="2"/>
  <c r="D122" i="2"/>
  <c r="E122" i="2"/>
  <c r="B123" i="2"/>
  <c r="C123" i="2"/>
  <c r="E123" i="2"/>
  <c r="B125" i="2"/>
  <c r="C125" i="2"/>
  <c r="E125" i="2"/>
  <c r="B131" i="2"/>
  <c r="C131" i="2"/>
  <c r="D131" i="2"/>
  <c r="E131" i="2"/>
  <c r="B135" i="2"/>
  <c r="C135" i="2"/>
  <c r="D135" i="2"/>
  <c r="B139" i="2"/>
  <c r="C139" i="2"/>
  <c r="D139" i="2"/>
  <c r="B143" i="2"/>
  <c r="C143" i="2"/>
  <c r="D143" i="2"/>
  <c r="E143" i="2"/>
  <c r="B147" i="2"/>
  <c r="C147" i="2"/>
  <c r="D147" i="2"/>
  <c r="B151" i="2"/>
  <c r="C151" i="2"/>
  <c r="D151" i="2"/>
  <c r="B155" i="2"/>
  <c r="C155" i="2"/>
  <c r="D155" i="2"/>
  <c r="B159" i="2"/>
  <c r="C159" i="2"/>
  <c r="D159" i="2"/>
  <c r="B163" i="2"/>
  <c r="C163" i="2"/>
  <c r="D163" i="2"/>
  <c r="E163" i="2"/>
  <c r="B167" i="2"/>
  <c r="C167" i="2"/>
  <c r="D167" i="2"/>
  <c r="E167" i="2"/>
  <c r="B171" i="2"/>
  <c r="C171" i="2"/>
  <c r="D171" i="2"/>
  <c r="E171" i="2"/>
  <c r="B175" i="2"/>
  <c r="C175" i="2"/>
  <c r="D175" i="2"/>
  <c r="E175" i="2"/>
  <c r="B179" i="2"/>
  <c r="C179" i="2"/>
  <c r="D179" i="2"/>
  <c r="B183" i="2"/>
  <c r="C183" i="2"/>
  <c r="D183" i="2"/>
  <c r="B187" i="2"/>
  <c r="C187" i="2"/>
  <c r="D187" i="2"/>
  <c r="B191" i="2"/>
  <c r="C191" i="2"/>
  <c r="D191" i="2"/>
  <c r="E191" i="2"/>
  <c r="B195" i="2"/>
  <c r="C195" i="2"/>
  <c r="D195" i="2"/>
  <c r="B199" i="2"/>
  <c r="C199" i="2"/>
  <c r="D199" i="2"/>
  <c r="E199" i="2"/>
  <c r="B203" i="2"/>
  <c r="C203" i="2"/>
  <c r="D203" i="2"/>
  <c r="B207" i="2"/>
  <c r="C207" i="2"/>
  <c r="D207" i="2"/>
  <c r="E207" i="2"/>
  <c r="B211" i="2"/>
  <c r="C211" i="2"/>
  <c r="D211" i="2"/>
  <c r="E211" i="2"/>
  <c r="B215" i="2"/>
  <c r="C215" i="2"/>
  <c r="D215" i="2"/>
  <c r="B219" i="2"/>
  <c r="C219" i="2"/>
  <c r="D219" i="2"/>
  <c r="B223" i="2"/>
  <c r="C223" i="2"/>
  <c r="D223" i="2"/>
  <c r="B227" i="2"/>
  <c r="C227" i="2"/>
  <c r="D227" i="2"/>
  <c r="E227" i="2"/>
  <c r="B231" i="2"/>
  <c r="C231" i="2"/>
  <c r="D231" i="2"/>
  <c r="B235" i="2"/>
  <c r="C235" i="2"/>
  <c r="D235" i="2"/>
  <c r="B239" i="2"/>
  <c r="C239" i="2"/>
  <c r="D239" i="2"/>
  <c r="E239" i="2"/>
  <c r="B243" i="2"/>
  <c r="C243" i="2"/>
  <c r="D243" i="2"/>
  <c r="B247" i="2"/>
  <c r="C247" i="2"/>
  <c r="D247" i="2"/>
  <c r="B251" i="2"/>
  <c r="C251" i="2"/>
  <c r="D251" i="2"/>
  <c r="B255" i="2"/>
  <c r="C255" i="2"/>
  <c r="D255" i="2"/>
  <c r="B259" i="2"/>
  <c r="C259" i="2"/>
  <c r="D259" i="2"/>
  <c r="B263" i="2"/>
  <c r="C263" i="2"/>
  <c r="D263" i="2"/>
  <c r="E263" i="2"/>
  <c r="B267" i="2"/>
  <c r="C267" i="2"/>
  <c r="D267" i="2"/>
  <c r="E267" i="2"/>
  <c r="B272" i="2"/>
  <c r="C272" i="2"/>
  <c r="D272" i="2"/>
  <c r="E272" i="2"/>
  <c r="B276" i="2"/>
  <c r="C276" i="2"/>
  <c r="D276" i="2"/>
  <c r="B280" i="2"/>
  <c r="C280" i="2"/>
  <c r="D280" i="2"/>
  <c r="B284" i="2"/>
  <c r="C284" i="2"/>
  <c r="D284" i="2"/>
  <c r="B289" i="2"/>
  <c r="C289" i="2"/>
  <c r="D289" i="2"/>
  <c r="E289" i="2"/>
  <c r="B293" i="2"/>
  <c r="C293" i="2"/>
  <c r="D293" i="2"/>
  <c r="B298" i="2"/>
  <c r="C298" i="2"/>
  <c r="D298" i="2"/>
  <c r="B302" i="2"/>
  <c r="C302" i="2"/>
  <c r="D302" i="2"/>
  <c r="E302" i="2"/>
  <c r="B306" i="2"/>
  <c r="C306" i="2"/>
  <c r="D306" i="2"/>
  <c r="E306" i="2"/>
  <c r="B310" i="2"/>
  <c r="C310" i="2"/>
  <c r="D310" i="2"/>
  <c r="B314" i="2"/>
  <c r="C314" i="2"/>
  <c r="D314" i="2"/>
  <c r="B318" i="2"/>
  <c r="C318" i="2"/>
  <c r="D318" i="2"/>
  <c r="B322" i="2"/>
  <c r="C322" i="2"/>
  <c r="D322" i="2"/>
  <c r="E322" i="2"/>
  <c r="B326" i="2"/>
  <c r="C326" i="2"/>
  <c r="D326" i="2"/>
  <c r="B331" i="2"/>
  <c r="C331" i="2"/>
  <c r="D331" i="2"/>
  <c r="B336" i="2"/>
  <c r="C336" i="2"/>
  <c r="D336" i="2"/>
  <c r="E336" i="2"/>
  <c r="B341" i="2"/>
  <c r="C341" i="2"/>
  <c r="D341" i="2"/>
  <c r="B346" i="2"/>
  <c r="C346" i="2"/>
  <c r="D346" i="2"/>
  <c r="B350" i="2"/>
  <c r="C350" i="2"/>
  <c r="D350" i="2"/>
  <c r="E350" i="2"/>
  <c r="B354" i="2"/>
  <c r="C354" i="2"/>
  <c r="D354" i="2"/>
  <c r="E354" i="2"/>
  <c r="B358" i="2"/>
  <c r="C358" i="2"/>
  <c r="D358" i="2"/>
  <c r="B361" i="2"/>
  <c r="C361" i="2"/>
  <c r="D361" i="2"/>
  <c r="E361" i="2"/>
  <c r="B365" i="2"/>
  <c r="C365" i="2"/>
  <c r="D365" i="2"/>
  <c r="E365" i="2"/>
  <c r="B366" i="2"/>
  <c r="C366" i="2"/>
  <c r="D366" i="2"/>
  <c r="E366" i="2"/>
  <c r="B367" i="2"/>
  <c r="C367" i="2"/>
  <c r="C426" i="2" s="1"/>
  <c r="D367" i="2"/>
  <c r="D426" i="2" s="1"/>
  <c r="E367" i="2"/>
  <c r="E426" i="2" s="1"/>
  <c r="B368" i="2"/>
  <c r="C368" i="2"/>
  <c r="D368" i="2"/>
  <c r="E368" i="2"/>
  <c r="B370" i="2"/>
  <c r="C370" i="2"/>
  <c r="D370" i="2"/>
  <c r="E370" i="2"/>
  <c r="E427" i="2" s="1"/>
  <c r="B373" i="2"/>
  <c r="C373" i="2"/>
  <c r="B376" i="2"/>
  <c r="C376" i="2"/>
  <c r="C375" i="2" s="1"/>
  <c r="B378" i="2"/>
  <c r="C378" i="2"/>
  <c r="B382" i="2"/>
  <c r="C382" i="2"/>
  <c r="C401" i="2" s="1"/>
  <c r="E382" i="2"/>
  <c r="B384" i="2"/>
  <c r="C384" i="2"/>
  <c r="D384" i="2"/>
  <c r="E384" i="2"/>
  <c r="B390" i="2"/>
  <c r="C390" i="2"/>
  <c r="D390" i="2"/>
  <c r="E390" i="2"/>
  <c r="B395" i="2"/>
  <c r="C395" i="2"/>
  <c r="D395" i="2"/>
  <c r="E395" i="2"/>
  <c r="B402" i="2"/>
  <c r="C402" i="2"/>
  <c r="D402" i="2"/>
  <c r="E402" i="2"/>
  <c r="B404" i="2"/>
  <c r="B427" i="2" s="1"/>
  <c r="C404" i="2"/>
  <c r="D404" i="2"/>
  <c r="B405" i="2"/>
  <c r="C405" i="2"/>
  <c r="D405" i="2"/>
  <c r="E405" i="2"/>
  <c r="B406" i="2"/>
  <c r="C406" i="2"/>
  <c r="D406" i="2"/>
  <c r="E406" i="2"/>
  <c r="B407" i="2"/>
  <c r="C407" i="2"/>
  <c r="D407" i="2"/>
  <c r="B408" i="2"/>
  <c r="B432" i="2" s="1"/>
  <c r="C408" i="2"/>
  <c r="D408" i="2"/>
  <c r="D432" i="2" s="1"/>
  <c r="B410" i="2"/>
  <c r="C410" i="2"/>
  <c r="D410" i="2"/>
  <c r="B412" i="2"/>
  <c r="B417" i="2" s="1"/>
  <c r="C412" i="2"/>
  <c r="D412" i="2"/>
  <c r="B418" i="2"/>
  <c r="C418" i="2"/>
  <c r="D418" i="2"/>
  <c r="B419" i="2"/>
  <c r="C419" i="2"/>
  <c r="B420" i="2"/>
  <c r="C420" i="2"/>
  <c r="D420" i="2"/>
  <c r="B421" i="2"/>
  <c r="C421" i="2"/>
  <c r="D421" i="2"/>
  <c r="B426" i="2"/>
  <c r="C427" i="2"/>
  <c r="D427" i="2"/>
  <c r="B429" i="2"/>
  <c r="B430" i="2"/>
  <c r="C430" i="2"/>
  <c r="E430" i="2"/>
  <c r="B10" i="1"/>
  <c r="B12" i="1"/>
  <c r="B16" i="1"/>
  <c r="B20" i="1"/>
  <c r="B26" i="1"/>
  <c r="B31" i="1"/>
  <c r="B35" i="1"/>
  <c r="B39" i="1"/>
  <c r="B42" i="1"/>
  <c r="B44" i="1"/>
  <c r="D21" i="2" l="1"/>
  <c r="B9" i="1"/>
  <c r="B30" i="1"/>
  <c r="D401" i="2"/>
  <c r="E425" i="2"/>
  <c r="C121" i="2"/>
  <c r="D112" i="2"/>
  <c r="C21" i="2"/>
  <c r="C431" i="2"/>
  <c r="B121" i="2"/>
  <c r="B21" i="2"/>
  <c r="C432" i="2"/>
  <c r="E423" i="2"/>
  <c r="E401" i="2"/>
  <c r="E428" i="2"/>
  <c r="B401" i="2"/>
  <c r="C425" i="2"/>
  <c r="B424" i="2"/>
  <c r="B364" i="2"/>
  <c r="D364" i="2"/>
  <c r="E112" i="2"/>
  <c r="E364" i="2"/>
  <c r="C364" i="2"/>
  <c r="B112" i="2"/>
  <c r="E21" i="2"/>
  <c r="D417" i="2"/>
  <c r="B425" i="2"/>
  <c r="C424" i="2"/>
  <c r="C423" i="2"/>
  <c r="B423" i="2"/>
  <c r="E113" i="3"/>
  <c r="B196" i="3"/>
  <c r="C113" i="3"/>
  <c r="B104" i="3"/>
  <c r="C197" i="3"/>
  <c r="B191" i="3"/>
  <c r="B44" i="3"/>
  <c r="B109" i="3"/>
  <c r="B121" i="3"/>
  <c r="B124" i="3" s="1"/>
  <c r="D423" i="2"/>
  <c r="C417" i="2"/>
  <c r="D425" i="2"/>
  <c r="B375" i="2"/>
  <c r="B19" i="1"/>
  <c r="B18" i="1" s="1"/>
  <c r="B47" i="1" s="1"/>
  <c r="B113" i="3" l="1"/>
  <c r="B197" i="3"/>
  <c r="D422" i="2"/>
  <c r="D433" i="2" s="1"/>
  <c r="C422" i="2"/>
  <c r="C433" i="2" s="1"/>
  <c r="E422" i="2"/>
  <c r="E433" i="2" s="1"/>
  <c r="B422" i="2"/>
  <c r="B433" i="2" s="1"/>
</calcChain>
</file>

<file path=xl/sharedStrings.xml><?xml version="1.0" encoding="utf-8"?>
<sst xmlns="http://schemas.openxmlformats.org/spreadsheetml/2006/main" count="694" uniqueCount="296">
  <si>
    <t xml:space="preserve">        PANEVĖŽIO MIESTO SAVIVALDYBĖS 2020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</si>
  <si>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</si>
  <si>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</si>
  <si>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</si>
  <si>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</si>
  <si>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</si>
  <si>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</si>
  <si>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</si>
  <si>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</si>
  <si>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</si>
  <si>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</si>
  <si>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</si>
  <si>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</si>
  <si>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</si>
  <si>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</si>
  <si>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</si>
  <si>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</si>
  <si>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Kita tikslinė dotacija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</si>
  <si>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</si>
  <si>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</si>
  <si>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</si>
  <si>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</si>
  <si>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</si>
  <si>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</si>
  <si>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</si>
  <si>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</si>
  <si>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</si>
  <si>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</si>
  <si>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</si>
  <si>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</si>
  <si>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</si>
  <si>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</si>
  <si>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</si>
  <si>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</si>
  <si>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</si>
  <si>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</si>
  <si>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</si>
  <si>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</si>
  <si>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</si>
  <si>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</si>
  <si>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 (tūkst. Eur)</t>
  </si>
  <si>
    <t xml:space="preserve">  išlaidoms</t>
  </si>
  <si>
    <t>iš viso</t>
  </si>
  <si>
    <t>iš jų darbo užmokesčiui</t>
  </si>
  <si>
    <t xml:space="preserve">                                     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</si>
  <si>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</si>
  <si>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</si>
  <si>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</si>
  <si>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</si>
  <si>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</si>
  <si>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</si>
  <si>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</si>
  <si>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</si>
  <si>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</si>
  <si>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         Europos Sąjungos finansinės paramos lėšos</t>
  </si>
  <si>
    <t xml:space="preserve">Savivaldybės administracijos Strateginio planavimo, investicijų  ir biudžeto skyrius </t>
  </si>
  <si>
    <t>Iš jų: paskoloms grąžinti</t>
  </si>
  <si>
    <t xml:space="preserve">         palūkanoms už paskolas ir kitus finansinius įsipareigojimus mokėti 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</si>
  <si>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</si>
  <si>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</si>
  <si>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</si>
  <si>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 Europos Sąjungos finansinės paramos lėšos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</si>
  <si>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</si>
  <si>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valstybės lėšos kapitalo investicijoms</t>
  </si>
  <si>
    <t xml:space="preserve">         paskolos lėšos</t>
  </si>
  <si>
    <t>Iš viso 02 programai</t>
  </si>
  <si>
    <t xml:space="preserve">                                   03 URBANISTINĖS PLĖTROS PROGRAMA</t>
  </si>
  <si>
    <t>Iš jų – Savivaldybės biudžeto lėšos</t>
  </si>
  <si>
    <t>Iš viso 03 programai</t>
  </si>
  <si>
    <r>
      <t xml:space="preserve">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</si>
  <si>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>Iš viso 04 programai</t>
  </si>
  <si>
    <t xml:space="preserve">                     05 EKONOMINĖS PLĖTROS IR VERSLO SKATINIMO PROGRAMA</t>
  </si>
  <si>
    <t>Savivaldybės administracija</t>
  </si>
  <si>
    <t>Iš viso 05 programai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</si>
  <si>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</si>
  <si>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 xml:space="preserve">                                06 SAVIVALDYBĖS TURTO VALDYMO PROGRAMA</t>
  </si>
  <si>
    <t xml:space="preserve">         įstaigos pajamos už paslaugas</t>
  </si>
  <si>
    <t>Iš viso 06 programai</t>
  </si>
  <si>
    <t xml:space="preserve">          įstaigos pajamos už paslaugas</t>
  </si>
  <si>
    <t xml:space="preserve">                                   07 BŪSTO PROGRAMA</t>
  </si>
  <si>
    <t>Iš viso 07 programai</t>
  </si>
  <si>
    <t xml:space="preserve">                                          08 RINKODAROS  PROGRAMA</t>
  </si>
  <si>
    <t>Iš viso 08 programai</t>
  </si>
  <si>
    <t xml:space="preserve">                               09 INFORMACINĖS VISUOMENĖS PLĖTROS PROGRAMA</t>
  </si>
  <si>
    <t>Iš viso 09 programai</t>
  </si>
  <si>
    <t xml:space="preserve">             10 MIESTO INFRASTRUKTŪROS OBJEKTŲ PLĖTROS, MODERNIZAVIMO                                                                                            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</si>
  <si>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</si>
  <si>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</si>
  <si>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</si>
  <si>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</si>
  <si>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 xml:space="preserve">                              11 KULTŪROS IR MENO PROGRAMA</t>
  </si>
  <si>
    <t>Savivaldybės viešoji biblioteka</t>
  </si>
  <si>
    <t>Dailės galerija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</si>
  <si>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</si>
  <si>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</si>
  <si>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</si>
  <si>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</si>
  <si>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</si>
  <si>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</si>
  <si>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Stasio Eidrigevičiaus menų centras</t>
  </si>
  <si>
    <t>Kino centras ,,Garsas“</t>
  </si>
  <si>
    <t>Iš viso 11 programai</t>
  </si>
  <si>
    <t xml:space="preserve">          įstaigų pajamos už paslaugas</t>
  </si>
  <si>
    <t xml:space="preserve">                                       12  SPORTO PROGRAMA</t>
  </si>
  <si>
    <t>Sporto centras</t>
  </si>
  <si>
    <t>Iš viso 12 programai</t>
  </si>
  <si>
    <t xml:space="preserve">         įstaigų pajamos už paslaugas</t>
  </si>
  <si>
    <t xml:space="preserve">                                            13 ŠVIETIMO IR UGDYMO PROGRAMA</t>
  </si>
  <si>
    <t xml:space="preserve">          ugdymo reikmių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</si>
  <si>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</si>
  <si>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</si>
  <si>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</si>
  <si>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</si>
  <si>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</si>
  <si>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</si>
  <si>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</si>
  <si>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</si>
  <si>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</si>
  <si>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</si>
  <si>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</si>
  <si>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</si>
  <si>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</si>
  <si>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</si>
  <si>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</si>
  <si>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</si>
  <si>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</si>
  <si>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</si>
  <si>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</si>
  <si>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</si>
  <si>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</si>
  <si>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</si>
  <si>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</si>
  <si>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</si>
  <si>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</si>
  <si>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</si>
  <si>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</si>
  <si>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</si>
  <si>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</si>
  <si>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</si>
  <si>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</si>
  <si>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</si>
  <si>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</si>
  <si>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</si>
  <si>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</si>
  <si>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</si>
  <si>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</si>
  <si>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</si>
  <si>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</si>
  <si>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</si>
  <si>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</si>
  <si>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</si>
  <si>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</si>
  <si>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</si>
  <si>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</si>
  <si>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</si>
  <si>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</si>
  <si>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</si>
  <si>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</si>
  <si>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</si>
  <si>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specialiojo ugdymo centras</t>
  </si>
  <si>
    <t>Iš jų: valstybės biudžeto specialioji tikslinė dotacija regioninėms įstaigoms finansuoti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</si>
  <si>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</si>
  <si>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</si>
  <si>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</si>
  <si>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</si>
  <si>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 xml:space="preserve">         valstybės biudžeto lėšos</t>
  </si>
  <si>
    <t>Dailės mokykla</t>
  </si>
  <si>
    <t>Gamtos mokykla</t>
  </si>
  <si>
    <t>Moksleivių namai</t>
  </si>
  <si>
    <t>Švietimo centras</t>
  </si>
  <si>
    <t>Pedagoginė-psichologinė tarnyba</t>
  </si>
  <si>
    <t>Atviras jaunimo centras</t>
  </si>
  <si>
    <t>Iš viso 13 programai</t>
  </si>
  <si>
    <t xml:space="preserve">         valstybės biudžeto specialioji tikslinė dotacija regioninėms įstaigoms ir klasėms finansuoti</t>
  </si>
  <si>
    <t xml:space="preserve">                                   14 VISUOMENĖS INICIATYVŲ SKATINIMO IR SAUGUMO     UŽTIKRINIMO PROGRAMA</t>
  </si>
  <si>
    <t>Iš viso 14 programai</t>
  </si>
  <si>
    <t xml:space="preserve">                                    15 SOCIALINĖS PARAMOS ĮGYVENDINIMO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</si>
  <si>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</si>
  <si>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</si>
  <si>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Europos Sąjungos finansinės paramos lėšos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</si>
  <si>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</si>
  <si>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</si>
  <si>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Jaunuolių dienos centras</t>
  </si>
  <si>
    <t>Specialioji mokykla-daugiafunkcis centras</t>
  </si>
  <si>
    <t xml:space="preserve">        valstybės biudžeto specialioji tikslinė dotacija regioninėms įstaigoms finansuoti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</si>
  <si>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</si>
  <si>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</si>
  <si>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            16 VISUOMENĖS SVEIKATOS RĖMIMO SPECIALIOJI PROGRAMA</t>
  </si>
  <si>
    <t xml:space="preserve">  Iš jų:  valstybės biudžeto specialioji tikslinė  dotacija valstybinėms (valstybės perduotoms savivaldybėms) funkcijoms atlikti                                                                 </t>
  </si>
  <si>
    <t>Visuomenės sveikatos biuras</t>
  </si>
  <si>
    <t xml:space="preserve">                 Iš viso 16 programai</t>
  </si>
  <si>
    <t xml:space="preserve">                Iš viso: </t>
  </si>
  <si>
    <t xml:space="preserve">         ugdymo reikmių lėšos</t>
  </si>
  <si>
    <t xml:space="preserve">         paskolų lėšos investicijų projektams įgyvendinti</t>
  </si>
  <si>
    <t xml:space="preserve">        valstybės biudžeto lėšos</t>
  </si>
  <si>
    <t>Iš viso asignavimų (išlaidos - paskolų grąžinimas)</t>
  </si>
  <si>
    <t>turtui įsigyti  ir finansiniams įsipareigoji-mams vykdyti</t>
  </si>
  <si>
    <t xml:space="preserve">         ASIGNAVIMAI IŠ SAVIVALDYBĖS 2019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</si>
  <si>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</si>
  <si>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</si>
  <si>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</si>
  <si>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</si>
  <si>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</si>
  <si>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</si>
  <si>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</si>
  <si>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</si>
  <si>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</si>
  <si>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</si>
  <si>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</si>
  <si>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</si>
  <si>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</si>
  <si>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</si>
  <si>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</si>
  <si>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</si>
  <si>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>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</si>
  <si>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</si>
  <si>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</si>
  <si>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</si>
  <si>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</si>
  <si>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t>Kino centras „Garsas“</t>
  </si>
  <si>
    <t>Teatras „Menas“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</si>
  <si>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</si>
  <si>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</si>
  <si>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</si>
  <si>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</si>
  <si>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Lopšelis-darželis „Jūratė“</t>
  </si>
  <si>
    <t>Lopšelis-darželis „Pušynėlis“</t>
  </si>
  <si>
    <t>Lopšelis-darželis „Aušra“</t>
  </si>
  <si>
    <t>Lopšelis-darželis „Vyturėlis“</t>
  </si>
  <si>
    <t>Lopšelis-darželis „Gintarėlis“</t>
  </si>
  <si>
    <t xml:space="preserve">Kastyčio Ramanausko lopšelis-darželis </t>
  </si>
  <si>
    <t>Lopšelis-darželis „Žibutė“</t>
  </si>
  <si>
    <t>Lopšelis-darželis „Sigutė“</t>
  </si>
  <si>
    <t>Lopšelis-darželis „Kregždutė“</t>
  </si>
  <si>
    <t>Lopšelis-darželis „Riešutėlis“</t>
  </si>
  <si>
    <t>Lopšelis-darželis „Draugystė“</t>
  </si>
  <si>
    <t>Lopšelis-darželis „Papartis“</t>
  </si>
  <si>
    <t>Lopšelis-darželis „Žilvitis“</t>
  </si>
  <si>
    <t>Lopšelis-darželis „Voveraitė“</t>
  </si>
  <si>
    <t>Lopšelis-darželis „Nykštukas“</t>
  </si>
  <si>
    <t>Lopšelis-darželis „Žilvinas“</t>
  </si>
  <si>
    <t>Lopšelis-darželis „Kastytis“</t>
  </si>
  <si>
    <t>Lopšelis-darželis „Varpelis“</t>
  </si>
  <si>
    <t>Lopšelis-darželis „Pasaka“</t>
  </si>
  <si>
    <t>Lopšelis-darželis „Žvaigždutė“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</si>
  <si>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</si>
  <si>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</si>
  <si>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</si>
  <si>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</si>
  <si>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„Rūta“</t>
  </si>
  <si>
    <t>Lopšelis-darželis „Taika“</t>
  </si>
  <si>
    <t>Lopšelis-darželis „Puriena“</t>
  </si>
  <si>
    <t>Lopšelis-darželis „Diemedis“</t>
  </si>
  <si>
    <t>Regos centras „Linelis“</t>
  </si>
  <si>
    <t>„Minties“ gimnazija</t>
  </si>
  <si>
    <t>„Vilties“ progimnazija</t>
  </si>
  <si>
    <t>„Aušros“ progimnazija</t>
  </si>
  <si>
    <t>„Šaltinio“ progimnazija</t>
  </si>
  <si>
    <t>„Vyturio“ progimnazija</t>
  </si>
  <si>
    <t>„Ąžuolo“ progimnazija</t>
  </si>
  <si>
    <t>„Žemynos“ progimnazija</t>
  </si>
  <si>
    <t>„Šviesos“ specialiojo ugdymo centras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</si>
  <si>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</si>
  <si>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</si>
  <si>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</si>
  <si>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</si>
  <si>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</si>
  <si>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</si>
  <si>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</t>
  </si>
  <si>
    <t xml:space="preserve">                        2. LĖŠOS 2019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</si>
  <si>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</si>
  <si>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</si>
  <si>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</si>
  <si>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</si>
  <si>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</si>
  <si>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</si>
  <si>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>11 KULTŪROS IR MENO PROGRAMA</t>
  </si>
  <si>
    <t xml:space="preserve">                       Iš viso 11 programai</t>
  </si>
  <si>
    <t>12  SPORTO PROGRAMA</t>
  </si>
  <si>
    <t xml:space="preserve">                       Iš viso 12 programai</t>
  </si>
  <si>
    <t>13 ŠVIETIMO IR UGDYMO PROGRAMA</t>
  </si>
  <si>
    <t xml:space="preserve">„Vilties“ progimnazija </t>
  </si>
  <si>
    <t>„Saulėtekio“ progimnazija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</si>
  <si>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</si>
  <si>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</si>
  <si>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</si>
  <si>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</si>
  <si>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                      Iš viso:</t>
  </si>
  <si>
    <t xml:space="preserve">                     3.  SAVIVALDYBĖS EINAMŲJŲ METŲ IŠLAIDOMS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</si>
  <si>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</si>
  <si>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</si>
  <si>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Specialioji tikslinė dotacija</t>
  </si>
  <si>
    <t xml:space="preserve">    </t>
  </si>
  <si>
    <t xml:space="preserve">  </t>
  </si>
  <si>
    <t xml:space="preserve">     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</si>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</sst>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</font>
    <font>
      <sz val="11"/>
      <color rgb="FFFF0000"/>
      <name val="Times New Roman"/>
      <family val="1"/>
      <charset val="186"/>
    </font>
    <font>
      <sz val="10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.5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4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/>
    <xf numFmtId="49" fontId="2" fillId="0" borderId="0" xfId="0" applyNumberFormat="1" applyFont="1"/>
    <xf numFmtId="49" fontId="0" fillId="0" borderId="0" xfId="0" applyNumberFormat="1"/>
    <xf numFmtId="49" fontId="2" fillId="0" borderId="0" xfId="0" applyNumberFormat="1" applyFont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2" fillId="0" borderId="0" xfId="0" applyNumberFormat="1" applyFont="1"/>
    <xf numFmtId="164" fontId="2" fillId="2" borderId="4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/>
    </xf>
    <xf numFmtId="164" fontId="5" fillId="2" borderId="1" xfId="0" applyNumberFormat="1" applyFont="1" applyFill="1" applyBorder="1"/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0" fontId="2" fillId="2" borderId="0" xfId="0" applyFont="1" applyFill="1"/>
    <xf numFmtId="164" fontId="1" fillId="2" borderId="10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12" fillId="2" borderId="1" xfId="0" applyNumberFormat="1" applyFont="1" applyFill="1" applyBorder="1" applyAlignment="1">
      <alignment horizontal="right" vertical="center" wrapText="1"/>
    </xf>
    <xf numFmtId="164" fontId="11" fillId="2" borderId="4" xfId="0" applyNumberFormat="1" applyFont="1" applyFill="1" applyBorder="1" applyAlignment="1">
      <alignment horizontal="right" vertical="center" wrapText="1"/>
    </xf>
    <xf numFmtId="164" fontId="12" fillId="2" borderId="4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/>
    <xf numFmtId="164" fontId="1" fillId="2" borderId="4" xfId="0" applyNumberFormat="1" applyFont="1" applyFill="1" applyBorder="1"/>
    <xf numFmtId="164" fontId="2" fillId="2" borderId="4" xfId="0" applyNumberFormat="1" applyFont="1" applyFill="1" applyBorder="1"/>
    <xf numFmtId="164" fontId="2" fillId="2" borderId="11" xfId="0" applyNumberFormat="1" applyFont="1" applyFill="1" applyBorder="1"/>
    <xf numFmtId="164" fontId="1" fillId="2" borderId="10" xfId="0" applyNumberFormat="1" applyFont="1" applyFill="1" applyBorder="1"/>
    <xf numFmtId="164" fontId="5" fillId="2" borderId="4" xfId="0" applyNumberFormat="1" applyFont="1" applyFill="1" applyBorder="1"/>
    <xf numFmtId="164" fontId="3" fillId="2" borderId="4" xfId="0" applyNumberFormat="1" applyFont="1" applyFill="1" applyBorder="1"/>
    <xf numFmtId="0" fontId="10" fillId="0" borderId="0" xfId="0" applyFont="1"/>
    <xf numFmtId="0" fontId="7" fillId="0" borderId="0" xfId="0" applyFont="1"/>
    <xf numFmtId="0" fontId="0" fillId="0" borderId="11" xfId="0" applyBorder="1"/>
    <xf numFmtId="0" fontId="25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/>
    <xf numFmtId="0" fontId="21" fillId="0" borderId="1" xfId="0" applyFont="1" applyBorder="1"/>
    <xf numFmtId="2" fontId="27" fillId="0" borderId="7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2" fontId="26" fillId="0" borderId="7" xfId="0" applyNumberFormat="1" applyFont="1" applyBorder="1" applyAlignment="1">
      <alignment horizontal="center" vertical="center" wrapText="1"/>
    </xf>
    <xf numFmtId="2" fontId="25" fillId="0" borderId="10" xfId="0" applyNumberFormat="1" applyFont="1" applyBorder="1" applyAlignment="1">
      <alignment horizontal="center" vertical="center" wrapText="1"/>
    </xf>
    <xf numFmtId="2" fontId="25" fillId="0" borderId="7" xfId="0" applyNumberFormat="1" applyFont="1" applyBorder="1" applyAlignment="1">
      <alignment horizontal="center" vertical="center" wrapText="1"/>
    </xf>
    <xf numFmtId="2" fontId="21" fillId="0" borderId="7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/>
    </xf>
    <xf numFmtId="0" fontId="21" fillId="2" borderId="7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/>
    <xf numFmtId="2" fontId="20" fillId="0" borderId="1" xfId="0" applyNumberFormat="1" applyFont="1" applyBorder="1" applyAlignment="1">
      <alignment horizontal="center" wrapText="1"/>
    </xf>
    <xf numFmtId="2" fontId="21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2" fontId="27" fillId="0" borderId="1" xfId="0" applyNumberFormat="1" applyFont="1" applyBorder="1" applyAlignment="1">
      <alignment horizontal="center" wrapText="1"/>
    </xf>
    <xf numFmtId="2" fontId="2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28" fillId="0" borderId="1" xfId="0" applyNumberFormat="1" applyFont="1" applyBorder="1" applyAlignment="1">
      <alignment wrapText="1"/>
    </xf>
    <xf numFmtId="2" fontId="29" fillId="0" borderId="1" xfId="0" applyNumberFormat="1" applyFont="1" applyBorder="1"/>
    <xf numFmtId="2" fontId="27" fillId="2" borderId="1" xfId="0" applyNumberFormat="1" applyFont="1" applyFill="1" applyBorder="1" applyAlignment="1">
      <alignment horizontal="center" wrapText="1"/>
    </xf>
    <xf numFmtId="2" fontId="27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2" fontId="30" fillId="0" borderId="1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top" wrapText="1"/>
    </xf>
    <xf numFmtId="0" fontId="7" fillId="0" borderId="1" xfId="0" applyFont="1" applyBorder="1"/>
    <xf numFmtId="0" fontId="32" fillId="0" borderId="0" xfId="0" applyFont="1"/>
    <xf numFmtId="0" fontId="5" fillId="0" borderId="0" xfId="0" applyFont="1" applyAlignment="1">
      <alignment vertical="center"/>
    </xf>
    <xf numFmtId="0" fontId="0" fillId="0" borderId="11" xfId="0" applyBorder="1" applyAlignment="1">
      <alignment horizontal="center"/>
    </xf>
    <xf numFmtId="2" fontId="0" fillId="0" borderId="7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2" fontId="27" fillId="0" borderId="10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33" fillId="0" borderId="1" xfId="0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vertical="top" wrapText="1"/>
    </xf>
    <xf numFmtId="0" fontId="7" fillId="0" borderId="1" xfId="1" applyFont="1" applyBorder="1"/>
    <xf numFmtId="2" fontId="27" fillId="0" borderId="1" xfId="0" applyNumberFormat="1" applyFont="1" applyBorder="1"/>
    <xf numFmtId="2" fontId="33" fillId="0" borderId="1" xfId="0" applyNumberFormat="1" applyFont="1" applyBorder="1"/>
    <xf numFmtId="164" fontId="7" fillId="2" borderId="2" xfId="0" applyNumberFormat="1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64" fontId="13" fillId="2" borderId="5" xfId="0" applyNumberFormat="1" applyFont="1" applyFill="1" applyBorder="1" applyAlignment="1">
      <alignment horizontal="left" vertical="center" wrapText="1"/>
    </xf>
    <xf numFmtId="164" fontId="14" fillId="2" borderId="4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15" fillId="2" borderId="5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wrapText="1"/>
    </xf>
    <xf numFmtId="164" fontId="10" fillId="2" borderId="6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wrapText="1"/>
    </xf>
    <xf numFmtId="164" fontId="10" fillId="2" borderId="7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16" fillId="2" borderId="4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/>
    <xf numFmtId="164" fontId="7" fillId="2" borderId="5" xfId="0" applyNumberFormat="1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15" fillId="2" borderId="7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vertical="center"/>
    </xf>
    <xf numFmtId="164" fontId="0" fillId="2" borderId="9" xfId="0" applyNumberFormat="1" applyFill="1" applyBorder="1"/>
    <xf numFmtId="164" fontId="0" fillId="2" borderId="4" xfId="0" applyNumberFormat="1" applyFill="1" applyBorder="1"/>
    <xf numFmtId="164" fontId="5" fillId="2" borderId="4" xfId="0" applyNumberFormat="1" applyFont="1" applyFill="1" applyBorder="1" applyAlignment="1">
      <alignment horizontal="right" vertical="center" wrapText="1"/>
    </xf>
    <xf numFmtId="164" fontId="10" fillId="2" borderId="5" xfId="0" applyNumberFormat="1" applyFont="1" applyFill="1" applyBorder="1" applyAlignment="1">
      <alignment wrapText="1"/>
    </xf>
    <xf numFmtId="164" fontId="10" fillId="2" borderId="7" xfId="0" applyNumberFormat="1" applyFont="1" applyFill="1" applyBorder="1" applyAlignment="1">
      <alignment wrapText="1"/>
    </xf>
    <xf numFmtId="164" fontId="5" fillId="2" borderId="3" xfId="0" applyNumberFormat="1" applyFont="1" applyFill="1" applyBorder="1" applyAlignment="1">
      <alignment horizontal="left" vertical="center"/>
    </xf>
    <xf numFmtId="164" fontId="17" fillId="2" borderId="9" xfId="0" applyNumberFormat="1" applyFont="1" applyFill="1" applyBorder="1" applyAlignment="1">
      <alignment horizontal="right" vertical="center" wrapText="1"/>
    </xf>
    <xf numFmtId="164" fontId="17" fillId="2" borderId="4" xfId="0" applyNumberFormat="1" applyFont="1" applyFill="1" applyBorder="1"/>
    <xf numFmtId="164" fontId="1" fillId="2" borderId="2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5" fillId="2" borderId="10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wrapText="1"/>
    </xf>
    <xf numFmtId="164" fontId="7" fillId="2" borderId="5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1" fillId="2" borderId="9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right" vertical="center" wrapText="1"/>
    </xf>
    <xf numFmtId="164" fontId="15" fillId="2" borderId="5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left" vertical="center" wrapText="1"/>
    </xf>
    <xf numFmtId="164" fontId="15" fillId="2" borderId="7" xfId="0" applyNumberFormat="1" applyFont="1" applyFill="1" applyBorder="1" applyAlignment="1">
      <alignment wrapText="1"/>
    </xf>
    <xf numFmtId="164" fontId="20" fillId="2" borderId="2" xfId="0" applyNumberFormat="1" applyFont="1" applyFill="1" applyBorder="1" applyAlignment="1">
      <alignment horizontal="left" vertical="center" wrapText="1"/>
    </xf>
    <xf numFmtId="164" fontId="21" fillId="2" borderId="3" xfId="0" applyNumberFormat="1" applyFont="1" applyFill="1" applyBorder="1" applyAlignment="1">
      <alignment horizontal="right" vertical="top" wrapText="1"/>
    </xf>
    <xf numFmtId="164" fontId="22" fillId="2" borderId="1" xfId="0" applyNumberFormat="1" applyFont="1" applyFill="1" applyBorder="1" applyAlignment="1">
      <alignment horizontal="righ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7" fillId="2" borderId="5" xfId="0" applyNumberFormat="1" applyFont="1" applyFill="1" applyBorder="1"/>
    <xf numFmtId="164" fontId="1" fillId="2" borderId="5" xfId="0" applyNumberFormat="1" applyFont="1" applyFill="1" applyBorder="1"/>
    <xf numFmtId="164" fontId="1" fillId="2" borderId="2" xfId="0" applyNumberFormat="1" applyFont="1" applyFill="1" applyBorder="1"/>
    <xf numFmtId="164" fontId="7" fillId="2" borderId="4" xfId="0" applyNumberFormat="1" applyFont="1" applyFill="1" applyBorder="1"/>
    <xf numFmtId="164" fontId="1" fillId="2" borderId="7" xfId="0" applyNumberFormat="1" applyFont="1" applyFill="1" applyBorder="1"/>
    <xf numFmtId="164" fontId="10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17" fillId="2" borderId="1" xfId="0" applyNumberFormat="1" applyFont="1" applyFill="1" applyBorder="1" applyAlignment="1">
      <alignment horizontal="right"/>
    </xf>
    <xf numFmtId="164" fontId="20" fillId="2" borderId="5" xfId="0" applyNumberFormat="1" applyFont="1" applyFill="1" applyBorder="1"/>
    <xf numFmtId="164" fontId="2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10" fillId="2" borderId="5" xfId="0" applyNumberFormat="1" applyFont="1" applyFill="1" applyBorder="1"/>
    <xf numFmtId="0" fontId="1" fillId="2" borderId="7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vertical="center" wrapText="1"/>
    </xf>
    <xf numFmtId="164" fontId="1" fillId="2" borderId="9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164" fontId="5" fillId="2" borderId="9" xfId="0" applyNumberFormat="1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5F3728-5983-4306-80DF-1E8C357BCC51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m. vasario 20 d. sprendimo Nr. 1-42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A9B82641-C588-43BB-A376-5AF291E66DB2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2600325</xdr:colOff>
      <xdr:row>0</xdr:row>
      <xdr:rowOff>38100</xdr:rowOff>
    </xdr:from>
    <xdr:to>
      <xdr:col>1</xdr:col>
      <xdr:colOff>1343026</xdr:colOff>
      <xdr:row>0</xdr:row>
      <xdr:rowOff>1095375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94FADF1F-9595-48B8-AC86-40FE4512C3AE}"/>
            </a:ext>
          </a:extLst>
        </xdr:cNvPr>
        <xdr:cNvSpPr txBox="1">
          <a:spLocks noChangeArrowheads="1"/>
        </xdr:cNvSpPr>
      </xdr:nvSpPr>
      <xdr:spPr bwMode="auto">
        <a:xfrm>
          <a:off x="2600325" y="38100"/>
          <a:ext cx="2724151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(Panevėžio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2020 m. birželio 23 d. sprendimo Nr. 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redakcija)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                                  1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0</xdr:row>
      <xdr:rowOff>0</xdr:rowOff>
    </xdr:from>
    <xdr:to>
      <xdr:col>5</xdr:col>
      <xdr:colOff>9524</xdr:colOff>
      <xdr:row>1</xdr:row>
      <xdr:rowOff>57150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10CBE136-332C-4B7A-B795-E1E6E80D108F}"/>
            </a:ext>
          </a:extLst>
        </xdr:cNvPr>
        <xdr:cNvSpPr txBox="1">
          <a:spLocks noChangeArrowheads="1"/>
        </xdr:cNvSpPr>
      </xdr:nvSpPr>
      <xdr:spPr bwMode="auto">
        <a:xfrm>
          <a:off x="3362324" y="0"/>
          <a:ext cx="2581275" cy="10287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36512</xdr:colOff>
      <xdr:row>0</xdr:row>
      <xdr:rowOff>15875</xdr:rowOff>
    </xdr:from>
    <xdr:to>
      <xdr:col>4</xdr:col>
      <xdr:colOff>698501</xdr:colOff>
      <xdr:row>1</xdr:row>
      <xdr:rowOff>23813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9E9517DF-B5A0-4751-931D-56EF5DBE745A}"/>
            </a:ext>
          </a:extLst>
        </xdr:cNvPr>
        <xdr:cNvSpPr txBox="1">
          <a:spLocks noChangeArrowheads="1"/>
        </xdr:cNvSpPr>
      </xdr:nvSpPr>
      <xdr:spPr bwMode="auto">
        <a:xfrm>
          <a:off x="2878137" y="15875"/>
          <a:ext cx="2932114" cy="976313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05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Panevėžio miesto savivaldybės tarybos </a:t>
          </a:r>
          <a:r>
            <a:rPr lang="lt-LT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2020 m.  vasario 20 d. sprendimo Nr. 1-42 </a:t>
          </a:r>
          <a:r>
            <a:rPr lang="lt-LT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(Panevėžio miesto savivaldybės tarybos </a:t>
          </a:r>
          <a:r>
            <a:rPr lang="lt-LT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2020 m. birželio 23 d. sprendimo Nr.  </a:t>
          </a:r>
          <a:r>
            <a:rPr lang="lt-LT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redakcija)</a:t>
          </a:r>
          <a:r>
            <a:rPr lang="lt-LT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                                  2 priedas</a:t>
          </a:r>
          <a:r>
            <a:rPr lang="lt-LT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1</xdr:row>
      <xdr:rowOff>0</xdr:rowOff>
    </xdr:from>
    <xdr:to>
      <xdr:col>4</xdr:col>
      <xdr:colOff>885824</xdr:colOff>
      <xdr:row>7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CD1CCC4-CCD4-44BB-9FCC-D77846C21996}"/>
            </a:ext>
          </a:extLst>
        </xdr:cNvPr>
        <xdr:cNvSpPr txBox="1">
          <a:spLocks noChangeArrowheads="1"/>
        </xdr:cNvSpPr>
      </xdr:nvSpPr>
      <xdr:spPr bwMode="auto">
        <a:xfrm>
          <a:off x="3257549" y="180975"/>
          <a:ext cx="2752725" cy="12858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(Panevėžio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2020 m. birželio 23 d. sprendimo Nr. 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redakcija)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                                  4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A27" sqref="A27"/>
    </sheetView>
  </sheetViews>
  <sheetFormatPr defaultRowHeight="15" x14ac:dyDescent="0.25"/>
  <cols>
    <col min="1" max="1" width="59.7109375" customWidth="1"/>
    <col min="2" max="2" width="26.5703125" customWidth="1"/>
    <col min="7" max="7" width="12.140625" customWidth="1"/>
  </cols>
  <sheetData>
    <row r="1" spans="1:9" ht="89.25" customHeight="1" x14ac:dyDescent="0.3">
      <c r="A1" s="1"/>
      <c r="B1" s="2"/>
    </row>
    <row r="2" spans="1:9" ht="14.45" x14ac:dyDescent="0.3">
      <c r="A2" s="194"/>
      <c r="B2" s="194"/>
    </row>
    <row r="3" spans="1:9" ht="14.45" x14ac:dyDescent="0.3">
      <c r="A3" s="3"/>
      <c r="B3" s="4"/>
    </row>
    <row r="4" spans="1:9" x14ac:dyDescent="0.25">
      <c r="A4" s="195" t="s">
        <v>0</v>
      </c>
      <c r="B4" s="195"/>
    </row>
    <row r="5" spans="1:9" ht="14.45" x14ac:dyDescent="0.3">
      <c r="A5" s="194"/>
      <c r="B5" s="194"/>
    </row>
    <row r="6" spans="1:9" ht="14.45" x14ac:dyDescent="0.3">
      <c r="A6" s="1"/>
      <c r="B6" s="2"/>
    </row>
    <row r="7" spans="1:9" ht="14.45" x14ac:dyDescent="0.3">
      <c r="A7" s="2"/>
      <c r="B7" s="19"/>
      <c r="C7" s="20"/>
      <c r="D7" s="20"/>
      <c r="E7" s="20"/>
      <c r="F7" s="20"/>
      <c r="G7" s="20"/>
      <c r="H7" s="20"/>
      <c r="I7" s="20"/>
    </row>
    <row r="8" spans="1:9" ht="18.75" customHeight="1" x14ac:dyDescent="0.25">
      <c r="A8" s="5" t="s">
        <v>1</v>
      </c>
      <c r="B8" s="5" t="s">
        <v>2</v>
      </c>
    </row>
    <row r="9" spans="1:9" ht="18.75" customHeight="1" x14ac:dyDescent="0.25">
      <c r="A9" s="6" t="s">
        <v>3</v>
      </c>
      <c r="B9" s="7">
        <f>SUM(B10+B12+B16)</f>
        <v>53895</v>
      </c>
    </row>
    <row r="10" spans="1:9" ht="15.75" customHeight="1" x14ac:dyDescent="0.25">
      <c r="A10" s="6" t="s">
        <v>4</v>
      </c>
      <c r="B10" s="7">
        <f>SUM(B11:B11)</f>
        <v>50655</v>
      </c>
    </row>
    <row r="11" spans="1:9" ht="17.25" customHeight="1" x14ac:dyDescent="0.25">
      <c r="A11" s="8" t="s">
        <v>5</v>
      </c>
      <c r="B11" s="9">
        <v>50655</v>
      </c>
    </row>
    <row r="12" spans="1:9" ht="15.75" customHeight="1" x14ac:dyDescent="0.25">
      <c r="A12" s="6" t="s">
        <v>6</v>
      </c>
      <c r="B12" s="7">
        <f>SUM(B13:B15)</f>
        <v>3075</v>
      </c>
    </row>
    <row r="13" spans="1:9" ht="16.5" customHeight="1" x14ac:dyDescent="0.25">
      <c r="A13" s="8" t="s">
        <v>7</v>
      </c>
      <c r="B13" s="9">
        <v>530</v>
      </c>
    </row>
    <row r="14" spans="1:9" ht="16.5" customHeight="1" x14ac:dyDescent="0.3">
      <c r="A14" s="8" t="s">
        <v>8</v>
      </c>
      <c r="B14" s="9">
        <v>45</v>
      </c>
    </row>
    <row r="15" spans="1:9" ht="16.5" customHeight="1" x14ac:dyDescent="0.3">
      <c r="A15" s="8" t="s">
        <v>9</v>
      </c>
      <c r="B15" s="9">
        <v>2500</v>
      </c>
    </row>
    <row r="16" spans="1:9" x14ac:dyDescent="0.25">
      <c r="A16" s="6" t="s">
        <v>10</v>
      </c>
      <c r="B16" s="7">
        <f>SUM(B17:B17)</f>
        <v>165</v>
      </c>
    </row>
    <row r="17" spans="1:7" x14ac:dyDescent="0.25">
      <c r="A17" s="8" t="s">
        <v>11</v>
      </c>
      <c r="B17" s="9">
        <v>165</v>
      </c>
    </row>
    <row r="18" spans="1:7" ht="16.5" customHeight="1" x14ac:dyDescent="0.3">
      <c r="A18" s="6" t="s">
        <v>12</v>
      </c>
      <c r="B18" s="7">
        <f>B19</f>
        <v>57283.900000000009</v>
      </c>
    </row>
    <row r="19" spans="1:7" x14ac:dyDescent="0.25">
      <c r="A19" s="6" t="s">
        <v>13</v>
      </c>
      <c r="B19" s="7">
        <f>SUM(B20+B26+B25)</f>
        <v>57283.900000000009</v>
      </c>
    </row>
    <row r="20" spans="1:7" x14ac:dyDescent="0.25">
      <c r="A20" s="6" t="s">
        <v>291</v>
      </c>
      <c r="B20" s="7">
        <f>B21+B22+B23+B24</f>
        <v>30784.600000000002</v>
      </c>
    </row>
    <row r="21" spans="1:7" ht="15.75" customHeight="1" x14ac:dyDescent="0.25">
      <c r="A21" s="8" t="s">
        <v>14</v>
      </c>
      <c r="B21" s="9">
        <v>3815.4</v>
      </c>
    </row>
    <row r="22" spans="1:7" ht="16.5" customHeight="1" x14ac:dyDescent="0.25">
      <c r="A22" s="10" t="s">
        <v>15</v>
      </c>
      <c r="B22" s="9">
        <v>24859</v>
      </c>
    </row>
    <row r="23" spans="1:7" ht="45" x14ac:dyDescent="0.25">
      <c r="A23" s="8" t="s">
        <v>16</v>
      </c>
      <c r="B23" s="9">
        <v>1884.7</v>
      </c>
    </row>
    <row r="24" spans="1:7" x14ac:dyDescent="0.25">
      <c r="A24" s="8" t="s">
        <v>17</v>
      </c>
      <c r="B24" s="11">
        <v>225.5</v>
      </c>
    </row>
    <row r="25" spans="1:7" ht="34.5" customHeight="1" x14ac:dyDescent="0.25">
      <c r="A25" s="13" t="s">
        <v>18</v>
      </c>
      <c r="B25" s="14">
        <v>18195.3</v>
      </c>
      <c r="F25" s="15"/>
    </row>
    <row r="26" spans="1:7" ht="16.5" customHeight="1" x14ac:dyDescent="0.3">
      <c r="A26" s="13" t="s">
        <v>19</v>
      </c>
      <c r="B26" s="14">
        <f>B27+B28+B29</f>
        <v>8304</v>
      </c>
      <c r="F26" s="15"/>
    </row>
    <row r="27" spans="1:7" ht="21" customHeight="1" x14ac:dyDescent="0.25">
      <c r="A27" s="8" t="s">
        <v>20</v>
      </c>
      <c r="B27" s="11">
        <v>6838.8</v>
      </c>
      <c r="G27" s="12"/>
    </row>
    <row r="28" spans="1:7" ht="34.5" customHeight="1" x14ac:dyDescent="0.25">
      <c r="A28" s="8" t="s">
        <v>21</v>
      </c>
      <c r="B28" s="11">
        <v>1422.7</v>
      </c>
    </row>
    <row r="29" spans="1:7" ht="18" customHeight="1" x14ac:dyDescent="0.25">
      <c r="A29" s="10" t="s">
        <v>19</v>
      </c>
      <c r="B29" s="11">
        <v>42.5</v>
      </c>
    </row>
    <row r="30" spans="1:7" x14ac:dyDescent="0.25">
      <c r="A30" s="6" t="s">
        <v>22</v>
      </c>
      <c r="B30" s="7">
        <f>SUM(B31+B35+B39+B42+B44)</f>
        <v>5865.9</v>
      </c>
    </row>
    <row r="31" spans="1:7" ht="18" customHeight="1" x14ac:dyDescent="0.25">
      <c r="A31" s="6" t="s">
        <v>23</v>
      </c>
      <c r="B31" s="7">
        <f>SUM(B32:B34)</f>
        <v>1630</v>
      </c>
    </row>
    <row r="32" spans="1:7" x14ac:dyDescent="0.25">
      <c r="A32" s="8" t="s">
        <v>24</v>
      </c>
      <c r="B32" s="9">
        <v>600</v>
      </c>
    </row>
    <row r="33" spans="1:2" x14ac:dyDescent="0.25">
      <c r="A33" s="8" t="s">
        <v>25</v>
      </c>
      <c r="B33" s="9">
        <v>1000</v>
      </c>
    </row>
    <row r="34" spans="1:2" x14ac:dyDescent="0.25">
      <c r="A34" s="8" t="s">
        <v>26</v>
      </c>
      <c r="B34" s="9">
        <v>30</v>
      </c>
    </row>
    <row r="35" spans="1:2" x14ac:dyDescent="0.25">
      <c r="A35" s="6" t="s">
        <v>27</v>
      </c>
      <c r="B35" s="14">
        <f>B36+B37+B38</f>
        <v>3535.8999999999996</v>
      </c>
    </row>
    <row r="36" spans="1:2" ht="17.25" customHeight="1" x14ac:dyDescent="0.25">
      <c r="A36" s="8" t="s">
        <v>28</v>
      </c>
      <c r="B36" s="16">
        <v>703.7</v>
      </c>
    </row>
    <row r="37" spans="1:2" x14ac:dyDescent="0.25">
      <c r="A37" s="8" t="s">
        <v>29</v>
      </c>
      <c r="B37" s="16">
        <v>554.5</v>
      </c>
    </row>
    <row r="38" spans="1:2" ht="16.5" customHeight="1" x14ac:dyDescent="0.25">
      <c r="A38" s="8" t="s">
        <v>30</v>
      </c>
      <c r="B38" s="16">
        <v>2277.6999999999998</v>
      </c>
    </row>
    <row r="39" spans="1:2" ht="17.25" customHeight="1" x14ac:dyDescent="0.25">
      <c r="A39" s="6" t="s">
        <v>31</v>
      </c>
      <c r="B39" s="17">
        <f>SUM(B40:B41)</f>
        <v>535</v>
      </c>
    </row>
    <row r="40" spans="1:2" x14ac:dyDescent="0.25">
      <c r="A40" s="8" t="s">
        <v>32</v>
      </c>
      <c r="B40" s="16">
        <v>50</v>
      </c>
    </row>
    <row r="41" spans="1:2" x14ac:dyDescent="0.25">
      <c r="A41" s="8" t="s">
        <v>33</v>
      </c>
      <c r="B41" s="16">
        <v>485</v>
      </c>
    </row>
    <row r="42" spans="1:2" x14ac:dyDescent="0.25">
      <c r="A42" s="6" t="s">
        <v>34</v>
      </c>
      <c r="B42" s="7">
        <f>B43</f>
        <v>65</v>
      </c>
    </row>
    <row r="43" spans="1:2" x14ac:dyDescent="0.25">
      <c r="A43" s="8" t="s">
        <v>34</v>
      </c>
      <c r="B43" s="9">
        <v>65</v>
      </c>
    </row>
    <row r="44" spans="1:2" x14ac:dyDescent="0.25">
      <c r="A44" s="6" t="s">
        <v>35</v>
      </c>
      <c r="B44" s="7">
        <f>SUM(B45)</f>
        <v>100</v>
      </c>
    </row>
    <row r="45" spans="1:2" x14ac:dyDescent="0.25">
      <c r="A45" s="8" t="s">
        <v>35</v>
      </c>
      <c r="B45" s="9">
        <v>100</v>
      </c>
    </row>
    <row r="46" spans="1:2" x14ac:dyDescent="0.25">
      <c r="A46" s="6" t="s">
        <v>36</v>
      </c>
      <c r="B46" s="7">
        <v>150</v>
      </c>
    </row>
    <row r="47" spans="1:2" ht="18" customHeight="1" x14ac:dyDescent="0.25">
      <c r="A47" s="6" t="s">
        <v>37</v>
      </c>
      <c r="B47" s="7">
        <f>B9+B18+B30+B46</f>
        <v>117194.8</v>
      </c>
    </row>
    <row r="48" spans="1:2" x14ac:dyDescent="0.25">
      <c r="A48" s="2"/>
      <c r="B48" s="2"/>
    </row>
    <row r="49" spans="2:2" x14ac:dyDescent="0.25">
      <c r="B49" s="18"/>
    </row>
  </sheetData>
  <mergeCells count="3">
    <mergeCell ref="A2:B2"/>
    <mergeCell ref="A4:B4"/>
    <mergeCell ref="A5:B5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8"/>
  <sheetViews>
    <sheetView zoomScale="120" zoomScaleNormal="120" workbookViewId="0">
      <pane ySplit="6" topLeftCell="A430" activePane="bottomLeft" state="frozen"/>
      <selection pane="bottomLeft"/>
    </sheetView>
  </sheetViews>
  <sheetFormatPr defaultColWidth="9.140625" defaultRowHeight="15" x14ac:dyDescent="0.25"/>
  <cols>
    <col min="1" max="1" width="42.5703125" style="2" customWidth="1"/>
    <col min="2" max="2" width="11.7109375" style="2" customWidth="1"/>
    <col min="3" max="3" width="11" style="2" customWidth="1"/>
    <col min="4" max="4" width="11.42578125" style="21" customWidth="1"/>
    <col min="5" max="5" width="12.28515625" style="2" customWidth="1"/>
    <col min="6" max="16384" width="9.140625" style="2"/>
  </cols>
  <sheetData>
    <row r="1" spans="1:5" ht="76.5" customHeight="1" x14ac:dyDescent="0.25"/>
    <row r="2" spans="1:5" ht="30.75" customHeight="1" x14ac:dyDescent="0.25">
      <c r="A2" s="196" t="s">
        <v>38</v>
      </c>
      <c r="B2" s="196"/>
      <c r="C2" s="196"/>
      <c r="D2" s="196"/>
      <c r="E2" s="196"/>
    </row>
    <row r="3" spans="1:5" hidden="1" x14ac:dyDescent="0.25"/>
    <row r="4" spans="1:5" ht="12.75" customHeight="1" x14ac:dyDescent="0.25">
      <c r="A4" s="197" t="s">
        <v>39</v>
      </c>
      <c r="B4" s="198" t="s">
        <v>2</v>
      </c>
      <c r="C4" s="202" t="s">
        <v>40</v>
      </c>
      <c r="D4" s="203"/>
      <c r="E4" s="204"/>
    </row>
    <row r="5" spans="1:5" ht="12.75" customHeight="1" x14ac:dyDescent="0.25">
      <c r="A5" s="198"/>
      <c r="B5" s="200"/>
      <c r="C5" s="202" t="s">
        <v>41</v>
      </c>
      <c r="D5" s="204"/>
      <c r="E5" s="198" t="s">
        <v>196</v>
      </c>
    </row>
    <row r="6" spans="1:5" ht="105.75" customHeight="1" x14ac:dyDescent="0.25">
      <c r="A6" s="199"/>
      <c r="B6" s="201"/>
      <c r="C6" s="22" t="s">
        <v>42</v>
      </c>
      <c r="D6" s="23" t="s">
        <v>43</v>
      </c>
      <c r="E6" s="201"/>
    </row>
    <row r="7" spans="1:5" s="33" customFormat="1" ht="25.5" customHeight="1" x14ac:dyDescent="0.25">
      <c r="A7" s="205" t="s">
        <v>44</v>
      </c>
      <c r="B7" s="206"/>
      <c r="C7" s="206"/>
      <c r="D7" s="206"/>
      <c r="E7" s="207"/>
    </row>
    <row r="8" spans="1:5" s="33" customFormat="1" ht="19.5" customHeight="1" x14ac:dyDescent="0.25">
      <c r="A8" s="121" t="s">
        <v>45</v>
      </c>
      <c r="B8" s="34">
        <f>B9</f>
        <v>278.8</v>
      </c>
      <c r="C8" s="34">
        <f t="shared" ref="C8:D8" si="0">C9</f>
        <v>278.8</v>
      </c>
      <c r="D8" s="34">
        <f t="shared" si="0"/>
        <v>246.1</v>
      </c>
      <c r="E8" s="34"/>
    </row>
    <row r="9" spans="1:5" s="33" customFormat="1" ht="14.25" customHeight="1" x14ac:dyDescent="0.25">
      <c r="A9" s="122" t="s">
        <v>46</v>
      </c>
      <c r="B9" s="123">
        <v>278.8</v>
      </c>
      <c r="C9" s="124">
        <v>278.8</v>
      </c>
      <c r="D9" s="124">
        <v>246.1</v>
      </c>
      <c r="E9" s="125"/>
    </row>
    <row r="10" spans="1:5" s="33" customFormat="1" ht="20.25" customHeight="1" x14ac:dyDescent="0.25">
      <c r="A10" s="121" t="s">
        <v>47</v>
      </c>
      <c r="B10" s="37">
        <f>SUM(B11:B17)</f>
        <v>6257.9000000000005</v>
      </c>
      <c r="C10" s="37">
        <f t="shared" ref="C10:E10" si="1">SUM(C11:C17)</f>
        <v>6182.9000000000005</v>
      </c>
      <c r="D10" s="37">
        <f t="shared" si="1"/>
        <v>5104.8000000000011</v>
      </c>
      <c r="E10" s="37">
        <f t="shared" si="1"/>
        <v>75</v>
      </c>
    </row>
    <row r="11" spans="1:5" s="33" customFormat="1" ht="17.25" customHeight="1" x14ac:dyDescent="0.25">
      <c r="A11" s="122" t="s">
        <v>48</v>
      </c>
      <c r="B11" s="38">
        <v>527</v>
      </c>
      <c r="C11" s="36">
        <v>527</v>
      </c>
      <c r="D11" s="36">
        <v>418.1</v>
      </c>
      <c r="E11" s="126"/>
    </row>
    <row r="12" spans="1:5" s="33" customFormat="1" ht="17.25" customHeight="1" x14ac:dyDescent="0.25">
      <c r="A12" s="122" t="s">
        <v>49</v>
      </c>
      <c r="B12" s="38">
        <v>14.5</v>
      </c>
      <c r="C12" s="36">
        <v>14.5</v>
      </c>
      <c r="D12" s="36"/>
      <c r="E12" s="126"/>
    </row>
    <row r="13" spans="1:5" s="33" customFormat="1" ht="15.75" customHeight="1" x14ac:dyDescent="0.25">
      <c r="A13" s="122" t="s">
        <v>50</v>
      </c>
      <c r="B13" s="27">
        <v>5300.7</v>
      </c>
      <c r="C13" s="28">
        <v>5227.5</v>
      </c>
      <c r="D13" s="28">
        <v>4362.6000000000004</v>
      </c>
      <c r="E13" s="127">
        <v>73.2</v>
      </c>
    </row>
    <row r="14" spans="1:5" s="33" customFormat="1" ht="39.75" customHeight="1" x14ac:dyDescent="0.25">
      <c r="A14" s="128" t="s">
        <v>51</v>
      </c>
      <c r="B14" s="129">
        <v>329</v>
      </c>
      <c r="C14" s="130">
        <v>329</v>
      </c>
      <c r="D14" s="26">
        <v>275.8</v>
      </c>
      <c r="E14" s="126"/>
    </row>
    <row r="15" spans="1:5" s="33" customFormat="1" ht="18" customHeight="1" x14ac:dyDescent="0.25">
      <c r="A15" s="128" t="s">
        <v>52</v>
      </c>
      <c r="B15" s="25">
        <v>23.8</v>
      </c>
      <c r="C15" s="26">
        <v>23.8</v>
      </c>
      <c r="D15" s="26">
        <v>23.5</v>
      </c>
      <c r="E15" s="126"/>
    </row>
    <row r="16" spans="1:5" s="33" customFormat="1" ht="18" customHeight="1" x14ac:dyDescent="0.25">
      <c r="A16" s="122" t="s">
        <v>53</v>
      </c>
      <c r="B16" s="38">
        <v>5.8</v>
      </c>
      <c r="C16" s="36">
        <v>5.8</v>
      </c>
      <c r="D16" s="36"/>
      <c r="E16" s="126"/>
    </row>
    <row r="17" spans="1:5" s="33" customFormat="1" ht="18" customHeight="1" x14ac:dyDescent="0.25">
      <c r="A17" s="131" t="s">
        <v>54</v>
      </c>
      <c r="B17" s="38">
        <v>57.1</v>
      </c>
      <c r="C17" s="38">
        <v>55.3</v>
      </c>
      <c r="D17" s="38">
        <v>24.8</v>
      </c>
      <c r="E17" s="132">
        <v>1.8</v>
      </c>
    </row>
    <row r="18" spans="1:5" s="33" customFormat="1" ht="35.25" customHeight="1" x14ac:dyDescent="0.25">
      <c r="A18" s="121" t="s">
        <v>55</v>
      </c>
      <c r="B18" s="37">
        <f>SUM(B19:B20)</f>
        <v>2249.4</v>
      </c>
      <c r="C18" s="37">
        <f>SUM(C19:C20)</f>
        <v>77</v>
      </c>
      <c r="D18" s="37"/>
      <c r="E18" s="37">
        <f>SUM(E19:E20)</f>
        <v>2172.4</v>
      </c>
    </row>
    <row r="19" spans="1:5" s="33" customFormat="1" ht="17.25" customHeight="1" x14ac:dyDescent="0.25">
      <c r="A19" s="122" t="s">
        <v>56</v>
      </c>
      <c r="B19" s="133">
        <v>2172.4</v>
      </c>
      <c r="C19" s="134"/>
      <c r="D19" s="134"/>
      <c r="E19" s="135">
        <v>2172.4</v>
      </c>
    </row>
    <row r="20" spans="1:5" s="33" customFormat="1" ht="28.5" customHeight="1" x14ac:dyDescent="0.25">
      <c r="A20" s="136" t="s">
        <v>57</v>
      </c>
      <c r="B20" s="28">
        <v>77</v>
      </c>
      <c r="C20" s="28">
        <v>77</v>
      </c>
      <c r="D20" s="28"/>
      <c r="E20" s="137"/>
    </row>
    <row r="21" spans="1:5" s="33" customFormat="1" ht="18" customHeight="1" x14ac:dyDescent="0.25">
      <c r="A21" s="121" t="s">
        <v>58</v>
      </c>
      <c r="B21" s="34">
        <f t="shared" ref="B21:E21" si="2">B8+B10+B18</f>
        <v>8786.1</v>
      </c>
      <c r="C21" s="35">
        <f t="shared" si="2"/>
        <v>6538.7000000000007</v>
      </c>
      <c r="D21" s="35">
        <f t="shared" si="2"/>
        <v>5350.9000000000015</v>
      </c>
      <c r="E21" s="35">
        <f t="shared" si="2"/>
        <v>2247.4</v>
      </c>
    </row>
    <row r="22" spans="1:5" s="33" customFormat="1" ht="18" customHeight="1" x14ac:dyDescent="0.25">
      <c r="A22" s="122" t="s">
        <v>59</v>
      </c>
      <c r="B22" s="25">
        <f>B9+B11+B12+B13+B16+B19+B20</f>
        <v>8376.2000000000007</v>
      </c>
      <c r="C22" s="25">
        <f t="shared" ref="C22:E22" si="3">C9+C11+C12+C13+C16+C19+C20</f>
        <v>6130.6</v>
      </c>
      <c r="D22" s="25">
        <f t="shared" si="3"/>
        <v>5026.8</v>
      </c>
      <c r="E22" s="25">
        <f t="shared" si="3"/>
        <v>2245.6</v>
      </c>
    </row>
    <row r="23" spans="1:5" s="33" customFormat="1" ht="43.5" customHeight="1" x14ac:dyDescent="0.25">
      <c r="A23" s="122" t="s">
        <v>60</v>
      </c>
      <c r="B23" s="25">
        <f>B14</f>
        <v>329</v>
      </c>
      <c r="C23" s="26">
        <f>C14</f>
        <v>329</v>
      </c>
      <c r="D23" s="36">
        <f>D14</f>
        <v>275.8</v>
      </c>
      <c r="E23" s="36"/>
    </row>
    <row r="24" spans="1:5" s="33" customFormat="1" ht="18" customHeight="1" x14ac:dyDescent="0.25">
      <c r="A24" s="128" t="s">
        <v>52</v>
      </c>
      <c r="B24" s="25">
        <f>B15</f>
        <v>23.8</v>
      </c>
      <c r="C24" s="25">
        <f t="shared" ref="C24:D24" si="4">C15</f>
        <v>23.8</v>
      </c>
      <c r="D24" s="25">
        <f t="shared" si="4"/>
        <v>23.5</v>
      </c>
      <c r="E24" s="36"/>
    </row>
    <row r="25" spans="1:5" s="33" customFormat="1" ht="17.25" customHeight="1" x14ac:dyDescent="0.25">
      <c r="A25" s="138" t="s">
        <v>61</v>
      </c>
      <c r="B25" s="25">
        <f>SUM(B17)</f>
        <v>57.1</v>
      </c>
      <c r="C25" s="25">
        <f>SUM(C17)</f>
        <v>55.3</v>
      </c>
      <c r="D25" s="25">
        <f>SUM(D17)</f>
        <v>24.8</v>
      </c>
      <c r="E25" s="25">
        <f>SUM(E17)</f>
        <v>1.8</v>
      </c>
    </row>
    <row r="26" spans="1:5" s="33" customFormat="1" ht="24" customHeight="1" x14ac:dyDescent="0.25">
      <c r="A26" s="226" t="s">
        <v>62</v>
      </c>
      <c r="B26" s="227"/>
      <c r="C26" s="227"/>
      <c r="D26" s="227"/>
      <c r="E26" s="228"/>
    </row>
    <row r="27" spans="1:5" s="33" customFormat="1" x14ac:dyDescent="0.25">
      <c r="A27" s="139" t="s">
        <v>47</v>
      </c>
      <c r="B27" s="140">
        <f>B28+B30+B29+B31</f>
        <v>29616</v>
      </c>
      <c r="C27" s="140">
        <f t="shared" ref="C27:E27" si="5">C28+C30+C29+C31</f>
        <v>3628.6</v>
      </c>
      <c r="D27" s="140">
        <f t="shared" si="5"/>
        <v>132.69999999999999</v>
      </c>
      <c r="E27" s="140">
        <f t="shared" si="5"/>
        <v>25987.4</v>
      </c>
    </row>
    <row r="28" spans="1:5" s="33" customFormat="1" ht="21" customHeight="1" x14ac:dyDescent="0.25">
      <c r="A28" s="122" t="s">
        <v>59</v>
      </c>
      <c r="B28" s="133">
        <v>1036.9000000000001</v>
      </c>
      <c r="C28" s="134">
        <v>156.1</v>
      </c>
      <c r="D28" s="134">
        <v>40.9</v>
      </c>
      <c r="E28" s="141">
        <v>880.8</v>
      </c>
    </row>
    <row r="29" spans="1:5" s="33" customFormat="1" ht="16.5" customHeight="1" x14ac:dyDescent="0.25">
      <c r="A29" s="122" t="s">
        <v>63</v>
      </c>
      <c r="B29" s="38">
        <v>6699</v>
      </c>
      <c r="C29" s="26"/>
      <c r="D29" s="28"/>
      <c r="E29" s="142">
        <v>6699</v>
      </c>
    </row>
    <row r="30" spans="1:5" s="33" customFormat="1" ht="15.75" customHeight="1" x14ac:dyDescent="0.25">
      <c r="A30" s="122" t="s">
        <v>64</v>
      </c>
      <c r="B30" s="133">
        <v>4311</v>
      </c>
      <c r="C30" s="143"/>
      <c r="D30" s="134"/>
      <c r="E30" s="144">
        <v>4311</v>
      </c>
    </row>
    <row r="31" spans="1:5" s="33" customFormat="1" ht="15.75" customHeight="1" x14ac:dyDescent="0.25">
      <c r="A31" s="138" t="s">
        <v>54</v>
      </c>
      <c r="B31" s="27">
        <v>17569.099999999999</v>
      </c>
      <c r="C31" s="25">
        <v>3472.5</v>
      </c>
      <c r="D31" s="28">
        <v>91.8</v>
      </c>
      <c r="E31" s="46">
        <v>14096.6</v>
      </c>
    </row>
    <row r="32" spans="1:5" s="33" customFormat="1" ht="21" customHeight="1" x14ac:dyDescent="0.25">
      <c r="A32" s="145" t="s">
        <v>65</v>
      </c>
      <c r="B32" s="37">
        <f>B27</f>
        <v>29616</v>
      </c>
      <c r="C32" s="37">
        <f t="shared" ref="C32:E33" si="6">C27</f>
        <v>3628.6</v>
      </c>
      <c r="D32" s="37">
        <f t="shared" si="6"/>
        <v>132.69999999999999</v>
      </c>
      <c r="E32" s="37">
        <f t="shared" si="6"/>
        <v>25987.4</v>
      </c>
    </row>
    <row r="33" spans="1:5" s="33" customFormat="1" ht="21" customHeight="1" x14ac:dyDescent="0.25">
      <c r="A33" s="122" t="s">
        <v>59</v>
      </c>
      <c r="B33" s="38">
        <f>B28</f>
        <v>1036.9000000000001</v>
      </c>
      <c r="C33" s="38">
        <f t="shared" si="6"/>
        <v>156.1</v>
      </c>
      <c r="D33" s="38">
        <f t="shared" si="6"/>
        <v>40.9</v>
      </c>
      <c r="E33" s="38">
        <f t="shared" si="6"/>
        <v>880.8</v>
      </c>
    </row>
    <row r="34" spans="1:5" s="33" customFormat="1" ht="15.75" customHeight="1" x14ac:dyDescent="0.25">
      <c r="A34" s="122" t="s">
        <v>63</v>
      </c>
      <c r="B34" s="38">
        <f>B29</f>
        <v>6699</v>
      </c>
      <c r="C34" s="38"/>
      <c r="D34" s="38"/>
      <c r="E34" s="38">
        <f>E29</f>
        <v>6699</v>
      </c>
    </row>
    <row r="35" spans="1:5" s="33" customFormat="1" ht="15.75" customHeight="1" x14ac:dyDescent="0.25">
      <c r="A35" s="131" t="s">
        <v>64</v>
      </c>
      <c r="B35" s="27">
        <f>B30</f>
        <v>4311</v>
      </c>
      <c r="C35" s="38"/>
      <c r="D35" s="38"/>
      <c r="E35" s="36">
        <f>E30</f>
        <v>4311</v>
      </c>
    </row>
    <row r="36" spans="1:5" s="33" customFormat="1" ht="15.75" customHeight="1" x14ac:dyDescent="0.25">
      <c r="A36" s="138" t="s">
        <v>54</v>
      </c>
      <c r="B36" s="36">
        <f>SUM(B31)</f>
        <v>17569.099999999999</v>
      </c>
      <c r="C36" s="36">
        <f t="shared" ref="C36:E36" si="7">SUM(C31)</f>
        <v>3472.5</v>
      </c>
      <c r="D36" s="36">
        <f t="shared" si="7"/>
        <v>91.8</v>
      </c>
      <c r="E36" s="36">
        <f t="shared" si="7"/>
        <v>14096.6</v>
      </c>
    </row>
    <row r="37" spans="1:5" s="33" customFormat="1" ht="29.25" customHeight="1" x14ac:dyDescent="0.25">
      <c r="A37" s="223" t="s">
        <v>66</v>
      </c>
      <c r="B37" s="224"/>
      <c r="C37" s="224"/>
      <c r="D37" s="224"/>
      <c r="E37" s="225"/>
    </row>
    <row r="38" spans="1:5" s="33" customFormat="1" ht="19.5" customHeight="1" x14ac:dyDescent="0.25">
      <c r="A38" s="139" t="s">
        <v>47</v>
      </c>
      <c r="B38" s="146">
        <f>B39</f>
        <v>270</v>
      </c>
      <c r="C38" s="146">
        <f t="shared" ref="C38:E38" si="8">C39</f>
        <v>110.6</v>
      </c>
      <c r="D38" s="146"/>
      <c r="E38" s="146">
        <f t="shared" si="8"/>
        <v>159.4</v>
      </c>
    </row>
    <row r="39" spans="1:5" s="33" customFormat="1" ht="17.25" customHeight="1" x14ac:dyDescent="0.25">
      <c r="A39" s="122" t="s">
        <v>67</v>
      </c>
      <c r="B39" s="25">
        <v>270</v>
      </c>
      <c r="C39" s="26">
        <v>110.6</v>
      </c>
      <c r="D39" s="26"/>
      <c r="E39" s="31">
        <v>159.4</v>
      </c>
    </row>
    <row r="40" spans="1:5" s="33" customFormat="1" ht="19.5" customHeight="1" x14ac:dyDescent="0.25">
      <c r="A40" s="121" t="s">
        <v>68</v>
      </c>
      <c r="B40" s="146">
        <f t="shared" ref="B40:E40" si="9">B38</f>
        <v>270</v>
      </c>
      <c r="C40" s="146">
        <f t="shared" si="9"/>
        <v>110.6</v>
      </c>
      <c r="D40" s="146"/>
      <c r="E40" s="146">
        <f t="shared" si="9"/>
        <v>159.4</v>
      </c>
    </row>
    <row r="41" spans="1:5" s="33" customFormat="1" ht="19.5" customHeight="1" x14ac:dyDescent="0.25">
      <c r="A41" s="138" t="s">
        <v>67</v>
      </c>
      <c r="B41" s="147">
        <f>B39</f>
        <v>270</v>
      </c>
      <c r="C41" s="143">
        <f>C39</f>
        <v>110.6</v>
      </c>
      <c r="D41" s="143"/>
      <c r="E41" s="25">
        <f>E39</f>
        <v>159.4</v>
      </c>
    </row>
    <row r="42" spans="1:5" s="33" customFormat="1" ht="24" customHeight="1" x14ac:dyDescent="0.25">
      <c r="A42" s="220" t="s">
        <v>69</v>
      </c>
      <c r="B42" s="221"/>
      <c r="C42" s="221"/>
      <c r="D42" s="221"/>
      <c r="E42" s="222"/>
    </row>
    <row r="43" spans="1:5" s="33" customFormat="1" ht="21" customHeight="1" x14ac:dyDescent="0.25">
      <c r="A43" s="139" t="s">
        <v>47</v>
      </c>
      <c r="B43" s="34">
        <f>B44+B45</f>
        <v>174.7</v>
      </c>
      <c r="C43" s="34">
        <f>C44+C45</f>
        <v>169.7</v>
      </c>
      <c r="D43" s="34"/>
      <c r="E43" s="34">
        <f t="shared" ref="E43" si="10">E44+E45</f>
        <v>5</v>
      </c>
    </row>
    <row r="44" spans="1:5" s="33" customFormat="1" ht="17.25" customHeight="1" x14ac:dyDescent="0.25">
      <c r="A44" s="131" t="s">
        <v>59</v>
      </c>
      <c r="B44" s="25">
        <v>156</v>
      </c>
      <c r="C44" s="26">
        <v>151</v>
      </c>
      <c r="D44" s="36"/>
      <c r="E44" s="31">
        <v>5</v>
      </c>
    </row>
    <row r="45" spans="1:5" s="33" customFormat="1" ht="17.25" customHeight="1" x14ac:dyDescent="0.25">
      <c r="A45" s="148" t="s">
        <v>52</v>
      </c>
      <c r="B45" s="25">
        <v>18.7</v>
      </c>
      <c r="C45" s="25">
        <v>18.7</v>
      </c>
      <c r="D45" s="36"/>
      <c r="E45" s="31"/>
    </row>
    <row r="46" spans="1:5" s="33" customFormat="1" ht="18" customHeight="1" x14ac:dyDescent="0.25">
      <c r="A46" s="121" t="s">
        <v>70</v>
      </c>
      <c r="B46" s="146">
        <f t="shared" ref="B46:E48" si="11">B43</f>
        <v>174.7</v>
      </c>
      <c r="C46" s="146">
        <f t="shared" si="11"/>
        <v>169.7</v>
      </c>
      <c r="D46" s="146"/>
      <c r="E46" s="146">
        <f t="shared" si="11"/>
        <v>5</v>
      </c>
    </row>
    <row r="47" spans="1:5" s="33" customFormat="1" ht="18.75" customHeight="1" x14ac:dyDescent="0.25">
      <c r="A47" s="122" t="s">
        <v>59</v>
      </c>
      <c r="B47" s="147">
        <f>B44</f>
        <v>156</v>
      </c>
      <c r="C47" s="147">
        <f>C44</f>
        <v>151</v>
      </c>
      <c r="D47" s="147"/>
      <c r="E47" s="147">
        <f t="shared" si="11"/>
        <v>5</v>
      </c>
    </row>
    <row r="48" spans="1:5" s="33" customFormat="1" ht="18.75" customHeight="1" x14ac:dyDescent="0.25">
      <c r="A48" s="138" t="s">
        <v>52</v>
      </c>
      <c r="B48" s="25">
        <f t="shared" si="11"/>
        <v>18.7</v>
      </c>
      <c r="C48" s="25">
        <f t="shared" si="11"/>
        <v>18.7</v>
      </c>
      <c r="D48" s="26"/>
      <c r="E48" s="26"/>
    </row>
    <row r="49" spans="1:5" s="33" customFormat="1" ht="37.5" customHeight="1" x14ac:dyDescent="0.25">
      <c r="A49" s="149" t="s">
        <v>71</v>
      </c>
      <c r="B49" s="150"/>
      <c r="C49" s="150"/>
      <c r="D49" s="150"/>
      <c r="E49" s="151"/>
    </row>
    <row r="50" spans="1:5" s="33" customFormat="1" ht="19.5" customHeight="1" x14ac:dyDescent="0.25">
      <c r="A50" s="139" t="s">
        <v>72</v>
      </c>
      <c r="B50" s="34">
        <f>SUM(B51)</f>
        <v>1498.9</v>
      </c>
      <c r="C50" s="34">
        <f>SUM(C51)</f>
        <v>1498.9</v>
      </c>
      <c r="D50" s="34"/>
      <c r="E50" s="34"/>
    </row>
    <row r="51" spans="1:5" s="33" customFormat="1" ht="21.75" customHeight="1" x14ac:dyDescent="0.25">
      <c r="A51" s="122" t="s">
        <v>67</v>
      </c>
      <c r="B51" s="25">
        <v>1498.9</v>
      </c>
      <c r="C51" s="26">
        <v>1498.9</v>
      </c>
      <c r="D51" s="36"/>
      <c r="E51" s="31"/>
    </row>
    <row r="52" spans="1:5" s="33" customFormat="1" ht="23.25" customHeight="1" x14ac:dyDescent="0.25">
      <c r="A52" s="139" t="s">
        <v>73</v>
      </c>
      <c r="B52" s="152">
        <f>SUM(B50)</f>
        <v>1498.9</v>
      </c>
      <c r="C52" s="152">
        <f>SUM(C50)</f>
        <v>1498.9</v>
      </c>
      <c r="D52" s="152"/>
      <c r="E52" s="152"/>
    </row>
    <row r="53" spans="1:5" s="33" customFormat="1" ht="18" customHeight="1" x14ac:dyDescent="0.25">
      <c r="A53" s="138" t="s">
        <v>74</v>
      </c>
      <c r="B53" s="25">
        <f>B51</f>
        <v>1498.9</v>
      </c>
      <c r="C53" s="25">
        <f>C51</f>
        <v>1498.9</v>
      </c>
      <c r="D53" s="25"/>
      <c r="E53" s="25"/>
    </row>
    <row r="54" spans="1:5" s="33" customFormat="1" ht="21.75" customHeight="1" x14ac:dyDescent="0.25">
      <c r="A54" s="208" t="s">
        <v>75</v>
      </c>
      <c r="B54" s="209"/>
      <c r="C54" s="209"/>
      <c r="D54" s="209"/>
      <c r="E54" s="210"/>
    </row>
    <row r="55" spans="1:5" s="33" customFormat="1" ht="15" customHeight="1" x14ac:dyDescent="0.25">
      <c r="A55" s="139" t="s">
        <v>47</v>
      </c>
      <c r="B55" s="34">
        <f>B56+B57</f>
        <v>323</v>
      </c>
      <c r="C55" s="34">
        <f t="shared" ref="C55:E55" si="12">C56+C57</f>
        <v>231</v>
      </c>
      <c r="D55" s="34"/>
      <c r="E55" s="34">
        <f t="shared" si="12"/>
        <v>92</v>
      </c>
    </row>
    <row r="56" spans="1:5" s="33" customFormat="1" ht="18" customHeight="1" x14ac:dyDescent="0.25">
      <c r="A56" s="153" t="s">
        <v>59</v>
      </c>
      <c r="B56" s="27">
        <v>60</v>
      </c>
      <c r="C56" s="28"/>
      <c r="D56" s="28"/>
      <c r="E56" s="28">
        <v>60</v>
      </c>
    </row>
    <row r="57" spans="1:5" s="33" customFormat="1" ht="18" customHeight="1" x14ac:dyDescent="0.25">
      <c r="A57" s="154" t="s">
        <v>76</v>
      </c>
      <c r="B57" s="27">
        <v>263</v>
      </c>
      <c r="C57" s="28">
        <v>231</v>
      </c>
      <c r="D57" s="28"/>
      <c r="E57" s="28">
        <v>32</v>
      </c>
    </row>
    <row r="58" spans="1:5" s="33" customFormat="1" ht="17.25" customHeight="1" x14ac:dyDescent="0.25">
      <c r="A58" s="145" t="s">
        <v>77</v>
      </c>
      <c r="B58" s="39">
        <f>B55</f>
        <v>323</v>
      </c>
      <c r="C58" s="39">
        <f>C55</f>
        <v>231</v>
      </c>
      <c r="D58" s="39"/>
      <c r="E58" s="39">
        <f t="shared" ref="E58:E59" si="13">E55</f>
        <v>92</v>
      </c>
    </row>
    <row r="59" spans="1:5" s="33" customFormat="1" ht="17.25" customHeight="1" x14ac:dyDescent="0.25">
      <c r="A59" s="153" t="s">
        <v>59</v>
      </c>
      <c r="B59" s="26">
        <f>B56</f>
        <v>60</v>
      </c>
      <c r="C59" s="26"/>
      <c r="D59" s="26"/>
      <c r="E59" s="26">
        <f t="shared" si="13"/>
        <v>60</v>
      </c>
    </row>
    <row r="60" spans="1:5" s="33" customFormat="1" ht="21" customHeight="1" x14ac:dyDescent="0.25">
      <c r="A60" s="154" t="s">
        <v>78</v>
      </c>
      <c r="B60" s="26">
        <f>B57</f>
        <v>263</v>
      </c>
      <c r="C60" s="26">
        <f t="shared" ref="C60:E60" si="14">C57</f>
        <v>231</v>
      </c>
      <c r="D60" s="26"/>
      <c r="E60" s="26">
        <f t="shared" si="14"/>
        <v>32</v>
      </c>
    </row>
    <row r="61" spans="1:5" s="33" customFormat="1" ht="21" customHeight="1" x14ac:dyDescent="0.25">
      <c r="A61" s="208" t="s">
        <v>79</v>
      </c>
      <c r="B61" s="209"/>
      <c r="C61" s="209"/>
      <c r="D61" s="209"/>
      <c r="E61" s="210"/>
    </row>
    <row r="62" spans="1:5" s="33" customFormat="1" ht="21" customHeight="1" x14ac:dyDescent="0.25">
      <c r="A62" s="139" t="s">
        <v>72</v>
      </c>
      <c r="B62" s="39">
        <f>B63</f>
        <v>201.9</v>
      </c>
      <c r="C62" s="39">
        <f t="shared" ref="C62:E62" si="15">C63</f>
        <v>41.9</v>
      </c>
      <c r="D62" s="39"/>
      <c r="E62" s="39">
        <f t="shared" si="15"/>
        <v>160</v>
      </c>
    </row>
    <row r="63" spans="1:5" s="33" customFormat="1" ht="21" customHeight="1" x14ac:dyDescent="0.25">
      <c r="A63" s="122" t="s">
        <v>67</v>
      </c>
      <c r="B63" s="26">
        <v>201.9</v>
      </c>
      <c r="C63" s="26">
        <v>41.9</v>
      </c>
      <c r="D63" s="26"/>
      <c r="E63" s="26">
        <v>160</v>
      </c>
    </row>
    <row r="64" spans="1:5" s="33" customFormat="1" ht="21" customHeight="1" x14ac:dyDescent="0.25">
      <c r="A64" s="139" t="s">
        <v>80</v>
      </c>
      <c r="B64" s="39">
        <f>B62</f>
        <v>201.9</v>
      </c>
      <c r="C64" s="39">
        <f t="shared" ref="C64:E65" si="16">C62</f>
        <v>41.9</v>
      </c>
      <c r="D64" s="39"/>
      <c r="E64" s="39">
        <f t="shared" si="16"/>
        <v>160</v>
      </c>
    </row>
    <row r="65" spans="1:5" s="33" customFormat="1" ht="21" customHeight="1" x14ac:dyDescent="0.25">
      <c r="A65" s="138" t="s">
        <v>74</v>
      </c>
      <c r="B65" s="26">
        <f>B63</f>
        <v>201.9</v>
      </c>
      <c r="C65" s="26">
        <f t="shared" si="16"/>
        <v>41.9</v>
      </c>
      <c r="D65" s="26"/>
      <c r="E65" s="26">
        <f t="shared" si="16"/>
        <v>160</v>
      </c>
    </row>
    <row r="66" spans="1:5" s="33" customFormat="1" ht="26.25" customHeight="1" x14ac:dyDescent="0.25">
      <c r="A66" s="155" t="s">
        <v>81</v>
      </c>
      <c r="B66" s="156"/>
      <c r="C66" s="156"/>
      <c r="D66" s="156"/>
      <c r="E66" s="157"/>
    </row>
    <row r="67" spans="1:5" s="33" customFormat="1" x14ac:dyDescent="0.25">
      <c r="A67" s="139" t="s">
        <v>47</v>
      </c>
      <c r="B67" s="39">
        <f>B68</f>
        <v>240</v>
      </c>
      <c r="C67" s="39">
        <f>C68</f>
        <v>240</v>
      </c>
      <c r="D67" s="39"/>
      <c r="E67" s="39"/>
    </row>
    <row r="68" spans="1:5" s="33" customFormat="1" x14ac:dyDescent="0.25">
      <c r="A68" s="138" t="s">
        <v>67</v>
      </c>
      <c r="B68" s="26">
        <v>240</v>
      </c>
      <c r="C68" s="26">
        <v>240</v>
      </c>
      <c r="D68" s="26"/>
      <c r="E68" s="31"/>
    </row>
    <row r="69" spans="1:5" s="33" customFormat="1" ht="15.75" x14ac:dyDescent="0.25">
      <c r="A69" s="121" t="s">
        <v>82</v>
      </c>
      <c r="B69" s="39">
        <f>B67</f>
        <v>240</v>
      </c>
      <c r="C69" s="39">
        <f>C67</f>
        <v>240</v>
      </c>
      <c r="D69" s="39"/>
      <c r="E69" s="39"/>
    </row>
    <row r="70" spans="1:5" s="33" customFormat="1" x14ac:dyDescent="0.25">
      <c r="A70" s="138" t="s">
        <v>67</v>
      </c>
      <c r="B70" s="26">
        <f>B68</f>
        <v>240</v>
      </c>
      <c r="C70" s="26">
        <f>C68</f>
        <v>240</v>
      </c>
      <c r="D70" s="26"/>
      <c r="E70" s="26"/>
    </row>
    <row r="71" spans="1:5" s="33" customFormat="1" ht="24.75" customHeight="1" x14ac:dyDescent="0.25">
      <c r="A71" s="158" t="s">
        <v>83</v>
      </c>
      <c r="B71" s="26"/>
      <c r="C71" s="26"/>
      <c r="D71" s="26"/>
      <c r="E71" s="31"/>
    </row>
    <row r="72" spans="1:5" s="33" customFormat="1" x14ac:dyDescent="0.25">
      <c r="A72" s="139" t="s">
        <v>47</v>
      </c>
      <c r="B72" s="146">
        <f>B73</f>
        <v>181</v>
      </c>
      <c r="C72" s="146">
        <f>C73</f>
        <v>121</v>
      </c>
      <c r="D72" s="146"/>
      <c r="E72" s="146">
        <f>E73</f>
        <v>60</v>
      </c>
    </row>
    <row r="73" spans="1:5" s="33" customFormat="1" x14ac:dyDescent="0.25">
      <c r="A73" s="138" t="s">
        <v>67</v>
      </c>
      <c r="B73" s="38">
        <v>181</v>
      </c>
      <c r="C73" s="26">
        <v>121</v>
      </c>
      <c r="D73" s="26"/>
      <c r="E73" s="31">
        <v>60</v>
      </c>
    </row>
    <row r="74" spans="1:5" s="33" customFormat="1" ht="15.75" x14ac:dyDescent="0.25">
      <c r="A74" s="145" t="s">
        <v>84</v>
      </c>
      <c r="B74" s="159">
        <f>B72</f>
        <v>181</v>
      </c>
      <c r="C74" s="159">
        <f>C72</f>
        <v>121</v>
      </c>
      <c r="D74" s="159"/>
      <c r="E74" s="159">
        <f>E72</f>
        <v>60</v>
      </c>
    </row>
    <row r="75" spans="1:5" s="33" customFormat="1" x14ac:dyDescent="0.25">
      <c r="A75" s="160" t="s">
        <v>67</v>
      </c>
      <c r="B75" s="161">
        <f>B73</f>
        <v>181</v>
      </c>
      <c r="C75" s="161">
        <f>C73</f>
        <v>121</v>
      </c>
      <c r="D75" s="161"/>
      <c r="E75" s="161">
        <f>E73</f>
        <v>60</v>
      </c>
    </row>
    <row r="76" spans="1:5" s="33" customFormat="1" ht="38.25" customHeight="1" x14ac:dyDescent="0.25">
      <c r="A76" s="211" t="s">
        <v>85</v>
      </c>
      <c r="B76" s="212"/>
      <c r="C76" s="212"/>
      <c r="D76" s="212"/>
      <c r="E76" s="213"/>
    </row>
    <row r="77" spans="1:5" s="33" customFormat="1" ht="16.5" customHeight="1" x14ac:dyDescent="0.25">
      <c r="A77" s="139" t="s">
        <v>47</v>
      </c>
      <c r="B77" s="162">
        <f>B78+B79</f>
        <v>8245.1</v>
      </c>
      <c r="C77" s="162">
        <f t="shared" ref="C77:E77" si="17">C78+C79</f>
        <v>6026.7</v>
      </c>
      <c r="D77" s="162"/>
      <c r="E77" s="162">
        <f t="shared" si="17"/>
        <v>2218.4</v>
      </c>
    </row>
    <row r="78" spans="1:5" s="33" customFormat="1" ht="19.5" customHeight="1" x14ac:dyDescent="0.25">
      <c r="A78" s="122" t="s">
        <v>59</v>
      </c>
      <c r="B78" s="27">
        <v>6822.4</v>
      </c>
      <c r="C78" s="28">
        <v>4604</v>
      </c>
      <c r="D78" s="28"/>
      <c r="E78" s="163">
        <v>2218.4</v>
      </c>
    </row>
    <row r="79" spans="1:5" s="33" customFormat="1" ht="40.5" customHeight="1" x14ac:dyDescent="0.25">
      <c r="A79" s="138" t="s">
        <v>86</v>
      </c>
      <c r="B79" s="27">
        <v>1422.7</v>
      </c>
      <c r="C79" s="28">
        <v>1422.7</v>
      </c>
      <c r="D79" s="28"/>
      <c r="E79" s="163"/>
    </row>
    <row r="80" spans="1:5" s="33" customFormat="1" ht="18.75" customHeight="1" x14ac:dyDescent="0.25">
      <c r="A80" s="145" t="s">
        <v>87</v>
      </c>
      <c r="B80" s="39">
        <f t="shared" ref="B80:E82" si="18">B77</f>
        <v>8245.1</v>
      </c>
      <c r="C80" s="39">
        <f t="shared" si="18"/>
        <v>6026.7</v>
      </c>
      <c r="D80" s="39"/>
      <c r="E80" s="39">
        <f>E77</f>
        <v>2218.4</v>
      </c>
    </row>
    <row r="81" spans="1:5" s="33" customFormat="1" ht="17.25" customHeight="1" x14ac:dyDescent="0.25">
      <c r="A81" s="122" t="s">
        <v>88</v>
      </c>
      <c r="B81" s="26">
        <f t="shared" si="18"/>
        <v>6822.4</v>
      </c>
      <c r="C81" s="26">
        <f t="shared" si="18"/>
        <v>4604</v>
      </c>
      <c r="D81" s="26"/>
      <c r="E81" s="26">
        <f t="shared" si="18"/>
        <v>2218.4</v>
      </c>
    </row>
    <row r="82" spans="1:5" s="33" customFormat="1" ht="38.25" customHeight="1" x14ac:dyDescent="0.25">
      <c r="A82" s="122" t="s">
        <v>89</v>
      </c>
      <c r="B82" s="143">
        <f t="shared" si="18"/>
        <v>1422.7</v>
      </c>
      <c r="C82" s="143">
        <f t="shared" si="18"/>
        <v>1422.7</v>
      </c>
      <c r="D82" s="143"/>
      <c r="E82" s="143"/>
    </row>
    <row r="83" spans="1:5" s="33" customFormat="1" ht="26.25" customHeight="1" x14ac:dyDescent="0.25">
      <c r="A83" s="214" t="s">
        <v>90</v>
      </c>
      <c r="B83" s="215"/>
      <c r="C83" s="215"/>
      <c r="D83" s="215"/>
      <c r="E83" s="216"/>
    </row>
    <row r="84" spans="1:5" s="33" customFormat="1" ht="18.75" customHeight="1" x14ac:dyDescent="0.25">
      <c r="A84" s="139" t="s">
        <v>47</v>
      </c>
      <c r="B84" s="39">
        <f>B85</f>
        <v>102</v>
      </c>
      <c r="C84" s="39">
        <f>C85</f>
        <v>102</v>
      </c>
      <c r="D84" s="39"/>
      <c r="E84" s="39"/>
    </row>
    <row r="85" spans="1:5" s="33" customFormat="1" ht="16.5" customHeight="1" x14ac:dyDescent="0.25">
      <c r="A85" s="122" t="s">
        <v>67</v>
      </c>
      <c r="B85" s="28">
        <v>102</v>
      </c>
      <c r="C85" s="28">
        <v>102</v>
      </c>
      <c r="D85" s="26"/>
      <c r="E85" s="31"/>
    </row>
    <row r="86" spans="1:5" s="33" customFormat="1" ht="19.5" customHeight="1" x14ac:dyDescent="0.25">
      <c r="A86" s="164" t="s">
        <v>91</v>
      </c>
      <c r="B86" s="146">
        <f>B87+B88</f>
        <v>833.8</v>
      </c>
      <c r="C86" s="39">
        <f>C87+C88</f>
        <v>829.8</v>
      </c>
      <c r="D86" s="39">
        <f>D87+D88</f>
        <v>720.8</v>
      </c>
      <c r="E86" s="39">
        <f>E87+E88</f>
        <v>4</v>
      </c>
    </row>
    <row r="87" spans="1:5" s="33" customFormat="1" x14ac:dyDescent="0.25">
      <c r="A87" s="122" t="s">
        <v>59</v>
      </c>
      <c r="B87" s="25">
        <v>830.8</v>
      </c>
      <c r="C87" s="26">
        <v>826.8</v>
      </c>
      <c r="D87" s="26">
        <v>720.8</v>
      </c>
      <c r="E87" s="31">
        <v>4</v>
      </c>
    </row>
    <row r="88" spans="1:5" s="33" customFormat="1" x14ac:dyDescent="0.25">
      <c r="A88" s="154" t="s">
        <v>78</v>
      </c>
      <c r="B88" s="25">
        <v>3</v>
      </c>
      <c r="C88" s="26">
        <v>3</v>
      </c>
      <c r="D88" s="26"/>
      <c r="E88" s="31"/>
    </row>
    <row r="89" spans="1:5" s="33" customFormat="1" ht="16.5" customHeight="1" x14ac:dyDescent="0.25">
      <c r="A89" s="165" t="s">
        <v>92</v>
      </c>
      <c r="B89" s="146">
        <f>B90+B91</f>
        <v>257.2</v>
      </c>
      <c r="C89" s="39">
        <f>C90+C91</f>
        <v>249.2</v>
      </c>
      <c r="D89" s="39">
        <f>D90+D91</f>
        <v>182.3</v>
      </c>
      <c r="E89" s="39">
        <f>E90+E91</f>
        <v>8</v>
      </c>
    </row>
    <row r="90" spans="1:5" s="33" customFormat="1" ht="20.25" customHeight="1" x14ac:dyDescent="0.25">
      <c r="A90" s="122" t="s">
        <v>88</v>
      </c>
      <c r="B90" s="25">
        <v>250.2</v>
      </c>
      <c r="C90" s="26">
        <v>242.2</v>
      </c>
      <c r="D90" s="26">
        <v>182.3</v>
      </c>
      <c r="E90" s="31">
        <v>8</v>
      </c>
    </row>
    <row r="91" spans="1:5" s="33" customFormat="1" ht="15" customHeight="1" x14ac:dyDescent="0.25">
      <c r="A91" s="154" t="s">
        <v>93</v>
      </c>
      <c r="B91" s="25">
        <v>7</v>
      </c>
      <c r="C91" s="26">
        <v>7</v>
      </c>
      <c r="D91" s="26"/>
      <c r="E91" s="31"/>
    </row>
    <row r="92" spans="1:5" s="33" customFormat="1" ht="17.25" customHeight="1" x14ac:dyDescent="0.25">
      <c r="A92" s="164" t="s">
        <v>94</v>
      </c>
      <c r="B92" s="146">
        <f t="shared" ref="B92:E92" si="19">B93+B94</f>
        <v>481.8</v>
      </c>
      <c r="C92" s="39">
        <f t="shared" si="19"/>
        <v>471.8</v>
      </c>
      <c r="D92" s="39">
        <f t="shared" si="19"/>
        <v>414.3</v>
      </c>
      <c r="E92" s="39">
        <f t="shared" si="19"/>
        <v>10</v>
      </c>
    </row>
    <row r="93" spans="1:5" s="33" customFormat="1" ht="19.5" customHeight="1" x14ac:dyDescent="0.25">
      <c r="A93" s="122" t="s">
        <v>88</v>
      </c>
      <c r="B93" s="25">
        <v>475.3</v>
      </c>
      <c r="C93" s="26">
        <v>467.3</v>
      </c>
      <c r="D93" s="26">
        <v>414.3</v>
      </c>
      <c r="E93" s="31">
        <v>8</v>
      </c>
    </row>
    <row r="94" spans="1:5" s="33" customFormat="1" ht="17.25" customHeight="1" x14ac:dyDescent="0.25">
      <c r="A94" s="154" t="s">
        <v>93</v>
      </c>
      <c r="B94" s="25">
        <v>6.5</v>
      </c>
      <c r="C94" s="26">
        <v>4.5</v>
      </c>
      <c r="D94" s="26"/>
      <c r="E94" s="31">
        <v>2</v>
      </c>
    </row>
    <row r="95" spans="1:5" s="33" customFormat="1" ht="18.75" customHeight="1" x14ac:dyDescent="0.25">
      <c r="A95" s="164" t="s">
        <v>95</v>
      </c>
      <c r="B95" s="146">
        <f>B96+B97</f>
        <v>386</v>
      </c>
      <c r="C95" s="146">
        <f t="shared" ref="C95:D95" si="20">C96+C97</f>
        <v>386</v>
      </c>
      <c r="D95" s="146">
        <f t="shared" si="20"/>
        <v>342.3</v>
      </c>
      <c r="E95" s="146"/>
    </row>
    <row r="96" spans="1:5" s="33" customFormat="1" ht="18" customHeight="1" x14ac:dyDescent="0.25">
      <c r="A96" s="122" t="s">
        <v>88</v>
      </c>
      <c r="B96" s="25">
        <v>361</v>
      </c>
      <c r="C96" s="26">
        <v>361</v>
      </c>
      <c r="D96" s="26">
        <v>337.7</v>
      </c>
      <c r="E96" s="31"/>
    </row>
    <row r="97" spans="1:5" s="33" customFormat="1" ht="17.25" customHeight="1" x14ac:dyDescent="0.25">
      <c r="A97" s="154" t="s">
        <v>93</v>
      </c>
      <c r="B97" s="25">
        <v>25</v>
      </c>
      <c r="C97" s="26">
        <v>25</v>
      </c>
      <c r="D97" s="26">
        <v>4.5999999999999996</v>
      </c>
      <c r="E97" s="31"/>
    </row>
    <row r="98" spans="1:5" s="33" customFormat="1" ht="15.75" customHeight="1" x14ac:dyDescent="0.25">
      <c r="A98" s="164" t="s">
        <v>96</v>
      </c>
      <c r="B98" s="146">
        <f>B99+B100</f>
        <v>469.6</v>
      </c>
      <c r="C98" s="39">
        <f>C99+C100</f>
        <v>469.6</v>
      </c>
      <c r="D98" s="39">
        <f>D99+D100</f>
        <v>379.8</v>
      </c>
      <c r="E98" s="39"/>
    </row>
    <row r="99" spans="1:5" s="33" customFormat="1" ht="15" customHeight="1" x14ac:dyDescent="0.25">
      <c r="A99" s="122" t="s">
        <v>59</v>
      </c>
      <c r="B99" s="27">
        <v>425.6</v>
      </c>
      <c r="C99" s="28">
        <v>425.6</v>
      </c>
      <c r="D99" s="28">
        <v>379.8</v>
      </c>
      <c r="E99" s="31"/>
    </row>
    <row r="100" spans="1:5" s="33" customFormat="1" ht="14.25" customHeight="1" x14ac:dyDescent="0.25">
      <c r="A100" s="154" t="s">
        <v>78</v>
      </c>
      <c r="B100" s="25">
        <v>44</v>
      </c>
      <c r="C100" s="26">
        <v>44</v>
      </c>
      <c r="D100" s="26"/>
      <c r="E100" s="31"/>
    </row>
    <row r="101" spans="1:5" s="33" customFormat="1" ht="32.25" customHeight="1" x14ac:dyDescent="0.25">
      <c r="A101" s="165" t="s">
        <v>97</v>
      </c>
      <c r="B101" s="146">
        <f>B102+B103</f>
        <v>993</v>
      </c>
      <c r="C101" s="146">
        <f>C102+C103</f>
        <v>984.3</v>
      </c>
      <c r="D101" s="146">
        <f>D102+D103</f>
        <v>564.79999999999995</v>
      </c>
      <c r="E101" s="146">
        <f>E102+E103</f>
        <v>8.6999999999999993</v>
      </c>
    </row>
    <row r="102" spans="1:5" s="33" customFormat="1" ht="18" customHeight="1" x14ac:dyDescent="0.25">
      <c r="A102" s="122" t="s">
        <v>59</v>
      </c>
      <c r="B102" s="25">
        <v>848</v>
      </c>
      <c r="C102" s="26">
        <v>848</v>
      </c>
      <c r="D102" s="26">
        <v>564.79999999999995</v>
      </c>
      <c r="E102" s="31"/>
    </row>
    <row r="103" spans="1:5" s="33" customFormat="1" x14ac:dyDescent="0.25">
      <c r="A103" s="153" t="s">
        <v>78</v>
      </c>
      <c r="B103" s="27">
        <v>145</v>
      </c>
      <c r="C103" s="28">
        <v>136.30000000000001</v>
      </c>
      <c r="D103" s="28"/>
      <c r="E103" s="32">
        <v>8.6999999999999993</v>
      </c>
    </row>
    <row r="104" spans="1:5" s="33" customFormat="1" ht="15.75" x14ac:dyDescent="0.25">
      <c r="A104" s="164" t="s">
        <v>98</v>
      </c>
      <c r="B104" s="146">
        <f>B105+B106</f>
        <v>1355</v>
      </c>
      <c r="C104" s="39">
        <f>C105+C106</f>
        <v>1355</v>
      </c>
      <c r="D104" s="39">
        <f>D105+D106</f>
        <v>1210.5999999999999</v>
      </c>
      <c r="E104" s="39"/>
    </row>
    <row r="105" spans="1:5" s="33" customFormat="1" x14ac:dyDescent="0.25">
      <c r="A105" s="122" t="s">
        <v>59</v>
      </c>
      <c r="B105" s="25">
        <v>1280</v>
      </c>
      <c r="C105" s="26">
        <v>1280</v>
      </c>
      <c r="D105" s="26">
        <v>1210.5999999999999</v>
      </c>
      <c r="E105" s="31"/>
    </row>
    <row r="106" spans="1:5" s="33" customFormat="1" ht="16.5" customHeight="1" x14ac:dyDescent="0.25">
      <c r="A106" s="154" t="s">
        <v>78</v>
      </c>
      <c r="B106" s="25">
        <v>75</v>
      </c>
      <c r="C106" s="26">
        <v>75</v>
      </c>
      <c r="D106" s="26"/>
      <c r="E106" s="31"/>
    </row>
    <row r="107" spans="1:5" s="33" customFormat="1" ht="16.5" customHeight="1" x14ac:dyDescent="0.25">
      <c r="A107" s="165" t="s">
        <v>99</v>
      </c>
      <c r="B107" s="146">
        <f>B108</f>
        <v>80.2</v>
      </c>
      <c r="C107" s="146">
        <f t="shared" ref="C107:D107" si="21">C108</f>
        <v>80.2</v>
      </c>
      <c r="D107" s="146">
        <f t="shared" si="21"/>
        <v>46.7</v>
      </c>
      <c r="E107" s="146"/>
    </row>
    <row r="108" spans="1:5" s="33" customFormat="1" ht="16.5" customHeight="1" x14ac:dyDescent="0.25">
      <c r="A108" s="153" t="s">
        <v>67</v>
      </c>
      <c r="B108" s="25">
        <v>80.2</v>
      </c>
      <c r="C108" s="26">
        <v>80.2</v>
      </c>
      <c r="D108" s="26">
        <v>46.7</v>
      </c>
      <c r="E108" s="31"/>
    </row>
    <row r="109" spans="1:5" s="33" customFormat="1" ht="15.75" x14ac:dyDescent="0.25">
      <c r="A109" s="164" t="s">
        <v>100</v>
      </c>
      <c r="B109" s="146">
        <f>B110+B111</f>
        <v>344.3</v>
      </c>
      <c r="C109" s="39">
        <f>C110+C111</f>
        <v>339.3</v>
      </c>
      <c r="D109" s="39">
        <f>D110+D111</f>
        <v>196.1</v>
      </c>
      <c r="E109" s="39">
        <f>E110+E111</f>
        <v>5</v>
      </c>
    </row>
    <row r="110" spans="1:5" s="33" customFormat="1" x14ac:dyDescent="0.25">
      <c r="A110" s="122" t="s">
        <v>59</v>
      </c>
      <c r="B110" s="25">
        <v>194.3</v>
      </c>
      <c r="C110" s="26">
        <v>194.3</v>
      </c>
      <c r="D110" s="26">
        <v>188.6</v>
      </c>
      <c r="E110" s="31"/>
    </row>
    <row r="111" spans="1:5" s="33" customFormat="1" x14ac:dyDescent="0.25">
      <c r="A111" s="153" t="s">
        <v>78</v>
      </c>
      <c r="B111" s="25">
        <v>150</v>
      </c>
      <c r="C111" s="26">
        <v>145</v>
      </c>
      <c r="D111" s="26">
        <v>7.5</v>
      </c>
      <c r="E111" s="31">
        <v>5</v>
      </c>
    </row>
    <row r="112" spans="1:5" s="33" customFormat="1" x14ac:dyDescent="0.25">
      <c r="A112" s="166" t="s">
        <v>101</v>
      </c>
      <c r="B112" s="146">
        <f>B84+B86+B89+B92+B95+B98+B101+B104+B109+B107</f>
        <v>5302.9</v>
      </c>
      <c r="C112" s="146">
        <f t="shared" ref="C112:E113" si="22">C84+C86+C89+C92+C95+C98+C101+C104+C109+C107</f>
        <v>5267.2</v>
      </c>
      <c r="D112" s="146">
        <f t="shared" si="22"/>
        <v>4057.6999999999994</v>
      </c>
      <c r="E112" s="146">
        <f t="shared" si="22"/>
        <v>35.700000000000003</v>
      </c>
    </row>
    <row r="113" spans="1:5" s="33" customFormat="1" x14ac:dyDescent="0.25">
      <c r="A113" s="122" t="s">
        <v>59</v>
      </c>
      <c r="B113" s="25">
        <f>B85+B87+B90+B93+B96+B99+B102+B105+B110+B108</f>
        <v>4847.3999999999996</v>
      </c>
      <c r="C113" s="25">
        <f t="shared" si="22"/>
        <v>4827.3999999999996</v>
      </c>
      <c r="D113" s="25">
        <f t="shared" si="22"/>
        <v>4045.5999999999995</v>
      </c>
      <c r="E113" s="25">
        <f t="shared" si="22"/>
        <v>20</v>
      </c>
    </row>
    <row r="114" spans="1:5" s="33" customFormat="1" ht="19.5" customHeight="1" x14ac:dyDescent="0.25">
      <c r="A114" s="154" t="s">
        <v>102</v>
      </c>
      <c r="B114" s="147">
        <f>B88+B91+B94+B97+B100+B103+B106+B111</f>
        <v>455.5</v>
      </c>
      <c r="C114" s="147">
        <f t="shared" ref="C114:E114" si="23">C88+C91+C94+C97+C100+C103+C106+C111</f>
        <v>439.8</v>
      </c>
      <c r="D114" s="147">
        <f t="shared" si="23"/>
        <v>12.1</v>
      </c>
      <c r="E114" s="147">
        <f t="shared" si="23"/>
        <v>15.7</v>
      </c>
    </row>
    <row r="115" spans="1:5" s="33" customFormat="1" ht="24" customHeight="1" x14ac:dyDescent="0.25">
      <c r="A115" s="149" t="s">
        <v>103</v>
      </c>
      <c r="B115" s="167"/>
      <c r="C115" s="167"/>
      <c r="D115" s="167"/>
      <c r="E115" s="168"/>
    </row>
    <row r="116" spans="1:5" s="33" customFormat="1" ht="20.25" customHeight="1" x14ac:dyDescent="0.25">
      <c r="A116" s="139" t="s">
        <v>47</v>
      </c>
      <c r="B116" s="39">
        <f>B117</f>
        <v>1230.5</v>
      </c>
      <c r="C116" s="39">
        <f>C117</f>
        <v>1230.5</v>
      </c>
      <c r="D116" s="39"/>
      <c r="E116" s="39"/>
    </row>
    <row r="117" spans="1:5" s="33" customFormat="1" ht="15.75" customHeight="1" x14ac:dyDescent="0.25">
      <c r="A117" s="138" t="s">
        <v>67</v>
      </c>
      <c r="B117" s="28">
        <v>1230.5</v>
      </c>
      <c r="C117" s="28">
        <v>1230.5</v>
      </c>
      <c r="D117" s="169"/>
      <c r="E117" s="31"/>
    </row>
    <row r="118" spans="1:5" s="33" customFormat="1" ht="18.75" customHeight="1" x14ac:dyDescent="0.25">
      <c r="A118" s="166" t="s">
        <v>104</v>
      </c>
      <c r="B118" s="34">
        <f>B119+B120</f>
        <v>2581.1999999999998</v>
      </c>
      <c r="C118" s="34">
        <f t="shared" ref="C118:E118" si="24">C119+C120</f>
        <v>2340.7999999999997</v>
      </c>
      <c r="D118" s="34">
        <f t="shared" si="24"/>
        <v>1809</v>
      </c>
      <c r="E118" s="34">
        <f t="shared" si="24"/>
        <v>240.4</v>
      </c>
    </row>
    <row r="119" spans="1:5" s="33" customFormat="1" ht="17.25" customHeight="1" x14ac:dyDescent="0.25">
      <c r="A119" s="122" t="s">
        <v>59</v>
      </c>
      <c r="B119" s="25">
        <v>2421.1999999999998</v>
      </c>
      <c r="C119" s="26">
        <v>2190.1999999999998</v>
      </c>
      <c r="D119" s="26">
        <v>1809</v>
      </c>
      <c r="E119" s="31">
        <v>231</v>
      </c>
    </row>
    <row r="120" spans="1:5" s="33" customFormat="1" ht="16.5" customHeight="1" x14ac:dyDescent="0.25">
      <c r="A120" s="153" t="s">
        <v>78</v>
      </c>
      <c r="B120" s="25">
        <v>160</v>
      </c>
      <c r="C120" s="26">
        <v>150.6</v>
      </c>
      <c r="D120" s="26"/>
      <c r="E120" s="31">
        <v>9.4</v>
      </c>
    </row>
    <row r="121" spans="1:5" s="33" customFormat="1" x14ac:dyDescent="0.25">
      <c r="A121" s="166" t="s">
        <v>105</v>
      </c>
      <c r="B121" s="146">
        <f t="shared" ref="B121:E122" si="25">B118+B116</f>
        <v>3811.7</v>
      </c>
      <c r="C121" s="146">
        <f t="shared" si="25"/>
        <v>3571.2999999999997</v>
      </c>
      <c r="D121" s="146">
        <f t="shared" si="25"/>
        <v>1809</v>
      </c>
      <c r="E121" s="146">
        <f t="shared" si="25"/>
        <v>240.4</v>
      </c>
    </row>
    <row r="122" spans="1:5" s="33" customFormat="1" ht="18.75" customHeight="1" x14ac:dyDescent="0.25">
      <c r="A122" s="122" t="s">
        <v>59</v>
      </c>
      <c r="B122" s="25">
        <f t="shared" si="25"/>
        <v>3651.7</v>
      </c>
      <c r="C122" s="25">
        <f>C119+C117</f>
        <v>3420.7</v>
      </c>
      <c r="D122" s="25">
        <f>D119+D117</f>
        <v>1809</v>
      </c>
      <c r="E122" s="25">
        <f t="shared" si="25"/>
        <v>231</v>
      </c>
    </row>
    <row r="123" spans="1:5" s="33" customFormat="1" x14ac:dyDescent="0.25">
      <c r="A123" s="153" t="s">
        <v>106</v>
      </c>
      <c r="B123" s="25">
        <f>B120</f>
        <v>160</v>
      </c>
      <c r="C123" s="25">
        <f>C120</f>
        <v>150.6</v>
      </c>
      <c r="D123" s="25"/>
      <c r="E123" s="25">
        <f>E120</f>
        <v>9.4</v>
      </c>
    </row>
    <row r="124" spans="1:5" s="33" customFormat="1" ht="25.5" customHeight="1" x14ac:dyDescent="0.25">
      <c r="A124" s="214" t="s">
        <v>107</v>
      </c>
      <c r="B124" s="215"/>
      <c r="C124" s="215"/>
      <c r="D124" s="215"/>
      <c r="E124" s="216"/>
    </row>
    <row r="125" spans="1:5" s="33" customFormat="1" ht="18.75" customHeight="1" x14ac:dyDescent="0.25">
      <c r="A125" s="164" t="s">
        <v>47</v>
      </c>
      <c r="B125" s="146">
        <f>SUM(B126:B130)</f>
        <v>2701.2</v>
      </c>
      <c r="C125" s="146">
        <f>SUM(C126:C130)</f>
        <v>2561.3999999999996</v>
      </c>
      <c r="D125" s="146"/>
      <c r="E125" s="146">
        <f t="shared" ref="E125" si="26">SUM(E126:E130)</f>
        <v>139.80000000000001</v>
      </c>
    </row>
    <row r="126" spans="1:5" s="33" customFormat="1" ht="17.25" customHeight="1" x14ac:dyDescent="0.25">
      <c r="A126" s="122" t="s">
        <v>88</v>
      </c>
      <c r="B126" s="27">
        <v>225.8</v>
      </c>
      <c r="C126" s="28">
        <v>225.8</v>
      </c>
      <c r="D126" s="26"/>
      <c r="E126" s="31"/>
    </row>
    <row r="127" spans="1:5" s="33" customFormat="1" ht="16.5" customHeight="1" x14ac:dyDescent="0.25">
      <c r="A127" s="170" t="s">
        <v>108</v>
      </c>
      <c r="B127" s="25">
        <v>1843.3</v>
      </c>
      <c r="C127" s="26">
        <v>1843.3</v>
      </c>
      <c r="D127" s="26"/>
      <c r="E127" s="171"/>
    </row>
    <row r="128" spans="1:5" s="33" customFormat="1" ht="16.5" customHeight="1" x14ac:dyDescent="0.25">
      <c r="A128" s="170" t="s">
        <v>52</v>
      </c>
      <c r="B128" s="25">
        <v>83.2</v>
      </c>
      <c r="C128" s="26">
        <v>83.2</v>
      </c>
      <c r="D128" s="26"/>
      <c r="E128" s="171"/>
    </row>
    <row r="129" spans="1:5" s="33" customFormat="1" ht="16.5" customHeight="1" x14ac:dyDescent="0.25">
      <c r="A129" s="122" t="s">
        <v>63</v>
      </c>
      <c r="B129" s="25">
        <v>139.80000000000001</v>
      </c>
      <c r="C129" s="26"/>
      <c r="D129" s="26"/>
      <c r="E129" s="171">
        <v>139.80000000000001</v>
      </c>
    </row>
    <row r="130" spans="1:5" s="33" customFormat="1" ht="16.5" customHeight="1" x14ac:dyDescent="0.25">
      <c r="A130" s="172" t="s">
        <v>61</v>
      </c>
      <c r="B130" s="27">
        <v>409.1</v>
      </c>
      <c r="C130" s="28">
        <v>409.1</v>
      </c>
      <c r="D130" s="26"/>
      <c r="E130" s="171"/>
    </row>
    <row r="131" spans="1:5" s="33" customFormat="1" ht="18" customHeight="1" x14ac:dyDescent="0.25">
      <c r="A131" s="165" t="s">
        <v>109</v>
      </c>
      <c r="B131" s="146">
        <f>B132+B133+B134</f>
        <v>1187.5</v>
      </c>
      <c r="C131" s="39">
        <f>C132+C133+C134</f>
        <v>1181.0999999999999</v>
      </c>
      <c r="D131" s="39">
        <f>D132+D133+D134</f>
        <v>964.40000000000009</v>
      </c>
      <c r="E131" s="39">
        <f>E132+E133+E134</f>
        <v>6.4</v>
      </c>
    </row>
    <row r="132" spans="1:5" s="33" customFormat="1" x14ac:dyDescent="0.25">
      <c r="A132" s="122" t="s">
        <v>59</v>
      </c>
      <c r="B132" s="25">
        <v>722.6</v>
      </c>
      <c r="C132" s="26">
        <v>722.6</v>
      </c>
      <c r="D132" s="26">
        <v>634.1</v>
      </c>
      <c r="E132" s="31"/>
    </row>
    <row r="133" spans="1:5" s="33" customFormat="1" ht="14.25" customHeight="1" x14ac:dyDescent="0.25">
      <c r="A133" s="153" t="s">
        <v>78</v>
      </c>
      <c r="B133" s="25">
        <v>116.8</v>
      </c>
      <c r="C133" s="26">
        <v>110.4</v>
      </c>
      <c r="D133" s="26"/>
      <c r="E133" s="31">
        <v>6.4</v>
      </c>
    </row>
    <row r="134" spans="1:5" s="33" customFormat="1" ht="18" customHeight="1" x14ac:dyDescent="0.25">
      <c r="A134" s="173" t="s">
        <v>108</v>
      </c>
      <c r="B134" s="25">
        <v>348.1</v>
      </c>
      <c r="C134" s="26">
        <v>348.1</v>
      </c>
      <c r="D134" s="26">
        <v>330.3</v>
      </c>
      <c r="E134" s="31"/>
    </row>
    <row r="135" spans="1:5" s="33" customFormat="1" ht="15.75" x14ac:dyDescent="0.25">
      <c r="A135" s="145" t="s">
        <v>110</v>
      </c>
      <c r="B135" s="146">
        <f>B136+B137+B138</f>
        <v>448.1</v>
      </c>
      <c r="C135" s="39">
        <f>C136+C137+C138</f>
        <v>448.1</v>
      </c>
      <c r="D135" s="39">
        <f>D136+D137+D138</f>
        <v>355.70000000000005</v>
      </c>
      <c r="E135" s="39"/>
    </row>
    <row r="136" spans="1:5" s="33" customFormat="1" x14ac:dyDescent="0.25">
      <c r="A136" s="122" t="s">
        <v>59</v>
      </c>
      <c r="B136" s="25">
        <v>276.5</v>
      </c>
      <c r="C136" s="26">
        <v>276.5</v>
      </c>
      <c r="D136" s="26">
        <v>234.3</v>
      </c>
      <c r="E136" s="31"/>
    </row>
    <row r="137" spans="1:5" s="33" customFormat="1" x14ac:dyDescent="0.25">
      <c r="A137" s="153" t="s">
        <v>78</v>
      </c>
      <c r="B137" s="25">
        <v>41.3</v>
      </c>
      <c r="C137" s="26">
        <v>41.3</v>
      </c>
      <c r="D137" s="26"/>
      <c r="E137" s="31"/>
    </row>
    <row r="138" spans="1:5" s="33" customFormat="1" ht="17.25" customHeight="1" x14ac:dyDescent="0.25">
      <c r="A138" s="173" t="s">
        <v>108</v>
      </c>
      <c r="B138" s="25">
        <v>130.30000000000001</v>
      </c>
      <c r="C138" s="26">
        <v>130.30000000000001</v>
      </c>
      <c r="D138" s="26">
        <v>121.4</v>
      </c>
      <c r="E138" s="31"/>
    </row>
    <row r="139" spans="1:5" s="33" customFormat="1" ht="15.75" x14ac:dyDescent="0.25">
      <c r="A139" s="121" t="s">
        <v>111</v>
      </c>
      <c r="B139" s="146">
        <f>B140+B141+B142</f>
        <v>933.5</v>
      </c>
      <c r="C139" s="146">
        <f>C140+C141+C142</f>
        <v>933.5</v>
      </c>
      <c r="D139" s="146">
        <f>D140+D141+D142</f>
        <v>792.59999999999991</v>
      </c>
      <c r="E139" s="146"/>
    </row>
    <row r="140" spans="1:5" s="33" customFormat="1" ht="17.25" customHeight="1" x14ac:dyDescent="0.25">
      <c r="A140" s="122" t="s">
        <v>59</v>
      </c>
      <c r="B140" s="25">
        <v>559.5</v>
      </c>
      <c r="C140" s="26">
        <v>559.5</v>
      </c>
      <c r="D140" s="26">
        <v>501.9</v>
      </c>
      <c r="E140" s="31"/>
    </row>
    <row r="141" spans="1:5" s="33" customFormat="1" ht="15.75" customHeight="1" x14ac:dyDescent="0.25">
      <c r="A141" s="153" t="s">
        <v>78</v>
      </c>
      <c r="B141" s="25">
        <v>69</v>
      </c>
      <c r="C141" s="26">
        <v>69</v>
      </c>
      <c r="D141" s="26"/>
      <c r="E141" s="31"/>
    </row>
    <row r="142" spans="1:5" s="33" customFormat="1" ht="15.75" customHeight="1" x14ac:dyDescent="0.25">
      <c r="A142" s="173" t="s">
        <v>108</v>
      </c>
      <c r="B142" s="25">
        <v>305</v>
      </c>
      <c r="C142" s="26">
        <v>305</v>
      </c>
      <c r="D142" s="26">
        <v>290.7</v>
      </c>
      <c r="E142" s="31"/>
    </row>
    <row r="143" spans="1:5" s="33" customFormat="1" ht="16.5" customHeight="1" x14ac:dyDescent="0.25">
      <c r="A143" s="121" t="s">
        <v>112</v>
      </c>
      <c r="B143" s="146">
        <f t="shared" ref="B143:E143" si="27">B144+B145+B146</f>
        <v>707.5</v>
      </c>
      <c r="C143" s="39">
        <f t="shared" si="27"/>
        <v>697.9</v>
      </c>
      <c r="D143" s="39">
        <f t="shared" si="27"/>
        <v>555.29999999999995</v>
      </c>
      <c r="E143" s="39">
        <f t="shared" si="27"/>
        <v>9.6</v>
      </c>
    </row>
    <row r="144" spans="1:5" s="33" customFormat="1" ht="16.5" customHeight="1" x14ac:dyDescent="0.25">
      <c r="A144" s="122" t="s">
        <v>59</v>
      </c>
      <c r="B144" s="25">
        <v>393.9</v>
      </c>
      <c r="C144" s="26">
        <v>393.9</v>
      </c>
      <c r="D144" s="26">
        <v>342.7</v>
      </c>
      <c r="E144" s="31"/>
    </row>
    <row r="145" spans="1:5" s="33" customFormat="1" ht="15" customHeight="1" x14ac:dyDescent="0.25">
      <c r="A145" s="153" t="s">
        <v>78</v>
      </c>
      <c r="B145" s="25">
        <v>85.9</v>
      </c>
      <c r="C145" s="26">
        <v>76.3</v>
      </c>
      <c r="D145" s="26"/>
      <c r="E145" s="31">
        <v>9.6</v>
      </c>
    </row>
    <row r="146" spans="1:5" s="33" customFormat="1" ht="15.75" customHeight="1" x14ac:dyDescent="0.25">
      <c r="A146" s="173" t="s">
        <v>108</v>
      </c>
      <c r="B146" s="25">
        <v>227.7</v>
      </c>
      <c r="C146" s="26">
        <v>227.7</v>
      </c>
      <c r="D146" s="26">
        <v>212.6</v>
      </c>
      <c r="E146" s="31"/>
    </row>
    <row r="147" spans="1:5" s="33" customFormat="1" ht="15.75" customHeight="1" x14ac:dyDescent="0.25">
      <c r="A147" s="174" t="s">
        <v>113</v>
      </c>
      <c r="B147" s="146">
        <f>B148+B149+B150</f>
        <v>788.4</v>
      </c>
      <c r="C147" s="39">
        <f>C148+C149+C150</f>
        <v>788.4</v>
      </c>
      <c r="D147" s="39">
        <f>D148+D149+D150</f>
        <v>621</v>
      </c>
      <c r="E147" s="39"/>
    </row>
    <row r="148" spans="1:5" s="33" customFormat="1" ht="17.25" customHeight="1" x14ac:dyDescent="0.25">
      <c r="A148" s="122" t="s">
        <v>59</v>
      </c>
      <c r="B148" s="25">
        <v>458.6</v>
      </c>
      <c r="C148" s="26">
        <v>458.6</v>
      </c>
      <c r="D148" s="26">
        <v>395.6</v>
      </c>
      <c r="E148" s="31"/>
    </row>
    <row r="149" spans="1:5" s="33" customFormat="1" x14ac:dyDescent="0.25">
      <c r="A149" s="153" t="s">
        <v>78</v>
      </c>
      <c r="B149" s="25">
        <v>90.3</v>
      </c>
      <c r="C149" s="25">
        <v>90.3</v>
      </c>
      <c r="D149" s="25"/>
      <c r="E149" s="31"/>
    </row>
    <row r="150" spans="1:5" s="33" customFormat="1" ht="18" customHeight="1" x14ac:dyDescent="0.25">
      <c r="A150" s="173" t="s">
        <v>108</v>
      </c>
      <c r="B150" s="25">
        <v>239.5</v>
      </c>
      <c r="C150" s="26">
        <v>239.5</v>
      </c>
      <c r="D150" s="26">
        <v>225.4</v>
      </c>
      <c r="E150" s="31"/>
    </row>
    <row r="151" spans="1:5" s="33" customFormat="1" ht="17.25" customHeight="1" x14ac:dyDescent="0.25">
      <c r="A151" s="121" t="s">
        <v>114</v>
      </c>
      <c r="B151" s="146">
        <f>B152+B153+B154</f>
        <v>415.3</v>
      </c>
      <c r="C151" s="39">
        <f>C152+C153+C154</f>
        <v>415.3</v>
      </c>
      <c r="D151" s="39">
        <f>D152+D153+D154</f>
        <v>333</v>
      </c>
      <c r="E151" s="39"/>
    </row>
    <row r="152" spans="1:5" s="33" customFormat="1" ht="17.25" customHeight="1" x14ac:dyDescent="0.25">
      <c r="A152" s="122" t="s">
        <v>59</v>
      </c>
      <c r="B152" s="25">
        <v>235.3</v>
      </c>
      <c r="C152" s="26">
        <v>235.3</v>
      </c>
      <c r="D152" s="26">
        <v>204</v>
      </c>
      <c r="E152" s="31"/>
    </row>
    <row r="153" spans="1:5" s="33" customFormat="1" ht="15" customHeight="1" x14ac:dyDescent="0.25">
      <c r="A153" s="153" t="s">
        <v>78</v>
      </c>
      <c r="B153" s="25">
        <v>43.2</v>
      </c>
      <c r="C153" s="26">
        <v>43.2</v>
      </c>
      <c r="D153" s="26"/>
      <c r="E153" s="31"/>
    </row>
    <row r="154" spans="1:5" s="33" customFormat="1" ht="16.5" customHeight="1" x14ac:dyDescent="0.25">
      <c r="A154" s="173" t="s">
        <v>108</v>
      </c>
      <c r="B154" s="25">
        <v>136.80000000000001</v>
      </c>
      <c r="C154" s="26">
        <v>136.80000000000001</v>
      </c>
      <c r="D154" s="26">
        <v>129</v>
      </c>
      <c r="E154" s="31"/>
    </row>
    <row r="155" spans="1:5" s="33" customFormat="1" ht="15.75" x14ac:dyDescent="0.25">
      <c r="A155" s="121" t="s">
        <v>115</v>
      </c>
      <c r="B155" s="146">
        <f>B156+B157+B158</f>
        <v>430.9</v>
      </c>
      <c r="C155" s="146">
        <f>C156+C157+C158</f>
        <v>430.9</v>
      </c>
      <c r="D155" s="146">
        <f>D156+D157+D158</f>
        <v>350.4</v>
      </c>
      <c r="E155" s="146"/>
    </row>
    <row r="156" spans="1:5" s="33" customFormat="1" ht="17.25" customHeight="1" x14ac:dyDescent="0.25">
      <c r="A156" s="122" t="s">
        <v>59</v>
      </c>
      <c r="B156" s="38">
        <v>264.2</v>
      </c>
      <c r="C156" s="26">
        <v>264.2</v>
      </c>
      <c r="D156" s="26">
        <v>234.9</v>
      </c>
      <c r="E156" s="31"/>
    </row>
    <row r="157" spans="1:5" s="33" customFormat="1" ht="15" customHeight="1" x14ac:dyDescent="0.25">
      <c r="A157" s="153" t="s">
        <v>78</v>
      </c>
      <c r="B157" s="25">
        <v>45.1</v>
      </c>
      <c r="C157" s="26">
        <v>45.1</v>
      </c>
      <c r="D157" s="26"/>
      <c r="E157" s="31"/>
    </row>
    <row r="158" spans="1:5" s="33" customFormat="1" ht="15.75" x14ac:dyDescent="0.25">
      <c r="A158" s="173" t="s">
        <v>108</v>
      </c>
      <c r="B158" s="42">
        <v>121.6</v>
      </c>
      <c r="C158" s="175">
        <v>121.6</v>
      </c>
      <c r="D158" s="176">
        <v>115.5</v>
      </c>
      <c r="E158" s="177"/>
    </row>
    <row r="159" spans="1:5" s="33" customFormat="1" ht="15.75" x14ac:dyDescent="0.25">
      <c r="A159" s="178" t="s">
        <v>116</v>
      </c>
      <c r="B159" s="41">
        <f>B160+B161+B162</f>
        <v>701.90000000000009</v>
      </c>
      <c r="C159" s="41">
        <f t="shared" ref="C159:D159" si="28">C160+C161+C162</f>
        <v>701.90000000000009</v>
      </c>
      <c r="D159" s="41">
        <f t="shared" si="28"/>
        <v>551</v>
      </c>
      <c r="E159" s="41"/>
    </row>
    <row r="160" spans="1:5" s="33" customFormat="1" x14ac:dyDescent="0.25">
      <c r="A160" s="122" t="s">
        <v>59</v>
      </c>
      <c r="B160" s="42">
        <v>413.8</v>
      </c>
      <c r="C160" s="31">
        <v>413.8</v>
      </c>
      <c r="D160" s="179">
        <v>351.2</v>
      </c>
      <c r="E160" s="42"/>
    </row>
    <row r="161" spans="1:5" s="33" customFormat="1" x14ac:dyDescent="0.25">
      <c r="A161" s="153" t="s">
        <v>78</v>
      </c>
      <c r="B161" s="42">
        <v>76.8</v>
      </c>
      <c r="C161" s="31">
        <v>76.8</v>
      </c>
      <c r="D161" s="179"/>
      <c r="E161" s="42"/>
    </row>
    <row r="162" spans="1:5" s="33" customFormat="1" x14ac:dyDescent="0.25">
      <c r="A162" s="173" t="s">
        <v>108</v>
      </c>
      <c r="B162" s="42">
        <v>211.3</v>
      </c>
      <c r="C162" s="31">
        <v>211.3</v>
      </c>
      <c r="D162" s="179">
        <v>199.8</v>
      </c>
      <c r="E162" s="41"/>
    </row>
    <row r="163" spans="1:5" s="33" customFormat="1" ht="15.75" x14ac:dyDescent="0.25">
      <c r="A163" s="178" t="s">
        <v>117</v>
      </c>
      <c r="B163" s="41">
        <f>B164+B165+B166</f>
        <v>678.9</v>
      </c>
      <c r="C163" s="40">
        <f>C164+C165+C166</f>
        <v>670</v>
      </c>
      <c r="D163" s="40">
        <f>D164+D165+D166</f>
        <v>548.09999999999991</v>
      </c>
      <c r="E163" s="40">
        <f>E164+E165+E166</f>
        <v>8.9</v>
      </c>
    </row>
    <row r="164" spans="1:5" s="33" customFormat="1" x14ac:dyDescent="0.25">
      <c r="A164" s="122" t="s">
        <v>59</v>
      </c>
      <c r="B164" s="42">
        <v>393.2</v>
      </c>
      <c r="C164" s="31">
        <v>393.2</v>
      </c>
      <c r="D164" s="179">
        <v>346.9</v>
      </c>
      <c r="E164" s="31"/>
    </row>
    <row r="165" spans="1:5" s="33" customFormat="1" x14ac:dyDescent="0.25">
      <c r="A165" s="153" t="s">
        <v>78</v>
      </c>
      <c r="B165" s="42">
        <v>73</v>
      </c>
      <c r="C165" s="31">
        <v>64.099999999999994</v>
      </c>
      <c r="D165" s="179"/>
      <c r="E165" s="31">
        <v>8.9</v>
      </c>
    </row>
    <row r="166" spans="1:5" s="33" customFormat="1" x14ac:dyDescent="0.25">
      <c r="A166" s="173" t="s">
        <v>108</v>
      </c>
      <c r="B166" s="42">
        <v>212.7</v>
      </c>
      <c r="C166" s="31">
        <v>212.7</v>
      </c>
      <c r="D166" s="179">
        <v>201.2</v>
      </c>
      <c r="E166" s="31"/>
    </row>
    <row r="167" spans="1:5" s="33" customFormat="1" ht="15.75" x14ac:dyDescent="0.25">
      <c r="A167" s="178" t="s">
        <v>118</v>
      </c>
      <c r="B167" s="41">
        <f>B168+B169+B170</f>
        <v>442.20000000000005</v>
      </c>
      <c r="C167" s="40">
        <f>C168+C169+C170</f>
        <v>441.5</v>
      </c>
      <c r="D167" s="40">
        <f>D168+D169+D170</f>
        <v>354.4</v>
      </c>
      <c r="E167" s="40">
        <f>E168+E169+E170</f>
        <v>0.7</v>
      </c>
    </row>
    <row r="168" spans="1:5" s="33" customFormat="1" x14ac:dyDescent="0.25">
      <c r="A168" s="122" t="s">
        <v>59</v>
      </c>
      <c r="B168" s="42">
        <v>257.60000000000002</v>
      </c>
      <c r="C168" s="31">
        <v>257.60000000000002</v>
      </c>
      <c r="D168" s="179">
        <v>224.6</v>
      </c>
      <c r="E168" s="31"/>
    </row>
    <row r="169" spans="1:5" s="33" customFormat="1" x14ac:dyDescent="0.25">
      <c r="A169" s="153" t="s">
        <v>78</v>
      </c>
      <c r="B169" s="42">
        <v>48.2</v>
      </c>
      <c r="C169" s="31">
        <v>47.5</v>
      </c>
      <c r="D169" s="179"/>
      <c r="E169" s="31">
        <v>0.7</v>
      </c>
    </row>
    <row r="170" spans="1:5" s="33" customFormat="1" x14ac:dyDescent="0.25">
      <c r="A170" s="173" t="s">
        <v>108</v>
      </c>
      <c r="B170" s="42">
        <v>136.4</v>
      </c>
      <c r="C170" s="31">
        <v>136.4</v>
      </c>
      <c r="D170" s="179">
        <v>129.80000000000001</v>
      </c>
      <c r="E170" s="31"/>
    </row>
    <row r="171" spans="1:5" s="33" customFormat="1" ht="15.75" x14ac:dyDescent="0.25">
      <c r="A171" s="180" t="s">
        <v>119</v>
      </c>
      <c r="B171" s="41">
        <f>B172+B173+B174</f>
        <v>417.59999999999997</v>
      </c>
      <c r="C171" s="41">
        <f>C172+C173+C174</f>
        <v>416.59999999999997</v>
      </c>
      <c r="D171" s="41">
        <f>D172+D173+D174</f>
        <v>325.89999999999998</v>
      </c>
      <c r="E171" s="41">
        <f>E172+E173+E174</f>
        <v>1</v>
      </c>
    </row>
    <row r="172" spans="1:5" s="33" customFormat="1" x14ac:dyDescent="0.25">
      <c r="A172" s="122" t="s">
        <v>59</v>
      </c>
      <c r="B172" s="42">
        <v>239.7</v>
      </c>
      <c r="C172" s="31">
        <v>239.7</v>
      </c>
      <c r="D172" s="179">
        <v>197.6</v>
      </c>
      <c r="E172" s="31"/>
    </row>
    <row r="173" spans="1:5" s="33" customFormat="1" x14ac:dyDescent="0.25">
      <c r="A173" s="153" t="s">
        <v>78</v>
      </c>
      <c r="B173" s="42">
        <v>42.2</v>
      </c>
      <c r="C173" s="31">
        <v>41.2</v>
      </c>
      <c r="D173" s="179"/>
      <c r="E173" s="31">
        <v>1</v>
      </c>
    </row>
    <row r="174" spans="1:5" s="33" customFormat="1" x14ac:dyDescent="0.25">
      <c r="A174" s="173" t="s">
        <v>108</v>
      </c>
      <c r="B174" s="42">
        <v>135.69999999999999</v>
      </c>
      <c r="C174" s="31">
        <v>135.69999999999999</v>
      </c>
      <c r="D174" s="179">
        <v>128.30000000000001</v>
      </c>
      <c r="E174" s="31"/>
    </row>
    <row r="175" spans="1:5" s="33" customFormat="1" ht="15.75" x14ac:dyDescent="0.25">
      <c r="A175" s="178" t="s">
        <v>120</v>
      </c>
      <c r="B175" s="41">
        <f>B176+B177+B178</f>
        <v>743.3</v>
      </c>
      <c r="C175" s="41">
        <f>C176+C177+C178</f>
        <v>741.3</v>
      </c>
      <c r="D175" s="41">
        <f>D176+D177+D178</f>
        <v>585</v>
      </c>
      <c r="E175" s="41">
        <f>E176+E177+E178</f>
        <v>2</v>
      </c>
    </row>
    <row r="176" spans="1:5" s="33" customFormat="1" x14ac:dyDescent="0.25">
      <c r="A176" s="122" t="s">
        <v>59</v>
      </c>
      <c r="B176" s="42">
        <v>408.1</v>
      </c>
      <c r="C176" s="31">
        <v>408.1</v>
      </c>
      <c r="D176" s="179">
        <v>356.8</v>
      </c>
      <c r="E176" s="31"/>
    </row>
    <row r="177" spans="1:5" s="33" customFormat="1" x14ac:dyDescent="0.25">
      <c r="A177" s="153" t="s">
        <v>78</v>
      </c>
      <c r="B177" s="42">
        <v>90.5</v>
      </c>
      <c r="C177" s="31">
        <v>88.5</v>
      </c>
      <c r="D177" s="179"/>
      <c r="E177" s="31">
        <v>2</v>
      </c>
    </row>
    <row r="178" spans="1:5" s="33" customFormat="1" x14ac:dyDescent="0.25">
      <c r="A178" s="173" t="s">
        <v>108</v>
      </c>
      <c r="B178" s="42">
        <v>244.7</v>
      </c>
      <c r="C178" s="31">
        <v>244.7</v>
      </c>
      <c r="D178" s="179">
        <v>228.2</v>
      </c>
      <c r="E178" s="31"/>
    </row>
    <row r="179" spans="1:5" s="33" customFormat="1" ht="15.75" x14ac:dyDescent="0.25">
      <c r="A179" s="180" t="s">
        <v>121</v>
      </c>
      <c r="B179" s="41">
        <f>B180+B181+B182</f>
        <v>420.5</v>
      </c>
      <c r="C179" s="40">
        <f>C180+C181+C182</f>
        <v>420.5</v>
      </c>
      <c r="D179" s="40">
        <f>D180+D181+D182</f>
        <v>322.60000000000002</v>
      </c>
      <c r="E179" s="40"/>
    </row>
    <row r="180" spans="1:5" s="33" customFormat="1" x14ac:dyDescent="0.25">
      <c r="A180" s="122" t="s">
        <v>59</v>
      </c>
      <c r="B180" s="42">
        <v>254.9</v>
      </c>
      <c r="C180" s="31">
        <v>254.9</v>
      </c>
      <c r="D180" s="179">
        <v>213.3</v>
      </c>
      <c r="E180" s="31"/>
    </row>
    <row r="181" spans="1:5" s="33" customFormat="1" x14ac:dyDescent="0.25">
      <c r="A181" s="153" t="s">
        <v>78</v>
      </c>
      <c r="B181" s="42">
        <v>43.4</v>
      </c>
      <c r="C181" s="31">
        <v>43.4</v>
      </c>
      <c r="D181" s="179"/>
      <c r="E181" s="31"/>
    </row>
    <row r="182" spans="1:5" s="33" customFormat="1" x14ac:dyDescent="0.25">
      <c r="A182" s="173" t="s">
        <v>108</v>
      </c>
      <c r="B182" s="42">
        <v>122.2</v>
      </c>
      <c r="C182" s="31">
        <v>122.2</v>
      </c>
      <c r="D182" s="179">
        <v>109.3</v>
      </c>
      <c r="E182" s="31"/>
    </row>
    <row r="183" spans="1:5" s="33" customFormat="1" ht="15.75" x14ac:dyDescent="0.25">
      <c r="A183" s="178" t="s">
        <v>122</v>
      </c>
      <c r="B183" s="41">
        <f>B184+B185+B186</f>
        <v>527.6</v>
      </c>
      <c r="C183" s="41">
        <f>C184+C185+C186</f>
        <v>527.6</v>
      </c>
      <c r="D183" s="41">
        <f>D184+D185+D186</f>
        <v>424.9</v>
      </c>
      <c r="E183" s="41"/>
    </row>
    <row r="184" spans="1:5" s="33" customFormat="1" x14ac:dyDescent="0.25">
      <c r="A184" s="122" t="s">
        <v>59</v>
      </c>
      <c r="B184" s="42">
        <v>296.7</v>
      </c>
      <c r="C184" s="31">
        <v>296.7</v>
      </c>
      <c r="D184" s="179">
        <v>261.2</v>
      </c>
      <c r="E184" s="31"/>
    </row>
    <row r="185" spans="1:5" s="33" customFormat="1" x14ac:dyDescent="0.25">
      <c r="A185" s="153" t="s">
        <v>78</v>
      </c>
      <c r="B185" s="42">
        <v>58.8</v>
      </c>
      <c r="C185" s="31">
        <v>58.8</v>
      </c>
      <c r="D185" s="179"/>
      <c r="E185" s="31"/>
    </row>
    <row r="186" spans="1:5" s="33" customFormat="1" x14ac:dyDescent="0.25">
      <c r="A186" s="173" t="s">
        <v>108</v>
      </c>
      <c r="B186" s="42">
        <v>172.1</v>
      </c>
      <c r="C186" s="31">
        <v>172.1</v>
      </c>
      <c r="D186" s="179">
        <v>163.69999999999999</v>
      </c>
      <c r="E186" s="31"/>
    </row>
    <row r="187" spans="1:5" s="33" customFormat="1" ht="15.75" x14ac:dyDescent="0.25">
      <c r="A187" s="180" t="s">
        <v>123</v>
      </c>
      <c r="B187" s="41">
        <f>B188+B189+B190</f>
        <v>759.7</v>
      </c>
      <c r="C187" s="40">
        <f>C188+C189+C190</f>
        <v>759.7</v>
      </c>
      <c r="D187" s="40">
        <f>D188+D189+D190</f>
        <v>646.6</v>
      </c>
      <c r="E187" s="40"/>
    </row>
    <row r="188" spans="1:5" s="33" customFormat="1" x14ac:dyDescent="0.25">
      <c r="A188" s="122" t="s">
        <v>59</v>
      </c>
      <c r="B188" s="42">
        <v>480.8</v>
      </c>
      <c r="C188" s="31">
        <v>480.8</v>
      </c>
      <c r="D188" s="179">
        <v>421.6</v>
      </c>
      <c r="E188" s="31"/>
    </row>
    <row r="189" spans="1:5" s="33" customFormat="1" x14ac:dyDescent="0.25">
      <c r="A189" s="153" t="s">
        <v>78</v>
      </c>
      <c r="B189" s="42">
        <v>44.4</v>
      </c>
      <c r="C189" s="31">
        <v>44.4</v>
      </c>
      <c r="D189" s="179"/>
      <c r="E189" s="31"/>
    </row>
    <row r="190" spans="1:5" s="33" customFormat="1" x14ac:dyDescent="0.25">
      <c r="A190" s="173" t="s">
        <v>108</v>
      </c>
      <c r="B190" s="42">
        <v>234.5</v>
      </c>
      <c r="C190" s="31">
        <v>234.5</v>
      </c>
      <c r="D190" s="179">
        <v>225</v>
      </c>
      <c r="E190" s="31"/>
    </row>
    <row r="191" spans="1:5" s="33" customFormat="1" ht="15.75" x14ac:dyDescent="0.25">
      <c r="A191" s="178" t="s">
        <v>124</v>
      </c>
      <c r="B191" s="41">
        <f>B192+B193+B194</f>
        <v>730.59999999999991</v>
      </c>
      <c r="C191" s="40">
        <f>C192+C193+C194</f>
        <v>724.09999999999991</v>
      </c>
      <c r="D191" s="40">
        <f>D192+D193+D194</f>
        <v>582.79999999999995</v>
      </c>
      <c r="E191" s="40">
        <f>E192+E193+E194</f>
        <v>6.5</v>
      </c>
    </row>
    <row r="192" spans="1:5" s="33" customFormat="1" x14ac:dyDescent="0.25">
      <c r="A192" s="122" t="s">
        <v>59</v>
      </c>
      <c r="B192" s="42">
        <v>416.9</v>
      </c>
      <c r="C192" s="31">
        <v>416.9</v>
      </c>
      <c r="D192" s="179">
        <v>367.5</v>
      </c>
      <c r="E192" s="31"/>
    </row>
    <row r="193" spans="1:5" s="33" customFormat="1" x14ac:dyDescent="0.25">
      <c r="A193" s="153" t="s">
        <v>78</v>
      </c>
      <c r="B193" s="42">
        <v>83.5</v>
      </c>
      <c r="C193" s="31">
        <v>77</v>
      </c>
      <c r="D193" s="179"/>
      <c r="E193" s="31">
        <v>6.5</v>
      </c>
    </row>
    <row r="194" spans="1:5" s="33" customFormat="1" x14ac:dyDescent="0.25">
      <c r="A194" s="173" t="s">
        <v>108</v>
      </c>
      <c r="B194" s="42">
        <v>230.2</v>
      </c>
      <c r="C194" s="31">
        <v>230.2</v>
      </c>
      <c r="D194" s="179">
        <v>215.3</v>
      </c>
      <c r="E194" s="31"/>
    </row>
    <row r="195" spans="1:5" s="33" customFormat="1" ht="15.75" x14ac:dyDescent="0.25">
      <c r="A195" s="178" t="s">
        <v>125</v>
      </c>
      <c r="B195" s="41">
        <f>B196+B197+B198</f>
        <v>603.9</v>
      </c>
      <c r="C195" s="40">
        <f>C196+C197+C198</f>
        <v>603.9</v>
      </c>
      <c r="D195" s="40">
        <f>D196+D197+D198</f>
        <v>476.5</v>
      </c>
      <c r="E195" s="40"/>
    </row>
    <row r="196" spans="1:5" s="33" customFormat="1" x14ac:dyDescent="0.25">
      <c r="A196" s="122" t="s">
        <v>59</v>
      </c>
      <c r="B196" s="42">
        <v>353.6</v>
      </c>
      <c r="C196" s="31">
        <v>353.6</v>
      </c>
      <c r="D196" s="179">
        <v>312.2</v>
      </c>
      <c r="E196" s="31"/>
    </row>
    <row r="197" spans="1:5" s="33" customFormat="1" x14ac:dyDescent="0.25">
      <c r="A197" s="153" t="s">
        <v>78</v>
      </c>
      <c r="B197" s="42">
        <v>76.2</v>
      </c>
      <c r="C197" s="31">
        <v>76.2</v>
      </c>
      <c r="D197" s="179"/>
      <c r="E197" s="31"/>
    </row>
    <row r="198" spans="1:5" s="33" customFormat="1" x14ac:dyDescent="0.25">
      <c r="A198" s="173" t="s">
        <v>108</v>
      </c>
      <c r="B198" s="42">
        <v>174.1</v>
      </c>
      <c r="C198" s="31">
        <v>174.1</v>
      </c>
      <c r="D198" s="179">
        <v>164.3</v>
      </c>
      <c r="E198" s="31"/>
    </row>
    <row r="199" spans="1:5" s="33" customFormat="1" ht="15.75" x14ac:dyDescent="0.25">
      <c r="A199" s="178" t="s">
        <v>126</v>
      </c>
      <c r="B199" s="41">
        <f>B200+B201+B202</f>
        <v>526.29999999999995</v>
      </c>
      <c r="C199" s="41">
        <f>C200+C201+C202</f>
        <v>522.29999999999995</v>
      </c>
      <c r="D199" s="41">
        <f>D200+D201+D202</f>
        <v>421.70000000000005</v>
      </c>
      <c r="E199" s="41">
        <f>E200+E201+E202</f>
        <v>4</v>
      </c>
    </row>
    <row r="200" spans="1:5" s="33" customFormat="1" x14ac:dyDescent="0.25">
      <c r="A200" s="122" t="s">
        <v>59</v>
      </c>
      <c r="B200" s="42">
        <v>316.39999999999998</v>
      </c>
      <c r="C200" s="31">
        <v>316.39999999999998</v>
      </c>
      <c r="D200" s="179">
        <v>273.8</v>
      </c>
      <c r="E200" s="31"/>
    </row>
    <row r="201" spans="1:5" s="33" customFormat="1" x14ac:dyDescent="0.25">
      <c r="A201" s="153" t="s">
        <v>78</v>
      </c>
      <c r="B201" s="42">
        <v>53</v>
      </c>
      <c r="C201" s="31">
        <v>49</v>
      </c>
      <c r="D201" s="179"/>
      <c r="E201" s="31">
        <v>4</v>
      </c>
    </row>
    <row r="202" spans="1:5" s="33" customFormat="1" x14ac:dyDescent="0.25">
      <c r="A202" s="173" t="s">
        <v>108</v>
      </c>
      <c r="B202" s="42">
        <v>156.9</v>
      </c>
      <c r="C202" s="31">
        <v>156.9</v>
      </c>
      <c r="D202" s="179">
        <v>147.9</v>
      </c>
      <c r="E202" s="31"/>
    </row>
    <row r="203" spans="1:5" s="33" customFormat="1" ht="15.75" x14ac:dyDescent="0.25">
      <c r="A203" s="178" t="s">
        <v>127</v>
      </c>
      <c r="B203" s="41">
        <f>B204+B205+B206</f>
        <v>669.8</v>
      </c>
      <c r="C203" s="40">
        <f>C204+C205+C206</f>
        <v>669.8</v>
      </c>
      <c r="D203" s="40">
        <f>D204+D205+D206</f>
        <v>541.4</v>
      </c>
      <c r="E203" s="40"/>
    </row>
    <row r="204" spans="1:5" s="33" customFormat="1" x14ac:dyDescent="0.25">
      <c r="A204" s="122" t="s">
        <v>88</v>
      </c>
      <c r="B204" s="42">
        <v>411</v>
      </c>
      <c r="C204" s="31">
        <v>411</v>
      </c>
      <c r="D204" s="179">
        <v>360.4</v>
      </c>
      <c r="E204" s="31"/>
    </row>
    <row r="205" spans="1:5" s="33" customFormat="1" x14ac:dyDescent="0.25">
      <c r="A205" s="153" t="s">
        <v>78</v>
      </c>
      <c r="B205" s="42">
        <v>66.8</v>
      </c>
      <c r="C205" s="31">
        <v>66.8</v>
      </c>
      <c r="D205" s="179"/>
      <c r="E205" s="31"/>
    </row>
    <row r="206" spans="1:5" s="33" customFormat="1" x14ac:dyDescent="0.25">
      <c r="A206" s="173" t="s">
        <v>108</v>
      </c>
      <c r="B206" s="42">
        <v>192</v>
      </c>
      <c r="C206" s="31">
        <v>192</v>
      </c>
      <c r="D206" s="179">
        <v>181</v>
      </c>
      <c r="E206" s="31"/>
    </row>
    <row r="207" spans="1:5" s="33" customFormat="1" ht="15.75" x14ac:dyDescent="0.25">
      <c r="A207" s="178" t="s">
        <v>128</v>
      </c>
      <c r="B207" s="41">
        <f>B208+B209+B210</f>
        <v>589</v>
      </c>
      <c r="C207" s="40">
        <f>C208+C209+C210</f>
        <v>586</v>
      </c>
      <c r="D207" s="40">
        <f>D208+D209+D210</f>
        <v>468</v>
      </c>
      <c r="E207" s="40">
        <f>E208+E209+E210</f>
        <v>3</v>
      </c>
    </row>
    <row r="208" spans="1:5" s="33" customFormat="1" x14ac:dyDescent="0.25">
      <c r="A208" s="122" t="s">
        <v>88</v>
      </c>
      <c r="B208" s="42">
        <v>364.2</v>
      </c>
      <c r="C208" s="31">
        <v>364.2</v>
      </c>
      <c r="D208" s="179">
        <v>315.39999999999998</v>
      </c>
      <c r="E208" s="31"/>
    </row>
    <row r="209" spans="1:5" s="33" customFormat="1" x14ac:dyDescent="0.25">
      <c r="A209" s="153" t="s">
        <v>78</v>
      </c>
      <c r="B209" s="42">
        <v>63.1</v>
      </c>
      <c r="C209" s="31">
        <v>60.1</v>
      </c>
      <c r="D209" s="179"/>
      <c r="E209" s="31">
        <v>3</v>
      </c>
    </row>
    <row r="210" spans="1:5" s="33" customFormat="1" x14ac:dyDescent="0.25">
      <c r="A210" s="173" t="s">
        <v>108</v>
      </c>
      <c r="B210" s="42">
        <v>161.69999999999999</v>
      </c>
      <c r="C210" s="31">
        <v>161.69999999999999</v>
      </c>
      <c r="D210" s="179">
        <v>152.6</v>
      </c>
      <c r="E210" s="31"/>
    </row>
    <row r="211" spans="1:5" s="33" customFormat="1" ht="15.75" x14ac:dyDescent="0.25">
      <c r="A211" s="178" t="s">
        <v>129</v>
      </c>
      <c r="B211" s="41">
        <f>B212+B213+B214</f>
        <v>810.2</v>
      </c>
      <c r="C211" s="40">
        <f>C212+C213+C214</f>
        <v>809.2</v>
      </c>
      <c r="D211" s="40">
        <f>D212+D213+D214</f>
        <v>668</v>
      </c>
      <c r="E211" s="40">
        <f>E212+E213+E214</f>
        <v>1</v>
      </c>
    </row>
    <row r="212" spans="1:5" s="33" customFormat="1" x14ac:dyDescent="0.25">
      <c r="A212" s="122" t="s">
        <v>88</v>
      </c>
      <c r="B212" s="42">
        <v>496.7</v>
      </c>
      <c r="C212" s="31">
        <v>495.7</v>
      </c>
      <c r="D212" s="179">
        <v>443.9</v>
      </c>
      <c r="E212" s="31">
        <v>1</v>
      </c>
    </row>
    <row r="213" spans="1:5" s="33" customFormat="1" x14ac:dyDescent="0.25">
      <c r="A213" s="153" t="s">
        <v>78</v>
      </c>
      <c r="B213" s="42">
        <v>74.400000000000006</v>
      </c>
      <c r="C213" s="31">
        <v>74.400000000000006</v>
      </c>
      <c r="D213" s="179"/>
      <c r="E213" s="31"/>
    </row>
    <row r="214" spans="1:5" s="33" customFormat="1" x14ac:dyDescent="0.25">
      <c r="A214" s="173" t="s">
        <v>108</v>
      </c>
      <c r="B214" s="42">
        <v>239.1</v>
      </c>
      <c r="C214" s="31">
        <v>239.1</v>
      </c>
      <c r="D214" s="179">
        <v>224.1</v>
      </c>
      <c r="E214" s="31"/>
    </row>
    <row r="215" spans="1:5" s="33" customFormat="1" ht="15.75" x14ac:dyDescent="0.25">
      <c r="A215" s="180" t="s">
        <v>130</v>
      </c>
      <c r="B215" s="41">
        <f>B216+B217+B218</f>
        <v>681.40000000000009</v>
      </c>
      <c r="C215" s="40">
        <f>C216+C217+C218</f>
        <v>681.40000000000009</v>
      </c>
      <c r="D215" s="40">
        <f>D216+D217+D218</f>
        <v>545.70000000000005</v>
      </c>
      <c r="E215" s="40"/>
    </row>
    <row r="216" spans="1:5" s="33" customFormat="1" x14ac:dyDescent="0.25">
      <c r="A216" s="122" t="s">
        <v>88</v>
      </c>
      <c r="B216" s="42">
        <v>386.5</v>
      </c>
      <c r="C216" s="31">
        <v>386.5</v>
      </c>
      <c r="D216" s="179">
        <v>344.3</v>
      </c>
      <c r="E216" s="31"/>
    </row>
    <row r="217" spans="1:5" s="33" customFormat="1" x14ac:dyDescent="0.25">
      <c r="A217" s="153" t="s">
        <v>78</v>
      </c>
      <c r="B217" s="42">
        <v>80.099999999999994</v>
      </c>
      <c r="C217" s="31">
        <v>80.099999999999994</v>
      </c>
      <c r="D217" s="179"/>
      <c r="E217" s="31"/>
    </row>
    <row r="218" spans="1:5" s="33" customFormat="1" x14ac:dyDescent="0.25">
      <c r="A218" s="173" t="s">
        <v>108</v>
      </c>
      <c r="B218" s="42">
        <v>214.8</v>
      </c>
      <c r="C218" s="31">
        <v>214.8</v>
      </c>
      <c r="D218" s="179">
        <v>201.4</v>
      </c>
      <c r="E218" s="31"/>
    </row>
    <row r="219" spans="1:5" s="33" customFormat="1" ht="15.75" x14ac:dyDescent="0.25">
      <c r="A219" s="178" t="s">
        <v>131</v>
      </c>
      <c r="B219" s="41">
        <f>B220+B221+B222</f>
        <v>686.4</v>
      </c>
      <c r="C219" s="41">
        <f>C220+C221+C222</f>
        <v>686.4</v>
      </c>
      <c r="D219" s="41">
        <f>D220+D221+D222</f>
        <v>535.29999999999995</v>
      </c>
      <c r="E219" s="41"/>
    </row>
    <row r="220" spans="1:5" s="33" customFormat="1" x14ac:dyDescent="0.25">
      <c r="A220" s="122" t="s">
        <v>88</v>
      </c>
      <c r="B220" s="42">
        <v>384.5</v>
      </c>
      <c r="C220" s="31">
        <v>384.5</v>
      </c>
      <c r="D220" s="179">
        <v>337.6</v>
      </c>
      <c r="E220" s="31"/>
    </row>
    <row r="221" spans="1:5" s="33" customFormat="1" x14ac:dyDescent="0.25">
      <c r="A221" s="153" t="s">
        <v>78</v>
      </c>
      <c r="B221" s="42">
        <v>89.2</v>
      </c>
      <c r="C221" s="31">
        <v>89.2</v>
      </c>
      <c r="D221" s="179"/>
      <c r="E221" s="31"/>
    </row>
    <row r="222" spans="1:5" s="33" customFormat="1" x14ac:dyDescent="0.25">
      <c r="A222" s="173" t="s">
        <v>108</v>
      </c>
      <c r="B222" s="42">
        <v>212.7</v>
      </c>
      <c r="C222" s="31">
        <v>212.7</v>
      </c>
      <c r="D222" s="179">
        <v>197.7</v>
      </c>
      <c r="E222" s="31"/>
    </row>
    <row r="223" spans="1:5" s="33" customFormat="1" x14ac:dyDescent="0.25">
      <c r="A223" s="181" t="s">
        <v>132</v>
      </c>
      <c r="B223" s="41">
        <f>B224+B225+B226</f>
        <v>776</v>
      </c>
      <c r="C223" s="41">
        <f>C224+C225+C226</f>
        <v>776</v>
      </c>
      <c r="D223" s="41">
        <f>D224+D225+D226</f>
        <v>610.5</v>
      </c>
      <c r="E223" s="41"/>
    </row>
    <row r="224" spans="1:5" s="33" customFormat="1" x14ac:dyDescent="0.25">
      <c r="A224" s="122" t="s">
        <v>88</v>
      </c>
      <c r="B224" s="42">
        <v>463.1</v>
      </c>
      <c r="C224" s="31">
        <v>463.1</v>
      </c>
      <c r="D224" s="179">
        <v>406.3</v>
      </c>
      <c r="E224" s="31"/>
    </row>
    <row r="225" spans="1:5" s="33" customFormat="1" x14ac:dyDescent="0.25">
      <c r="A225" s="153" t="s">
        <v>78</v>
      </c>
      <c r="B225" s="42">
        <v>96.6</v>
      </c>
      <c r="C225" s="31">
        <v>96.6</v>
      </c>
      <c r="D225" s="179"/>
      <c r="E225" s="31"/>
    </row>
    <row r="226" spans="1:5" s="33" customFormat="1" x14ac:dyDescent="0.25">
      <c r="A226" s="173" t="s">
        <v>108</v>
      </c>
      <c r="B226" s="42">
        <v>216.3</v>
      </c>
      <c r="C226" s="31">
        <v>216.3</v>
      </c>
      <c r="D226" s="179">
        <v>204.2</v>
      </c>
      <c r="E226" s="31"/>
    </row>
    <row r="227" spans="1:5" s="33" customFormat="1" ht="15.75" x14ac:dyDescent="0.25">
      <c r="A227" s="178" t="s">
        <v>133</v>
      </c>
      <c r="B227" s="41">
        <f>B228+B229+B230</f>
        <v>652.4</v>
      </c>
      <c r="C227" s="41">
        <f>C228+C229+C230</f>
        <v>649.9</v>
      </c>
      <c r="D227" s="41">
        <f>D228+D229+D230</f>
        <v>507.3</v>
      </c>
      <c r="E227" s="41">
        <f>E228+E229+E230</f>
        <v>2.5</v>
      </c>
    </row>
    <row r="228" spans="1:5" s="33" customFormat="1" x14ac:dyDescent="0.25">
      <c r="A228" s="122" t="s">
        <v>88</v>
      </c>
      <c r="B228" s="42">
        <v>349.5</v>
      </c>
      <c r="C228" s="31">
        <v>349.5</v>
      </c>
      <c r="D228" s="179">
        <v>304.3</v>
      </c>
      <c r="E228" s="31"/>
    </row>
    <row r="229" spans="1:5" s="33" customFormat="1" x14ac:dyDescent="0.25">
      <c r="A229" s="153" t="s">
        <v>78</v>
      </c>
      <c r="B229" s="42">
        <v>89.3</v>
      </c>
      <c r="C229" s="31">
        <v>86.8</v>
      </c>
      <c r="D229" s="179"/>
      <c r="E229" s="31">
        <v>2.5</v>
      </c>
    </row>
    <row r="230" spans="1:5" s="33" customFormat="1" x14ac:dyDescent="0.25">
      <c r="A230" s="173" t="s">
        <v>108</v>
      </c>
      <c r="B230" s="42">
        <v>213.6</v>
      </c>
      <c r="C230" s="31">
        <v>213.6</v>
      </c>
      <c r="D230" s="179">
        <v>203</v>
      </c>
      <c r="E230" s="31"/>
    </row>
    <row r="231" spans="1:5" s="33" customFormat="1" ht="17.25" customHeight="1" x14ac:dyDescent="0.25">
      <c r="A231" s="178" t="s">
        <v>134</v>
      </c>
      <c r="B231" s="41">
        <f>B232+B233+B234</f>
        <v>557.40000000000009</v>
      </c>
      <c r="C231" s="40">
        <f>C232+C233+C234</f>
        <v>557.40000000000009</v>
      </c>
      <c r="D231" s="40">
        <f>D232+D233+D234</f>
        <v>449.5</v>
      </c>
      <c r="E231" s="40"/>
    </row>
    <row r="232" spans="1:5" s="33" customFormat="1" x14ac:dyDescent="0.25">
      <c r="A232" s="122" t="s">
        <v>88</v>
      </c>
      <c r="B232" s="42">
        <v>332.1</v>
      </c>
      <c r="C232" s="31">
        <v>332.1</v>
      </c>
      <c r="D232" s="179">
        <v>289.8</v>
      </c>
      <c r="E232" s="31"/>
    </row>
    <row r="233" spans="1:5" s="33" customFormat="1" x14ac:dyDescent="0.25">
      <c r="A233" s="153" t="s">
        <v>78</v>
      </c>
      <c r="B233" s="42">
        <v>57</v>
      </c>
      <c r="C233" s="31">
        <v>57</v>
      </c>
      <c r="D233" s="179"/>
      <c r="E233" s="31"/>
    </row>
    <row r="234" spans="1:5" s="33" customFormat="1" x14ac:dyDescent="0.25">
      <c r="A234" s="173" t="s">
        <v>108</v>
      </c>
      <c r="B234" s="42">
        <v>168.3</v>
      </c>
      <c r="C234" s="31">
        <v>168.3</v>
      </c>
      <c r="D234" s="179">
        <v>159.69999999999999</v>
      </c>
      <c r="E234" s="31"/>
    </row>
    <row r="235" spans="1:5" s="33" customFormat="1" ht="17.25" customHeight="1" x14ac:dyDescent="0.25">
      <c r="A235" s="182" t="s">
        <v>135</v>
      </c>
      <c r="B235" s="41">
        <f>B236+B237+B238</f>
        <v>560.29999999999995</v>
      </c>
      <c r="C235" s="41">
        <f>C236+C237+C238</f>
        <v>560.29999999999995</v>
      </c>
      <c r="D235" s="41">
        <f>D236+D237+D238</f>
        <v>446.4</v>
      </c>
      <c r="E235" s="41"/>
    </row>
    <row r="236" spans="1:5" s="33" customFormat="1" x14ac:dyDescent="0.25">
      <c r="A236" s="122" t="s">
        <v>88</v>
      </c>
      <c r="B236" s="42">
        <v>324.3</v>
      </c>
      <c r="C236" s="31">
        <v>324.3</v>
      </c>
      <c r="D236" s="179">
        <v>283</v>
      </c>
      <c r="E236" s="31"/>
    </row>
    <row r="237" spans="1:5" s="33" customFormat="1" x14ac:dyDescent="0.25">
      <c r="A237" s="153" t="s">
        <v>78</v>
      </c>
      <c r="B237" s="42">
        <v>63.3</v>
      </c>
      <c r="C237" s="31">
        <v>63.3</v>
      </c>
      <c r="D237" s="179"/>
      <c r="E237" s="31"/>
    </row>
    <row r="238" spans="1:5" s="33" customFormat="1" x14ac:dyDescent="0.25">
      <c r="A238" s="173" t="s">
        <v>108</v>
      </c>
      <c r="B238" s="42">
        <v>172.7</v>
      </c>
      <c r="C238" s="31">
        <v>172.7</v>
      </c>
      <c r="D238" s="179">
        <v>163.4</v>
      </c>
      <c r="E238" s="31"/>
    </row>
    <row r="239" spans="1:5" s="33" customFormat="1" ht="15.75" x14ac:dyDescent="0.25">
      <c r="A239" s="178" t="s">
        <v>136</v>
      </c>
      <c r="B239" s="41">
        <f>B240+B241+B242</f>
        <v>689.59999999999991</v>
      </c>
      <c r="C239" s="40">
        <f>C240+C241+C242</f>
        <v>684.59999999999991</v>
      </c>
      <c r="D239" s="40">
        <f>D240+D241+D242</f>
        <v>546.1</v>
      </c>
      <c r="E239" s="40">
        <f>E240+E241+E242</f>
        <v>5</v>
      </c>
    </row>
    <row r="240" spans="1:5" s="33" customFormat="1" x14ac:dyDescent="0.25">
      <c r="A240" s="122" t="s">
        <v>59</v>
      </c>
      <c r="B240" s="42">
        <v>415.4</v>
      </c>
      <c r="C240" s="31">
        <v>415.4</v>
      </c>
      <c r="D240" s="179">
        <v>359.6</v>
      </c>
      <c r="E240" s="31"/>
    </row>
    <row r="241" spans="1:5" s="33" customFormat="1" x14ac:dyDescent="0.25">
      <c r="A241" s="153" t="s">
        <v>78</v>
      </c>
      <c r="B241" s="42">
        <v>75.7</v>
      </c>
      <c r="C241" s="31">
        <v>70.7</v>
      </c>
      <c r="D241" s="179"/>
      <c r="E241" s="31">
        <v>5</v>
      </c>
    </row>
    <row r="242" spans="1:5" s="33" customFormat="1" x14ac:dyDescent="0.25">
      <c r="A242" s="173" t="s">
        <v>108</v>
      </c>
      <c r="B242" s="42">
        <v>198.5</v>
      </c>
      <c r="C242" s="31">
        <v>198.5</v>
      </c>
      <c r="D242" s="179">
        <v>186.5</v>
      </c>
      <c r="E242" s="31"/>
    </row>
    <row r="243" spans="1:5" s="33" customFormat="1" ht="15.75" x14ac:dyDescent="0.25">
      <c r="A243" s="178" t="s">
        <v>137</v>
      </c>
      <c r="B243" s="41">
        <f>B244+B245+B246</f>
        <v>452</v>
      </c>
      <c r="C243" s="40">
        <f>C244+C245+C246</f>
        <v>452</v>
      </c>
      <c r="D243" s="40">
        <f>D244+D245+D246</f>
        <v>373.90000000000003</v>
      </c>
      <c r="E243" s="40"/>
    </row>
    <row r="244" spans="1:5" s="33" customFormat="1" x14ac:dyDescent="0.25">
      <c r="A244" s="122" t="s">
        <v>59</v>
      </c>
      <c r="B244" s="42">
        <v>319.8</v>
      </c>
      <c r="C244" s="31">
        <v>319.8</v>
      </c>
      <c r="D244" s="179">
        <v>280.10000000000002</v>
      </c>
      <c r="E244" s="31"/>
    </row>
    <row r="245" spans="1:5" s="33" customFormat="1" x14ac:dyDescent="0.25">
      <c r="A245" s="153" t="s">
        <v>78</v>
      </c>
      <c r="B245" s="42">
        <v>32.6</v>
      </c>
      <c r="C245" s="31">
        <v>32.6</v>
      </c>
      <c r="D245" s="179"/>
      <c r="E245" s="31"/>
    </row>
    <row r="246" spans="1:5" s="33" customFormat="1" x14ac:dyDescent="0.25">
      <c r="A246" s="173" t="s">
        <v>108</v>
      </c>
      <c r="B246" s="42">
        <v>99.6</v>
      </c>
      <c r="C246" s="31">
        <v>99.6</v>
      </c>
      <c r="D246" s="179">
        <v>93.8</v>
      </c>
      <c r="E246" s="31"/>
    </row>
    <row r="247" spans="1:5" s="33" customFormat="1" ht="15.75" x14ac:dyDescent="0.25">
      <c r="A247" s="178" t="s">
        <v>138</v>
      </c>
      <c r="B247" s="41">
        <f>B248+B249+B250</f>
        <v>1455.7</v>
      </c>
      <c r="C247" s="40">
        <f>C248+C249+C250</f>
        <v>1455.7</v>
      </c>
      <c r="D247" s="40">
        <f>D248+D249+D250</f>
        <v>1303.1000000000001</v>
      </c>
      <c r="E247" s="40"/>
    </row>
    <row r="248" spans="1:5" s="33" customFormat="1" x14ac:dyDescent="0.25">
      <c r="A248" s="122" t="s">
        <v>59</v>
      </c>
      <c r="B248" s="42">
        <v>320.60000000000002</v>
      </c>
      <c r="C248" s="31">
        <v>320.60000000000002</v>
      </c>
      <c r="D248" s="179">
        <v>223.7</v>
      </c>
      <c r="E248" s="31"/>
    </row>
    <row r="249" spans="1:5" s="33" customFormat="1" x14ac:dyDescent="0.25">
      <c r="A249" s="153" t="s">
        <v>78</v>
      </c>
      <c r="B249" s="42">
        <v>7.7</v>
      </c>
      <c r="C249" s="31">
        <v>7.7</v>
      </c>
      <c r="D249" s="179"/>
      <c r="E249" s="31"/>
    </row>
    <row r="250" spans="1:5" s="33" customFormat="1" x14ac:dyDescent="0.25">
      <c r="A250" s="173" t="s">
        <v>108</v>
      </c>
      <c r="B250" s="42">
        <v>1127.4000000000001</v>
      </c>
      <c r="C250" s="31">
        <v>1127.4000000000001</v>
      </c>
      <c r="D250" s="179">
        <v>1079.4000000000001</v>
      </c>
      <c r="E250" s="31"/>
    </row>
    <row r="251" spans="1:5" s="33" customFormat="1" ht="15.75" x14ac:dyDescent="0.25">
      <c r="A251" s="178" t="s">
        <v>139</v>
      </c>
      <c r="B251" s="41">
        <f>B252+B253+B254</f>
        <v>1203</v>
      </c>
      <c r="C251" s="41">
        <f>C252+C253+C254</f>
        <v>1203</v>
      </c>
      <c r="D251" s="40">
        <f>D252+D253+D254</f>
        <v>1083.2</v>
      </c>
      <c r="E251" s="40"/>
    </row>
    <row r="252" spans="1:5" s="33" customFormat="1" x14ac:dyDescent="0.25">
      <c r="A252" s="122" t="s">
        <v>59</v>
      </c>
      <c r="B252" s="42">
        <v>327.8</v>
      </c>
      <c r="C252" s="31">
        <v>327.8</v>
      </c>
      <c r="D252" s="179">
        <v>248.7</v>
      </c>
      <c r="E252" s="31"/>
    </row>
    <row r="253" spans="1:5" s="33" customFormat="1" x14ac:dyDescent="0.25">
      <c r="A253" s="153" t="s">
        <v>78</v>
      </c>
      <c r="B253" s="42">
        <v>7.3</v>
      </c>
      <c r="C253" s="31">
        <v>7.3</v>
      </c>
      <c r="D253" s="179"/>
      <c r="E253" s="31"/>
    </row>
    <row r="254" spans="1:5" s="33" customFormat="1" x14ac:dyDescent="0.25">
      <c r="A254" s="173" t="s">
        <v>108</v>
      </c>
      <c r="B254" s="42">
        <v>867.9</v>
      </c>
      <c r="C254" s="31">
        <v>867.9</v>
      </c>
      <c r="D254" s="179">
        <v>834.5</v>
      </c>
      <c r="E254" s="31"/>
    </row>
    <row r="255" spans="1:5" s="33" customFormat="1" ht="15.75" x14ac:dyDescent="0.25">
      <c r="A255" s="178" t="s">
        <v>140</v>
      </c>
      <c r="B255" s="41">
        <f>B256+B257+B258</f>
        <v>1402.5</v>
      </c>
      <c r="C255" s="41">
        <f>C256+C257+C258</f>
        <v>1402.5</v>
      </c>
      <c r="D255" s="41">
        <f>D256+D257+D258</f>
        <v>1254.8</v>
      </c>
      <c r="E255" s="41"/>
    </row>
    <row r="256" spans="1:5" s="33" customFormat="1" x14ac:dyDescent="0.25">
      <c r="A256" s="122" t="s">
        <v>59</v>
      </c>
      <c r="B256" s="42">
        <v>321.2</v>
      </c>
      <c r="C256" s="31">
        <v>321.2</v>
      </c>
      <c r="D256" s="179">
        <v>224.6</v>
      </c>
      <c r="E256" s="31"/>
    </row>
    <row r="257" spans="1:5" s="33" customFormat="1" x14ac:dyDescent="0.25">
      <c r="A257" s="153" t="s">
        <v>78</v>
      </c>
      <c r="B257" s="42">
        <v>6</v>
      </c>
      <c r="C257" s="31">
        <v>6</v>
      </c>
      <c r="D257" s="179"/>
      <c r="E257" s="31"/>
    </row>
    <row r="258" spans="1:5" s="33" customFormat="1" x14ac:dyDescent="0.25">
      <c r="A258" s="173" t="s">
        <v>108</v>
      </c>
      <c r="B258" s="42">
        <v>1075.3</v>
      </c>
      <c r="C258" s="31">
        <v>1075.3</v>
      </c>
      <c r="D258" s="179">
        <v>1030.2</v>
      </c>
      <c r="E258" s="31"/>
    </row>
    <row r="259" spans="1:5" s="33" customFormat="1" ht="15.75" x14ac:dyDescent="0.25">
      <c r="A259" s="178" t="s">
        <v>141</v>
      </c>
      <c r="B259" s="41">
        <f>B260+B261+B262</f>
        <v>1445.5</v>
      </c>
      <c r="C259" s="40">
        <f>C260+C261+C262</f>
        <v>1445.5</v>
      </c>
      <c r="D259" s="40">
        <f>D260+D261+D262</f>
        <v>1310.8999999999999</v>
      </c>
      <c r="E259" s="40"/>
    </row>
    <row r="260" spans="1:5" s="33" customFormat="1" x14ac:dyDescent="0.25">
      <c r="A260" s="122" t="s">
        <v>59</v>
      </c>
      <c r="B260" s="42">
        <v>309</v>
      </c>
      <c r="C260" s="31">
        <v>309</v>
      </c>
      <c r="D260" s="179">
        <v>226.8</v>
      </c>
      <c r="E260" s="31"/>
    </row>
    <row r="261" spans="1:5" s="33" customFormat="1" x14ac:dyDescent="0.25">
      <c r="A261" s="153" t="s">
        <v>78</v>
      </c>
      <c r="B261" s="42">
        <v>3.9</v>
      </c>
      <c r="C261" s="31">
        <v>3.9</v>
      </c>
      <c r="D261" s="179"/>
      <c r="E261" s="31"/>
    </row>
    <row r="262" spans="1:5" s="33" customFormat="1" x14ac:dyDescent="0.25">
      <c r="A262" s="173" t="s">
        <v>108</v>
      </c>
      <c r="B262" s="42">
        <v>1132.5999999999999</v>
      </c>
      <c r="C262" s="31">
        <v>1132.5999999999999</v>
      </c>
      <c r="D262" s="179">
        <v>1084.0999999999999</v>
      </c>
      <c r="E262" s="31"/>
    </row>
    <row r="263" spans="1:5" s="33" customFormat="1" ht="17.25" customHeight="1" x14ac:dyDescent="0.25">
      <c r="A263" s="180" t="s">
        <v>142</v>
      </c>
      <c r="B263" s="41">
        <f>B264+B265+B266</f>
        <v>1139.2</v>
      </c>
      <c r="C263" s="40">
        <f>C264+C265+C266</f>
        <v>1139.2</v>
      </c>
      <c r="D263" s="40">
        <f>D264+D265+D266</f>
        <v>1005.3</v>
      </c>
      <c r="E263" s="40">
        <f>E264+E265+E266</f>
        <v>0</v>
      </c>
    </row>
    <row r="264" spans="1:5" s="33" customFormat="1" x14ac:dyDescent="0.25">
      <c r="A264" s="122" t="s">
        <v>59</v>
      </c>
      <c r="B264" s="42">
        <v>332</v>
      </c>
      <c r="C264" s="31">
        <v>332</v>
      </c>
      <c r="D264" s="179">
        <v>235.4</v>
      </c>
      <c r="E264" s="31"/>
    </row>
    <row r="265" spans="1:5" s="33" customFormat="1" x14ac:dyDescent="0.25">
      <c r="A265" s="153" t="s">
        <v>78</v>
      </c>
      <c r="B265" s="42">
        <v>5</v>
      </c>
      <c r="C265" s="31">
        <v>5</v>
      </c>
      <c r="D265" s="179"/>
      <c r="E265" s="31"/>
    </row>
    <row r="266" spans="1:5" s="33" customFormat="1" x14ac:dyDescent="0.25">
      <c r="A266" s="170" t="s">
        <v>108</v>
      </c>
      <c r="B266" s="42">
        <v>802.2</v>
      </c>
      <c r="C266" s="31">
        <v>802.2</v>
      </c>
      <c r="D266" s="179">
        <v>769.9</v>
      </c>
      <c r="E266" s="31"/>
    </row>
    <row r="267" spans="1:5" s="33" customFormat="1" ht="19.5" customHeight="1" x14ac:dyDescent="0.25">
      <c r="A267" s="164" t="s">
        <v>143</v>
      </c>
      <c r="B267" s="41">
        <f t="shared" ref="B267:E267" si="29">B268+B269+B270+B271</f>
        <v>1560.3000000000002</v>
      </c>
      <c r="C267" s="41">
        <f t="shared" si="29"/>
        <v>1554.3000000000002</v>
      </c>
      <c r="D267" s="41">
        <f t="shared" si="29"/>
        <v>1233.0999999999999</v>
      </c>
      <c r="E267" s="41">
        <f t="shared" si="29"/>
        <v>6</v>
      </c>
    </row>
    <row r="268" spans="1:5" s="33" customFormat="1" x14ac:dyDescent="0.25">
      <c r="A268" s="122" t="s">
        <v>59</v>
      </c>
      <c r="B268" s="42">
        <v>62.5</v>
      </c>
      <c r="C268" s="31">
        <v>62.5</v>
      </c>
      <c r="D268" s="179">
        <v>22</v>
      </c>
      <c r="E268" s="31"/>
    </row>
    <row r="269" spans="1:5" s="33" customFormat="1" x14ac:dyDescent="0.25">
      <c r="A269" s="153" t="s">
        <v>78</v>
      </c>
      <c r="B269" s="42">
        <v>7.9</v>
      </c>
      <c r="C269" s="31">
        <v>1.9</v>
      </c>
      <c r="D269" s="179"/>
      <c r="E269" s="31">
        <v>6</v>
      </c>
    </row>
    <row r="270" spans="1:5" s="33" customFormat="1" x14ac:dyDescent="0.25">
      <c r="A270" s="170" t="s">
        <v>108</v>
      </c>
      <c r="B270" s="42">
        <v>788.2</v>
      </c>
      <c r="C270" s="31">
        <v>788.2</v>
      </c>
      <c r="D270" s="179">
        <v>764.5</v>
      </c>
      <c r="E270" s="31"/>
    </row>
    <row r="271" spans="1:5" s="33" customFormat="1" ht="25.5" x14ac:dyDescent="0.25">
      <c r="A271" s="138" t="s">
        <v>144</v>
      </c>
      <c r="B271" s="42">
        <v>701.7</v>
      </c>
      <c r="C271" s="31">
        <v>701.7</v>
      </c>
      <c r="D271" s="179">
        <v>446.6</v>
      </c>
      <c r="E271" s="31"/>
    </row>
    <row r="272" spans="1:5" s="33" customFormat="1" ht="17.25" customHeight="1" x14ac:dyDescent="0.25">
      <c r="A272" s="180" t="s">
        <v>145</v>
      </c>
      <c r="B272" s="41">
        <f t="shared" ref="B272:E272" si="30">B273+B274+B275</f>
        <v>1371.4</v>
      </c>
      <c r="C272" s="41">
        <f t="shared" si="30"/>
        <v>1366.9</v>
      </c>
      <c r="D272" s="41">
        <f t="shared" si="30"/>
        <v>1227.0999999999999</v>
      </c>
      <c r="E272" s="41">
        <f t="shared" si="30"/>
        <v>4.5</v>
      </c>
    </row>
    <row r="273" spans="1:5" s="33" customFormat="1" x14ac:dyDescent="0.25">
      <c r="A273" s="122" t="s">
        <v>59</v>
      </c>
      <c r="B273" s="42">
        <v>326.7</v>
      </c>
      <c r="C273" s="31">
        <v>326.7</v>
      </c>
      <c r="D273" s="179">
        <v>242.1</v>
      </c>
      <c r="E273" s="31"/>
    </row>
    <row r="274" spans="1:5" s="33" customFormat="1" x14ac:dyDescent="0.25">
      <c r="A274" s="153" t="s">
        <v>78</v>
      </c>
      <c r="B274" s="42">
        <v>7.5</v>
      </c>
      <c r="C274" s="31">
        <v>7.5</v>
      </c>
      <c r="D274" s="179"/>
      <c r="E274" s="31"/>
    </row>
    <row r="275" spans="1:5" s="33" customFormat="1" x14ac:dyDescent="0.25">
      <c r="A275" s="173" t="s">
        <v>108</v>
      </c>
      <c r="B275" s="42">
        <v>1037.2</v>
      </c>
      <c r="C275" s="31">
        <v>1032.7</v>
      </c>
      <c r="D275" s="179">
        <v>985</v>
      </c>
      <c r="E275" s="31">
        <v>4.5</v>
      </c>
    </row>
    <row r="276" spans="1:5" s="33" customFormat="1" ht="16.5" customHeight="1" x14ac:dyDescent="0.25">
      <c r="A276" s="182" t="s">
        <v>146</v>
      </c>
      <c r="B276" s="41">
        <f>B277+B278+B279</f>
        <v>741.1</v>
      </c>
      <c r="C276" s="41">
        <f>C277+C278+C279</f>
        <v>741.1</v>
      </c>
      <c r="D276" s="41">
        <f>D277+D278+D279</f>
        <v>632.20000000000005</v>
      </c>
      <c r="E276" s="41"/>
    </row>
    <row r="277" spans="1:5" s="33" customFormat="1" x14ac:dyDescent="0.25">
      <c r="A277" s="122" t="s">
        <v>59</v>
      </c>
      <c r="B277" s="42">
        <v>246.3</v>
      </c>
      <c r="C277" s="31">
        <v>246.3</v>
      </c>
      <c r="D277" s="179">
        <v>166.4</v>
      </c>
      <c r="E277" s="31"/>
    </row>
    <row r="278" spans="1:5" s="33" customFormat="1" x14ac:dyDescent="0.25">
      <c r="A278" s="153" t="s">
        <v>78</v>
      </c>
      <c r="B278" s="42">
        <v>4.9000000000000004</v>
      </c>
      <c r="C278" s="31">
        <v>4.9000000000000004</v>
      </c>
      <c r="D278" s="179"/>
      <c r="E278" s="31"/>
    </row>
    <row r="279" spans="1:5" s="33" customFormat="1" x14ac:dyDescent="0.25">
      <c r="A279" s="173" t="s">
        <v>108</v>
      </c>
      <c r="B279" s="42">
        <v>489.9</v>
      </c>
      <c r="C279" s="31">
        <v>489.9</v>
      </c>
      <c r="D279" s="179">
        <v>465.8</v>
      </c>
      <c r="E279" s="31"/>
    </row>
    <row r="280" spans="1:5" s="33" customFormat="1" ht="15.75" x14ac:dyDescent="0.25">
      <c r="A280" s="178" t="s">
        <v>147</v>
      </c>
      <c r="B280" s="41">
        <f>B281+B282+B283</f>
        <v>886.3</v>
      </c>
      <c r="C280" s="40">
        <f>C281+C282+C283</f>
        <v>886.3</v>
      </c>
      <c r="D280" s="40">
        <f>D281+D282+D283</f>
        <v>765</v>
      </c>
      <c r="E280" s="40"/>
    </row>
    <row r="281" spans="1:5" s="33" customFormat="1" x14ac:dyDescent="0.25">
      <c r="A281" s="122" t="s">
        <v>59</v>
      </c>
      <c r="B281" s="42">
        <v>277.5</v>
      </c>
      <c r="C281" s="31">
        <v>277.5</v>
      </c>
      <c r="D281" s="179">
        <v>210.5</v>
      </c>
      <c r="E281" s="31"/>
    </row>
    <row r="282" spans="1:5" s="33" customFormat="1" x14ac:dyDescent="0.25">
      <c r="A282" s="153" t="s">
        <v>78</v>
      </c>
      <c r="B282" s="42">
        <v>45.4</v>
      </c>
      <c r="C282" s="31">
        <v>45.4</v>
      </c>
      <c r="D282" s="179">
        <v>16.7</v>
      </c>
      <c r="E282" s="31"/>
    </row>
    <row r="283" spans="1:5" s="33" customFormat="1" x14ac:dyDescent="0.25">
      <c r="A283" s="173" t="s">
        <v>108</v>
      </c>
      <c r="B283" s="42">
        <v>563.4</v>
      </c>
      <c r="C283" s="31">
        <v>563.4</v>
      </c>
      <c r="D283" s="179">
        <v>537.79999999999995</v>
      </c>
      <c r="E283" s="31"/>
    </row>
    <row r="284" spans="1:5" s="33" customFormat="1" ht="15.75" x14ac:dyDescent="0.25">
      <c r="A284" s="180" t="s">
        <v>148</v>
      </c>
      <c r="B284" s="41">
        <f>SUM(B285:B288)</f>
        <v>946.5</v>
      </c>
      <c r="C284" s="41">
        <f t="shared" ref="C284:D284" si="31">SUM(C285:C288)</f>
        <v>946.5</v>
      </c>
      <c r="D284" s="41">
        <f t="shared" si="31"/>
        <v>845.1</v>
      </c>
      <c r="E284" s="41"/>
    </row>
    <row r="285" spans="1:5" s="33" customFormat="1" x14ac:dyDescent="0.25">
      <c r="A285" s="122" t="s">
        <v>59</v>
      </c>
      <c r="B285" s="42">
        <v>287.3</v>
      </c>
      <c r="C285" s="31">
        <v>287.3</v>
      </c>
      <c r="D285" s="179">
        <v>226.8</v>
      </c>
      <c r="E285" s="31"/>
    </row>
    <row r="286" spans="1:5" s="33" customFormat="1" x14ac:dyDescent="0.25">
      <c r="A286" s="153" t="s">
        <v>78</v>
      </c>
      <c r="B286" s="42">
        <v>6.2</v>
      </c>
      <c r="C286" s="31">
        <v>6.2</v>
      </c>
      <c r="D286" s="179"/>
      <c r="E286" s="31"/>
    </row>
    <row r="287" spans="1:5" s="33" customFormat="1" ht="25.5" x14ac:dyDescent="0.25">
      <c r="A287" s="122" t="s">
        <v>149</v>
      </c>
      <c r="B287" s="42">
        <v>18.5</v>
      </c>
      <c r="C287" s="31">
        <v>18.5</v>
      </c>
      <c r="D287" s="179">
        <v>6.9</v>
      </c>
      <c r="E287" s="31"/>
    </row>
    <row r="288" spans="1:5" s="33" customFormat="1" x14ac:dyDescent="0.25">
      <c r="A288" s="173" t="s">
        <v>108</v>
      </c>
      <c r="B288" s="42">
        <v>634.5</v>
      </c>
      <c r="C288" s="31">
        <v>634.5</v>
      </c>
      <c r="D288" s="179">
        <v>611.4</v>
      </c>
      <c r="E288" s="31"/>
    </row>
    <row r="289" spans="1:5" s="33" customFormat="1" ht="15.75" x14ac:dyDescent="0.25">
      <c r="A289" s="178" t="s">
        <v>150</v>
      </c>
      <c r="B289" s="41">
        <f t="shared" ref="B289:E289" si="32">B290+B291+B292</f>
        <v>1381.1</v>
      </c>
      <c r="C289" s="41">
        <f t="shared" si="32"/>
        <v>1377.6</v>
      </c>
      <c r="D289" s="41">
        <f t="shared" si="32"/>
        <v>1237.7</v>
      </c>
      <c r="E289" s="41">
        <f t="shared" si="32"/>
        <v>3.5</v>
      </c>
    </row>
    <row r="290" spans="1:5" s="33" customFormat="1" x14ac:dyDescent="0.25">
      <c r="A290" s="122" t="s">
        <v>59</v>
      </c>
      <c r="B290" s="42">
        <v>341</v>
      </c>
      <c r="C290" s="31">
        <v>341</v>
      </c>
      <c r="D290" s="179">
        <v>252.9</v>
      </c>
      <c r="E290" s="31"/>
    </row>
    <row r="291" spans="1:5" s="33" customFormat="1" x14ac:dyDescent="0.25">
      <c r="A291" s="153" t="s">
        <v>78</v>
      </c>
      <c r="B291" s="42">
        <v>6.1</v>
      </c>
      <c r="C291" s="31">
        <v>6.1</v>
      </c>
      <c r="D291" s="179"/>
      <c r="E291" s="31"/>
    </row>
    <row r="292" spans="1:5" s="33" customFormat="1" x14ac:dyDescent="0.25">
      <c r="A292" s="170" t="s">
        <v>108</v>
      </c>
      <c r="B292" s="42">
        <v>1034</v>
      </c>
      <c r="C292" s="31">
        <v>1030.5</v>
      </c>
      <c r="D292" s="179">
        <v>984.8</v>
      </c>
      <c r="E292" s="31">
        <v>3.5</v>
      </c>
    </row>
    <row r="293" spans="1:5" s="33" customFormat="1" x14ac:dyDescent="0.25">
      <c r="A293" s="182" t="s">
        <v>151</v>
      </c>
      <c r="B293" s="41">
        <f>B294+B295+B296+B297</f>
        <v>1720.3999999999999</v>
      </c>
      <c r="C293" s="41">
        <f>C294+C295+C296+C297</f>
        <v>1720.3999999999999</v>
      </c>
      <c r="D293" s="41">
        <f>D294+D295+D296+D297</f>
        <v>1526.4</v>
      </c>
      <c r="E293" s="41"/>
    </row>
    <row r="294" spans="1:5" s="33" customFormat="1" x14ac:dyDescent="0.25">
      <c r="A294" s="122" t="s">
        <v>59</v>
      </c>
      <c r="B294" s="42">
        <v>296.2</v>
      </c>
      <c r="C294" s="31">
        <v>296.2</v>
      </c>
      <c r="D294" s="179">
        <v>234.4</v>
      </c>
      <c r="E294" s="31"/>
    </row>
    <row r="295" spans="1:5" s="33" customFormat="1" x14ac:dyDescent="0.25">
      <c r="A295" s="153" t="s">
        <v>78</v>
      </c>
      <c r="B295" s="42">
        <v>30.4</v>
      </c>
      <c r="C295" s="31">
        <v>30.4</v>
      </c>
      <c r="D295" s="179">
        <v>8.5</v>
      </c>
      <c r="E295" s="31"/>
    </row>
    <row r="296" spans="1:5" s="33" customFormat="1" x14ac:dyDescent="0.25">
      <c r="A296" s="170" t="s">
        <v>108</v>
      </c>
      <c r="B296" s="42">
        <v>1244.5</v>
      </c>
      <c r="C296" s="31">
        <v>1244.5</v>
      </c>
      <c r="D296" s="179">
        <v>1194.5</v>
      </c>
      <c r="E296" s="31"/>
    </row>
    <row r="297" spans="1:5" s="33" customFormat="1" ht="25.5" x14ac:dyDescent="0.25">
      <c r="A297" s="138" t="s">
        <v>152</v>
      </c>
      <c r="B297" s="42">
        <v>149.30000000000001</v>
      </c>
      <c r="C297" s="42">
        <v>149.30000000000001</v>
      </c>
      <c r="D297" s="29">
        <v>89</v>
      </c>
      <c r="E297" s="42"/>
    </row>
    <row r="298" spans="1:5" s="33" customFormat="1" ht="15.75" x14ac:dyDescent="0.25">
      <c r="A298" s="180" t="s">
        <v>153</v>
      </c>
      <c r="B298" s="41">
        <f>B299+B300+B301</f>
        <v>1786.7</v>
      </c>
      <c r="C298" s="41">
        <f>C299+C300+C301</f>
        <v>1786.7</v>
      </c>
      <c r="D298" s="41">
        <f>D299+D300+D301</f>
        <v>1518.3000000000002</v>
      </c>
      <c r="E298" s="41"/>
    </row>
    <row r="299" spans="1:5" s="33" customFormat="1" x14ac:dyDescent="0.25">
      <c r="A299" s="122" t="s">
        <v>59</v>
      </c>
      <c r="B299" s="42">
        <v>814.2</v>
      </c>
      <c r="C299" s="31">
        <v>814.2</v>
      </c>
      <c r="D299" s="179">
        <v>636.9</v>
      </c>
      <c r="E299" s="31"/>
    </row>
    <row r="300" spans="1:5" s="33" customFormat="1" x14ac:dyDescent="0.25">
      <c r="A300" s="153" t="s">
        <v>78</v>
      </c>
      <c r="B300" s="42">
        <v>64</v>
      </c>
      <c r="C300" s="31">
        <v>64</v>
      </c>
      <c r="D300" s="179">
        <v>21.2</v>
      </c>
      <c r="E300" s="31"/>
    </row>
    <row r="301" spans="1:5" s="33" customFormat="1" x14ac:dyDescent="0.25">
      <c r="A301" s="170" t="s">
        <v>108</v>
      </c>
      <c r="B301" s="42">
        <v>908.5</v>
      </c>
      <c r="C301" s="31">
        <v>908.5</v>
      </c>
      <c r="D301" s="179">
        <v>860.2</v>
      </c>
      <c r="E301" s="31"/>
    </row>
    <row r="302" spans="1:5" s="33" customFormat="1" ht="15.75" x14ac:dyDescent="0.25">
      <c r="A302" s="178" t="s">
        <v>154</v>
      </c>
      <c r="B302" s="41">
        <f t="shared" ref="B302:E302" si="33">B303+B304+B305</f>
        <v>1434</v>
      </c>
      <c r="C302" s="41">
        <f t="shared" si="33"/>
        <v>1431.8</v>
      </c>
      <c r="D302" s="41">
        <f t="shared" si="33"/>
        <v>1276.5999999999999</v>
      </c>
      <c r="E302" s="41">
        <f t="shared" si="33"/>
        <v>2.2000000000000002</v>
      </c>
    </row>
    <row r="303" spans="1:5" s="33" customFormat="1" x14ac:dyDescent="0.25">
      <c r="A303" s="122" t="s">
        <v>59</v>
      </c>
      <c r="B303" s="42">
        <v>382.7</v>
      </c>
      <c r="C303" s="31">
        <v>382.7</v>
      </c>
      <c r="D303" s="179">
        <v>286.10000000000002</v>
      </c>
      <c r="E303" s="31"/>
    </row>
    <row r="304" spans="1:5" s="33" customFormat="1" x14ac:dyDescent="0.25">
      <c r="A304" s="153" t="s">
        <v>78</v>
      </c>
      <c r="B304" s="42">
        <v>10.7</v>
      </c>
      <c r="C304" s="31">
        <v>8.5</v>
      </c>
      <c r="D304" s="179"/>
      <c r="E304" s="31">
        <v>2.2000000000000002</v>
      </c>
    </row>
    <row r="305" spans="1:5" s="33" customFormat="1" x14ac:dyDescent="0.25">
      <c r="A305" s="173" t="s">
        <v>108</v>
      </c>
      <c r="B305" s="42">
        <v>1040.5999999999999</v>
      </c>
      <c r="C305" s="31">
        <v>1040.5999999999999</v>
      </c>
      <c r="D305" s="179">
        <v>990.5</v>
      </c>
      <c r="E305" s="31"/>
    </row>
    <row r="306" spans="1:5" s="33" customFormat="1" ht="15.75" x14ac:dyDescent="0.25">
      <c r="A306" s="180" t="s">
        <v>155</v>
      </c>
      <c r="B306" s="41">
        <f>B307+B308+B309</f>
        <v>876.8</v>
      </c>
      <c r="C306" s="40">
        <f>C307+C308+C309</f>
        <v>873.4</v>
      </c>
      <c r="D306" s="40">
        <f>D307+D308+D309</f>
        <v>766.90000000000009</v>
      </c>
      <c r="E306" s="40">
        <f>E307+E308+E309</f>
        <v>3.4</v>
      </c>
    </row>
    <row r="307" spans="1:5" s="33" customFormat="1" x14ac:dyDescent="0.25">
      <c r="A307" s="122" t="s">
        <v>59</v>
      </c>
      <c r="B307" s="42">
        <v>292.39999999999998</v>
      </c>
      <c r="C307" s="31">
        <v>292.39999999999998</v>
      </c>
      <c r="D307" s="179">
        <v>212.8</v>
      </c>
      <c r="E307" s="31"/>
    </row>
    <row r="308" spans="1:5" s="33" customFormat="1" x14ac:dyDescent="0.25">
      <c r="A308" s="153" t="s">
        <v>78</v>
      </c>
      <c r="B308" s="42">
        <v>3.6</v>
      </c>
      <c r="C308" s="31">
        <v>3.6</v>
      </c>
      <c r="D308" s="179"/>
      <c r="E308" s="31"/>
    </row>
    <row r="309" spans="1:5" s="33" customFormat="1" x14ac:dyDescent="0.25">
      <c r="A309" s="173" t="s">
        <v>108</v>
      </c>
      <c r="B309" s="42">
        <v>580.79999999999995</v>
      </c>
      <c r="C309" s="31">
        <v>577.4</v>
      </c>
      <c r="D309" s="179">
        <v>554.1</v>
      </c>
      <c r="E309" s="31">
        <v>3.4</v>
      </c>
    </row>
    <row r="310" spans="1:5" s="33" customFormat="1" ht="15.75" x14ac:dyDescent="0.25">
      <c r="A310" s="178" t="s">
        <v>156</v>
      </c>
      <c r="B310" s="41">
        <f>B311+B312+B313</f>
        <v>1140.7</v>
      </c>
      <c r="C310" s="40">
        <f>C311+C312+C313</f>
        <v>1140.7</v>
      </c>
      <c r="D310" s="40">
        <f>D311+D312+D313</f>
        <v>1024.8</v>
      </c>
      <c r="E310" s="40"/>
    </row>
    <row r="311" spans="1:5" s="33" customFormat="1" x14ac:dyDescent="0.25">
      <c r="A311" s="122" t="s">
        <v>59</v>
      </c>
      <c r="B311" s="42">
        <v>306.8</v>
      </c>
      <c r="C311" s="31">
        <v>306.8</v>
      </c>
      <c r="D311" s="179">
        <v>239.4</v>
      </c>
      <c r="E311" s="31"/>
    </row>
    <row r="312" spans="1:5" s="33" customFormat="1" x14ac:dyDescent="0.25">
      <c r="A312" s="153" t="s">
        <v>78</v>
      </c>
      <c r="B312" s="42">
        <v>8.8000000000000007</v>
      </c>
      <c r="C312" s="31">
        <v>8.8000000000000007</v>
      </c>
      <c r="D312" s="179"/>
      <c r="E312" s="31"/>
    </row>
    <row r="313" spans="1:5" s="33" customFormat="1" x14ac:dyDescent="0.25">
      <c r="A313" s="173" t="s">
        <v>108</v>
      </c>
      <c r="B313" s="42">
        <v>825.1</v>
      </c>
      <c r="C313" s="31">
        <v>825.1</v>
      </c>
      <c r="D313" s="179">
        <v>785.4</v>
      </c>
      <c r="E313" s="31"/>
    </row>
    <row r="314" spans="1:5" s="33" customFormat="1" ht="15.75" x14ac:dyDescent="0.25">
      <c r="A314" s="178" t="s">
        <v>157</v>
      </c>
      <c r="B314" s="41">
        <f>B315+B316+B317</f>
        <v>1099.0999999999999</v>
      </c>
      <c r="C314" s="40">
        <f>C315+C316+C317</f>
        <v>1099.0999999999999</v>
      </c>
      <c r="D314" s="40">
        <f>D315+D316+D317</f>
        <v>962</v>
      </c>
      <c r="E314" s="40"/>
    </row>
    <row r="315" spans="1:5" s="33" customFormat="1" x14ac:dyDescent="0.25">
      <c r="A315" s="122" t="s">
        <v>59</v>
      </c>
      <c r="B315" s="42">
        <v>342.7</v>
      </c>
      <c r="C315" s="31">
        <v>342.7</v>
      </c>
      <c r="D315" s="179">
        <v>244.8</v>
      </c>
      <c r="E315" s="31"/>
    </row>
    <row r="316" spans="1:5" s="33" customFormat="1" x14ac:dyDescent="0.25">
      <c r="A316" s="153" t="s">
        <v>78</v>
      </c>
      <c r="B316" s="42">
        <v>6.9</v>
      </c>
      <c r="C316" s="31">
        <v>6.9</v>
      </c>
      <c r="D316" s="179"/>
      <c r="E316" s="31"/>
    </row>
    <row r="317" spans="1:5" s="33" customFormat="1" x14ac:dyDescent="0.25">
      <c r="A317" s="173" t="s">
        <v>108</v>
      </c>
      <c r="B317" s="42">
        <v>749.5</v>
      </c>
      <c r="C317" s="31">
        <v>749.5</v>
      </c>
      <c r="D317" s="179">
        <v>717.2</v>
      </c>
      <c r="E317" s="31"/>
    </row>
    <row r="318" spans="1:5" s="33" customFormat="1" ht="15.75" x14ac:dyDescent="0.25">
      <c r="A318" s="178" t="s">
        <v>158</v>
      </c>
      <c r="B318" s="41">
        <f>B319+B320+B321</f>
        <v>570.79999999999995</v>
      </c>
      <c r="C318" s="40">
        <f>C319+C320+C321</f>
        <v>570.79999999999995</v>
      </c>
      <c r="D318" s="40">
        <f>D319+D320+D321</f>
        <v>500.1</v>
      </c>
      <c r="E318" s="40"/>
    </row>
    <row r="319" spans="1:5" s="33" customFormat="1" x14ac:dyDescent="0.25">
      <c r="A319" s="122" t="s">
        <v>59</v>
      </c>
      <c r="B319" s="42">
        <v>204.5</v>
      </c>
      <c r="C319" s="31">
        <v>204.5</v>
      </c>
      <c r="D319" s="179">
        <v>156.5</v>
      </c>
      <c r="E319" s="31"/>
    </row>
    <row r="320" spans="1:5" s="33" customFormat="1" x14ac:dyDescent="0.25">
      <c r="A320" s="153" t="s">
        <v>78</v>
      </c>
      <c r="B320" s="42">
        <v>2</v>
      </c>
      <c r="C320" s="31">
        <v>2</v>
      </c>
      <c r="D320" s="179"/>
      <c r="E320" s="31"/>
    </row>
    <row r="321" spans="1:5" s="33" customFormat="1" ht="16.5" customHeight="1" x14ac:dyDescent="0.25">
      <c r="A321" s="173" t="s">
        <v>108</v>
      </c>
      <c r="B321" s="42">
        <v>364.3</v>
      </c>
      <c r="C321" s="31">
        <v>364.3</v>
      </c>
      <c r="D321" s="179">
        <v>343.6</v>
      </c>
      <c r="E321" s="31"/>
    </row>
    <row r="322" spans="1:5" s="33" customFormat="1" ht="20.25" customHeight="1" x14ac:dyDescent="0.25">
      <c r="A322" s="166" t="s">
        <v>159</v>
      </c>
      <c r="B322" s="41">
        <f>B323+B325+B324</f>
        <v>1489.7</v>
      </c>
      <c r="C322" s="41">
        <f>C323+C325+C324</f>
        <v>1463</v>
      </c>
      <c r="D322" s="41">
        <f>D323+D325+D324</f>
        <v>1288</v>
      </c>
      <c r="E322" s="41">
        <f>E323+E325+E324</f>
        <v>26.7</v>
      </c>
    </row>
    <row r="323" spans="1:5" s="33" customFormat="1" ht="27" customHeight="1" x14ac:dyDescent="0.25">
      <c r="A323" s="122" t="s">
        <v>160</v>
      </c>
      <c r="B323" s="42">
        <v>653.20000000000005</v>
      </c>
      <c r="C323" s="31">
        <v>628.20000000000005</v>
      </c>
      <c r="D323" s="179">
        <v>490</v>
      </c>
      <c r="E323" s="31">
        <v>25</v>
      </c>
    </row>
    <row r="324" spans="1:5" s="33" customFormat="1" ht="15.75" customHeight="1" x14ac:dyDescent="0.25">
      <c r="A324" s="153" t="s">
        <v>76</v>
      </c>
      <c r="B324" s="42">
        <v>17</v>
      </c>
      <c r="C324" s="31">
        <v>17</v>
      </c>
      <c r="D324" s="179"/>
      <c r="E324" s="31"/>
    </row>
    <row r="325" spans="1:5" s="33" customFormat="1" ht="17.25" customHeight="1" x14ac:dyDescent="0.25">
      <c r="A325" s="173" t="s">
        <v>108</v>
      </c>
      <c r="B325" s="42">
        <v>819.5</v>
      </c>
      <c r="C325" s="31">
        <v>817.8</v>
      </c>
      <c r="D325" s="179">
        <v>798</v>
      </c>
      <c r="E325" s="31">
        <v>1.7</v>
      </c>
    </row>
    <row r="326" spans="1:5" s="33" customFormat="1" ht="33" customHeight="1" x14ac:dyDescent="0.25">
      <c r="A326" s="164" t="s">
        <v>161</v>
      </c>
      <c r="B326" s="41">
        <f>B328+B330+B329+B327</f>
        <v>643.69999999999982</v>
      </c>
      <c r="C326" s="41">
        <f t="shared" ref="C326:D326" si="34">C328+C330+C329+C327</f>
        <v>643.69999999999982</v>
      </c>
      <c r="D326" s="41">
        <f t="shared" si="34"/>
        <v>582</v>
      </c>
      <c r="E326" s="41"/>
    </row>
    <row r="327" spans="1:5" s="33" customFormat="1" ht="21" customHeight="1" x14ac:dyDescent="0.25">
      <c r="A327" s="153" t="s">
        <v>59</v>
      </c>
      <c r="B327" s="42">
        <v>29.8</v>
      </c>
      <c r="C327" s="42">
        <v>29.8</v>
      </c>
      <c r="D327" s="42">
        <v>29.4</v>
      </c>
      <c r="E327" s="41"/>
    </row>
    <row r="328" spans="1:5" s="33" customFormat="1" ht="27.75" customHeight="1" x14ac:dyDescent="0.25">
      <c r="A328" s="122" t="s">
        <v>162</v>
      </c>
      <c r="B328" s="42">
        <v>302.89999999999998</v>
      </c>
      <c r="C328" s="31">
        <v>302.89999999999998</v>
      </c>
      <c r="D328" s="179">
        <v>253.3</v>
      </c>
      <c r="E328" s="31"/>
    </row>
    <row r="329" spans="1:5" s="33" customFormat="1" ht="18" customHeight="1" x14ac:dyDescent="0.25">
      <c r="A329" s="153" t="s">
        <v>78</v>
      </c>
      <c r="B329" s="42">
        <v>4.3</v>
      </c>
      <c r="C329" s="31">
        <v>4.3</v>
      </c>
      <c r="D329" s="179"/>
      <c r="E329" s="31"/>
    </row>
    <row r="330" spans="1:5" s="33" customFormat="1" ht="18" customHeight="1" x14ac:dyDescent="0.25">
      <c r="A330" s="173" t="s">
        <v>108</v>
      </c>
      <c r="B330" s="42">
        <v>306.7</v>
      </c>
      <c r="C330" s="31">
        <v>306.7</v>
      </c>
      <c r="D330" s="179">
        <v>299.3</v>
      </c>
      <c r="E330" s="31"/>
    </row>
    <row r="331" spans="1:5" s="33" customFormat="1" ht="20.25" customHeight="1" x14ac:dyDescent="0.25">
      <c r="A331" s="164" t="s">
        <v>163</v>
      </c>
      <c r="B331" s="41">
        <f>B332+B333+B335+B334</f>
        <v>745.59999999999991</v>
      </c>
      <c r="C331" s="41">
        <f>C332+C333+C335+C334</f>
        <v>745.59999999999991</v>
      </c>
      <c r="D331" s="41">
        <f>D332+D333+D335+D334</f>
        <v>663.5</v>
      </c>
      <c r="E331" s="41"/>
    </row>
    <row r="332" spans="1:5" s="33" customFormat="1" x14ac:dyDescent="0.25">
      <c r="A332" s="122" t="s">
        <v>59</v>
      </c>
      <c r="B332" s="42">
        <v>247.7</v>
      </c>
      <c r="C332" s="31">
        <v>247.7</v>
      </c>
      <c r="D332" s="179">
        <v>188</v>
      </c>
      <c r="E332" s="31"/>
    </row>
    <row r="333" spans="1:5" s="33" customFormat="1" x14ac:dyDescent="0.25">
      <c r="A333" s="153" t="s">
        <v>78</v>
      </c>
      <c r="B333" s="42">
        <v>0.8</v>
      </c>
      <c r="C333" s="31">
        <v>0.8</v>
      </c>
      <c r="D333" s="179"/>
      <c r="E333" s="31"/>
    </row>
    <row r="334" spans="1:5" s="33" customFormat="1" ht="28.5" customHeight="1" x14ac:dyDescent="0.25">
      <c r="A334" s="122" t="s">
        <v>149</v>
      </c>
      <c r="B334" s="42">
        <v>4.8</v>
      </c>
      <c r="C334" s="31">
        <v>4.8</v>
      </c>
      <c r="D334" s="179">
        <v>4.7</v>
      </c>
      <c r="E334" s="31"/>
    </row>
    <row r="335" spans="1:5" s="33" customFormat="1" x14ac:dyDescent="0.25">
      <c r="A335" s="170" t="s">
        <v>108</v>
      </c>
      <c r="B335" s="42">
        <v>492.3</v>
      </c>
      <c r="C335" s="31">
        <v>492.3</v>
      </c>
      <c r="D335" s="179">
        <v>470.8</v>
      </c>
      <c r="E335" s="31"/>
    </row>
    <row r="336" spans="1:5" s="33" customFormat="1" ht="20.25" customHeight="1" x14ac:dyDescent="0.25">
      <c r="A336" s="178" t="s">
        <v>164</v>
      </c>
      <c r="B336" s="183">
        <f>B337+B338+B339+B340</f>
        <v>1237.5999999999999</v>
      </c>
      <c r="C336" s="183">
        <f t="shared" ref="C336:E336" si="35">C337+C338+C339+C340</f>
        <v>1227.0999999999999</v>
      </c>
      <c r="D336" s="183">
        <f t="shared" si="35"/>
        <v>1116.8</v>
      </c>
      <c r="E336" s="183">
        <f t="shared" si="35"/>
        <v>10.5</v>
      </c>
    </row>
    <row r="337" spans="1:5" s="33" customFormat="1" x14ac:dyDescent="0.25">
      <c r="A337" s="122" t="s">
        <v>59</v>
      </c>
      <c r="B337" s="42">
        <v>959.5</v>
      </c>
      <c r="C337" s="31">
        <v>959.5</v>
      </c>
      <c r="D337" s="179">
        <v>909.3</v>
      </c>
      <c r="E337" s="31"/>
    </row>
    <row r="338" spans="1:5" s="33" customFormat="1" x14ac:dyDescent="0.25">
      <c r="A338" s="153" t="s">
        <v>78</v>
      </c>
      <c r="B338" s="42">
        <v>110</v>
      </c>
      <c r="C338" s="31">
        <v>99.5</v>
      </c>
      <c r="D338" s="179">
        <v>41.8</v>
      </c>
      <c r="E338" s="31">
        <v>10.5</v>
      </c>
    </row>
    <row r="339" spans="1:5" s="33" customFormat="1" ht="16.5" customHeight="1" x14ac:dyDescent="0.25">
      <c r="A339" s="170" t="s">
        <v>108</v>
      </c>
      <c r="B339" s="42">
        <v>125.3</v>
      </c>
      <c r="C339" s="31">
        <v>125.3</v>
      </c>
      <c r="D339" s="179">
        <v>123.5</v>
      </c>
      <c r="E339" s="31"/>
    </row>
    <row r="340" spans="1:5" s="33" customFormat="1" ht="16.5" customHeight="1" x14ac:dyDescent="0.25">
      <c r="A340" s="170" t="s">
        <v>165</v>
      </c>
      <c r="B340" s="42">
        <v>42.8</v>
      </c>
      <c r="C340" s="42">
        <v>42.8</v>
      </c>
      <c r="D340" s="29">
        <v>42.2</v>
      </c>
      <c r="E340" s="42"/>
    </row>
    <row r="341" spans="1:5" s="33" customFormat="1" ht="18.75" customHeight="1" x14ac:dyDescent="0.25">
      <c r="A341" s="178" t="s">
        <v>166</v>
      </c>
      <c r="B341" s="41">
        <f>B342+B343+B344+B345</f>
        <v>344.50000000000006</v>
      </c>
      <c r="C341" s="41">
        <f t="shared" ref="C341:D341" si="36">C342+C343+C344+C345</f>
        <v>344.50000000000006</v>
      </c>
      <c r="D341" s="41">
        <f t="shared" si="36"/>
        <v>301.7</v>
      </c>
      <c r="E341" s="41"/>
    </row>
    <row r="342" spans="1:5" s="33" customFormat="1" ht="16.5" customHeight="1" x14ac:dyDescent="0.25">
      <c r="A342" s="122" t="s">
        <v>59</v>
      </c>
      <c r="B342" s="42">
        <v>205.8</v>
      </c>
      <c r="C342" s="31">
        <v>205.8</v>
      </c>
      <c r="D342" s="179">
        <v>202.9</v>
      </c>
      <c r="E342" s="31"/>
    </row>
    <row r="343" spans="1:5" s="33" customFormat="1" x14ac:dyDescent="0.25">
      <c r="A343" s="153" t="s">
        <v>78</v>
      </c>
      <c r="B343" s="42">
        <v>64</v>
      </c>
      <c r="C343" s="31">
        <v>64</v>
      </c>
      <c r="D343" s="179">
        <v>25.2</v>
      </c>
      <c r="E343" s="31"/>
    </row>
    <row r="344" spans="1:5" s="33" customFormat="1" x14ac:dyDescent="0.25">
      <c r="A344" s="170" t="s">
        <v>108</v>
      </c>
      <c r="B344" s="42">
        <v>67.400000000000006</v>
      </c>
      <c r="C344" s="31">
        <v>67.400000000000006</v>
      </c>
      <c r="D344" s="179">
        <v>66.400000000000006</v>
      </c>
      <c r="E344" s="31"/>
    </row>
    <row r="345" spans="1:5" s="33" customFormat="1" x14ac:dyDescent="0.25">
      <c r="A345" s="170" t="s">
        <v>165</v>
      </c>
      <c r="B345" s="42">
        <v>7.3</v>
      </c>
      <c r="C345" s="42">
        <v>7.3</v>
      </c>
      <c r="D345" s="29">
        <v>7.2</v>
      </c>
      <c r="E345" s="42"/>
    </row>
    <row r="346" spans="1:5" s="33" customFormat="1" ht="18.75" customHeight="1" x14ac:dyDescent="0.25">
      <c r="A346" s="178" t="s">
        <v>167</v>
      </c>
      <c r="B346" s="41">
        <f>B347+B348+B349</f>
        <v>309.60000000000002</v>
      </c>
      <c r="C346" s="41">
        <f t="shared" ref="C346:D346" si="37">C347+C348+C349</f>
        <v>309.60000000000002</v>
      </c>
      <c r="D346" s="41">
        <f t="shared" si="37"/>
        <v>282.40000000000003</v>
      </c>
      <c r="E346" s="41"/>
    </row>
    <row r="347" spans="1:5" s="33" customFormat="1" ht="15.75" customHeight="1" x14ac:dyDescent="0.25">
      <c r="A347" s="122" t="s">
        <v>59</v>
      </c>
      <c r="B347" s="42">
        <v>305.8</v>
      </c>
      <c r="C347" s="31">
        <v>305.8</v>
      </c>
      <c r="D347" s="179">
        <v>280.60000000000002</v>
      </c>
      <c r="E347" s="31"/>
    </row>
    <row r="348" spans="1:5" s="33" customFormat="1" x14ac:dyDescent="0.25">
      <c r="A348" s="153" t="s">
        <v>78</v>
      </c>
      <c r="B348" s="42">
        <v>2</v>
      </c>
      <c r="C348" s="31">
        <v>2</v>
      </c>
      <c r="D348" s="179"/>
      <c r="E348" s="31"/>
    </row>
    <row r="349" spans="1:5" s="33" customFormat="1" x14ac:dyDescent="0.25">
      <c r="A349" s="170" t="s">
        <v>52</v>
      </c>
      <c r="B349" s="42">
        <v>1.8</v>
      </c>
      <c r="C349" s="42">
        <v>1.8</v>
      </c>
      <c r="D349" s="29">
        <v>1.8</v>
      </c>
      <c r="E349" s="42"/>
    </row>
    <row r="350" spans="1:5" s="33" customFormat="1" ht="18" customHeight="1" x14ac:dyDescent="0.25">
      <c r="A350" s="178" t="s">
        <v>168</v>
      </c>
      <c r="B350" s="41">
        <f>B351+B352+B353</f>
        <v>418.2</v>
      </c>
      <c r="C350" s="41">
        <f t="shared" ref="C350:E350" si="38">C351+C352+C353</f>
        <v>415.7</v>
      </c>
      <c r="D350" s="41">
        <f t="shared" si="38"/>
        <v>359.5</v>
      </c>
      <c r="E350" s="41">
        <f t="shared" si="38"/>
        <v>2.5</v>
      </c>
    </row>
    <row r="351" spans="1:5" s="33" customFormat="1" x14ac:dyDescent="0.25">
      <c r="A351" s="122" t="s">
        <v>59</v>
      </c>
      <c r="B351" s="42">
        <v>393.2</v>
      </c>
      <c r="C351" s="31">
        <v>393.2</v>
      </c>
      <c r="D351" s="179">
        <v>351.6</v>
      </c>
      <c r="E351" s="31"/>
    </row>
    <row r="352" spans="1:5" s="33" customFormat="1" x14ac:dyDescent="0.25">
      <c r="A352" s="153" t="s">
        <v>78</v>
      </c>
      <c r="B352" s="42">
        <v>17</v>
      </c>
      <c r="C352" s="31">
        <v>14.5</v>
      </c>
      <c r="D352" s="179"/>
      <c r="E352" s="31">
        <v>2.5</v>
      </c>
    </row>
    <row r="353" spans="1:5" s="33" customFormat="1" x14ac:dyDescent="0.25">
      <c r="A353" s="173" t="s">
        <v>165</v>
      </c>
      <c r="B353" s="42">
        <v>8</v>
      </c>
      <c r="C353" s="31">
        <v>8</v>
      </c>
      <c r="D353" s="179">
        <v>7.9</v>
      </c>
      <c r="E353" s="31"/>
    </row>
    <row r="354" spans="1:5" s="33" customFormat="1" x14ac:dyDescent="0.25">
      <c r="A354" s="181" t="s">
        <v>169</v>
      </c>
      <c r="B354" s="41">
        <f>B355+B356+B357</f>
        <v>365.8</v>
      </c>
      <c r="C354" s="41">
        <f t="shared" ref="C354:E354" si="39">C355+C356+C357</f>
        <v>365.09999999999997</v>
      </c>
      <c r="D354" s="41">
        <f t="shared" si="39"/>
        <v>278.20000000000005</v>
      </c>
      <c r="E354" s="41">
        <f t="shared" si="39"/>
        <v>0.7</v>
      </c>
    </row>
    <row r="355" spans="1:5" s="33" customFormat="1" x14ac:dyDescent="0.25">
      <c r="A355" s="122" t="s">
        <v>59</v>
      </c>
      <c r="B355" s="42">
        <v>338.6</v>
      </c>
      <c r="C355" s="31">
        <v>337.9</v>
      </c>
      <c r="D355" s="179">
        <v>276.10000000000002</v>
      </c>
      <c r="E355" s="31">
        <v>0.7</v>
      </c>
    </row>
    <row r="356" spans="1:5" s="33" customFormat="1" x14ac:dyDescent="0.25">
      <c r="A356" s="153" t="s">
        <v>78</v>
      </c>
      <c r="B356" s="42">
        <v>25</v>
      </c>
      <c r="C356" s="31">
        <v>25</v>
      </c>
      <c r="D356" s="179"/>
      <c r="E356" s="31"/>
    </row>
    <row r="357" spans="1:5" s="33" customFormat="1" x14ac:dyDescent="0.25">
      <c r="A357" s="170" t="s">
        <v>52</v>
      </c>
      <c r="B357" s="42">
        <v>2.2000000000000002</v>
      </c>
      <c r="C357" s="42">
        <v>2.2000000000000002</v>
      </c>
      <c r="D357" s="29">
        <v>2.1</v>
      </c>
      <c r="E357" s="42"/>
    </row>
    <row r="358" spans="1:5" s="33" customFormat="1" ht="15.75" x14ac:dyDescent="0.25">
      <c r="A358" s="178" t="s">
        <v>170</v>
      </c>
      <c r="B358" s="41">
        <f>B359+B360</f>
        <v>315.60000000000002</v>
      </c>
      <c r="C358" s="41">
        <f t="shared" ref="C358:D358" si="40">C359+C360</f>
        <v>315.60000000000002</v>
      </c>
      <c r="D358" s="41">
        <f t="shared" si="40"/>
        <v>298.10000000000002</v>
      </c>
      <c r="E358" s="41"/>
    </row>
    <row r="359" spans="1:5" s="33" customFormat="1" x14ac:dyDescent="0.25">
      <c r="A359" s="122" t="s">
        <v>59</v>
      </c>
      <c r="B359" s="42">
        <v>121.2</v>
      </c>
      <c r="C359" s="31">
        <v>121.2</v>
      </c>
      <c r="D359" s="179">
        <v>106.5</v>
      </c>
      <c r="E359" s="31"/>
    </row>
    <row r="360" spans="1:5" s="33" customFormat="1" x14ac:dyDescent="0.25">
      <c r="A360" s="173" t="s">
        <v>108</v>
      </c>
      <c r="B360" s="42">
        <v>194.4</v>
      </c>
      <c r="C360" s="31">
        <v>194.4</v>
      </c>
      <c r="D360" s="179">
        <v>191.6</v>
      </c>
      <c r="E360" s="31"/>
    </row>
    <row r="361" spans="1:5" s="33" customFormat="1" ht="15.75" x14ac:dyDescent="0.25">
      <c r="A361" s="145" t="s">
        <v>171</v>
      </c>
      <c r="B361" s="41">
        <f>SUM(B362+B363)</f>
        <v>143.5</v>
      </c>
      <c r="C361" s="41">
        <f t="shared" ref="C361:E361" si="41">SUM(C362+C363)</f>
        <v>139.29999999999998</v>
      </c>
      <c r="D361" s="41">
        <f t="shared" si="41"/>
        <v>93.399999999999991</v>
      </c>
      <c r="E361" s="41">
        <f t="shared" si="41"/>
        <v>4.2</v>
      </c>
    </row>
    <row r="362" spans="1:5" s="33" customFormat="1" x14ac:dyDescent="0.25">
      <c r="A362" s="122" t="s">
        <v>67</v>
      </c>
      <c r="B362" s="42">
        <v>132.6</v>
      </c>
      <c r="C362" s="42">
        <v>130.6</v>
      </c>
      <c r="D362" s="29">
        <v>93.1</v>
      </c>
      <c r="E362" s="42">
        <v>2</v>
      </c>
    </row>
    <row r="363" spans="1:5" s="33" customFormat="1" x14ac:dyDescent="0.25">
      <c r="A363" s="138" t="s">
        <v>61</v>
      </c>
      <c r="B363" s="42">
        <v>10.9</v>
      </c>
      <c r="C363" s="42">
        <v>8.6999999999999993</v>
      </c>
      <c r="D363" s="29">
        <v>0.3</v>
      </c>
      <c r="E363" s="42">
        <v>2.2000000000000002</v>
      </c>
    </row>
    <row r="364" spans="1:5" s="33" customFormat="1" ht="15.75" x14ac:dyDescent="0.25">
      <c r="A364" s="178" t="s">
        <v>172</v>
      </c>
      <c r="B364" s="41">
        <f t="shared" ref="B364:E364" si="42">B125+B131+B135+B139+B143+B147+B151+B155+B159+B163+B167+B171+B175+B179+B183+B187+B191+B195+B199+B203+B207+B211+B215+B219+B223+B227+B231+B235+B239+B243+B247+B251+B255+B259+B263+B267+B272+B276+B280+B284+B289+B293+B298+B302+B306+B310+B314+B318+B322+B326+B331+B336+B341+B346+B350+B354+B358+B361</f>
        <v>49464.299999999988</v>
      </c>
      <c r="C364" s="41">
        <f t="shared" si="42"/>
        <v>49209.69999999999</v>
      </c>
      <c r="D364" s="41">
        <f t="shared" si="42"/>
        <v>39640.199999999997</v>
      </c>
      <c r="E364" s="41">
        <f t="shared" si="42"/>
        <v>254.59999999999997</v>
      </c>
    </row>
    <row r="365" spans="1:5" s="33" customFormat="1" x14ac:dyDescent="0.25">
      <c r="A365" s="122" t="s">
        <v>59</v>
      </c>
      <c r="B365" s="42">
        <f t="shared" ref="B365:E365" si="43">B126+B132+B136+B140+B144+B148+B152+B156+B160+B164+B168+B172+B176+B180+B184+B188+B192+B196+B200+B204+B208+B212+B216+B220+B224+B228+B232+B236+B240+B244+B248+B252+B256+B260+B264+B268+B273+B277+B281+B285+B290+B294+B299+B303+B307+B311+B315+B319+B327+B332+B337+B342+B347+B351+B355+B359+B362</f>
        <v>19740.8</v>
      </c>
      <c r="C365" s="42">
        <f t="shared" si="43"/>
        <v>19737.100000000002</v>
      </c>
      <c r="D365" s="42">
        <f t="shared" si="43"/>
        <v>16327.199999999997</v>
      </c>
      <c r="E365" s="42">
        <f t="shared" si="43"/>
        <v>3.7</v>
      </c>
    </row>
    <row r="366" spans="1:5" s="33" customFormat="1" x14ac:dyDescent="0.25">
      <c r="A366" s="153" t="s">
        <v>102</v>
      </c>
      <c r="B366" s="42">
        <f t="shared" ref="B366:E366" si="44">B133+B137+B141+B145+B149+B153+B157+B161+B165+B169+B173+B177+B181+B185+B189+B193+B197+B201+B205+B209+B213+B217+B221+B225+B229+B233+B237+B241+B245+B249+B253+B257+B261+B265+B269+B274+B278+B282+B286+B291+B295+B300+B304+B308+B312+B316+B320+B324+B329+B333+B338+B343+B348+B352+B356</f>
        <v>2444.1000000000004</v>
      </c>
      <c r="C366" s="42">
        <f t="shared" si="44"/>
        <v>2373.3000000000006</v>
      </c>
      <c r="D366" s="42">
        <f t="shared" si="44"/>
        <v>113.39999999999999</v>
      </c>
      <c r="E366" s="42">
        <f t="shared" si="44"/>
        <v>70.8</v>
      </c>
    </row>
    <row r="367" spans="1:5" s="33" customFormat="1" x14ac:dyDescent="0.25">
      <c r="A367" s="170" t="s">
        <v>108</v>
      </c>
      <c r="B367" s="42">
        <f t="shared" ref="B367:E367" si="45">B127+B134+B138+B142+B146+B150+B154+B158+B162+B166+B170+B174+B178+B182+B186+B190+B194+B198+B202+B206+B210+B214+B218+B222+B226+B230+B234+B238+B242+B246+B250+B254+B258+B262+B266+B270+B275+B279+B283+B288+B292+B296+B301+B305+B309+B313+B317+B321+B325+B330+B335+B339+B344+B360</f>
        <v>24743.899999999998</v>
      </c>
      <c r="C367" s="42">
        <f t="shared" si="45"/>
        <v>24730.799999999999</v>
      </c>
      <c r="D367" s="42">
        <f t="shared" si="45"/>
        <v>21847.599999999995</v>
      </c>
      <c r="E367" s="42">
        <f t="shared" si="45"/>
        <v>13.1</v>
      </c>
    </row>
    <row r="368" spans="1:5" s="33" customFormat="1" x14ac:dyDescent="0.25">
      <c r="A368" s="122" t="s">
        <v>63</v>
      </c>
      <c r="B368" s="43">
        <f>SUM(B129)</f>
        <v>139.80000000000001</v>
      </c>
      <c r="C368" s="43">
        <f t="shared" ref="C368:E368" si="46">SUM(C129)</f>
        <v>0</v>
      </c>
      <c r="D368" s="43">
        <f t="shared" si="46"/>
        <v>0</v>
      </c>
      <c r="E368" s="43">
        <f t="shared" si="46"/>
        <v>139.80000000000001</v>
      </c>
    </row>
    <row r="369" spans="1:5" s="33" customFormat="1" x14ac:dyDescent="0.25">
      <c r="A369" s="170" t="s">
        <v>165</v>
      </c>
      <c r="B369" s="43">
        <f>B340+B345+B349+B353+B357+B128</f>
        <v>145.30000000000001</v>
      </c>
      <c r="C369" s="43">
        <f t="shared" ref="C369:E369" si="47">C340+C345+C349+C353+C357+C128</f>
        <v>145.30000000000001</v>
      </c>
      <c r="D369" s="43">
        <f t="shared" si="47"/>
        <v>61.2</v>
      </c>
      <c r="E369" s="43">
        <f t="shared" si="47"/>
        <v>0</v>
      </c>
    </row>
    <row r="370" spans="1:5" s="33" customFormat="1" ht="27.75" customHeight="1" x14ac:dyDescent="0.25">
      <c r="A370" s="122" t="s">
        <v>173</v>
      </c>
      <c r="B370" s="43">
        <f t="shared" ref="B370:E370" si="48">SUM(B271+B287+B297+B323+B328+B334)</f>
        <v>1830.3999999999999</v>
      </c>
      <c r="C370" s="43">
        <f t="shared" si="48"/>
        <v>1805.3999999999999</v>
      </c>
      <c r="D370" s="43">
        <f t="shared" si="48"/>
        <v>1290.5</v>
      </c>
      <c r="E370" s="43">
        <f t="shared" si="48"/>
        <v>25</v>
      </c>
    </row>
    <row r="371" spans="1:5" s="33" customFormat="1" ht="19.5" customHeight="1" x14ac:dyDescent="0.25">
      <c r="A371" s="138" t="s">
        <v>61</v>
      </c>
      <c r="B371" s="42">
        <f>B130+B363</f>
        <v>420</v>
      </c>
      <c r="C371" s="42">
        <f>C130+C363</f>
        <v>417.8</v>
      </c>
      <c r="D371" s="42">
        <f t="shared" ref="D371:E371" si="49">D130+D363</f>
        <v>0.3</v>
      </c>
      <c r="E371" s="42">
        <f t="shared" si="49"/>
        <v>2.2000000000000002</v>
      </c>
    </row>
    <row r="372" spans="1:5" s="33" customFormat="1" ht="36" customHeight="1" x14ac:dyDescent="0.25">
      <c r="A372" s="211" t="s">
        <v>174</v>
      </c>
      <c r="B372" s="212"/>
      <c r="C372" s="212"/>
      <c r="D372" s="212"/>
      <c r="E372" s="213"/>
    </row>
    <row r="373" spans="1:5" s="33" customFormat="1" ht="15.75" x14ac:dyDescent="0.25">
      <c r="A373" s="178" t="s">
        <v>47</v>
      </c>
      <c r="B373" s="44">
        <f>B374</f>
        <v>67</v>
      </c>
      <c r="C373" s="184">
        <f>C374</f>
        <v>67</v>
      </c>
      <c r="D373" s="184"/>
      <c r="E373" s="184"/>
    </row>
    <row r="374" spans="1:5" s="33" customFormat="1" x14ac:dyDescent="0.25">
      <c r="A374" s="122" t="s">
        <v>67</v>
      </c>
      <c r="B374" s="42">
        <v>67</v>
      </c>
      <c r="C374" s="31">
        <v>67</v>
      </c>
      <c r="D374" s="179"/>
      <c r="E374" s="31"/>
    </row>
    <row r="375" spans="1:5" s="33" customFormat="1" ht="15.75" x14ac:dyDescent="0.25">
      <c r="A375" s="178" t="s">
        <v>175</v>
      </c>
      <c r="B375" s="41">
        <f>B376</f>
        <v>67</v>
      </c>
      <c r="C375" s="41">
        <f>C376</f>
        <v>67</v>
      </c>
      <c r="D375" s="41"/>
      <c r="E375" s="41"/>
    </row>
    <row r="376" spans="1:5" s="33" customFormat="1" x14ac:dyDescent="0.25">
      <c r="A376" s="185" t="s">
        <v>67</v>
      </c>
      <c r="B376" s="43">
        <f>B374</f>
        <v>67</v>
      </c>
      <c r="C376" s="43">
        <f>C374</f>
        <v>67</v>
      </c>
      <c r="D376" s="186"/>
      <c r="E376" s="187"/>
    </row>
    <row r="377" spans="1:5" s="33" customFormat="1" ht="28.5" customHeight="1" x14ac:dyDescent="0.25">
      <c r="A377" s="217" t="s">
        <v>176</v>
      </c>
      <c r="B377" s="218"/>
      <c r="C377" s="218"/>
      <c r="D377" s="218"/>
      <c r="E377" s="219"/>
    </row>
    <row r="378" spans="1:5" s="33" customFormat="1" ht="31.5" x14ac:dyDescent="0.25">
      <c r="A378" s="164" t="s">
        <v>177</v>
      </c>
      <c r="B378" s="44">
        <f>B379+B380+B381</f>
        <v>6469.5</v>
      </c>
      <c r="C378" s="44">
        <f t="shared" ref="C378" si="50">C379+C380+C381</f>
        <v>6469.5</v>
      </c>
      <c r="D378" s="44"/>
      <c r="E378" s="44"/>
    </row>
    <row r="379" spans="1:5" s="33" customFormat="1" x14ac:dyDescent="0.25">
      <c r="A379" s="122" t="s">
        <v>59</v>
      </c>
      <c r="B379" s="42">
        <v>4736.5</v>
      </c>
      <c r="C379" s="31">
        <v>4736.5</v>
      </c>
      <c r="D379" s="179"/>
      <c r="E379" s="31"/>
    </row>
    <row r="380" spans="1:5" s="33" customFormat="1" ht="39" customHeight="1" x14ac:dyDescent="0.25">
      <c r="A380" s="122" t="s">
        <v>178</v>
      </c>
      <c r="B380" s="42">
        <v>1690.5</v>
      </c>
      <c r="C380" s="31">
        <v>1690.5</v>
      </c>
      <c r="D380" s="179"/>
      <c r="E380" s="31"/>
    </row>
    <row r="381" spans="1:5" s="33" customFormat="1" ht="16.5" customHeight="1" x14ac:dyDescent="0.25">
      <c r="A381" s="138" t="s">
        <v>179</v>
      </c>
      <c r="B381" s="42">
        <v>42.5</v>
      </c>
      <c r="C381" s="31">
        <v>42.5</v>
      </c>
      <c r="D381" s="179"/>
      <c r="E381" s="31"/>
    </row>
    <row r="382" spans="1:5" s="33" customFormat="1" ht="17.25" customHeight="1" x14ac:dyDescent="0.25">
      <c r="A382" s="178" t="s">
        <v>47</v>
      </c>
      <c r="B382" s="41">
        <f>B383</f>
        <v>1617</v>
      </c>
      <c r="C382" s="40">
        <f>C383</f>
        <v>1577</v>
      </c>
      <c r="D382" s="40"/>
      <c r="E382" s="40">
        <f t="shared" ref="E382" si="51">E383</f>
        <v>40</v>
      </c>
    </row>
    <row r="383" spans="1:5" s="33" customFormat="1" ht="16.5" customHeight="1" x14ac:dyDescent="0.25">
      <c r="A383" s="122" t="s">
        <v>67</v>
      </c>
      <c r="B383" s="46">
        <v>1617</v>
      </c>
      <c r="C383" s="32">
        <v>1577</v>
      </c>
      <c r="D383" s="188"/>
      <c r="E383" s="32">
        <v>40</v>
      </c>
    </row>
    <row r="384" spans="1:5" s="33" customFormat="1" ht="18" customHeight="1" x14ac:dyDescent="0.25">
      <c r="A384" s="178" t="s">
        <v>180</v>
      </c>
      <c r="B384" s="41">
        <f>SUM(B385:B389)</f>
        <v>3084.2000000000003</v>
      </c>
      <c r="C384" s="41">
        <f t="shared" ref="C384:E384" si="52">SUM(C385:C389)</f>
        <v>3035.2000000000003</v>
      </c>
      <c r="D384" s="41">
        <f t="shared" si="52"/>
        <v>2541.6000000000004</v>
      </c>
      <c r="E384" s="41">
        <f t="shared" si="52"/>
        <v>49</v>
      </c>
    </row>
    <row r="385" spans="1:5" s="33" customFormat="1" ht="17.25" customHeight="1" x14ac:dyDescent="0.25">
      <c r="A385" s="122" t="s">
        <v>59</v>
      </c>
      <c r="B385" s="42">
        <v>2269.6</v>
      </c>
      <c r="C385" s="31">
        <v>2224.6</v>
      </c>
      <c r="D385" s="179">
        <v>1880.5</v>
      </c>
      <c r="E385" s="31">
        <v>45</v>
      </c>
    </row>
    <row r="386" spans="1:5" s="33" customFormat="1" ht="38.25" x14ac:dyDescent="0.25">
      <c r="A386" s="122" t="s">
        <v>181</v>
      </c>
      <c r="B386" s="42">
        <v>592.5</v>
      </c>
      <c r="C386" s="31">
        <v>592.5</v>
      </c>
      <c r="D386" s="179">
        <v>537.29999999999995</v>
      </c>
      <c r="E386" s="31"/>
    </row>
    <row r="387" spans="1:5" s="33" customFormat="1" x14ac:dyDescent="0.25">
      <c r="A387" s="122" t="s">
        <v>52</v>
      </c>
      <c r="B387" s="42">
        <v>71.8</v>
      </c>
      <c r="C387" s="31">
        <v>71.8</v>
      </c>
      <c r="D387" s="179">
        <v>70.8</v>
      </c>
      <c r="E387" s="31"/>
    </row>
    <row r="388" spans="1:5" s="33" customFormat="1" ht="16.5" customHeight="1" x14ac:dyDescent="0.25">
      <c r="A388" s="153" t="s">
        <v>102</v>
      </c>
      <c r="B388" s="42">
        <v>105</v>
      </c>
      <c r="C388" s="31">
        <v>101</v>
      </c>
      <c r="D388" s="179">
        <v>13</v>
      </c>
      <c r="E388" s="31">
        <v>4</v>
      </c>
    </row>
    <row r="389" spans="1:5" s="33" customFormat="1" ht="16.5" customHeight="1" x14ac:dyDescent="0.25">
      <c r="A389" s="138" t="s">
        <v>61</v>
      </c>
      <c r="B389" s="42">
        <v>45.3</v>
      </c>
      <c r="C389" s="31">
        <v>45.3</v>
      </c>
      <c r="D389" s="179">
        <v>40</v>
      </c>
      <c r="E389" s="31"/>
    </row>
    <row r="390" spans="1:5" s="33" customFormat="1" ht="15.75" x14ac:dyDescent="0.25">
      <c r="A390" s="180" t="s">
        <v>182</v>
      </c>
      <c r="B390" s="41">
        <f>SUM(B391:B394)</f>
        <v>617.4</v>
      </c>
      <c r="C390" s="41">
        <f t="shared" ref="C390:E390" si="53">SUM(C391:C394)</f>
        <v>617</v>
      </c>
      <c r="D390" s="41">
        <f t="shared" si="53"/>
        <v>527</v>
      </c>
      <c r="E390" s="41">
        <f t="shared" si="53"/>
        <v>0.4</v>
      </c>
    </row>
    <row r="391" spans="1:5" s="33" customFormat="1" x14ac:dyDescent="0.25">
      <c r="A391" s="122" t="s">
        <v>59</v>
      </c>
      <c r="B391" s="42">
        <v>264.3</v>
      </c>
      <c r="C391" s="31">
        <v>264.3</v>
      </c>
      <c r="D391" s="179">
        <v>240.7</v>
      </c>
      <c r="E391" s="31"/>
    </row>
    <row r="392" spans="1:5" s="33" customFormat="1" ht="38.25" x14ac:dyDescent="0.25">
      <c r="A392" s="122" t="s">
        <v>178</v>
      </c>
      <c r="B392" s="42">
        <v>291.7</v>
      </c>
      <c r="C392" s="31">
        <v>291.7</v>
      </c>
      <c r="D392" s="179">
        <v>241.9</v>
      </c>
      <c r="E392" s="31"/>
    </row>
    <row r="393" spans="1:5" s="33" customFormat="1" x14ac:dyDescent="0.25">
      <c r="A393" s="122" t="s">
        <v>52</v>
      </c>
      <c r="B393" s="42">
        <v>8.4</v>
      </c>
      <c r="C393" s="31">
        <v>8.4</v>
      </c>
      <c r="D393" s="179">
        <v>8.3000000000000007</v>
      </c>
      <c r="E393" s="31"/>
    </row>
    <row r="394" spans="1:5" s="33" customFormat="1" x14ac:dyDescent="0.25">
      <c r="A394" s="154" t="s">
        <v>102</v>
      </c>
      <c r="B394" s="42">
        <v>53</v>
      </c>
      <c r="C394" s="31">
        <v>52.6</v>
      </c>
      <c r="D394" s="179">
        <v>36.1</v>
      </c>
      <c r="E394" s="31">
        <v>0.4</v>
      </c>
    </row>
    <row r="395" spans="1:5" s="33" customFormat="1" ht="18" customHeight="1" x14ac:dyDescent="0.25">
      <c r="A395" s="189" t="s">
        <v>183</v>
      </c>
      <c r="B395" s="41">
        <f>B396+B397+B399+B400+B398</f>
        <v>638.5</v>
      </c>
      <c r="C395" s="41">
        <f>C396+C397+C399+C400+C398</f>
        <v>621.4</v>
      </c>
      <c r="D395" s="41">
        <f>D396+D397+D399+D400+D398</f>
        <v>520.70000000000005</v>
      </c>
      <c r="E395" s="41">
        <f>E396+E397+E399+E400+E398</f>
        <v>17.100000000000001</v>
      </c>
    </row>
    <row r="396" spans="1:5" s="33" customFormat="1" ht="17.25" customHeight="1" x14ac:dyDescent="0.25">
      <c r="A396" s="122" t="s">
        <v>59</v>
      </c>
      <c r="B396" s="42">
        <v>269.5</v>
      </c>
      <c r="C396" s="31">
        <v>252.4</v>
      </c>
      <c r="D396" s="179">
        <v>193.5</v>
      </c>
      <c r="E396" s="31">
        <v>17.100000000000001</v>
      </c>
    </row>
    <row r="397" spans="1:5" s="33" customFormat="1" ht="38.25" x14ac:dyDescent="0.25">
      <c r="A397" s="122" t="s">
        <v>178</v>
      </c>
      <c r="B397" s="42">
        <v>147.1</v>
      </c>
      <c r="C397" s="31">
        <v>147.1</v>
      </c>
      <c r="D397" s="179">
        <v>125.1</v>
      </c>
      <c r="E397" s="31"/>
    </row>
    <row r="398" spans="1:5" s="33" customFormat="1" ht="25.5" x14ac:dyDescent="0.25">
      <c r="A398" s="122" t="s">
        <v>184</v>
      </c>
      <c r="B398" s="42">
        <v>54.3</v>
      </c>
      <c r="C398" s="31">
        <v>54.3</v>
      </c>
      <c r="D398" s="179">
        <v>50.6</v>
      </c>
      <c r="E398" s="31"/>
    </row>
    <row r="399" spans="1:5" s="33" customFormat="1" ht="17.25" customHeight="1" x14ac:dyDescent="0.25">
      <c r="A399" s="153" t="s">
        <v>106</v>
      </c>
      <c r="B399" s="42">
        <v>52.5</v>
      </c>
      <c r="C399" s="31">
        <v>52.5</v>
      </c>
      <c r="D399" s="179">
        <v>39.1</v>
      </c>
      <c r="E399" s="31"/>
    </row>
    <row r="400" spans="1:5" s="33" customFormat="1" ht="17.25" customHeight="1" x14ac:dyDescent="0.25">
      <c r="A400" s="170" t="s">
        <v>108</v>
      </c>
      <c r="B400" s="42">
        <v>115.1</v>
      </c>
      <c r="C400" s="31">
        <v>115.1</v>
      </c>
      <c r="D400" s="179">
        <v>112.4</v>
      </c>
      <c r="E400" s="31"/>
    </row>
    <row r="401" spans="1:5" s="33" customFormat="1" ht="18" customHeight="1" x14ac:dyDescent="0.25">
      <c r="A401" s="178" t="s">
        <v>185</v>
      </c>
      <c r="B401" s="41">
        <f t="shared" ref="B401:E402" si="54">B378+B382+B384+B390+B395</f>
        <v>12426.6</v>
      </c>
      <c r="C401" s="41">
        <f t="shared" si="54"/>
        <v>12320.1</v>
      </c>
      <c r="D401" s="41">
        <f t="shared" si="54"/>
        <v>3589.3</v>
      </c>
      <c r="E401" s="41">
        <f t="shared" si="54"/>
        <v>106.5</v>
      </c>
    </row>
    <row r="402" spans="1:5" s="33" customFormat="1" x14ac:dyDescent="0.25">
      <c r="A402" s="122" t="s">
        <v>59</v>
      </c>
      <c r="B402" s="42">
        <f t="shared" si="54"/>
        <v>9156.9</v>
      </c>
      <c r="C402" s="42">
        <f t="shared" si="54"/>
        <v>9054.7999999999993</v>
      </c>
      <c r="D402" s="42">
        <f t="shared" si="54"/>
        <v>2314.6999999999998</v>
      </c>
      <c r="E402" s="42">
        <f t="shared" si="54"/>
        <v>102.1</v>
      </c>
    </row>
    <row r="403" spans="1:5" s="33" customFormat="1" ht="38.25" x14ac:dyDescent="0.25">
      <c r="A403" s="122" t="s">
        <v>186</v>
      </c>
      <c r="B403" s="42">
        <f>B380+B386+B392+B397</f>
        <v>2721.7999999999997</v>
      </c>
      <c r="C403" s="42">
        <f>C380+C386+C392+C397</f>
        <v>2721.7999999999997</v>
      </c>
      <c r="D403" s="42">
        <f>D380+D386+D392+D397</f>
        <v>904.3</v>
      </c>
      <c r="E403" s="42"/>
    </row>
    <row r="404" spans="1:5" s="33" customFormat="1" ht="25.5" x14ac:dyDescent="0.25">
      <c r="A404" s="122" t="s">
        <v>162</v>
      </c>
      <c r="B404" s="42">
        <f>B398</f>
        <v>54.3</v>
      </c>
      <c r="C404" s="42">
        <f>C398</f>
        <v>54.3</v>
      </c>
      <c r="D404" s="42">
        <f>D398</f>
        <v>50.6</v>
      </c>
      <c r="E404" s="42"/>
    </row>
    <row r="405" spans="1:5" s="33" customFormat="1" x14ac:dyDescent="0.25">
      <c r="A405" s="122" t="s">
        <v>52</v>
      </c>
      <c r="B405" s="42">
        <f>SUM(B393+B387)</f>
        <v>80.2</v>
      </c>
      <c r="C405" s="42">
        <f t="shared" ref="C405:E405" si="55">SUM(C393+C387)</f>
        <v>80.2</v>
      </c>
      <c r="D405" s="42">
        <f t="shared" si="55"/>
        <v>79.099999999999994</v>
      </c>
      <c r="E405" s="42">
        <f t="shared" si="55"/>
        <v>0</v>
      </c>
    </row>
    <row r="406" spans="1:5" s="33" customFormat="1" x14ac:dyDescent="0.25">
      <c r="A406" s="153" t="s">
        <v>102</v>
      </c>
      <c r="B406" s="42">
        <f t="shared" ref="B406:E406" si="56">B388+B394+B399</f>
        <v>210.5</v>
      </c>
      <c r="C406" s="42">
        <f t="shared" si="56"/>
        <v>206.1</v>
      </c>
      <c r="D406" s="42">
        <f t="shared" si="56"/>
        <v>88.2</v>
      </c>
      <c r="E406" s="42">
        <f t="shared" si="56"/>
        <v>4.4000000000000004</v>
      </c>
    </row>
    <row r="407" spans="1:5" s="33" customFormat="1" x14ac:dyDescent="0.25">
      <c r="A407" s="170" t="s">
        <v>108</v>
      </c>
      <c r="B407" s="43">
        <f>B400</f>
        <v>115.1</v>
      </c>
      <c r="C407" s="43">
        <f t="shared" ref="C407:D407" si="57">C400</f>
        <v>115.1</v>
      </c>
      <c r="D407" s="43">
        <f t="shared" si="57"/>
        <v>112.4</v>
      </c>
      <c r="E407" s="43"/>
    </row>
    <row r="408" spans="1:5" s="33" customFormat="1" x14ac:dyDescent="0.25">
      <c r="A408" s="138" t="s">
        <v>61</v>
      </c>
      <c r="B408" s="42">
        <f>B381+B389</f>
        <v>87.8</v>
      </c>
      <c r="C408" s="42">
        <f t="shared" ref="C408:D408" si="58">C381+C389</f>
        <v>87.8</v>
      </c>
      <c r="D408" s="42">
        <f t="shared" si="58"/>
        <v>40</v>
      </c>
      <c r="E408" s="42"/>
    </row>
    <row r="409" spans="1:5" s="33" customFormat="1" ht="26.25" customHeight="1" x14ac:dyDescent="0.25">
      <c r="A409" s="217" t="s">
        <v>187</v>
      </c>
      <c r="B409" s="218"/>
      <c r="C409" s="218"/>
      <c r="D409" s="218"/>
      <c r="E409" s="219"/>
    </row>
    <row r="410" spans="1:5" s="33" customFormat="1" ht="17.25" customHeight="1" x14ac:dyDescent="0.25">
      <c r="A410" s="178" t="s">
        <v>47</v>
      </c>
      <c r="B410" s="44">
        <f>B411</f>
        <v>10.9</v>
      </c>
      <c r="C410" s="44">
        <f t="shared" ref="C410:D410" si="59">C411</f>
        <v>10.9</v>
      </c>
      <c r="D410" s="44">
        <f t="shared" si="59"/>
        <v>9.6</v>
      </c>
      <c r="E410" s="44"/>
    </row>
    <row r="411" spans="1:5" s="33" customFormat="1" ht="38.25" x14ac:dyDescent="0.25">
      <c r="A411" s="122" t="s">
        <v>188</v>
      </c>
      <c r="B411" s="190">
        <v>10.9</v>
      </c>
      <c r="C411" s="190">
        <v>10.9</v>
      </c>
      <c r="D411" s="191">
        <v>9.6</v>
      </c>
      <c r="E411" s="42"/>
    </row>
    <row r="412" spans="1:5" s="33" customFormat="1" ht="16.5" customHeight="1" x14ac:dyDescent="0.25">
      <c r="A412" s="178" t="s">
        <v>189</v>
      </c>
      <c r="B412" s="41">
        <f>B415+B413+B414+B416</f>
        <v>885.69999999999993</v>
      </c>
      <c r="C412" s="41">
        <f t="shared" ref="C412:D412" si="60">C415+C413+C414+C416</f>
        <v>885.69999999999993</v>
      </c>
      <c r="D412" s="41">
        <f t="shared" si="60"/>
        <v>640.5</v>
      </c>
      <c r="E412" s="41"/>
    </row>
    <row r="413" spans="1:5" s="33" customFormat="1" x14ac:dyDescent="0.25">
      <c r="A413" s="122" t="s">
        <v>59</v>
      </c>
      <c r="B413" s="42">
        <v>67.900000000000006</v>
      </c>
      <c r="C413" s="42">
        <v>67.900000000000006</v>
      </c>
      <c r="D413" s="42">
        <v>22.6</v>
      </c>
      <c r="E413" s="41"/>
    </row>
    <row r="414" spans="1:5" s="33" customFormat="1" x14ac:dyDescent="0.25">
      <c r="A414" s="153" t="s">
        <v>106</v>
      </c>
      <c r="B414" s="42">
        <v>2.8</v>
      </c>
      <c r="C414" s="42">
        <v>2.8</v>
      </c>
      <c r="D414" s="42"/>
      <c r="E414" s="41"/>
    </row>
    <row r="415" spans="1:5" s="33" customFormat="1" ht="38.25" x14ac:dyDescent="0.25">
      <c r="A415" s="122" t="s">
        <v>178</v>
      </c>
      <c r="B415" s="42">
        <v>753.7</v>
      </c>
      <c r="C415" s="42">
        <v>753.7</v>
      </c>
      <c r="D415" s="29">
        <v>616.5</v>
      </c>
      <c r="E415" s="42"/>
    </row>
    <row r="416" spans="1:5" s="33" customFormat="1" x14ac:dyDescent="0.25">
      <c r="A416" s="138" t="s">
        <v>61</v>
      </c>
      <c r="B416" s="42">
        <v>61.3</v>
      </c>
      <c r="C416" s="42">
        <v>61.3</v>
      </c>
      <c r="D416" s="29">
        <v>1.4</v>
      </c>
      <c r="E416" s="42"/>
    </row>
    <row r="417" spans="1:5" s="33" customFormat="1" ht="15.75" x14ac:dyDescent="0.25">
      <c r="A417" s="180" t="s">
        <v>190</v>
      </c>
      <c r="B417" s="41">
        <f>B410+B412</f>
        <v>896.59999999999991</v>
      </c>
      <c r="C417" s="41">
        <f>C410+C412</f>
        <v>896.59999999999991</v>
      </c>
      <c r="D417" s="41">
        <f>D410+D412</f>
        <v>650.1</v>
      </c>
      <c r="E417" s="41"/>
    </row>
    <row r="418" spans="1:5" s="33" customFormat="1" x14ac:dyDescent="0.25">
      <c r="A418" s="192" t="s">
        <v>59</v>
      </c>
      <c r="B418" s="42">
        <f>B413</f>
        <v>67.900000000000006</v>
      </c>
      <c r="C418" s="42">
        <f t="shared" ref="C418:D418" si="61">C413</f>
        <v>67.900000000000006</v>
      </c>
      <c r="D418" s="42">
        <f t="shared" si="61"/>
        <v>22.6</v>
      </c>
      <c r="E418" s="42"/>
    </row>
    <row r="419" spans="1:5" s="33" customFormat="1" x14ac:dyDescent="0.25">
      <c r="A419" s="153" t="s">
        <v>102</v>
      </c>
      <c r="B419" s="42">
        <f>B414</f>
        <v>2.8</v>
      </c>
      <c r="C419" s="42">
        <f>C414</f>
        <v>2.8</v>
      </c>
      <c r="D419" s="42"/>
      <c r="E419" s="42"/>
    </row>
    <row r="420" spans="1:5" s="33" customFormat="1" ht="38.25" x14ac:dyDescent="0.25">
      <c r="A420" s="122" t="s">
        <v>186</v>
      </c>
      <c r="B420" s="42">
        <f>B415+B411</f>
        <v>764.6</v>
      </c>
      <c r="C420" s="42">
        <f t="shared" ref="C420:D420" si="62">C415+C411</f>
        <v>764.6</v>
      </c>
      <c r="D420" s="42">
        <f t="shared" si="62"/>
        <v>626.1</v>
      </c>
      <c r="E420" s="42"/>
    </row>
    <row r="421" spans="1:5" s="33" customFormat="1" x14ac:dyDescent="0.25">
      <c r="A421" s="138" t="s">
        <v>61</v>
      </c>
      <c r="B421" s="42">
        <f>B416</f>
        <v>61.3</v>
      </c>
      <c r="C421" s="42">
        <f t="shared" ref="C421:D421" si="63">C416</f>
        <v>61.3</v>
      </c>
      <c r="D421" s="42">
        <f t="shared" si="63"/>
        <v>1.4</v>
      </c>
      <c r="E421" s="42"/>
    </row>
    <row r="422" spans="1:5" s="33" customFormat="1" ht="20.25" customHeight="1" x14ac:dyDescent="0.25">
      <c r="A422" s="178" t="s">
        <v>191</v>
      </c>
      <c r="B422" s="45">
        <f t="shared" ref="B422:E422" si="64">B21+B32+B40+B46+B52+B58+B64+B69+B74+B80+B112+B121+B364+B375+B401+B417</f>
        <v>121505.79999999999</v>
      </c>
      <c r="C422" s="45">
        <f t="shared" si="64"/>
        <v>89939</v>
      </c>
      <c r="D422" s="45">
        <f t="shared" si="64"/>
        <v>55229.9</v>
      </c>
      <c r="E422" s="45">
        <f t="shared" si="64"/>
        <v>31566.800000000007</v>
      </c>
    </row>
    <row r="423" spans="1:5" s="33" customFormat="1" x14ac:dyDescent="0.25">
      <c r="A423" s="122" t="s">
        <v>59</v>
      </c>
      <c r="B423" s="42">
        <f t="shared" ref="B423:E423" si="65">B22+B33+B41+B47+B53+B59+B70+B81+B113+B122+B365+B376+B402+B418+B75+B65</f>
        <v>56375.000000000007</v>
      </c>
      <c r="C423" s="42">
        <f t="shared" si="65"/>
        <v>50229</v>
      </c>
      <c r="D423" s="42">
        <f t="shared" si="65"/>
        <v>29586.799999999996</v>
      </c>
      <c r="E423" s="42">
        <f t="shared" si="65"/>
        <v>6146</v>
      </c>
    </row>
    <row r="424" spans="1:5" s="33" customFormat="1" ht="38.25" x14ac:dyDescent="0.25">
      <c r="A424" s="122" t="s">
        <v>178</v>
      </c>
      <c r="B424" s="42">
        <f>B23+B403+B420</f>
        <v>3815.3999999999996</v>
      </c>
      <c r="C424" s="42">
        <f>C23+C403+C420</f>
        <v>3815.3999999999996</v>
      </c>
      <c r="D424" s="42">
        <f>D23+D403+D420</f>
        <v>1806.1999999999998</v>
      </c>
      <c r="E424" s="42"/>
    </row>
    <row r="425" spans="1:5" s="33" customFormat="1" x14ac:dyDescent="0.25">
      <c r="A425" s="192" t="s">
        <v>106</v>
      </c>
      <c r="B425" s="42">
        <f t="shared" ref="B425:E425" si="66">B60+B114+B123+B366+B406+B419</f>
        <v>3535.9000000000005</v>
      </c>
      <c r="C425" s="42">
        <f t="shared" si="66"/>
        <v>3403.6000000000008</v>
      </c>
      <c r="D425" s="42">
        <f t="shared" si="66"/>
        <v>213.7</v>
      </c>
      <c r="E425" s="42">
        <f t="shared" si="66"/>
        <v>132.30000000000001</v>
      </c>
    </row>
    <row r="426" spans="1:5" s="33" customFormat="1" x14ac:dyDescent="0.25">
      <c r="A426" s="170" t="s">
        <v>192</v>
      </c>
      <c r="B426" s="42">
        <f>B367+B407</f>
        <v>24858.999999999996</v>
      </c>
      <c r="C426" s="42">
        <f t="shared" ref="C426:E426" si="67">C367+C407</f>
        <v>24845.899999999998</v>
      </c>
      <c r="D426" s="42">
        <f t="shared" si="67"/>
        <v>21959.999999999996</v>
      </c>
      <c r="E426" s="42">
        <f t="shared" si="67"/>
        <v>13.1</v>
      </c>
    </row>
    <row r="427" spans="1:5" s="33" customFormat="1" ht="25.5" x14ac:dyDescent="0.25">
      <c r="A427" s="122" t="s">
        <v>173</v>
      </c>
      <c r="B427" s="42">
        <f t="shared" ref="B427:E427" si="68">B370+B404</f>
        <v>1884.6999999999998</v>
      </c>
      <c r="C427" s="42">
        <f t="shared" si="68"/>
        <v>1859.6999999999998</v>
      </c>
      <c r="D427" s="42">
        <f t="shared" si="68"/>
        <v>1341.1</v>
      </c>
      <c r="E427" s="42">
        <f t="shared" si="68"/>
        <v>25</v>
      </c>
    </row>
    <row r="428" spans="1:5" s="33" customFormat="1" x14ac:dyDescent="0.25">
      <c r="A428" s="122" t="s">
        <v>63</v>
      </c>
      <c r="B428" s="42">
        <f>B34+B368</f>
        <v>6838.8</v>
      </c>
      <c r="C428" s="42"/>
      <c r="D428" s="42"/>
      <c r="E428" s="42">
        <f>E34+E368</f>
        <v>6838.8</v>
      </c>
    </row>
    <row r="429" spans="1:5" s="33" customFormat="1" ht="38.25" x14ac:dyDescent="0.25">
      <c r="A429" s="122" t="s">
        <v>86</v>
      </c>
      <c r="B429" s="42">
        <f>B82</f>
        <v>1422.7</v>
      </c>
      <c r="C429" s="42">
        <f>C82</f>
        <v>1422.7</v>
      </c>
      <c r="D429" s="42"/>
      <c r="E429" s="42"/>
    </row>
    <row r="430" spans="1:5" s="33" customFormat="1" ht="18" customHeight="1" x14ac:dyDescent="0.25">
      <c r="A430" s="122" t="s">
        <v>193</v>
      </c>
      <c r="B430" s="46">
        <f>B35</f>
        <v>4311</v>
      </c>
      <c r="C430" s="46">
        <f>C35</f>
        <v>0</v>
      </c>
      <c r="D430" s="46"/>
      <c r="E430" s="46">
        <f>E35</f>
        <v>4311</v>
      </c>
    </row>
    <row r="431" spans="1:5" s="33" customFormat="1" ht="18" customHeight="1" x14ac:dyDescent="0.25">
      <c r="A431" s="122" t="s">
        <v>194</v>
      </c>
      <c r="B431" s="46">
        <f>B369+B48+B24+B405</f>
        <v>268</v>
      </c>
      <c r="C431" s="46">
        <f t="shared" ref="C431:D431" si="69">C369+C48+C24+C405</f>
        <v>268</v>
      </c>
      <c r="D431" s="46">
        <f t="shared" si="69"/>
        <v>163.80000000000001</v>
      </c>
      <c r="E431" s="46"/>
    </row>
    <row r="432" spans="1:5" s="33" customFormat="1" ht="18" customHeight="1" x14ac:dyDescent="0.25">
      <c r="A432" s="122" t="s">
        <v>54</v>
      </c>
      <c r="B432" s="46">
        <f>SUM(B31+B408+B17+B421+B371)</f>
        <v>18195.299999999996</v>
      </c>
      <c r="C432" s="46">
        <f t="shared" ref="C432:E432" si="70">SUM(C31+C408+C17+C421+C371)</f>
        <v>4094.7000000000007</v>
      </c>
      <c r="D432" s="46">
        <f t="shared" si="70"/>
        <v>158.30000000000004</v>
      </c>
      <c r="E432" s="46">
        <f t="shared" si="70"/>
        <v>14100.6</v>
      </c>
    </row>
    <row r="433" spans="1:5" s="33" customFormat="1" ht="30.75" customHeight="1" x14ac:dyDescent="0.25">
      <c r="A433" s="193" t="s">
        <v>195</v>
      </c>
      <c r="B433" s="45">
        <f t="shared" ref="B433:E433" si="71">B422-B19</f>
        <v>119333.4</v>
      </c>
      <c r="C433" s="30">
        <f t="shared" si="71"/>
        <v>89939</v>
      </c>
      <c r="D433" s="30">
        <f t="shared" si="71"/>
        <v>55229.9</v>
      </c>
      <c r="E433" s="30">
        <f t="shared" si="71"/>
        <v>29394.400000000005</v>
      </c>
    </row>
    <row r="436" spans="1:5" x14ac:dyDescent="0.25">
      <c r="B436" s="24"/>
      <c r="C436" s="24"/>
      <c r="D436" s="24"/>
      <c r="E436" s="24"/>
    </row>
    <row r="438" spans="1:5" x14ac:dyDescent="0.25">
      <c r="B438" s="24"/>
    </row>
  </sheetData>
  <mergeCells count="18">
    <mergeCell ref="A377:E377"/>
    <mergeCell ref="A409:E409"/>
    <mergeCell ref="A42:E42"/>
    <mergeCell ref="A37:E37"/>
    <mergeCell ref="A26:E26"/>
    <mergeCell ref="A124:E124"/>
    <mergeCell ref="A372:E372"/>
    <mergeCell ref="A7:E7"/>
    <mergeCell ref="A54:E54"/>
    <mergeCell ref="A61:E61"/>
    <mergeCell ref="A76:E76"/>
    <mergeCell ref="A83:E83"/>
    <mergeCell ref="A2:E2"/>
    <mergeCell ref="A4:A6"/>
    <mergeCell ref="B4:B6"/>
    <mergeCell ref="C4:E4"/>
    <mergeCell ref="C5:D5"/>
    <mergeCell ref="E5:E6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3"/>
  <sheetViews>
    <sheetView workbookViewId="0">
      <selection activeCell="F9" sqref="F9"/>
    </sheetView>
  </sheetViews>
  <sheetFormatPr defaultRowHeight="15" x14ac:dyDescent="0.25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ht="14.45" x14ac:dyDescent="0.3">
      <c r="A1" s="47"/>
      <c r="B1" s="47"/>
      <c r="C1" s="47"/>
      <c r="D1" s="47"/>
    </row>
    <row r="2" spans="1:5" x14ac:dyDescent="0.25">
      <c r="A2" s="47"/>
      <c r="B2" s="2" t="s">
        <v>294</v>
      </c>
      <c r="C2" s="2"/>
      <c r="D2" s="2"/>
    </row>
    <row r="3" spans="1:5" x14ac:dyDescent="0.25">
      <c r="A3" s="47"/>
      <c r="B3" s="2" t="s">
        <v>295</v>
      </c>
      <c r="C3" s="2"/>
      <c r="D3" s="2"/>
    </row>
    <row r="4" spans="1:5" x14ac:dyDescent="0.25">
      <c r="A4" s="47"/>
      <c r="B4" s="2" t="s">
        <v>292</v>
      </c>
      <c r="C4" s="2"/>
      <c r="D4" s="2"/>
    </row>
    <row r="5" spans="1:5" x14ac:dyDescent="0.25">
      <c r="A5" s="47"/>
      <c r="B5" s="2" t="s">
        <v>292</v>
      </c>
      <c r="C5" s="2"/>
      <c r="D5" s="2"/>
    </row>
    <row r="6" spans="1:5" x14ac:dyDescent="0.25">
      <c r="A6" s="47"/>
      <c r="B6" s="239" t="s">
        <v>292</v>
      </c>
      <c r="C6" s="239"/>
      <c r="D6" s="239"/>
    </row>
    <row r="7" spans="1:5" x14ac:dyDescent="0.25">
      <c r="A7" s="47"/>
      <c r="B7" s="2" t="s">
        <v>293</v>
      </c>
      <c r="C7" s="2"/>
      <c r="D7" s="2"/>
    </row>
    <row r="8" spans="1:5" ht="14.45" x14ac:dyDescent="0.3">
      <c r="A8" s="47"/>
      <c r="B8" s="47"/>
      <c r="C8" s="47"/>
      <c r="D8" s="47"/>
    </row>
    <row r="9" spans="1:5" ht="15.75" x14ac:dyDescent="0.25">
      <c r="A9" s="48" t="s">
        <v>197</v>
      </c>
      <c r="B9" s="48"/>
      <c r="C9" s="48"/>
      <c r="D9" s="48"/>
    </row>
    <row r="10" spans="1:5" ht="2.25" customHeight="1" x14ac:dyDescent="0.3">
      <c r="A10" s="48"/>
      <c r="B10" s="48"/>
      <c r="C10" s="48"/>
      <c r="D10" s="48"/>
    </row>
    <row r="11" spans="1:5" ht="15.75" x14ac:dyDescent="0.25">
      <c r="A11" s="48" t="s">
        <v>198</v>
      </c>
      <c r="B11" s="48"/>
      <c r="C11" s="48"/>
      <c r="D11" s="48"/>
    </row>
    <row r="12" spans="1:5" ht="15.6" x14ac:dyDescent="0.3">
      <c r="A12" s="48"/>
      <c r="B12" s="48"/>
      <c r="C12" s="48"/>
      <c r="D12" s="48"/>
    </row>
    <row r="13" spans="1:5" ht="15.75" customHeight="1" x14ac:dyDescent="0.25">
      <c r="A13" s="194" t="s">
        <v>199</v>
      </c>
      <c r="B13" s="194"/>
      <c r="C13" s="194"/>
      <c r="D13" s="194"/>
      <c r="E13" s="194"/>
    </row>
    <row r="14" spans="1:5" ht="15.6" x14ac:dyDescent="0.3">
      <c r="A14" s="1"/>
      <c r="B14" s="1"/>
      <c r="C14" s="1"/>
      <c r="D14" s="48"/>
    </row>
    <row r="15" spans="1:5" x14ac:dyDescent="0.25">
      <c r="A15" s="232" t="s">
        <v>200</v>
      </c>
      <c r="B15" s="232" t="s">
        <v>201</v>
      </c>
      <c r="C15" s="235" t="s">
        <v>202</v>
      </c>
      <c r="D15" s="236"/>
      <c r="E15" s="49"/>
    </row>
    <row r="16" spans="1:5" ht="15.75" x14ac:dyDescent="0.25">
      <c r="A16" s="233"/>
      <c r="B16" s="233"/>
      <c r="C16" s="237" t="s">
        <v>203</v>
      </c>
      <c r="D16" s="238"/>
      <c r="E16" s="229" t="s">
        <v>204</v>
      </c>
    </row>
    <row r="17" spans="1:7" ht="54.75" customHeight="1" x14ac:dyDescent="0.25">
      <c r="A17" s="234"/>
      <c r="B17" s="234"/>
      <c r="C17" s="50" t="s">
        <v>205</v>
      </c>
      <c r="D17" s="51" t="s">
        <v>43</v>
      </c>
      <c r="E17" s="230"/>
    </row>
    <row r="18" spans="1:7" ht="30.75" customHeight="1" x14ac:dyDescent="0.25">
      <c r="A18" s="52" t="s">
        <v>206</v>
      </c>
      <c r="B18" s="53"/>
      <c r="C18" s="54"/>
      <c r="D18" s="55"/>
      <c r="E18" s="56"/>
    </row>
    <row r="19" spans="1:7" ht="19.5" customHeight="1" x14ac:dyDescent="0.25">
      <c r="A19" s="57" t="s">
        <v>72</v>
      </c>
      <c r="B19" s="58">
        <f>C19+E19</f>
        <v>338235.59</v>
      </c>
      <c r="C19" s="59"/>
      <c r="D19" s="60"/>
      <c r="E19" s="60">
        <v>338235.59</v>
      </c>
    </row>
    <row r="20" spans="1:7" ht="18.75" customHeight="1" x14ac:dyDescent="0.25">
      <c r="A20" s="61" t="s">
        <v>207</v>
      </c>
      <c r="B20" s="55">
        <f>B19</f>
        <v>338235.59</v>
      </c>
      <c r="C20" s="55"/>
      <c r="D20" s="53"/>
      <c r="E20" s="55">
        <f>E19</f>
        <v>338235.59</v>
      </c>
    </row>
    <row r="21" spans="1:7" ht="34.5" customHeight="1" x14ac:dyDescent="0.25">
      <c r="A21" s="62" t="s">
        <v>208</v>
      </c>
      <c r="B21" s="63"/>
      <c r="C21" s="64"/>
      <c r="D21" s="65"/>
      <c r="E21" s="56"/>
    </row>
    <row r="22" spans="1:7" ht="20.25" customHeight="1" x14ac:dyDescent="0.25">
      <c r="A22" s="57" t="s">
        <v>72</v>
      </c>
      <c r="B22" s="58">
        <f>C22+E22</f>
        <v>95000</v>
      </c>
      <c r="C22" s="60">
        <v>30000</v>
      </c>
      <c r="D22" s="66"/>
      <c r="E22" s="67">
        <v>65000</v>
      </c>
      <c r="F22" s="12"/>
    </row>
    <row r="23" spans="1:7" ht="23.25" customHeight="1" x14ac:dyDescent="0.25">
      <c r="A23" s="61" t="s">
        <v>209</v>
      </c>
      <c r="B23" s="55">
        <f>B22</f>
        <v>95000</v>
      </c>
      <c r="C23" s="55">
        <f>C22</f>
        <v>30000</v>
      </c>
      <c r="D23" s="55"/>
      <c r="E23" s="55">
        <f>E22</f>
        <v>65000</v>
      </c>
    </row>
    <row r="24" spans="1:7" ht="45.75" customHeight="1" x14ac:dyDescent="0.25">
      <c r="A24" s="52" t="s">
        <v>210</v>
      </c>
      <c r="B24" s="68"/>
      <c r="C24" s="69"/>
      <c r="D24" s="67"/>
      <c r="E24" s="56"/>
    </row>
    <row r="25" spans="1:7" ht="18.75" customHeight="1" x14ac:dyDescent="0.25">
      <c r="A25" s="57" t="s">
        <v>72</v>
      </c>
      <c r="B25" s="70">
        <f>C25+E25</f>
        <v>68016.12</v>
      </c>
      <c r="C25" s="70">
        <v>68016.12</v>
      </c>
      <c r="D25" s="71"/>
      <c r="E25" s="56"/>
    </row>
    <row r="26" spans="1:7" ht="21" customHeight="1" x14ac:dyDescent="0.25">
      <c r="A26" s="61" t="s">
        <v>211</v>
      </c>
      <c r="B26" s="72">
        <f>B25</f>
        <v>68016.12</v>
      </c>
      <c r="C26" s="72">
        <f>C25</f>
        <v>68016.12</v>
      </c>
      <c r="D26" s="73"/>
      <c r="E26" s="56"/>
    </row>
    <row r="27" spans="1:7" ht="32.25" customHeight="1" x14ac:dyDescent="0.25">
      <c r="A27" s="74" t="s">
        <v>212</v>
      </c>
      <c r="B27" s="75"/>
      <c r="C27" s="75"/>
      <c r="D27" s="76"/>
      <c r="E27" s="56"/>
    </row>
    <row r="28" spans="1:7" ht="19.5" customHeight="1" x14ac:dyDescent="0.25">
      <c r="A28" s="77" t="s">
        <v>72</v>
      </c>
      <c r="B28" s="78">
        <f>C28+E28</f>
        <v>156540.66</v>
      </c>
      <c r="C28" s="75">
        <v>156540.66</v>
      </c>
      <c r="D28" s="76"/>
      <c r="E28" s="79"/>
    </row>
    <row r="29" spans="1:7" ht="21" customHeight="1" x14ac:dyDescent="0.25">
      <c r="A29" s="61" t="s">
        <v>213</v>
      </c>
      <c r="B29" s="80">
        <f>B28</f>
        <v>156540.66</v>
      </c>
      <c r="C29" s="80">
        <f>C28</f>
        <v>156540.66</v>
      </c>
      <c r="D29" s="80"/>
      <c r="E29" s="80"/>
    </row>
    <row r="30" spans="1:7" ht="22.5" customHeight="1" x14ac:dyDescent="0.25">
      <c r="A30" s="74" t="s">
        <v>214</v>
      </c>
      <c r="B30" s="81"/>
      <c r="C30" s="81"/>
      <c r="D30" s="81"/>
      <c r="E30" s="82"/>
      <c r="F30" s="97"/>
    </row>
    <row r="31" spans="1:7" ht="19.5" customHeight="1" x14ac:dyDescent="0.25">
      <c r="A31" s="77" t="s">
        <v>72</v>
      </c>
      <c r="B31" s="83">
        <f>C31+E31</f>
        <v>354191.3</v>
      </c>
      <c r="C31" s="84">
        <v>74191.3</v>
      </c>
      <c r="D31" s="84"/>
      <c r="E31" s="78">
        <v>280000</v>
      </c>
      <c r="F31" s="97"/>
      <c r="G31" s="97"/>
    </row>
    <row r="32" spans="1:7" ht="20.25" customHeight="1" x14ac:dyDescent="0.25">
      <c r="A32" s="61" t="s">
        <v>215</v>
      </c>
      <c r="B32" s="80">
        <f>B31</f>
        <v>354191.3</v>
      </c>
      <c r="C32" s="80">
        <f>C31</f>
        <v>74191.3</v>
      </c>
      <c r="D32" s="80"/>
      <c r="E32" s="80">
        <f>E31</f>
        <v>280000</v>
      </c>
    </row>
    <row r="33" spans="1:8" ht="61.5" customHeight="1" x14ac:dyDescent="0.25">
      <c r="A33" s="85" t="s">
        <v>216</v>
      </c>
      <c r="B33" s="80"/>
      <c r="C33" s="86"/>
      <c r="D33" s="67"/>
      <c r="E33" s="79"/>
    </row>
    <row r="34" spans="1:8" ht="19.5" customHeight="1" x14ac:dyDescent="0.25">
      <c r="A34" s="61" t="s">
        <v>72</v>
      </c>
      <c r="B34" s="75">
        <f>C34+E34</f>
        <v>185468.22</v>
      </c>
      <c r="C34" s="67">
        <v>7996.76</v>
      </c>
      <c r="D34" s="87"/>
      <c r="E34" s="79">
        <v>177471.46</v>
      </c>
    </row>
    <row r="35" spans="1:8" ht="18" customHeight="1" x14ac:dyDescent="0.25">
      <c r="A35" s="61" t="s">
        <v>217</v>
      </c>
      <c r="B35" s="80">
        <f>B34</f>
        <v>185468.22</v>
      </c>
      <c r="C35" s="80">
        <f>C34</f>
        <v>7996.76</v>
      </c>
      <c r="D35" s="80"/>
      <c r="E35" s="80">
        <f t="shared" ref="E35" si="0">E34</f>
        <v>177471.46</v>
      </c>
    </row>
    <row r="36" spans="1:8" ht="33.75" customHeight="1" x14ac:dyDescent="0.25">
      <c r="A36" s="74" t="s">
        <v>218</v>
      </c>
      <c r="B36" s="75"/>
      <c r="C36" s="67"/>
      <c r="D36" s="67"/>
      <c r="E36" s="79"/>
    </row>
    <row r="37" spans="1:8" ht="18.75" customHeight="1" x14ac:dyDescent="0.25">
      <c r="A37" s="61" t="s">
        <v>91</v>
      </c>
      <c r="B37" s="75">
        <f>C37+E37</f>
        <v>2308.66</v>
      </c>
      <c r="C37" s="67">
        <v>308.66000000000003</v>
      </c>
      <c r="D37" s="67"/>
      <c r="E37" s="79">
        <v>2000</v>
      </c>
    </row>
    <row r="38" spans="1:8" ht="15.75" customHeight="1" x14ac:dyDescent="0.25">
      <c r="A38" s="61" t="s">
        <v>92</v>
      </c>
      <c r="B38" s="75">
        <f t="shared" ref="B38:B43" si="1">C38+E38</f>
        <v>874.04</v>
      </c>
      <c r="C38" s="67">
        <v>874.04</v>
      </c>
      <c r="D38" s="67"/>
      <c r="E38" s="79"/>
    </row>
    <row r="39" spans="1:8" ht="17.25" customHeight="1" x14ac:dyDescent="0.25">
      <c r="A39" s="61" t="s">
        <v>219</v>
      </c>
      <c r="B39" s="75">
        <f t="shared" si="1"/>
        <v>16482.77</v>
      </c>
      <c r="C39" s="67">
        <v>14482.77</v>
      </c>
      <c r="D39" s="67">
        <v>13200</v>
      </c>
      <c r="E39" s="79">
        <v>2000</v>
      </c>
    </row>
    <row r="40" spans="1:8" ht="15.75" x14ac:dyDescent="0.25">
      <c r="A40" s="57" t="s">
        <v>98</v>
      </c>
      <c r="B40" s="75">
        <f t="shared" si="1"/>
        <v>5861.27</v>
      </c>
      <c r="C40" s="67">
        <v>5861.27</v>
      </c>
      <c r="D40" s="67"/>
      <c r="E40" s="79"/>
    </row>
    <row r="41" spans="1:8" ht="19.5" customHeight="1" x14ac:dyDescent="0.25">
      <c r="A41" s="61" t="s">
        <v>220</v>
      </c>
      <c r="B41" s="75">
        <f t="shared" si="1"/>
        <v>31916.799999999999</v>
      </c>
      <c r="C41" s="67">
        <v>31916.799999999999</v>
      </c>
      <c r="D41" s="67">
        <v>10000</v>
      </c>
      <c r="E41" s="79"/>
    </row>
    <row r="42" spans="1:8" ht="17.25" customHeight="1" x14ac:dyDescent="0.25">
      <c r="A42" s="61" t="s">
        <v>95</v>
      </c>
      <c r="B42" s="75">
        <f t="shared" si="1"/>
        <v>6125.85</v>
      </c>
      <c r="C42" s="67">
        <v>6125.85</v>
      </c>
      <c r="D42" s="67"/>
      <c r="E42" s="79"/>
    </row>
    <row r="43" spans="1:8" ht="33.75" customHeight="1" x14ac:dyDescent="0.25">
      <c r="A43" s="61" t="s">
        <v>97</v>
      </c>
      <c r="B43" s="75">
        <f t="shared" si="1"/>
        <v>12794.09</v>
      </c>
      <c r="C43" s="67">
        <v>11794.09</v>
      </c>
      <c r="D43" s="67">
        <v>9400</v>
      </c>
      <c r="E43" s="79">
        <v>1000</v>
      </c>
    </row>
    <row r="44" spans="1:8" ht="20.25" customHeight="1" x14ac:dyDescent="0.25">
      <c r="A44" s="61" t="s">
        <v>221</v>
      </c>
      <c r="B44" s="80">
        <f>SUM(B37:B43)</f>
        <v>76363.48</v>
      </c>
      <c r="C44" s="80">
        <f>SUM(C37:C43)</f>
        <v>71363.48</v>
      </c>
      <c r="D44" s="80">
        <f>SUM(D37:D43)</f>
        <v>32600</v>
      </c>
      <c r="E44" s="80">
        <f>SUM(E37:E43)</f>
        <v>5000</v>
      </c>
    </row>
    <row r="45" spans="1:8" ht="21.75" customHeight="1" x14ac:dyDescent="0.25">
      <c r="A45" s="74" t="s">
        <v>222</v>
      </c>
      <c r="B45" s="75"/>
      <c r="C45" s="67"/>
      <c r="D45" s="67"/>
      <c r="E45" s="79"/>
    </row>
    <row r="46" spans="1:8" ht="20.25" customHeight="1" x14ac:dyDescent="0.25">
      <c r="A46" s="88" t="s">
        <v>104</v>
      </c>
      <c r="B46" s="75">
        <f>C46+E46</f>
        <v>26415.26</v>
      </c>
      <c r="C46" s="67">
        <v>26415.26</v>
      </c>
      <c r="D46" s="67"/>
      <c r="E46" s="79"/>
      <c r="F46" s="97"/>
    </row>
    <row r="47" spans="1:8" ht="19.5" customHeight="1" x14ac:dyDescent="0.25">
      <c r="A47" s="61" t="s">
        <v>223</v>
      </c>
      <c r="B47" s="86">
        <f>B46</f>
        <v>26415.26</v>
      </c>
      <c r="C47" s="86">
        <f>C46</f>
        <v>26415.26</v>
      </c>
      <c r="D47" s="86"/>
      <c r="E47" s="86"/>
    </row>
    <row r="48" spans="1:8" ht="35.25" customHeight="1" x14ac:dyDescent="0.25">
      <c r="A48" s="74" t="s">
        <v>224</v>
      </c>
      <c r="B48" s="75"/>
      <c r="C48" s="67"/>
      <c r="D48" s="67"/>
      <c r="E48" s="79"/>
      <c r="F48" s="97"/>
      <c r="G48" s="97"/>
      <c r="H48" s="97"/>
    </row>
    <row r="49" spans="1:8" ht="20.25" customHeight="1" x14ac:dyDescent="0.25">
      <c r="A49" s="89" t="s">
        <v>72</v>
      </c>
      <c r="B49" s="75">
        <f>C49+E49</f>
        <v>52</v>
      </c>
      <c r="C49" s="67">
        <v>52</v>
      </c>
      <c r="D49" s="67"/>
      <c r="E49" s="79"/>
      <c r="F49" s="97"/>
      <c r="G49" s="97"/>
      <c r="H49" s="97"/>
    </row>
    <row r="50" spans="1:8" ht="19.5" customHeight="1" x14ac:dyDescent="0.25">
      <c r="A50" s="61" t="s">
        <v>225</v>
      </c>
      <c r="B50" s="75">
        <f>C50+E50</f>
        <v>4154.25</v>
      </c>
      <c r="C50" s="75">
        <v>4154.25</v>
      </c>
      <c r="D50" s="67"/>
      <c r="E50" s="79"/>
      <c r="F50" s="97"/>
      <c r="G50" s="97"/>
      <c r="H50" s="97"/>
    </row>
    <row r="51" spans="1:8" ht="18" customHeight="1" x14ac:dyDescent="0.25">
      <c r="A51" s="61" t="s">
        <v>226</v>
      </c>
      <c r="B51" s="75">
        <f t="shared" ref="B51:B103" si="2">C51+E51</f>
        <v>1093.8599999999999</v>
      </c>
      <c r="C51" s="75">
        <v>1093.8599999999999</v>
      </c>
      <c r="D51" s="67"/>
      <c r="E51" s="79"/>
    </row>
    <row r="52" spans="1:8" ht="18" customHeight="1" x14ac:dyDescent="0.25">
      <c r="A52" s="61" t="s">
        <v>227</v>
      </c>
      <c r="B52" s="75">
        <f t="shared" si="2"/>
        <v>11876.62</v>
      </c>
      <c r="C52" s="75">
        <v>11876.62</v>
      </c>
      <c r="D52" s="67"/>
      <c r="E52" s="79"/>
    </row>
    <row r="53" spans="1:8" ht="19.5" customHeight="1" x14ac:dyDescent="0.25">
      <c r="A53" s="61" t="s">
        <v>228</v>
      </c>
      <c r="B53" s="75">
        <f t="shared" si="2"/>
        <v>6509.08</v>
      </c>
      <c r="C53" s="75">
        <v>6509.08</v>
      </c>
      <c r="D53" s="67"/>
      <c r="E53" s="79"/>
    </row>
    <row r="54" spans="1:8" ht="18.75" customHeight="1" x14ac:dyDescent="0.25">
      <c r="A54" s="61" t="s">
        <v>229</v>
      </c>
      <c r="B54" s="75">
        <f t="shared" si="2"/>
        <v>5740.13</v>
      </c>
      <c r="C54" s="75">
        <v>5740.13</v>
      </c>
      <c r="D54" s="67"/>
      <c r="E54" s="79"/>
    </row>
    <row r="55" spans="1:8" ht="18" customHeight="1" x14ac:dyDescent="0.25">
      <c r="A55" s="61" t="s">
        <v>230</v>
      </c>
      <c r="B55" s="75">
        <f t="shared" si="2"/>
        <v>9068.9</v>
      </c>
      <c r="C55" s="75">
        <v>5468.9</v>
      </c>
      <c r="D55" s="67"/>
      <c r="E55" s="79">
        <v>3600</v>
      </c>
    </row>
    <row r="56" spans="1:8" ht="15.75" customHeight="1" x14ac:dyDescent="0.25">
      <c r="A56" s="61" t="s">
        <v>231</v>
      </c>
      <c r="B56" s="75">
        <f t="shared" si="2"/>
        <v>5393.2</v>
      </c>
      <c r="C56" s="75">
        <v>4043.2</v>
      </c>
      <c r="D56" s="67"/>
      <c r="E56" s="79">
        <v>1350</v>
      </c>
    </row>
    <row r="57" spans="1:8" ht="18" customHeight="1" x14ac:dyDescent="0.25">
      <c r="A57" s="61" t="s">
        <v>232</v>
      </c>
      <c r="B57" s="75">
        <f t="shared" si="2"/>
        <v>4934.91</v>
      </c>
      <c r="C57" s="75">
        <v>3858.01</v>
      </c>
      <c r="D57" s="67"/>
      <c r="E57" s="79">
        <v>1076.9000000000001</v>
      </c>
    </row>
    <row r="58" spans="1:8" ht="16.5" customHeight="1" x14ac:dyDescent="0.25">
      <c r="A58" s="61" t="s">
        <v>233</v>
      </c>
      <c r="B58" s="75">
        <f t="shared" si="2"/>
        <v>4104.5</v>
      </c>
      <c r="C58" s="75">
        <v>4104.5</v>
      </c>
      <c r="D58" s="67"/>
      <c r="E58" s="79"/>
    </row>
    <row r="59" spans="1:8" ht="18" customHeight="1" x14ac:dyDescent="0.25">
      <c r="A59" s="61" t="s">
        <v>234</v>
      </c>
      <c r="B59" s="75">
        <f t="shared" si="2"/>
        <v>2521.79</v>
      </c>
      <c r="C59" s="75">
        <v>521.79</v>
      </c>
      <c r="D59" s="67"/>
      <c r="E59" s="79">
        <v>2000</v>
      </c>
    </row>
    <row r="60" spans="1:8" ht="15.75" customHeight="1" x14ac:dyDescent="0.25">
      <c r="A60" s="61" t="s">
        <v>235</v>
      </c>
      <c r="B60" s="75">
        <f t="shared" si="2"/>
        <v>10021.26</v>
      </c>
      <c r="C60" s="75">
        <v>6621.26</v>
      </c>
      <c r="D60" s="67"/>
      <c r="E60" s="79">
        <v>3400</v>
      </c>
    </row>
    <row r="61" spans="1:8" ht="15.75" customHeight="1" x14ac:dyDescent="0.25">
      <c r="A61" s="61" t="s">
        <v>236</v>
      </c>
      <c r="B61" s="75">
        <f t="shared" si="2"/>
        <v>12773.53</v>
      </c>
      <c r="C61" s="75">
        <v>12773.53</v>
      </c>
      <c r="D61" s="67"/>
      <c r="E61" s="79"/>
    </row>
    <row r="62" spans="1:8" ht="16.5" customHeight="1" x14ac:dyDescent="0.25">
      <c r="A62" s="61" t="s">
        <v>237</v>
      </c>
      <c r="B62" s="75">
        <f t="shared" si="2"/>
        <v>16793.41</v>
      </c>
      <c r="C62" s="75">
        <v>16793.41</v>
      </c>
      <c r="D62" s="67"/>
      <c r="E62" s="79"/>
    </row>
    <row r="63" spans="1:8" ht="18" customHeight="1" x14ac:dyDescent="0.25">
      <c r="A63" s="61" t="s">
        <v>238</v>
      </c>
      <c r="B63" s="75">
        <f t="shared" si="2"/>
        <v>3813.18</v>
      </c>
      <c r="C63" s="75">
        <v>3813.18</v>
      </c>
      <c r="D63" s="67"/>
      <c r="E63" s="79"/>
    </row>
    <row r="64" spans="1:8" ht="16.5" customHeight="1" x14ac:dyDescent="0.25">
      <c r="A64" s="61" t="s">
        <v>239</v>
      </c>
      <c r="B64" s="75">
        <f t="shared" si="2"/>
        <v>8944.82</v>
      </c>
      <c r="C64" s="75">
        <v>8944.82</v>
      </c>
      <c r="D64" s="67"/>
      <c r="E64" s="79"/>
    </row>
    <row r="65" spans="1:8" ht="17.25" customHeight="1" x14ac:dyDescent="0.25">
      <c r="A65" s="61" t="s">
        <v>240</v>
      </c>
      <c r="B65" s="75">
        <f t="shared" si="2"/>
        <v>3216.95</v>
      </c>
      <c r="C65" s="75">
        <v>3216.95</v>
      </c>
      <c r="D65" s="67"/>
      <c r="E65" s="79"/>
    </row>
    <row r="66" spans="1:8" ht="17.25" customHeight="1" x14ac:dyDescent="0.25">
      <c r="A66" s="61" t="s">
        <v>241</v>
      </c>
      <c r="B66" s="75">
        <f t="shared" si="2"/>
        <v>656.1</v>
      </c>
      <c r="C66" s="75">
        <v>656.1</v>
      </c>
      <c r="D66" s="67"/>
      <c r="E66" s="79"/>
    </row>
    <row r="67" spans="1:8" ht="16.5" customHeight="1" x14ac:dyDescent="0.25">
      <c r="A67" s="61" t="s">
        <v>242</v>
      </c>
      <c r="B67" s="75">
        <f t="shared" si="2"/>
        <v>3140.1</v>
      </c>
      <c r="C67" s="75">
        <v>3140.1</v>
      </c>
      <c r="D67" s="67"/>
      <c r="E67" s="79"/>
    </row>
    <row r="68" spans="1:8" ht="16.5" customHeight="1" x14ac:dyDescent="0.25">
      <c r="A68" s="61" t="s">
        <v>243</v>
      </c>
      <c r="B68" s="75">
        <f t="shared" si="2"/>
        <v>7478.83</v>
      </c>
      <c r="C68" s="75">
        <v>7478.83</v>
      </c>
      <c r="D68" s="67"/>
      <c r="E68" s="79"/>
    </row>
    <row r="69" spans="1:8" ht="15.75" customHeight="1" x14ac:dyDescent="0.25">
      <c r="A69" s="61" t="s">
        <v>244</v>
      </c>
      <c r="B69" s="75">
        <f t="shared" si="2"/>
        <v>8913.89</v>
      </c>
      <c r="C69" s="75">
        <v>8013.89</v>
      </c>
      <c r="D69" s="67"/>
      <c r="E69" s="79">
        <v>900</v>
      </c>
    </row>
    <row r="70" spans="1:8" ht="15" customHeight="1" x14ac:dyDescent="0.25">
      <c r="A70" s="61" t="s">
        <v>245</v>
      </c>
      <c r="B70" s="75">
        <f t="shared" si="2"/>
        <v>3926.5</v>
      </c>
      <c r="C70" s="75">
        <v>2926.5</v>
      </c>
      <c r="D70" s="67"/>
      <c r="E70" s="79">
        <v>1000</v>
      </c>
    </row>
    <row r="71" spans="1:8" ht="17.25" customHeight="1" x14ac:dyDescent="0.25">
      <c r="A71" s="61" t="s">
        <v>246</v>
      </c>
      <c r="B71" s="75">
        <f t="shared" si="2"/>
        <v>5887.3</v>
      </c>
      <c r="C71" s="75">
        <v>5887.3</v>
      </c>
      <c r="D71" s="67"/>
      <c r="E71" s="79"/>
    </row>
    <row r="72" spans="1:8" ht="15.75" customHeight="1" x14ac:dyDescent="0.25">
      <c r="A72" s="61" t="s">
        <v>247</v>
      </c>
      <c r="B72" s="75">
        <f t="shared" si="2"/>
        <v>5623.38</v>
      </c>
      <c r="C72" s="75">
        <v>5623.38</v>
      </c>
      <c r="D72" s="67"/>
      <c r="E72" s="79"/>
    </row>
    <row r="73" spans="1:8" ht="16.5" customHeight="1" x14ac:dyDescent="0.25">
      <c r="A73" s="61" t="s">
        <v>248</v>
      </c>
      <c r="B73" s="75">
        <f t="shared" si="2"/>
        <v>6068.12</v>
      </c>
      <c r="C73" s="75">
        <v>6068.12</v>
      </c>
      <c r="D73" s="67"/>
      <c r="E73" s="79"/>
    </row>
    <row r="74" spans="1:8" ht="15.75" customHeight="1" x14ac:dyDescent="0.25">
      <c r="A74" s="61" t="s">
        <v>249</v>
      </c>
      <c r="B74" s="75">
        <f t="shared" si="2"/>
        <v>3491.16</v>
      </c>
      <c r="C74" s="75">
        <v>3491.16</v>
      </c>
      <c r="D74" s="67"/>
      <c r="E74" s="79"/>
    </row>
    <row r="75" spans="1:8" ht="15.75" customHeight="1" x14ac:dyDescent="0.25">
      <c r="A75" s="61" t="s">
        <v>250</v>
      </c>
      <c r="B75" s="75">
        <f t="shared" si="2"/>
        <v>4500</v>
      </c>
      <c r="C75" s="75">
        <v>4500</v>
      </c>
      <c r="D75" s="67"/>
      <c r="E75" s="79"/>
    </row>
    <row r="76" spans="1:8" ht="16.5" customHeight="1" x14ac:dyDescent="0.25">
      <c r="A76" s="61" t="s">
        <v>251</v>
      </c>
      <c r="B76" s="75">
        <f t="shared" si="2"/>
        <v>7146.43</v>
      </c>
      <c r="C76" s="75">
        <v>7146.43</v>
      </c>
      <c r="D76" s="67"/>
      <c r="E76" s="79"/>
    </row>
    <row r="77" spans="1:8" ht="15.75" customHeight="1" x14ac:dyDescent="0.25">
      <c r="A77" s="61" t="s">
        <v>252</v>
      </c>
      <c r="B77" s="75">
        <f t="shared" si="2"/>
        <v>5968.94</v>
      </c>
      <c r="C77" s="75">
        <v>4868.9399999999996</v>
      </c>
      <c r="D77" s="67"/>
      <c r="E77" s="79">
        <v>1100</v>
      </c>
    </row>
    <row r="78" spans="1:8" ht="16.5" customHeight="1" x14ac:dyDescent="0.25">
      <c r="A78" s="61" t="s">
        <v>253</v>
      </c>
      <c r="B78" s="75">
        <f t="shared" si="2"/>
        <v>3502.82</v>
      </c>
      <c r="C78" s="75">
        <v>1765.92</v>
      </c>
      <c r="D78" s="67"/>
      <c r="E78" s="79">
        <v>1736.9</v>
      </c>
      <c r="F78" s="97"/>
      <c r="G78" s="97"/>
      <c r="H78" s="97"/>
    </row>
    <row r="79" spans="1:8" ht="16.5" customHeight="1" x14ac:dyDescent="0.25">
      <c r="A79" s="61" t="s">
        <v>138</v>
      </c>
      <c r="B79" s="75">
        <f t="shared" si="2"/>
        <v>1082.0899999999999</v>
      </c>
      <c r="C79" s="75">
        <v>1082.0899999999999</v>
      </c>
      <c r="D79" s="67"/>
      <c r="E79" s="79"/>
    </row>
    <row r="80" spans="1:8" ht="15.75" customHeight="1" x14ac:dyDescent="0.25">
      <c r="A80" s="61" t="s">
        <v>139</v>
      </c>
      <c r="B80" s="75">
        <f t="shared" si="2"/>
        <v>768.62</v>
      </c>
      <c r="C80" s="75">
        <v>768.62</v>
      </c>
      <c r="D80" s="67"/>
      <c r="E80" s="79"/>
    </row>
    <row r="81" spans="1:7" ht="15.75" customHeight="1" x14ac:dyDescent="0.25">
      <c r="A81" s="61" t="s">
        <v>140</v>
      </c>
      <c r="B81" s="75">
        <f t="shared" si="2"/>
        <v>406.65</v>
      </c>
      <c r="C81" s="75">
        <v>406.65</v>
      </c>
      <c r="D81" s="67"/>
      <c r="E81" s="79"/>
    </row>
    <row r="82" spans="1:7" ht="16.5" customHeight="1" x14ac:dyDescent="0.25">
      <c r="A82" s="61" t="s">
        <v>141</v>
      </c>
      <c r="B82" s="75">
        <f t="shared" si="2"/>
        <v>305.49</v>
      </c>
      <c r="C82" s="75">
        <v>305.49</v>
      </c>
      <c r="D82" s="67"/>
      <c r="E82" s="79"/>
    </row>
    <row r="83" spans="1:7" ht="17.25" customHeight="1" x14ac:dyDescent="0.25">
      <c r="A83" s="61" t="s">
        <v>143</v>
      </c>
      <c r="B83" s="75">
        <f t="shared" si="2"/>
        <v>7616.65</v>
      </c>
      <c r="C83" s="75">
        <v>4616.6499999999996</v>
      </c>
      <c r="D83" s="67"/>
      <c r="E83" s="79">
        <v>3000</v>
      </c>
    </row>
    <row r="84" spans="1:7" ht="17.25" customHeight="1" x14ac:dyDescent="0.25">
      <c r="A84" s="61" t="s">
        <v>254</v>
      </c>
      <c r="B84" s="75">
        <f t="shared" si="2"/>
        <v>8804.44</v>
      </c>
      <c r="C84" s="75">
        <v>8804.44</v>
      </c>
      <c r="D84" s="79">
        <v>800</v>
      </c>
      <c r="E84" s="79"/>
    </row>
    <row r="85" spans="1:7" ht="17.25" customHeight="1" x14ac:dyDescent="0.25">
      <c r="A85" s="61" t="s">
        <v>255</v>
      </c>
      <c r="B85" s="75">
        <f t="shared" si="2"/>
        <v>744.69</v>
      </c>
      <c r="C85" s="90">
        <v>744.69</v>
      </c>
      <c r="D85" s="91"/>
      <c r="E85" s="79"/>
    </row>
    <row r="86" spans="1:7" ht="16.5" customHeight="1" x14ac:dyDescent="0.25">
      <c r="A86" s="61" t="s">
        <v>256</v>
      </c>
      <c r="B86" s="75">
        <f t="shared" si="2"/>
        <v>45</v>
      </c>
      <c r="C86" s="90">
        <v>45</v>
      </c>
      <c r="D86" s="67"/>
      <c r="E86" s="79"/>
    </row>
    <row r="87" spans="1:7" ht="17.25" customHeight="1" x14ac:dyDescent="0.25">
      <c r="A87" s="61" t="s">
        <v>147</v>
      </c>
      <c r="B87" s="75">
        <f t="shared" si="2"/>
        <v>2626.9300000000003</v>
      </c>
      <c r="C87" s="90">
        <v>1626.93</v>
      </c>
      <c r="D87" s="67"/>
      <c r="E87" s="79">
        <v>1000</v>
      </c>
    </row>
    <row r="88" spans="1:7" ht="16.5" customHeight="1" x14ac:dyDescent="0.25">
      <c r="A88" s="61" t="s">
        <v>155</v>
      </c>
      <c r="B88" s="75">
        <f t="shared" si="2"/>
        <v>3859.4</v>
      </c>
      <c r="C88" s="75">
        <v>3859.4</v>
      </c>
      <c r="D88" s="67"/>
      <c r="E88" s="79"/>
      <c r="F88" s="97"/>
      <c r="G88" s="97"/>
    </row>
    <row r="89" spans="1:7" ht="16.5" customHeight="1" x14ac:dyDescent="0.25">
      <c r="A89" s="61" t="s">
        <v>257</v>
      </c>
      <c r="B89" s="75">
        <f t="shared" si="2"/>
        <v>402.96</v>
      </c>
      <c r="C89" s="75">
        <v>402.96</v>
      </c>
      <c r="D89" s="67"/>
      <c r="E89" s="79"/>
      <c r="F89" s="97"/>
      <c r="G89" s="97"/>
    </row>
    <row r="90" spans="1:7" ht="17.25" customHeight="1" x14ac:dyDescent="0.25">
      <c r="A90" s="61" t="s">
        <v>258</v>
      </c>
      <c r="B90" s="75">
        <f t="shared" si="2"/>
        <v>1818.11</v>
      </c>
      <c r="C90" s="75">
        <v>1818.11</v>
      </c>
      <c r="D90" s="67"/>
      <c r="E90" s="79"/>
    </row>
    <row r="91" spans="1:7" ht="18" customHeight="1" x14ac:dyDescent="0.25">
      <c r="A91" s="61" t="s">
        <v>151</v>
      </c>
      <c r="B91" s="75">
        <f t="shared" si="2"/>
        <v>2561.11</v>
      </c>
      <c r="C91" s="75">
        <v>2561.11</v>
      </c>
      <c r="D91" s="67">
        <v>546.17999999999995</v>
      </c>
      <c r="E91" s="79"/>
    </row>
    <row r="92" spans="1:7" ht="16.5" customHeight="1" x14ac:dyDescent="0.25">
      <c r="A92" s="61" t="s">
        <v>259</v>
      </c>
      <c r="B92" s="75">
        <f t="shared" si="2"/>
        <v>62.91</v>
      </c>
      <c r="C92" s="75">
        <v>62.91</v>
      </c>
      <c r="D92" s="67"/>
      <c r="E92" s="79"/>
    </row>
    <row r="93" spans="1:7" ht="17.25" customHeight="1" x14ac:dyDescent="0.25">
      <c r="A93" s="61" t="s">
        <v>260</v>
      </c>
      <c r="B93" s="75">
        <f t="shared" si="2"/>
        <v>6435.94</v>
      </c>
      <c r="C93" s="75">
        <v>5104.9399999999996</v>
      </c>
      <c r="D93" s="67"/>
      <c r="E93" s="79">
        <v>1331</v>
      </c>
    </row>
    <row r="94" spans="1:7" ht="16.5" customHeight="1" x14ac:dyDescent="0.25">
      <c r="A94" s="61" t="s">
        <v>148</v>
      </c>
      <c r="B94" s="75">
        <f t="shared" si="2"/>
        <v>91.87</v>
      </c>
      <c r="C94" s="75">
        <v>91.87</v>
      </c>
      <c r="D94" s="67"/>
      <c r="E94" s="79"/>
    </row>
    <row r="95" spans="1:7" ht="17.25" customHeight="1" x14ac:dyDescent="0.25">
      <c r="A95" s="61" t="s">
        <v>261</v>
      </c>
      <c r="B95" s="75">
        <f t="shared" si="2"/>
        <v>2730</v>
      </c>
      <c r="C95" s="75">
        <v>2730</v>
      </c>
      <c r="D95" s="67"/>
      <c r="E95" s="79"/>
    </row>
    <row r="96" spans="1:7" ht="33" customHeight="1" x14ac:dyDescent="0.25">
      <c r="A96" s="61" t="s">
        <v>161</v>
      </c>
      <c r="B96" s="75">
        <f t="shared" si="2"/>
        <v>443.39</v>
      </c>
      <c r="C96" s="75">
        <v>443.39</v>
      </c>
      <c r="D96" s="67"/>
      <c r="E96" s="79"/>
    </row>
    <row r="97" spans="1:7" ht="15.75" customHeight="1" x14ac:dyDescent="0.25">
      <c r="A97" s="61" t="s">
        <v>158</v>
      </c>
      <c r="B97" s="75">
        <f t="shared" si="2"/>
        <v>792.13</v>
      </c>
      <c r="C97" s="75">
        <v>792.13</v>
      </c>
      <c r="D97" s="67"/>
      <c r="E97" s="79"/>
    </row>
    <row r="98" spans="1:7" ht="15.75" x14ac:dyDescent="0.25">
      <c r="A98" s="61" t="s">
        <v>164</v>
      </c>
      <c r="B98" s="75">
        <f t="shared" si="2"/>
        <v>22315.26</v>
      </c>
      <c r="C98" s="75">
        <v>22315.26</v>
      </c>
      <c r="D98" s="67"/>
      <c r="E98" s="79"/>
    </row>
    <row r="99" spans="1:7" ht="17.25" customHeight="1" x14ac:dyDescent="0.25">
      <c r="A99" s="92" t="s">
        <v>166</v>
      </c>
      <c r="B99" s="75">
        <f t="shared" si="2"/>
        <v>4749.24</v>
      </c>
      <c r="C99" s="75">
        <v>4749.24</v>
      </c>
      <c r="D99" s="67"/>
      <c r="E99" s="79"/>
    </row>
    <row r="100" spans="1:7" ht="16.5" customHeight="1" x14ac:dyDescent="0.25">
      <c r="A100" s="92" t="s">
        <v>167</v>
      </c>
      <c r="B100" s="75">
        <f t="shared" si="2"/>
        <v>221.42</v>
      </c>
      <c r="C100" s="75">
        <v>221.42</v>
      </c>
      <c r="D100" s="67"/>
      <c r="E100" s="79"/>
    </row>
    <row r="101" spans="1:7" ht="15.75" customHeight="1" x14ac:dyDescent="0.25">
      <c r="A101" s="61" t="s">
        <v>168</v>
      </c>
      <c r="B101" s="75">
        <f t="shared" si="2"/>
        <v>3533.03</v>
      </c>
      <c r="C101" s="75">
        <v>3533.03</v>
      </c>
      <c r="D101" s="67"/>
      <c r="E101" s="79"/>
    </row>
    <row r="102" spans="1:7" ht="15.75" customHeight="1" x14ac:dyDescent="0.25">
      <c r="A102" s="61" t="s">
        <v>170</v>
      </c>
      <c r="B102" s="75">
        <f t="shared" si="2"/>
        <v>82</v>
      </c>
      <c r="C102" s="75">
        <v>82</v>
      </c>
      <c r="D102" s="67"/>
      <c r="E102" s="79"/>
    </row>
    <row r="103" spans="1:7" ht="15" customHeight="1" x14ac:dyDescent="0.25">
      <c r="A103" s="61" t="s">
        <v>169</v>
      </c>
      <c r="B103" s="75">
        <f t="shared" si="2"/>
        <v>1263.4000000000001</v>
      </c>
      <c r="C103" s="75">
        <v>1263.4000000000001</v>
      </c>
      <c r="D103" s="67"/>
      <c r="E103" s="79"/>
    </row>
    <row r="104" spans="1:7" ht="18.75" customHeight="1" x14ac:dyDescent="0.25">
      <c r="A104" s="61" t="s">
        <v>262</v>
      </c>
      <c r="B104" s="80">
        <f>SUM(B49:B103)</f>
        <v>251078.68999999994</v>
      </c>
      <c r="C104" s="80">
        <f t="shared" ref="C104:E104" si="3">SUM(C49:C103)</f>
        <v>229583.88999999998</v>
      </c>
      <c r="D104" s="80">
        <f t="shared" si="3"/>
        <v>1346.1799999999998</v>
      </c>
      <c r="E104" s="80">
        <f t="shared" si="3"/>
        <v>21494.799999999999</v>
      </c>
    </row>
    <row r="105" spans="1:7" ht="34.5" customHeight="1" x14ac:dyDescent="0.25">
      <c r="A105" s="93" t="s">
        <v>263</v>
      </c>
      <c r="B105" s="75"/>
      <c r="C105" s="75"/>
      <c r="D105" s="80"/>
      <c r="E105" s="79"/>
    </row>
    <row r="106" spans="1:7" ht="23.25" customHeight="1" x14ac:dyDescent="0.25">
      <c r="A106" s="94" t="s">
        <v>72</v>
      </c>
      <c r="B106" s="78">
        <f>C106</f>
        <v>75007.94</v>
      </c>
      <c r="C106" s="78">
        <v>75007.94</v>
      </c>
      <c r="D106" s="80"/>
      <c r="E106" s="79"/>
      <c r="F106" s="12"/>
    </row>
    <row r="107" spans="1:7" ht="18.75" customHeight="1" x14ac:dyDescent="0.25">
      <c r="A107" s="92" t="s">
        <v>180</v>
      </c>
      <c r="B107" s="75">
        <f>C107+E107</f>
        <v>4439.3</v>
      </c>
      <c r="C107" s="75">
        <v>4439.3</v>
      </c>
      <c r="D107" s="67"/>
      <c r="E107" s="79"/>
      <c r="F107" s="97"/>
    </row>
    <row r="108" spans="1:7" ht="21.75" customHeight="1" x14ac:dyDescent="0.25">
      <c r="A108" s="95" t="s">
        <v>183</v>
      </c>
      <c r="B108" s="75">
        <f>C108+E108</f>
        <v>2404.79</v>
      </c>
      <c r="C108" s="75">
        <v>2404.79</v>
      </c>
      <c r="D108" s="67"/>
      <c r="E108" s="79"/>
    </row>
    <row r="109" spans="1:7" ht="21.75" customHeight="1" x14ac:dyDescent="0.25">
      <c r="A109" s="92" t="s">
        <v>264</v>
      </c>
      <c r="B109" s="80">
        <f>B107+B108+B106</f>
        <v>81852.03</v>
      </c>
      <c r="C109" s="80">
        <f>C107+C108+C106</f>
        <v>81852.03</v>
      </c>
      <c r="D109" s="80"/>
      <c r="E109" s="80"/>
    </row>
    <row r="110" spans="1:7" ht="53.25" customHeight="1" x14ac:dyDescent="0.25">
      <c r="A110" s="85" t="s">
        <v>265</v>
      </c>
      <c r="B110" s="75"/>
      <c r="C110" s="67"/>
      <c r="D110" s="86"/>
      <c r="E110" s="79"/>
      <c r="G110" s="12" t="s">
        <v>268</v>
      </c>
    </row>
    <row r="111" spans="1:7" ht="16.5" customHeight="1" x14ac:dyDescent="0.25">
      <c r="A111" s="92" t="s">
        <v>189</v>
      </c>
      <c r="B111" s="78">
        <v>15827.06</v>
      </c>
      <c r="C111" s="67">
        <v>13827.06</v>
      </c>
      <c r="D111" s="86"/>
      <c r="E111" s="79">
        <v>2000</v>
      </c>
    </row>
    <row r="112" spans="1:7" ht="16.5" customHeight="1" x14ac:dyDescent="0.25">
      <c r="A112" s="92" t="s">
        <v>266</v>
      </c>
      <c r="B112" s="86">
        <f>SUM(B111)</f>
        <v>15827.06</v>
      </c>
      <c r="C112" s="86">
        <f>SUM(C111)</f>
        <v>13827.06</v>
      </c>
      <c r="D112" s="86"/>
      <c r="E112" s="86">
        <f>SUM(E111)</f>
        <v>2000</v>
      </c>
    </row>
    <row r="113" spans="1:8" ht="20.25" customHeight="1" x14ac:dyDescent="0.25">
      <c r="A113" s="96" t="s">
        <v>267</v>
      </c>
      <c r="B113" s="86">
        <f>B20+B23+B26+B29+B32+B35+B44+B47+B104+B109+B112</f>
        <v>1648988.41</v>
      </c>
      <c r="C113" s="86">
        <f>C20+C23+C26+C29+C32+C35+C44+C47+C104+C109+C112</f>
        <v>759786.56</v>
      </c>
      <c r="D113" s="86">
        <f>D20+D23+D26+D29+D32+D35+D44+D47+D104+D109+D112</f>
        <v>33946.18</v>
      </c>
      <c r="E113" s="86">
        <f>E20+E23+E26+E29+E32+E35+E44+E47+E104+E109+E112</f>
        <v>889201.85000000009</v>
      </c>
    </row>
    <row r="115" spans="1:8" ht="20.25" customHeight="1" x14ac:dyDescent="0.25">
      <c r="A115" s="98" t="s">
        <v>269</v>
      </c>
      <c r="B115" s="98"/>
      <c r="C115" s="98"/>
      <c r="D115" s="98"/>
      <c r="E115" s="98"/>
    </row>
    <row r="117" spans="1:8" x14ac:dyDescent="0.25">
      <c r="A117" s="232" t="s">
        <v>200</v>
      </c>
      <c r="B117" s="232" t="s">
        <v>201</v>
      </c>
      <c r="C117" s="235" t="s">
        <v>202</v>
      </c>
      <c r="D117" s="236"/>
      <c r="E117" s="99"/>
    </row>
    <row r="118" spans="1:8" ht="15.75" x14ac:dyDescent="0.25">
      <c r="A118" s="233"/>
      <c r="B118" s="233"/>
      <c r="C118" s="237" t="s">
        <v>203</v>
      </c>
      <c r="D118" s="238"/>
      <c r="E118" s="229" t="s">
        <v>204</v>
      </c>
    </row>
    <row r="119" spans="1:8" ht="45" customHeight="1" x14ac:dyDescent="0.25">
      <c r="A119" s="234"/>
      <c r="B119" s="234"/>
      <c r="C119" s="50" t="s">
        <v>205</v>
      </c>
      <c r="D119" s="51" t="s">
        <v>43</v>
      </c>
      <c r="E119" s="230"/>
    </row>
    <row r="120" spans="1:8" ht="35.25" customHeight="1" x14ac:dyDescent="0.25">
      <c r="A120" s="85" t="s">
        <v>270</v>
      </c>
      <c r="B120" s="100"/>
      <c r="C120" s="64"/>
      <c r="D120" s="65"/>
      <c r="E120" s="101"/>
    </row>
    <row r="121" spans="1:8" ht="21" customHeight="1" x14ac:dyDescent="0.25">
      <c r="A121" s="102" t="s">
        <v>72</v>
      </c>
      <c r="B121" s="103">
        <f>B122+B123</f>
        <v>8852.98</v>
      </c>
      <c r="C121" s="103">
        <f t="shared" ref="C121" si="4">C122+C123</f>
        <v>8852.98</v>
      </c>
      <c r="D121" s="103"/>
      <c r="E121" s="60"/>
    </row>
    <row r="122" spans="1:8" ht="25.5" customHeight="1" x14ac:dyDescent="0.25">
      <c r="A122" s="104" t="s">
        <v>271</v>
      </c>
      <c r="B122" s="60">
        <f>C122+E122</f>
        <v>1192.6099999999999</v>
      </c>
      <c r="C122" s="64">
        <v>1192.6099999999999</v>
      </c>
      <c r="D122" s="65"/>
      <c r="E122" s="101"/>
    </row>
    <row r="123" spans="1:8" ht="33" customHeight="1" x14ac:dyDescent="0.25">
      <c r="A123" s="105" t="s">
        <v>272</v>
      </c>
      <c r="B123" s="60">
        <f>C123+E123</f>
        <v>7660.37</v>
      </c>
      <c r="C123" s="106">
        <v>7660.37</v>
      </c>
      <c r="D123" s="65"/>
      <c r="E123" s="101"/>
      <c r="F123" s="97"/>
      <c r="G123" s="97"/>
    </row>
    <row r="124" spans="1:8" ht="18.75" customHeight="1" x14ac:dyDescent="0.25">
      <c r="A124" s="107" t="s">
        <v>273</v>
      </c>
      <c r="B124" s="103">
        <f>B121</f>
        <v>8852.98</v>
      </c>
      <c r="C124" s="103">
        <f>C121</f>
        <v>8852.98</v>
      </c>
      <c r="D124" s="103"/>
      <c r="E124" s="103"/>
    </row>
    <row r="125" spans="1:8" ht="59.25" customHeight="1" x14ac:dyDescent="0.25">
      <c r="A125" s="52" t="s">
        <v>274</v>
      </c>
      <c r="B125" s="103"/>
      <c r="C125" s="103"/>
      <c r="D125" s="55"/>
      <c r="E125" s="55"/>
    </row>
    <row r="126" spans="1:8" ht="18.75" customHeight="1" x14ac:dyDescent="0.25">
      <c r="A126" s="107" t="s">
        <v>72</v>
      </c>
      <c r="B126" s="60">
        <f>C126+E126</f>
        <v>57482.45</v>
      </c>
      <c r="C126" s="60">
        <v>57482.45</v>
      </c>
      <c r="D126" s="55"/>
      <c r="E126" s="66"/>
      <c r="F126" s="97"/>
      <c r="G126" s="97"/>
      <c r="H126" s="97"/>
    </row>
    <row r="127" spans="1:8" ht="18.75" customHeight="1" x14ac:dyDescent="0.25">
      <c r="A127" s="108" t="s">
        <v>275</v>
      </c>
      <c r="B127" s="103">
        <f>B126</f>
        <v>57482.45</v>
      </c>
      <c r="C127" s="103">
        <f>C126</f>
        <v>57482.45</v>
      </c>
      <c r="D127" s="103"/>
      <c r="E127" s="103"/>
    </row>
    <row r="128" spans="1:8" ht="39.75" customHeight="1" x14ac:dyDescent="0.25">
      <c r="A128" s="109" t="s">
        <v>276</v>
      </c>
      <c r="B128" s="110"/>
      <c r="C128" s="110"/>
      <c r="D128" s="110"/>
      <c r="E128" s="110"/>
    </row>
    <row r="129" spans="1:5" ht="15.75" x14ac:dyDescent="0.25">
      <c r="A129" s="111" t="s">
        <v>91</v>
      </c>
      <c r="B129" s="67">
        <f>C129+E129</f>
        <v>2705.76</v>
      </c>
      <c r="C129" s="67">
        <v>2705.76</v>
      </c>
      <c r="D129" s="67"/>
      <c r="E129" s="67"/>
    </row>
    <row r="130" spans="1:5" ht="15.75" x14ac:dyDescent="0.25">
      <c r="A130" s="111" t="s">
        <v>92</v>
      </c>
      <c r="B130" s="67">
        <f t="shared" ref="B130:B136" si="5">C130+E130</f>
        <v>1521.57</v>
      </c>
      <c r="C130" s="67">
        <v>1521.57</v>
      </c>
      <c r="D130" s="67"/>
      <c r="E130" s="67"/>
    </row>
    <row r="131" spans="1:5" ht="15.75" x14ac:dyDescent="0.25">
      <c r="A131" s="111" t="s">
        <v>94</v>
      </c>
      <c r="B131" s="67">
        <f t="shared" si="5"/>
        <v>922.85</v>
      </c>
      <c r="C131" s="67">
        <v>922.85</v>
      </c>
      <c r="D131" s="67"/>
      <c r="E131" s="67"/>
    </row>
    <row r="132" spans="1:5" ht="15.75" x14ac:dyDescent="0.25">
      <c r="A132" s="111" t="s">
        <v>95</v>
      </c>
      <c r="B132" s="67">
        <f t="shared" si="5"/>
        <v>205.42</v>
      </c>
      <c r="C132" s="67">
        <v>205.42</v>
      </c>
      <c r="D132" s="67"/>
      <c r="E132" s="67"/>
    </row>
    <row r="133" spans="1:5" ht="15.75" x14ac:dyDescent="0.25">
      <c r="A133" s="111" t="s">
        <v>220</v>
      </c>
      <c r="B133" s="67">
        <f t="shared" si="5"/>
        <v>683.37</v>
      </c>
      <c r="C133" s="67">
        <v>683.37</v>
      </c>
      <c r="D133" s="67"/>
      <c r="E133" s="67"/>
    </row>
    <row r="134" spans="1:5" ht="15.75" x14ac:dyDescent="0.25">
      <c r="A134" s="111" t="s">
        <v>99</v>
      </c>
      <c r="B134" s="67">
        <f t="shared" si="5"/>
        <v>342.06</v>
      </c>
      <c r="C134" s="67">
        <v>342.06</v>
      </c>
      <c r="D134" s="67"/>
      <c r="E134" s="67"/>
    </row>
    <row r="135" spans="1:5" ht="31.5" x14ac:dyDescent="0.25">
      <c r="A135" s="77" t="s">
        <v>97</v>
      </c>
      <c r="B135" s="67">
        <f t="shared" si="5"/>
        <v>1902.26</v>
      </c>
      <c r="C135" s="67">
        <v>1902.26</v>
      </c>
      <c r="D135" s="67"/>
      <c r="E135" s="67"/>
    </row>
    <row r="136" spans="1:5" ht="15.75" x14ac:dyDescent="0.25">
      <c r="A136" s="111" t="s">
        <v>98</v>
      </c>
      <c r="B136" s="67">
        <f t="shared" si="5"/>
        <v>487.73</v>
      </c>
      <c r="C136" s="67">
        <v>487.73</v>
      </c>
      <c r="D136" s="67"/>
      <c r="E136" s="67"/>
    </row>
    <row r="137" spans="1:5" ht="21" customHeight="1" x14ac:dyDescent="0.25">
      <c r="A137" s="96" t="s">
        <v>277</v>
      </c>
      <c r="B137" s="86">
        <f>SUM(B129:B136)</f>
        <v>8771.02</v>
      </c>
      <c r="C137" s="86">
        <f>SUM(C129:C136)</f>
        <v>8771.02</v>
      </c>
      <c r="D137" s="86"/>
      <c r="E137" s="67"/>
    </row>
    <row r="138" spans="1:5" ht="24.75" customHeight="1" x14ac:dyDescent="0.25">
      <c r="A138" s="112" t="s">
        <v>278</v>
      </c>
      <c r="B138" s="67"/>
      <c r="C138" s="67"/>
      <c r="D138" s="67"/>
      <c r="E138" s="67"/>
    </row>
    <row r="139" spans="1:5" ht="15.75" x14ac:dyDescent="0.25">
      <c r="A139" s="111" t="s">
        <v>104</v>
      </c>
      <c r="B139" s="79">
        <f>C139+E139</f>
        <v>13012.79</v>
      </c>
      <c r="C139" s="79">
        <v>13012.79</v>
      </c>
      <c r="D139" s="67"/>
      <c r="E139" s="67"/>
    </row>
    <row r="140" spans="1:5" ht="15.75" x14ac:dyDescent="0.25">
      <c r="A140" s="96" t="s">
        <v>279</v>
      </c>
      <c r="B140" s="86">
        <f>B139</f>
        <v>13012.79</v>
      </c>
      <c r="C140" s="86">
        <f>C139</f>
        <v>13012.79</v>
      </c>
      <c r="D140" s="86"/>
      <c r="E140" s="67"/>
    </row>
    <row r="141" spans="1:5" ht="34.5" customHeight="1" x14ac:dyDescent="0.25">
      <c r="A141" s="112" t="s">
        <v>280</v>
      </c>
      <c r="B141" s="67"/>
      <c r="C141" s="67"/>
      <c r="D141" s="67"/>
      <c r="E141" s="67"/>
    </row>
    <row r="142" spans="1:5" ht="15.75" x14ac:dyDescent="0.25">
      <c r="A142" s="77" t="s">
        <v>225</v>
      </c>
      <c r="B142" s="75">
        <f t="shared" ref="B142:B190" si="6">C142+E142</f>
        <v>474.14</v>
      </c>
      <c r="C142" s="75">
        <v>474.14</v>
      </c>
      <c r="D142" s="67"/>
      <c r="E142" s="67"/>
    </row>
    <row r="143" spans="1:5" ht="15.75" x14ac:dyDescent="0.25">
      <c r="A143" s="77" t="s">
        <v>226</v>
      </c>
      <c r="B143" s="75">
        <f t="shared" si="6"/>
        <v>1792.92</v>
      </c>
      <c r="C143" s="75">
        <v>1792.92</v>
      </c>
      <c r="D143" s="67"/>
      <c r="E143" s="67"/>
    </row>
    <row r="144" spans="1:5" ht="15.75" x14ac:dyDescent="0.25">
      <c r="A144" s="77" t="s">
        <v>227</v>
      </c>
      <c r="B144" s="75">
        <f t="shared" si="6"/>
        <v>584.85</v>
      </c>
      <c r="C144" s="75">
        <v>584.85</v>
      </c>
      <c r="D144" s="67"/>
      <c r="E144" s="67"/>
    </row>
    <row r="145" spans="1:6" ht="15.75" x14ac:dyDescent="0.25">
      <c r="A145" s="77" t="s">
        <v>228</v>
      </c>
      <c r="B145" s="75">
        <f t="shared" si="6"/>
        <v>809.01</v>
      </c>
      <c r="C145" s="75">
        <v>809.01</v>
      </c>
      <c r="D145" s="67"/>
      <c r="E145" s="67"/>
    </row>
    <row r="146" spans="1:6" ht="15.75" x14ac:dyDescent="0.25">
      <c r="A146" s="77" t="s">
        <v>229</v>
      </c>
      <c r="B146" s="75">
        <f t="shared" si="6"/>
        <v>387.9</v>
      </c>
      <c r="C146" s="75">
        <v>387.9</v>
      </c>
      <c r="D146" s="67"/>
      <c r="E146" s="67"/>
    </row>
    <row r="147" spans="1:6" ht="15.75" x14ac:dyDescent="0.25">
      <c r="A147" s="77" t="s">
        <v>230</v>
      </c>
      <c r="B147" s="75">
        <f t="shared" si="6"/>
        <v>231.87</v>
      </c>
      <c r="C147" s="75">
        <v>231.87</v>
      </c>
      <c r="D147" s="67"/>
      <c r="E147" s="67"/>
    </row>
    <row r="148" spans="1:6" ht="15.75" x14ac:dyDescent="0.25">
      <c r="A148" s="77" t="s">
        <v>231</v>
      </c>
      <c r="B148" s="75">
        <f t="shared" si="6"/>
        <v>1494.88</v>
      </c>
      <c r="C148" s="75">
        <v>1494.88</v>
      </c>
      <c r="D148" s="67"/>
      <c r="E148" s="67"/>
      <c r="F148" s="12"/>
    </row>
    <row r="149" spans="1:6" ht="15.75" x14ac:dyDescent="0.25">
      <c r="A149" s="77" t="s">
        <v>232</v>
      </c>
      <c r="B149" s="75">
        <f t="shared" si="6"/>
        <v>707.72</v>
      </c>
      <c r="C149" s="75">
        <v>707.72</v>
      </c>
      <c r="D149" s="67"/>
      <c r="E149" s="67"/>
    </row>
    <row r="150" spans="1:6" ht="15.75" x14ac:dyDescent="0.25">
      <c r="A150" s="77" t="s">
        <v>233</v>
      </c>
      <c r="B150" s="75">
        <f t="shared" si="6"/>
        <v>369.94</v>
      </c>
      <c r="C150" s="75">
        <v>369.94</v>
      </c>
      <c r="D150" s="67"/>
      <c r="E150" s="67"/>
    </row>
    <row r="151" spans="1:6" ht="15.75" x14ac:dyDescent="0.25">
      <c r="A151" s="77" t="s">
        <v>234</v>
      </c>
      <c r="B151" s="75">
        <f t="shared" si="6"/>
        <v>654.17999999999995</v>
      </c>
      <c r="C151" s="75">
        <v>654.17999999999995</v>
      </c>
      <c r="D151" s="67"/>
      <c r="E151" s="67"/>
    </row>
    <row r="152" spans="1:6" ht="15.75" x14ac:dyDescent="0.25">
      <c r="A152" s="77" t="s">
        <v>235</v>
      </c>
      <c r="B152" s="75">
        <f t="shared" si="6"/>
        <v>996.39</v>
      </c>
      <c r="C152" s="75">
        <v>996.39</v>
      </c>
      <c r="D152" s="67"/>
      <c r="E152" s="67"/>
    </row>
    <row r="153" spans="1:6" ht="15.75" x14ac:dyDescent="0.25">
      <c r="A153" s="77" t="s">
        <v>236</v>
      </c>
      <c r="B153" s="75">
        <f t="shared" si="6"/>
        <v>497.13</v>
      </c>
      <c r="C153" s="75">
        <v>497.13</v>
      </c>
      <c r="D153" s="67"/>
      <c r="E153" s="67"/>
    </row>
    <row r="154" spans="1:6" ht="15.75" x14ac:dyDescent="0.25">
      <c r="A154" s="77" t="s">
        <v>237</v>
      </c>
      <c r="B154" s="75">
        <f t="shared" si="6"/>
        <v>958.7</v>
      </c>
      <c r="C154" s="75">
        <v>958.7</v>
      </c>
      <c r="D154" s="67"/>
      <c r="E154" s="67"/>
    </row>
    <row r="155" spans="1:6" ht="15.75" x14ac:dyDescent="0.25">
      <c r="A155" s="77" t="s">
        <v>238</v>
      </c>
      <c r="B155" s="75">
        <f t="shared" si="6"/>
        <v>919.39</v>
      </c>
      <c r="C155" s="75">
        <v>919.39</v>
      </c>
      <c r="D155" s="67"/>
      <c r="E155" s="67"/>
    </row>
    <row r="156" spans="1:6" ht="15.75" x14ac:dyDescent="0.25">
      <c r="A156" s="77" t="s">
        <v>239</v>
      </c>
      <c r="B156" s="75">
        <f t="shared" si="6"/>
        <v>395.02</v>
      </c>
      <c r="C156" s="75">
        <v>395.02</v>
      </c>
      <c r="D156" s="67"/>
      <c r="E156" s="67"/>
    </row>
    <row r="157" spans="1:6" ht="15.75" x14ac:dyDescent="0.25">
      <c r="A157" s="77" t="s">
        <v>250</v>
      </c>
      <c r="B157" s="75">
        <f t="shared" si="6"/>
        <v>808.97</v>
      </c>
      <c r="C157" s="75">
        <v>808.97</v>
      </c>
      <c r="D157" s="67"/>
      <c r="E157" s="67"/>
    </row>
    <row r="158" spans="1:6" ht="15.75" x14ac:dyDescent="0.25">
      <c r="A158" s="77" t="s">
        <v>240</v>
      </c>
      <c r="B158" s="75">
        <f t="shared" si="6"/>
        <v>303.79000000000002</v>
      </c>
      <c r="C158" s="75">
        <v>303.79000000000002</v>
      </c>
      <c r="D158" s="67"/>
      <c r="E158" s="67"/>
    </row>
    <row r="159" spans="1:6" ht="15.75" x14ac:dyDescent="0.25">
      <c r="A159" s="77" t="s">
        <v>241</v>
      </c>
      <c r="B159" s="75">
        <f t="shared" si="6"/>
        <v>959.65</v>
      </c>
      <c r="C159" s="75">
        <v>959.65</v>
      </c>
      <c r="D159" s="67"/>
      <c r="E159" s="67"/>
    </row>
    <row r="160" spans="1:6" ht="15.75" x14ac:dyDescent="0.25">
      <c r="A160" s="77" t="s">
        <v>243</v>
      </c>
      <c r="B160" s="75">
        <f t="shared" si="6"/>
        <v>1512.43</v>
      </c>
      <c r="C160" s="75">
        <v>1512.43</v>
      </c>
      <c r="D160" s="67"/>
      <c r="E160" s="67"/>
    </row>
    <row r="161" spans="1:5" ht="15.75" x14ac:dyDescent="0.25">
      <c r="A161" s="77" t="s">
        <v>244</v>
      </c>
      <c r="B161" s="75">
        <f t="shared" si="6"/>
        <v>662.89</v>
      </c>
      <c r="C161" s="75">
        <v>662.89</v>
      </c>
      <c r="D161" s="67"/>
      <c r="E161" s="67"/>
    </row>
    <row r="162" spans="1:5" ht="15.75" x14ac:dyDescent="0.25">
      <c r="A162" s="77" t="s">
        <v>245</v>
      </c>
      <c r="B162" s="75">
        <f t="shared" si="6"/>
        <v>476.41</v>
      </c>
      <c r="C162" s="75">
        <v>476.41</v>
      </c>
      <c r="D162" s="67"/>
      <c r="E162" s="67"/>
    </row>
    <row r="163" spans="1:5" ht="15.75" x14ac:dyDescent="0.25">
      <c r="A163" s="77" t="s">
        <v>246</v>
      </c>
      <c r="B163" s="75">
        <f t="shared" si="6"/>
        <v>553.04999999999995</v>
      </c>
      <c r="C163" s="75">
        <v>553.04999999999995</v>
      </c>
      <c r="D163" s="67"/>
      <c r="E163" s="67"/>
    </row>
    <row r="164" spans="1:5" ht="15.75" x14ac:dyDescent="0.25">
      <c r="A164" s="77" t="s">
        <v>247</v>
      </c>
      <c r="B164" s="75">
        <f t="shared" si="6"/>
        <v>741.37</v>
      </c>
      <c r="C164" s="75">
        <v>741.37</v>
      </c>
      <c r="D164" s="67"/>
      <c r="E164" s="67"/>
    </row>
    <row r="165" spans="1:5" ht="15.75" x14ac:dyDescent="0.25">
      <c r="A165" s="77" t="s">
        <v>248</v>
      </c>
      <c r="B165" s="75">
        <f t="shared" si="6"/>
        <v>900.26</v>
      </c>
      <c r="C165" s="75">
        <v>900.26</v>
      </c>
      <c r="D165" s="67"/>
      <c r="E165" s="67"/>
    </row>
    <row r="166" spans="1:5" ht="15.75" x14ac:dyDescent="0.25">
      <c r="A166" s="77" t="s">
        <v>249</v>
      </c>
      <c r="B166" s="75">
        <f t="shared" si="6"/>
        <v>657.87</v>
      </c>
      <c r="C166" s="75">
        <v>657.87</v>
      </c>
      <c r="D166" s="67"/>
      <c r="E166" s="67"/>
    </row>
    <row r="167" spans="1:5" ht="15.75" x14ac:dyDescent="0.25">
      <c r="A167" s="77" t="s">
        <v>251</v>
      </c>
      <c r="B167" s="75">
        <f t="shared" si="6"/>
        <v>1234.6500000000001</v>
      </c>
      <c r="C167" s="75">
        <v>1234.6500000000001</v>
      </c>
      <c r="D167" s="67"/>
      <c r="E167" s="67"/>
    </row>
    <row r="168" spans="1:5" ht="15.75" x14ac:dyDescent="0.25">
      <c r="A168" s="77" t="s">
        <v>252</v>
      </c>
      <c r="B168" s="75">
        <f t="shared" si="6"/>
        <v>945.44</v>
      </c>
      <c r="C168" s="75">
        <v>945.44</v>
      </c>
      <c r="D168" s="67"/>
      <c r="E168" s="67"/>
    </row>
    <row r="169" spans="1:5" ht="15.75" x14ac:dyDescent="0.25">
      <c r="A169" s="77" t="s">
        <v>253</v>
      </c>
      <c r="B169" s="75">
        <f t="shared" si="6"/>
        <v>143.21</v>
      </c>
      <c r="C169" s="75">
        <v>143.21</v>
      </c>
      <c r="D169" s="67"/>
      <c r="E169" s="67"/>
    </row>
    <row r="170" spans="1:5" ht="15.75" x14ac:dyDescent="0.25">
      <c r="A170" s="77" t="s">
        <v>138</v>
      </c>
      <c r="B170" s="75">
        <f t="shared" si="6"/>
        <v>1452.16</v>
      </c>
      <c r="C170" s="75">
        <v>1452.16</v>
      </c>
      <c r="D170" s="67"/>
      <c r="E170" s="67"/>
    </row>
    <row r="171" spans="1:5" ht="15.75" x14ac:dyDescent="0.25">
      <c r="A171" s="77" t="s">
        <v>139</v>
      </c>
      <c r="B171" s="75">
        <f t="shared" si="6"/>
        <v>2253.77</v>
      </c>
      <c r="C171" s="75">
        <v>2253.77</v>
      </c>
      <c r="D171" s="67"/>
      <c r="E171" s="67"/>
    </row>
    <row r="172" spans="1:5" ht="15.75" x14ac:dyDescent="0.25">
      <c r="A172" s="77" t="s">
        <v>141</v>
      </c>
      <c r="B172" s="75">
        <f t="shared" si="6"/>
        <v>947.82</v>
      </c>
      <c r="C172" s="75">
        <v>947.82</v>
      </c>
      <c r="D172" s="67"/>
      <c r="E172" s="67"/>
    </row>
    <row r="173" spans="1:5" ht="15.75" x14ac:dyDescent="0.25">
      <c r="A173" s="77" t="s">
        <v>140</v>
      </c>
      <c r="B173" s="75">
        <f t="shared" si="6"/>
        <v>2142.16</v>
      </c>
      <c r="C173" s="90">
        <v>2142.16</v>
      </c>
      <c r="D173" s="67"/>
      <c r="E173" s="67"/>
    </row>
    <row r="174" spans="1:5" ht="15.75" x14ac:dyDescent="0.25">
      <c r="A174" s="77" t="s">
        <v>254</v>
      </c>
      <c r="B174" s="75">
        <f t="shared" si="6"/>
        <v>3208.04</v>
      </c>
      <c r="C174" s="90">
        <v>3208.04</v>
      </c>
      <c r="D174" s="67"/>
      <c r="E174" s="67"/>
    </row>
    <row r="175" spans="1:5" ht="15.75" x14ac:dyDescent="0.25">
      <c r="A175" s="77" t="s">
        <v>256</v>
      </c>
      <c r="B175" s="75">
        <f t="shared" si="6"/>
        <v>3144.7</v>
      </c>
      <c r="C175" s="75">
        <v>3144.7</v>
      </c>
      <c r="D175" s="67"/>
      <c r="E175" s="67"/>
    </row>
    <row r="176" spans="1:5" ht="15.75" x14ac:dyDescent="0.25">
      <c r="A176" s="77" t="s">
        <v>281</v>
      </c>
      <c r="B176" s="75">
        <f t="shared" si="6"/>
        <v>629.62</v>
      </c>
      <c r="C176" s="75">
        <v>629.62</v>
      </c>
      <c r="D176" s="67"/>
      <c r="E176" s="67"/>
    </row>
    <row r="177" spans="1:5" ht="15.75" x14ac:dyDescent="0.25">
      <c r="A177" s="77" t="s">
        <v>147</v>
      </c>
      <c r="B177" s="75">
        <f t="shared" si="6"/>
        <v>737.28</v>
      </c>
      <c r="C177" s="75">
        <v>737.28</v>
      </c>
      <c r="D177" s="67"/>
      <c r="E177" s="67"/>
    </row>
    <row r="178" spans="1:5" ht="15.75" x14ac:dyDescent="0.25">
      <c r="A178" s="77" t="s">
        <v>258</v>
      </c>
      <c r="B178" s="75">
        <f t="shared" si="6"/>
        <v>1365.61</v>
      </c>
      <c r="C178" s="75">
        <v>1365.61</v>
      </c>
      <c r="D178" s="67"/>
      <c r="E178" s="67"/>
    </row>
    <row r="179" spans="1:5" ht="15.75" x14ac:dyDescent="0.25">
      <c r="A179" s="77" t="s">
        <v>151</v>
      </c>
      <c r="B179" s="75">
        <f t="shared" si="6"/>
        <v>1952.77</v>
      </c>
      <c r="C179" s="75">
        <v>1952.77</v>
      </c>
      <c r="D179" s="67"/>
      <c r="E179" s="67"/>
    </row>
    <row r="180" spans="1:5" ht="15.75" x14ac:dyDescent="0.25">
      <c r="A180" s="77" t="s">
        <v>282</v>
      </c>
      <c r="B180" s="75">
        <f t="shared" si="6"/>
        <v>869.05</v>
      </c>
      <c r="C180" s="75">
        <v>869.05</v>
      </c>
      <c r="D180" s="67"/>
      <c r="E180" s="67"/>
    </row>
    <row r="181" spans="1:5" ht="15.75" x14ac:dyDescent="0.25">
      <c r="A181" s="77" t="s">
        <v>259</v>
      </c>
      <c r="B181" s="75">
        <f t="shared" si="6"/>
        <v>1011.84</v>
      </c>
      <c r="C181" s="75">
        <v>1011.84</v>
      </c>
      <c r="D181" s="67"/>
      <c r="E181" s="67"/>
    </row>
    <row r="182" spans="1:5" ht="15.75" x14ac:dyDescent="0.25">
      <c r="A182" s="61" t="s">
        <v>148</v>
      </c>
      <c r="B182" s="75">
        <f t="shared" si="6"/>
        <v>2335.0500000000002</v>
      </c>
      <c r="C182" s="75">
        <v>2335.0500000000002</v>
      </c>
      <c r="D182" s="67"/>
      <c r="E182" s="67"/>
    </row>
    <row r="183" spans="1:5" ht="15.75" x14ac:dyDescent="0.25">
      <c r="A183" s="77" t="s">
        <v>257</v>
      </c>
      <c r="B183" s="75">
        <f t="shared" si="6"/>
        <v>2996.13</v>
      </c>
      <c r="C183" s="75">
        <v>2996.13</v>
      </c>
      <c r="D183" s="67"/>
      <c r="E183" s="67"/>
    </row>
    <row r="184" spans="1:5" ht="15.75" x14ac:dyDescent="0.25">
      <c r="A184" s="77" t="s">
        <v>158</v>
      </c>
      <c r="B184" s="75">
        <f t="shared" si="6"/>
        <v>180.69</v>
      </c>
      <c r="C184" s="75">
        <v>180.69</v>
      </c>
      <c r="D184" s="67"/>
      <c r="E184" s="67"/>
    </row>
    <row r="185" spans="1:5" ht="15.75" x14ac:dyDescent="0.25">
      <c r="A185" s="77" t="s">
        <v>163</v>
      </c>
      <c r="B185" s="75">
        <f t="shared" si="6"/>
        <v>468.96</v>
      </c>
      <c r="C185" s="75">
        <v>468.96</v>
      </c>
      <c r="D185" s="67"/>
      <c r="E185" s="67"/>
    </row>
    <row r="186" spans="1:5" ht="15.75" x14ac:dyDescent="0.25">
      <c r="A186" s="77" t="s">
        <v>164</v>
      </c>
      <c r="B186" s="75">
        <f t="shared" si="6"/>
        <v>1798.81</v>
      </c>
      <c r="C186" s="75">
        <v>1798.81</v>
      </c>
      <c r="D186" s="67"/>
      <c r="E186" s="67"/>
    </row>
    <row r="187" spans="1:5" ht="15.75" x14ac:dyDescent="0.25">
      <c r="A187" s="77" t="s">
        <v>168</v>
      </c>
      <c r="B187" s="75">
        <f t="shared" si="6"/>
        <v>1286.3599999999999</v>
      </c>
      <c r="C187" s="75">
        <v>1286.3599999999999</v>
      </c>
      <c r="D187" s="67"/>
      <c r="E187" s="67"/>
    </row>
    <row r="188" spans="1:5" ht="15.75" x14ac:dyDescent="0.25">
      <c r="A188" s="77" t="s">
        <v>169</v>
      </c>
      <c r="B188" s="75">
        <f t="shared" si="6"/>
        <v>80.63</v>
      </c>
      <c r="C188" s="67">
        <v>80.63</v>
      </c>
      <c r="D188" s="67"/>
      <c r="E188" s="67"/>
    </row>
    <row r="189" spans="1:5" ht="15.75" x14ac:dyDescent="0.25">
      <c r="A189" s="77" t="s">
        <v>170</v>
      </c>
      <c r="B189" s="75">
        <f t="shared" si="6"/>
        <v>788.14</v>
      </c>
      <c r="C189" s="67">
        <v>788.14</v>
      </c>
      <c r="D189" s="67"/>
      <c r="E189" s="67"/>
    </row>
    <row r="190" spans="1:5" ht="15.75" x14ac:dyDescent="0.25">
      <c r="A190" s="77" t="s">
        <v>171</v>
      </c>
      <c r="B190" s="75">
        <f t="shared" si="6"/>
        <v>362.09</v>
      </c>
      <c r="C190" s="67">
        <v>362.09</v>
      </c>
      <c r="D190" s="67"/>
      <c r="E190" s="67"/>
    </row>
    <row r="191" spans="1:5" ht="15.75" x14ac:dyDescent="0.25">
      <c r="A191" s="96" t="s">
        <v>283</v>
      </c>
      <c r="B191" s="86">
        <f>SUM(B142:B190)</f>
        <v>51185.709999999985</v>
      </c>
      <c r="C191" s="86">
        <f>SUM(C142:C190)</f>
        <v>51185.709999999985</v>
      </c>
      <c r="D191" s="86"/>
      <c r="E191" s="67"/>
    </row>
    <row r="192" spans="1:5" ht="36" customHeight="1" x14ac:dyDescent="0.25">
      <c r="A192" s="112" t="s">
        <v>284</v>
      </c>
      <c r="B192" s="73"/>
      <c r="C192" s="73"/>
      <c r="D192" s="73"/>
      <c r="E192" s="73"/>
    </row>
    <row r="193" spans="1:5" ht="31.5" x14ac:dyDescent="0.25">
      <c r="A193" s="77" t="s">
        <v>285</v>
      </c>
      <c r="B193" s="67">
        <f>C193+E193</f>
        <v>214511.38</v>
      </c>
      <c r="C193" s="67">
        <v>214511.38</v>
      </c>
      <c r="D193" s="67"/>
      <c r="E193" s="73"/>
    </row>
    <row r="194" spans="1:5" ht="15.75" x14ac:dyDescent="0.25">
      <c r="A194" s="111" t="s">
        <v>72</v>
      </c>
      <c r="B194" s="67">
        <f t="shared" ref="B194:B195" si="7">C194+E194</f>
        <v>25590.3</v>
      </c>
      <c r="C194" s="67">
        <v>25590.3</v>
      </c>
      <c r="D194" s="67"/>
      <c r="E194" s="73"/>
    </row>
    <row r="195" spans="1:5" ht="15.75" x14ac:dyDescent="0.25">
      <c r="A195" s="111" t="s">
        <v>180</v>
      </c>
      <c r="B195" s="67">
        <f t="shared" si="7"/>
        <v>3338.67</v>
      </c>
      <c r="C195" s="79">
        <v>3338.67</v>
      </c>
      <c r="D195" s="67"/>
      <c r="E195" s="73"/>
    </row>
    <row r="196" spans="1:5" ht="15.75" x14ac:dyDescent="0.25">
      <c r="A196" s="96" t="s">
        <v>286</v>
      </c>
      <c r="B196" s="86">
        <f>B193+B194+B195</f>
        <v>243440.35</v>
      </c>
      <c r="C196" s="86">
        <f>C193+C194+C195</f>
        <v>243440.35</v>
      </c>
      <c r="D196" s="67"/>
      <c r="E196" s="73"/>
    </row>
    <row r="197" spans="1:5" ht="24" customHeight="1" x14ac:dyDescent="0.25">
      <c r="A197" s="96" t="s">
        <v>287</v>
      </c>
      <c r="B197" s="86">
        <f>B124++B127+B137+B140+B191+B196</f>
        <v>382745.3</v>
      </c>
      <c r="C197" s="86">
        <f>C124++C127+C137+C140+C191+C196</f>
        <v>382745.3</v>
      </c>
      <c r="D197" s="86"/>
      <c r="E197" s="86"/>
    </row>
    <row r="199" spans="1:5" x14ac:dyDescent="0.25">
      <c r="A199" s="231" t="s">
        <v>288</v>
      </c>
      <c r="B199" s="231"/>
      <c r="C199" s="231"/>
      <c r="D199" s="231"/>
      <c r="E199" s="231"/>
    </row>
    <row r="200" spans="1:5" x14ac:dyDescent="0.25">
      <c r="A200" s="113"/>
      <c r="B200" s="113"/>
      <c r="C200" s="113"/>
      <c r="D200" s="113"/>
      <c r="E200" s="113"/>
    </row>
    <row r="201" spans="1:5" x14ac:dyDescent="0.25">
      <c r="A201" s="232" t="s">
        <v>200</v>
      </c>
      <c r="B201" s="232" t="s">
        <v>201</v>
      </c>
      <c r="C201" s="235" t="s">
        <v>202</v>
      </c>
      <c r="D201" s="236"/>
      <c r="E201" s="49"/>
    </row>
    <row r="202" spans="1:5" ht="15.75" x14ac:dyDescent="0.25">
      <c r="A202" s="233"/>
      <c r="B202" s="233"/>
      <c r="C202" s="237" t="s">
        <v>203</v>
      </c>
      <c r="D202" s="238"/>
      <c r="E202" s="229" t="s">
        <v>204</v>
      </c>
    </row>
    <row r="203" spans="1:5" ht="45.75" customHeight="1" x14ac:dyDescent="0.25">
      <c r="A203" s="234"/>
      <c r="B203" s="234"/>
      <c r="C203" s="50" t="s">
        <v>205</v>
      </c>
      <c r="D203" s="51" t="s">
        <v>43</v>
      </c>
      <c r="E203" s="230"/>
    </row>
    <row r="204" spans="1:5" ht="28.5" x14ac:dyDescent="0.25">
      <c r="A204" s="85" t="s">
        <v>206</v>
      </c>
      <c r="B204" s="112"/>
      <c r="C204" s="114"/>
      <c r="D204" s="115"/>
      <c r="E204" s="56"/>
    </row>
    <row r="205" spans="1:5" ht="18" customHeight="1" x14ac:dyDescent="0.25">
      <c r="A205" s="57" t="s">
        <v>289</v>
      </c>
      <c r="B205" s="66">
        <f>C205+E205</f>
        <v>6222936.25</v>
      </c>
      <c r="C205" s="106">
        <v>1702700</v>
      </c>
      <c r="D205" s="60"/>
      <c r="E205" s="60">
        <v>4520236.25</v>
      </c>
    </row>
    <row r="206" spans="1:5" ht="18.75" customHeight="1" x14ac:dyDescent="0.25">
      <c r="A206" s="61" t="s">
        <v>290</v>
      </c>
      <c r="B206" s="55">
        <f>B205</f>
        <v>6222936.25</v>
      </c>
      <c r="C206" s="55">
        <f>C205</f>
        <v>1702700</v>
      </c>
      <c r="D206" s="53"/>
      <c r="E206" s="55">
        <f>E205</f>
        <v>4520236.25</v>
      </c>
    </row>
    <row r="207" spans="1:5" ht="28.5" x14ac:dyDescent="0.25">
      <c r="A207" s="62" t="s">
        <v>208</v>
      </c>
      <c r="B207" s="119"/>
      <c r="C207" s="119"/>
      <c r="D207" s="119"/>
      <c r="E207" s="119"/>
    </row>
    <row r="208" spans="1:5" ht="15.75" x14ac:dyDescent="0.25">
      <c r="A208" s="57" t="s">
        <v>72</v>
      </c>
      <c r="B208" s="119">
        <v>63000</v>
      </c>
      <c r="C208" s="119"/>
      <c r="D208" s="119"/>
      <c r="E208" s="119">
        <v>63000</v>
      </c>
    </row>
    <row r="209" spans="1:5" ht="15.75" x14ac:dyDescent="0.25">
      <c r="A209" s="61" t="s">
        <v>209</v>
      </c>
      <c r="B209" s="120">
        <f>SUM(B208)</f>
        <v>63000</v>
      </c>
      <c r="C209" s="120"/>
      <c r="D209" s="120"/>
      <c r="E209" s="120">
        <f>SUM(E208)</f>
        <v>63000</v>
      </c>
    </row>
    <row r="210" spans="1:5" ht="42.75" x14ac:dyDescent="0.25">
      <c r="A210" s="116" t="s">
        <v>265</v>
      </c>
      <c r="B210" s="119"/>
      <c r="C210" s="119"/>
      <c r="D210" s="119"/>
      <c r="E210" s="119"/>
    </row>
    <row r="211" spans="1:5" ht="15.75" x14ac:dyDescent="0.25">
      <c r="A211" s="117" t="s">
        <v>72</v>
      </c>
      <c r="B211" s="119">
        <v>210000</v>
      </c>
      <c r="C211" s="119">
        <v>210000</v>
      </c>
      <c r="D211" s="119"/>
      <c r="E211" s="119"/>
    </row>
    <row r="212" spans="1:5" ht="15.75" x14ac:dyDescent="0.25">
      <c r="A212" s="117" t="s">
        <v>266</v>
      </c>
      <c r="B212" s="119">
        <f>SUM(B211)</f>
        <v>210000</v>
      </c>
      <c r="C212" s="119">
        <f>SUM(C211)</f>
        <v>210000</v>
      </c>
      <c r="D212" s="119"/>
      <c r="E212" s="119"/>
    </row>
    <row r="213" spans="1:5" ht="15.75" x14ac:dyDescent="0.25">
      <c r="A213" s="118" t="s">
        <v>267</v>
      </c>
      <c r="B213" s="120">
        <f>SUM(B206+B209+B212)</f>
        <v>6495936.25</v>
      </c>
      <c r="C213" s="120">
        <f t="shared" ref="C213:E213" si="8">SUM(C206+C209+C212)</f>
        <v>1912700</v>
      </c>
      <c r="D213" s="120"/>
      <c r="E213" s="120">
        <f t="shared" si="8"/>
        <v>4583236.25</v>
      </c>
    </row>
  </sheetData>
  <mergeCells count="18">
    <mergeCell ref="B6:D6"/>
    <mergeCell ref="A201:A203"/>
    <mergeCell ref="B201:B203"/>
    <mergeCell ref="C201:D201"/>
    <mergeCell ref="C202:D202"/>
    <mergeCell ref="E202:E203"/>
    <mergeCell ref="A199:E199"/>
    <mergeCell ref="A13:E13"/>
    <mergeCell ref="A15:A17"/>
    <mergeCell ref="B15:B17"/>
    <mergeCell ref="C15:D15"/>
    <mergeCell ref="C16:D16"/>
    <mergeCell ref="E16:E17"/>
    <mergeCell ref="A117:A119"/>
    <mergeCell ref="B117:B119"/>
    <mergeCell ref="C117:D117"/>
    <mergeCell ref="C118:D118"/>
    <mergeCell ref="E118:E119"/>
  </mergeCells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 priedas</vt:lpstr>
      <vt:lpstr>2 priedas</vt:lpstr>
      <vt:lpstr>4 priedas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Daiva Breivienė</cp:lastModifiedBy>
  <cp:lastPrinted>2020-06-12T09:15:27Z</cp:lastPrinted>
  <dcterms:created xsi:type="dcterms:W3CDTF">2020-06-11T19:44:45Z</dcterms:created>
  <dcterms:modified xsi:type="dcterms:W3CDTF">2020-06-15T12:02:41Z</dcterms:modified>
</cp:coreProperties>
</file>