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0" yWindow="0" windowWidth="23040" windowHeight="9090" tabRatio="629" activeTab="10"/>
  </bookViews>
  <sheets>
    <sheet name="01" sheetId="73" r:id="rId1"/>
    <sheet name="02" sheetId="19" r:id="rId2"/>
    <sheet name="03" sheetId="74" r:id="rId3"/>
    <sheet name="05" sheetId="72" r:id="rId4"/>
    <sheet name="06" sheetId="79" r:id="rId5"/>
    <sheet name="08" sheetId="75" r:id="rId6"/>
    <sheet name="09" sheetId="76" r:id="rId7"/>
    <sheet name="10" sheetId="32" r:id="rId8"/>
    <sheet name="11" sheetId="77" r:id="rId9"/>
    <sheet name="12" sheetId="80" r:id="rId10"/>
    <sheet name="13" sheetId="29" r:id="rId11"/>
    <sheet name="15" sheetId="52" r:id="rId12"/>
    <sheet name="16" sheetId="78" r:id="rId13"/>
    <sheet name="Priemoniu vykdytoju kodai" sheetId="3" r:id="rId14"/>
  </sheets>
  <calcPr calcId="152511"/>
</workbook>
</file>

<file path=xl/calcChain.xml><?xml version="1.0" encoding="utf-8"?>
<calcChain xmlns="http://schemas.openxmlformats.org/spreadsheetml/2006/main">
  <c r="H61" i="80" l="1"/>
  <c r="H63" i="80" s="1"/>
  <c r="H53" i="80"/>
  <c r="L45" i="80"/>
  <c r="K45" i="80"/>
  <c r="M44" i="80"/>
  <c r="M45" i="80" s="1"/>
  <c r="K44" i="80"/>
  <c r="J44" i="80"/>
  <c r="I44" i="80"/>
  <c r="I45" i="80" s="1"/>
  <c r="H44" i="80"/>
  <c r="H45" i="80" s="1"/>
  <c r="M41" i="80"/>
  <c r="L41" i="80"/>
  <c r="K41" i="80"/>
  <c r="J41" i="80"/>
  <c r="J45" i="80" s="1"/>
  <c r="I41" i="80"/>
  <c r="H41" i="80"/>
  <c r="L37" i="80"/>
  <c r="M36" i="80"/>
  <c r="L36" i="80"/>
  <c r="K36" i="80"/>
  <c r="J36" i="80"/>
  <c r="I36" i="80"/>
  <c r="H34" i="80"/>
  <c r="H36" i="80" s="1"/>
  <c r="H37" i="80" s="1"/>
  <c r="M33" i="80"/>
  <c r="M37" i="80" s="1"/>
  <c r="L33" i="80"/>
  <c r="K33" i="80"/>
  <c r="K37" i="80" s="1"/>
  <c r="J33" i="80"/>
  <c r="J37" i="80" s="1"/>
  <c r="I33" i="80"/>
  <c r="I37" i="80" s="1"/>
  <c r="H33" i="80"/>
  <c r="M28" i="80"/>
  <c r="M29" i="80" s="1"/>
  <c r="L28" i="80"/>
  <c r="K28" i="80"/>
  <c r="J28" i="80"/>
  <c r="I28" i="80"/>
  <c r="I29" i="80" s="1"/>
  <c r="H26" i="80"/>
  <c r="H28" i="80" s="1"/>
  <c r="M25" i="80"/>
  <c r="L25" i="80"/>
  <c r="K25" i="80"/>
  <c r="J25" i="80"/>
  <c r="I25" i="80"/>
  <c r="H25" i="80"/>
  <c r="H23" i="80"/>
  <c r="M22" i="80"/>
  <c r="L22" i="80"/>
  <c r="L29" i="80" s="1"/>
  <c r="L46" i="80" s="1"/>
  <c r="L47" i="80" s="1"/>
  <c r="K22" i="80"/>
  <c r="K29" i="80" s="1"/>
  <c r="K46" i="80" s="1"/>
  <c r="K47" i="80" s="1"/>
  <c r="J22" i="80"/>
  <c r="I22" i="80"/>
  <c r="H21" i="80"/>
  <c r="H22" i="80" s="1"/>
  <c r="M20" i="80"/>
  <c r="L20" i="80"/>
  <c r="K20" i="80"/>
  <c r="J20" i="80"/>
  <c r="I20" i="80"/>
  <c r="H17" i="80"/>
  <c r="H20" i="80" s="1"/>
  <c r="M16" i="80"/>
  <c r="L16" i="80"/>
  <c r="K16" i="80"/>
  <c r="J16" i="80"/>
  <c r="I16" i="80"/>
  <c r="H15" i="80"/>
  <c r="H14" i="80"/>
  <c r="H13" i="80"/>
  <c r="H12" i="80"/>
  <c r="H11" i="80"/>
  <c r="H16" i="80" s="1"/>
  <c r="J29" i="80" l="1"/>
  <c r="J46" i="80" s="1"/>
  <c r="J47" i="80" s="1"/>
  <c r="H29" i="80"/>
  <c r="H46" i="80" s="1"/>
  <c r="H47" i="80" s="1"/>
  <c r="I46" i="80"/>
  <c r="I47" i="80" s="1"/>
  <c r="M46" i="80"/>
  <c r="M47" i="80" s="1"/>
  <c r="J73" i="73" l="1"/>
  <c r="J93" i="73"/>
  <c r="H14" i="78"/>
  <c r="I14" i="78"/>
  <c r="K26" i="29"/>
  <c r="K20" i="29"/>
  <c r="K31" i="29"/>
  <c r="K42" i="29" s="1"/>
  <c r="H27" i="29"/>
  <c r="J17" i="29"/>
  <c r="I136" i="32"/>
  <c r="I278" i="19" l="1"/>
  <c r="J278" i="19"/>
  <c r="K278" i="19"/>
  <c r="L278" i="19"/>
  <c r="M278" i="19"/>
  <c r="H278" i="19"/>
  <c r="H418" i="19"/>
  <c r="H421" i="19"/>
  <c r="I413" i="19"/>
  <c r="J413" i="19"/>
  <c r="K413" i="19"/>
  <c r="L413" i="19"/>
  <c r="M413" i="19"/>
  <c r="H414" i="19"/>
  <c r="I143" i="32" l="1"/>
  <c r="M122" i="32"/>
  <c r="L122" i="32"/>
  <c r="K122" i="32"/>
  <c r="J122" i="32"/>
  <c r="I122" i="32"/>
  <c r="H122" i="32"/>
  <c r="M120" i="32"/>
  <c r="L120" i="32"/>
  <c r="K120" i="32"/>
  <c r="J120" i="32"/>
  <c r="I120" i="32"/>
  <c r="H111" i="32"/>
  <c r="H120" i="32" s="1"/>
  <c r="M110" i="32"/>
  <c r="L110" i="32"/>
  <c r="K110" i="32"/>
  <c r="J110" i="32"/>
  <c r="I110" i="32"/>
  <c r="H109" i="32"/>
  <c r="H110" i="32" s="1"/>
  <c r="M108" i="32"/>
  <c r="L108" i="32"/>
  <c r="K108" i="32"/>
  <c r="J108" i="32"/>
  <c r="I108" i="32"/>
  <c r="H106" i="32"/>
  <c r="H108" i="32" s="1"/>
  <c r="M105" i="32"/>
  <c r="L105" i="32"/>
  <c r="L123" i="32" s="1"/>
  <c r="K105" i="32"/>
  <c r="J105" i="32"/>
  <c r="I105" i="32"/>
  <c r="H105" i="32"/>
  <c r="M101" i="32"/>
  <c r="L101" i="32"/>
  <c r="K101" i="32"/>
  <c r="J101" i="32"/>
  <c r="I101" i="32"/>
  <c r="H101" i="32"/>
  <c r="M99" i="32"/>
  <c r="L99" i="32"/>
  <c r="K99" i="32"/>
  <c r="J99" i="32"/>
  <c r="I99" i="32"/>
  <c r="H98" i="32"/>
  <c r="H99" i="32" s="1"/>
  <c r="M97" i="32"/>
  <c r="L97" i="32"/>
  <c r="K97" i="32"/>
  <c r="J97" i="32"/>
  <c r="I97" i="32"/>
  <c r="H96" i="32"/>
  <c r="H97" i="32" s="1"/>
  <c r="K95" i="32"/>
  <c r="J95" i="32"/>
  <c r="I95" i="32"/>
  <c r="M93" i="32"/>
  <c r="L93" i="32"/>
  <c r="K93" i="32"/>
  <c r="J93" i="32"/>
  <c r="I93" i="32"/>
  <c r="P92" i="32"/>
  <c r="H56" i="32"/>
  <c r="H55" i="32"/>
  <c r="M52" i="32"/>
  <c r="L52" i="32"/>
  <c r="K52" i="32"/>
  <c r="J52" i="32"/>
  <c r="I52" i="32"/>
  <c r="H32" i="32"/>
  <c r="H31" i="32"/>
  <c r="M30" i="32"/>
  <c r="L30" i="32"/>
  <c r="K30" i="32"/>
  <c r="J30" i="32"/>
  <c r="J53" i="32" s="1"/>
  <c r="I30" i="32"/>
  <c r="H29" i="32"/>
  <c r="H30" i="32" s="1"/>
  <c r="M24" i="32"/>
  <c r="L24" i="32"/>
  <c r="K24" i="32"/>
  <c r="J24" i="32"/>
  <c r="I24" i="32"/>
  <c r="H24" i="32"/>
  <c r="H20" i="32"/>
  <c r="M19" i="32"/>
  <c r="L19" i="32"/>
  <c r="K19" i="32"/>
  <c r="K25" i="32" s="1"/>
  <c r="J19" i="32"/>
  <c r="I19" i="32"/>
  <c r="H9" i="32"/>
  <c r="H19" i="32" s="1"/>
  <c r="H123" i="32" l="1"/>
  <c r="L102" i="32"/>
  <c r="I25" i="32"/>
  <c r="L53" i="32"/>
  <c r="J123" i="32"/>
  <c r="J25" i="32"/>
  <c r="I53" i="32"/>
  <c r="M53" i="32"/>
  <c r="H93" i="32"/>
  <c r="H25" i="32"/>
  <c r="J102" i="32"/>
  <c r="L25" i="32"/>
  <c r="M25" i="32"/>
  <c r="K53" i="32"/>
  <c r="H52" i="32"/>
  <c r="H53" i="32" s="1"/>
  <c r="H95" i="32"/>
  <c r="I123" i="32"/>
  <c r="M123" i="32"/>
  <c r="K123" i="32"/>
  <c r="I102" i="32"/>
  <c r="M102" i="32"/>
  <c r="K102" i="32"/>
  <c r="L124" i="32" l="1"/>
  <c r="L125" i="32" s="1"/>
  <c r="M124" i="32"/>
  <c r="M125" i="32" s="1"/>
  <c r="I124" i="32"/>
  <c r="I125" i="32" s="1"/>
  <c r="H102" i="32"/>
  <c r="H124" i="32" s="1"/>
  <c r="H125" i="32" s="1"/>
  <c r="J124" i="32"/>
  <c r="J125" i="32" s="1"/>
  <c r="K124" i="32"/>
  <c r="K125" i="32" s="1"/>
  <c r="H120" i="52" l="1"/>
  <c r="H118" i="52"/>
  <c r="H109" i="52"/>
  <c r="K104" i="52"/>
  <c r="M103" i="52"/>
  <c r="M104" i="52" s="1"/>
  <c r="L103" i="52"/>
  <c r="L104" i="52" s="1"/>
  <c r="K103" i="52"/>
  <c r="H103" i="52"/>
  <c r="H104" i="52" s="1"/>
  <c r="M102" i="52"/>
  <c r="L102" i="52"/>
  <c r="J102" i="52"/>
  <c r="J103" i="52" s="1"/>
  <c r="J104" i="52" s="1"/>
  <c r="I102" i="52"/>
  <c r="I103" i="52" s="1"/>
  <c r="I104" i="52" s="1"/>
  <c r="H102" i="52"/>
  <c r="M93" i="52"/>
  <c r="L93" i="52"/>
  <c r="K93" i="52"/>
  <c r="J93" i="52"/>
  <c r="I93" i="52"/>
  <c r="H93" i="52"/>
  <c r="M89" i="52"/>
  <c r="M94" i="52" s="1"/>
  <c r="M95" i="52" s="1"/>
  <c r="L89" i="52"/>
  <c r="L94" i="52" s="1"/>
  <c r="L95" i="52" s="1"/>
  <c r="K89" i="52"/>
  <c r="K94" i="52" s="1"/>
  <c r="K95" i="52" s="1"/>
  <c r="J89" i="52"/>
  <c r="J94" i="52" s="1"/>
  <c r="J95" i="52" s="1"/>
  <c r="I89" i="52"/>
  <c r="I94" i="52" s="1"/>
  <c r="I95" i="52" s="1"/>
  <c r="H89" i="52"/>
  <c r="H94" i="52" s="1"/>
  <c r="H95" i="52" s="1"/>
  <c r="M82" i="52"/>
  <c r="L82" i="52"/>
  <c r="K82" i="52"/>
  <c r="J82" i="52"/>
  <c r="I82" i="52"/>
  <c r="H82" i="52"/>
  <c r="M80" i="52"/>
  <c r="M83" i="52" s="1"/>
  <c r="L80" i="52"/>
  <c r="K80" i="52"/>
  <c r="J80" i="52"/>
  <c r="J83" i="52" s="1"/>
  <c r="I80" i="52"/>
  <c r="I83" i="52" s="1"/>
  <c r="H80" i="52"/>
  <c r="M78" i="52"/>
  <c r="L78" i="52"/>
  <c r="L83" i="52" s="1"/>
  <c r="K78" i="52"/>
  <c r="K83" i="52" s="1"/>
  <c r="J78" i="52"/>
  <c r="I78" i="52"/>
  <c r="H78" i="52"/>
  <c r="H83" i="52" s="1"/>
  <c r="M74" i="52"/>
  <c r="L74" i="52"/>
  <c r="K74" i="52"/>
  <c r="J74" i="52"/>
  <c r="I74" i="52"/>
  <c r="H74" i="52"/>
  <c r="M71" i="52"/>
  <c r="M75" i="52" s="1"/>
  <c r="L71" i="52"/>
  <c r="L75" i="52" s="1"/>
  <c r="K71" i="52"/>
  <c r="K75" i="52" s="1"/>
  <c r="J71" i="52"/>
  <c r="J75" i="52" s="1"/>
  <c r="I71" i="52"/>
  <c r="I75" i="52" s="1"/>
  <c r="H71" i="52"/>
  <c r="H75" i="52" s="1"/>
  <c r="M63" i="52"/>
  <c r="L63" i="52"/>
  <c r="K63" i="52"/>
  <c r="J63" i="52"/>
  <c r="I63" i="52"/>
  <c r="H63" i="52"/>
  <c r="M58" i="52"/>
  <c r="M64" i="52" s="1"/>
  <c r="L58" i="52"/>
  <c r="L64" i="52" s="1"/>
  <c r="L84" i="52" s="1"/>
  <c r="K58" i="52"/>
  <c r="K64" i="52" s="1"/>
  <c r="K84" i="52" s="1"/>
  <c r="J58" i="52"/>
  <c r="J64" i="52" s="1"/>
  <c r="I58" i="52"/>
  <c r="I64" i="52" s="1"/>
  <c r="H58" i="52"/>
  <c r="H64" i="52" s="1"/>
  <c r="H84" i="52" s="1"/>
  <c r="L49" i="52"/>
  <c r="K49" i="52"/>
  <c r="H49" i="52"/>
  <c r="M48" i="52"/>
  <c r="M49" i="52" s="1"/>
  <c r="L48" i="52"/>
  <c r="K48" i="52"/>
  <c r="J48" i="52"/>
  <c r="J49" i="52" s="1"/>
  <c r="I48" i="52"/>
  <c r="I49" i="52" s="1"/>
  <c r="H48" i="52"/>
  <c r="K45" i="52"/>
  <c r="M44" i="52"/>
  <c r="M45" i="52" s="1"/>
  <c r="L44" i="52"/>
  <c r="L45" i="52" s="1"/>
  <c r="K44" i="52"/>
  <c r="I44" i="52"/>
  <c r="I45" i="52" s="1"/>
  <c r="H44" i="52"/>
  <c r="H45" i="52" s="1"/>
  <c r="M40" i="52"/>
  <c r="L40" i="52"/>
  <c r="K40" i="52"/>
  <c r="J40" i="52"/>
  <c r="I40" i="52"/>
  <c r="H40" i="52"/>
  <c r="M38" i="52"/>
  <c r="L38" i="52"/>
  <c r="K38" i="52"/>
  <c r="J38" i="52"/>
  <c r="I38" i="52"/>
  <c r="H38" i="52" s="1"/>
  <c r="M36" i="52"/>
  <c r="L36" i="52"/>
  <c r="K36" i="52"/>
  <c r="J36" i="52"/>
  <c r="I36" i="52"/>
  <c r="H36" i="52"/>
  <c r="M34" i="52"/>
  <c r="M41" i="52" s="1"/>
  <c r="L34" i="52"/>
  <c r="L41" i="52" s="1"/>
  <c r="K34" i="52"/>
  <c r="K41" i="52" s="1"/>
  <c r="J34" i="52"/>
  <c r="J41" i="52" s="1"/>
  <c r="I34" i="52"/>
  <c r="I41" i="52" s="1"/>
  <c r="H34" i="52"/>
  <c r="H41" i="52" s="1"/>
  <c r="M29" i="52"/>
  <c r="L29" i="52"/>
  <c r="K29" i="52"/>
  <c r="J29" i="52"/>
  <c r="I29" i="52"/>
  <c r="H29" i="52"/>
  <c r="M26" i="52"/>
  <c r="L26" i="52"/>
  <c r="K26" i="52"/>
  <c r="J26" i="52"/>
  <c r="I26" i="52"/>
  <c r="H25" i="52"/>
  <c r="H26" i="52" s="1"/>
  <c r="M24" i="52"/>
  <c r="L24" i="52"/>
  <c r="K24" i="52"/>
  <c r="J24" i="52"/>
  <c r="I24" i="52"/>
  <c r="H24" i="52"/>
  <c r="M22" i="52"/>
  <c r="L22" i="52"/>
  <c r="K22" i="52"/>
  <c r="J22" i="52"/>
  <c r="I22" i="52"/>
  <c r="H22" i="52"/>
  <c r="M20" i="52"/>
  <c r="L20" i="52"/>
  <c r="K20" i="52"/>
  <c r="J20" i="52"/>
  <c r="I20" i="52"/>
  <c r="H20" i="52"/>
  <c r="M18" i="52"/>
  <c r="L18" i="52"/>
  <c r="K18" i="52"/>
  <c r="J18" i="52"/>
  <c r="I18" i="52"/>
  <c r="H18" i="52"/>
  <c r="M15" i="52"/>
  <c r="L15" i="52"/>
  <c r="K15" i="52"/>
  <c r="J15" i="52"/>
  <c r="I15" i="52"/>
  <c r="H15" i="52"/>
  <c r="M12" i="52"/>
  <c r="L12" i="52"/>
  <c r="K12" i="52"/>
  <c r="J12" i="52"/>
  <c r="I12" i="52"/>
  <c r="H12" i="52"/>
  <c r="H11" i="52"/>
  <c r="M10" i="52"/>
  <c r="M30" i="52" s="1"/>
  <c r="L10" i="52"/>
  <c r="L30" i="52" s="1"/>
  <c r="L50" i="52" s="1"/>
  <c r="L105" i="52" s="1"/>
  <c r="K10" i="52"/>
  <c r="K30" i="52" s="1"/>
  <c r="J10" i="52"/>
  <c r="J30" i="52" s="1"/>
  <c r="I10" i="52"/>
  <c r="I30" i="52" s="1"/>
  <c r="H10" i="52"/>
  <c r="H30" i="52" s="1"/>
  <c r="H50" i="52" s="1"/>
  <c r="H105" i="52" s="1"/>
  <c r="M50" i="52" l="1"/>
  <c r="J50" i="52"/>
  <c r="J105" i="52" s="1"/>
  <c r="I84" i="52"/>
  <c r="M84" i="52"/>
  <c r="I50" i="52"/>
  <c r="K50" i="52"/>
  <c r="K105" i="52" s="1"/>
  <c r="J84" i="52"/>
  <c r="I105" i="52" l="1"/>
  <c r="M105" i="52"/>
  <c r="H55" i="74" l="1"/>
  <c r="H57" i="74" s="1"/>
  <c r="H48" i="74"/>
  <c r="L41" i="74"/>
  <c r="K41" i="74"/>
  <c r="M40" i="74"/>
  <c r="M41" i="74" s="1"/>
  <c r="M42" i="74" s="1"/>
  <c r="M43" i="74" s="1"/>
  <c r="L40" i="74"/>
  <c r="K40" i="74"/>
  <c r="J40" i="74"/>
  <c r="J41" i="74" s="1"/>
  <c r="J42" i="74" s="1"/>
  <c r="J43" i="74" s="1"/>
  <c r="I40" i="74"/>
  <c r="I41" i="74" s="1"/>
  <c r="I42" i="74" s="1"/>
  <c r="I43" i="74" s="1"/>
  <c r="H33" i="74"/>
  <c r="H40" i="74" s="1"/>
  <c r="H41" i="74" s="1"/>
  <c r="M30" i="74"/>
  <c r="L30" i="74"/>
  <c r="K30" i="74"/>
  <c r="J30" i="74"/>
  <c r="I30" i="74"/>
  <c r="H26" i="74"/>
  <c r="H30" i="74" s="1"/>
  <c r="M25" i="74"/>
  <c r="L25" i="74"/>
  <c r="K25" i="74"/>
  <c r="J25" i="74"/>
  <c r="I25" i="74"/>
  <c r="H20" i="74"/>
  <c r="H25" i="74" s="1"/>
  <c r="M19" i="74"/>
  <c r="M31" i="74" s="1"/>
  <c r="L19" i="74"/>
  <c r="L31" i="74" s="1"/>
  <c r="K19" i="74"/>
  <c r="K31" i="74" s="1"/>
  <c r="J19" i="74"/>
  <c r="J31" i="74" s="1"/>
  <c r="I19" i="74"/>
  <c r="I31" i="74" s="1"/>
  <c r="H19" i="74"/>
  <c r="H31" i="74" s="1"/>
  <c r="O17" i="74"/>
  <c r="H10" i="74"/>
  <c r="K42" i="74" l="1"/>
  <c r="K43" i="74" s="1"/>
  <c r="L42" i="74"/>
  <c r="L43" i="74" s="1"/>
  <c r="H42" i="74"/>
  <c r="H43" i="74" s="1"/>
  <c r="H32" i="72" l="1"/>
  <c r="H412" i="19"/>
  <c r="H411" i="19"/>
  <c r="H410" i="19"/>
  <c r="I42" i="79"/>
  <c r="J42" i="79"/>
  <c r="K42" i="79"/>
  <c r="L42" i="79"/>
  <c r="M42" i="79"/>
  <c r="I41" i="79"/>
  <c r="H42" i="79"/>
  <c r="M41" i="79"/>
  <c r="L41" i="79"/>
  <c r="K41" i="79"/>
  <c r="J41" i="79"/>
  <c r="H39" i="79"/>
  <c r="H41" i="79" s="1"/>
  <c r="H55" i="79"/>
  <c r="H47" i="79"/>
  <c r="H57" i="79" s="1"/>
  <c r="M38" i="79"/>
  <c r="L38" i="79"/>
  <c r="K38" i="79"/>
  <c r="J38" i="79"/>
  <c r="I38" i="79"/>
  <c r="H36" i="79"/>
  <c r="H38" i="79" s="1"/>
  <c r="M35" i="79"/>
  <c r="L35" i="79"/>
  <c r="K35" i="79"/>
  <c r="J35" i="79"/>
  <c r="I35" i="79"/>
  <c r="H33" i="79"/>
  <c r="H35" i="79" s="1"/>
  <c r="M32" i="79"/>
  <c r="L32" i="79"/>
  <c r="K32" i="79"/>
  <c r="J32" i="79"/>
  <c r="I32" i="79"/>
  <c r="H32" i="79"/>
  <c r="H30" i="79"/>
  <c r="K29" i="79"/>
  <c r="J29" i="79"/>
  <c r="I29" i="79"/>
  <c r="H28" i="79"/>
  <c r="H29" i="79" s="1"/>
  <c r="M27" i="79"/>
  <c r="L27" i="79"/>
  <c r="K27" i="79"/>
  <c r="J27" i="79"/>
  <c r="I27" i="79"/>
  <c r="H27" i="79"/>
  <c r="H26" i="79"/>
  <c r="M25" i="79"/>
  <c r="L25" i="79"/>
  <c r="K25" i="79"/>
  <c r="J25" i="79"/>
  <c r="I25" i="79"/>
  <c r="H23" i="79"/>
  <c r="H25" i="79" s="1"/>
  <c r="M22" i="79"/>
  <c r="L22" i="79"/>
  <c r="K22" i="79"/>
  <c r="J22" i="79"/>
  <c r="I22" i="79"/>
  <c r="H20" i="79"/>
  <c r="H22" i="79" s="1"/>
  <c r="M19" i="79"/>
  <c r="M43" i="79" s="1"/>
  <c r="L19" i="79"/>
  <c r="K19" i="79"/>
  <c r="J19" i="79"/>
  <c r="I19" i="79"/>
  <c r="I43" i="79" s="1"/>
  <c r="H17" i="79"/>
  <c r="H19" i="79" s="1"/>
  <c r="L15" i="79"/>
  <c r="M14" i="79"/>
  <c r="L14" i="79"/>
  <c r="K14" i="79"/>
  <c r="J14" i="79"/>
  <c r="I14" i="79"/>
  <c r="H12" i="79"/>
  <c r="H14" i="79" s="1"/>
  <c r="M11" i="79"/>
  <c r="M15" i="79" s="1"/>
  <c r="L11" i="79"/>
  <c r="K11" i="79"/>
  <c r="K15" i="79" s="1"/>
  <c r="J11" i="79"/>
  <c r="J15" i="79" s="1"/>
  <c r="I11" i="79"/>
  <c r="I15" i="79" s="1"/>
  <c r="H9" i="79"/>
  <c r="H11" i="79" s="1"/>
  <c r="H413" i="19" l="1"/>
  <c r="L43" i="79"/>
  <c r="J43" i="79"/>
  <c r="H15" i="79"/>
  <c r="K43" i="79"/>
  <c r="H43" i="79"/>
  <c r="I80" i="29" l="1"/>
  <c r="H79" i="29"/>
  <c r="H440" i="19"/>
  <c r="H433" i="19"/>
  <c r="K422" i="19"/>
  <c r="M409" i="19"/>
  <c r="L409" i="19"/>
  <c r="K409" i="19"/>
  <c r="J409" i="19"/>
  <c r="I409" i="19"/>
  <c r="H408" i="19"/>
  <c r="H409" i="19" s="1"/>
  <c r="H407" i="19"/>
  <c r="H406" i="19"/>
  <c r="M405" i="19"/>
  <c r="L405" i="19"/>
  <c r="K405" i="19"/>
  <c r="J405" i="19"/>
  <c r="I405" i="19"/>
  <c r="H405" i="19"/>
  <c r="H404" i="19"/>
  <c r="H403" i="19"/>
  <c r="H402" i="19"/>
  <c r="M401" i="19"/>
  <c r="L401" i="19"/>
  <c r="K401" i="19"/>
  <c r="J401" i="19"/>
  <c r="I401" i="19"/>
  <c r="H400" i="19"/>
  <c r="H399" i="19"/>
  <c r="H398" i="19"/>
  <c r="H401" i="19" s="1"/>
  <c r="M397" i="19"/>
  <c r="L397" i="19"/>
  <c r="K397" i="19"/>
  <c r="J397" i="19"/>
  <c r="I397" i="19"/>
  <c r="H396" i="19"/>
  <c r="H395" i="19"/>
  <c r="H397" i="19" s="1"/>
  <c r="H394" i="19"/>
  <c r="M393" i="19"/>
  <c r="L393" i="19"/>
  <c r="K393" i="19"/>
  <c r="J393" i="19"/>
  <c r="I393" i="19"/>
  <c r="H392" i="19"/>
  <c r="H393" i="19" s="1"/>
  <c r="H391" i="19"/>
  <c r="H390" i="19"/>
  <c r="M389" i="19"/>
  <c r="L389" i="19"/>
  <c r="K389" i="19"/>
  <c r="J389" i="19"/>
  <c r="I389" i="19"/>
  <c r="H389" i="19"/>
  <c r="H388" i="19"/>
  <c r="H387" i="19"/>
  <c r="H386" i="19"/>
  <c r="M385" i="19"/>
  <c r="L385" i="19"/>
  <c r="K385" i="19"/>
  <c r="J385" i="19"/>
  <c r="I385" i="19"/>
  <c r="H384" i="19"/>
  <c r="H383" i="19"/>
  <c r="H382" i="19"/>
  <c r="H385" i="19" s="1"/>
  <c r="M381" i="19"/>
  <c r="L381" i="19"/>
  <c r="K381" i="19"/>
  <c r="J381" i="19"/>
  <c r="I381" i="19"/>
  <c r="H380" i="19"/>
  <c r="H379" i="19"/>
  <c r="H381" i="19" s="1"/>
  <c r="M378" i="19"/>
  <c r="L378" i="19"/>
  <c r="K378" i="19"/>
  <c r="J378" i="19"/>
  <c r="I378" i="19"/>
  <c r="H377" i="19"/>
  <c r="H378" i="19" s="1"/>
  <c r="M376" i="19"/>
  <c r="L376" i="19"/>
  <c r="K376" i="19"/>
  <c r="J376" i="19"/>
  <c r="I376" i="19"/>
  <c r="H373" i="19"/>
  <c r="H376" i="19" s="1"/>
  <c r="M372" i="19"/>
  <c r="L372" i="19"/>
  <c r="K372" i="19"/>
  <c r="J372" i="19"/>
  <c r="I372" i="19"/>
  <c r="H372" i="19"/>
  <c r="H369" i="19"/>
  <c r="M368" i="19"/>
  <c r="L368" i="19"/>
  <c r="K368" i="19"/>
  <c r="J368" i="19"/>
  <c r="I368" i="19"/>
  <c r="H366" i="19"/>
  <c r="H368" i="19" s="1"/>
  <c r="H365" i="19"/>
  <c r="M364" i="19"/>
  <c r="L364" i="19"/>
  <c r="K364" i="19"/>
  <c r="J364" i="19"/>
  <c r="I364" i="19"/>
  <c r="H361" i="19"/>
  <c r="H364" i="19" s="1"/>
  <c r="H360" i="19"/>
  <c r="M359" i="19"/>
  <c r="L359" i="19"/>
  <c r="K359" i="19"/>
  <c r="J359" i="19"/>
  <c r="I359" i="19"/>
  <c r="H356" i="19"/>
  <c r="H359" i="19" s="1"/>
  <c r="H355" i="19"/>
  <c r="M354" i="19"/>
  <c r="L354" i="19"/>
  <c r="K354" i="19"/>
  <c r="J354" i="19"/>
  <c r="I354" i="19"/>
  <c r="H351" i="19"/>
  <c r="H354" i="19" s="1"/>
  <c r="H350" i="19"/>
  <c r="M349" i="19"/>
  <c r="L349" i="19"/>
  <c r="K349" i="19"/>
  <c r="J349" i="19"/>
  <c r="I349" i="19"/>
  <c r="H346" i="19"/>
  <c r="H349" i="19" s="1"/>
  <c r="H345" i="19"/>
  <c r="M344" i="19"/>
  <c r="L344" i="19"/>
  <c r="K344" i="19"/>
  <c r="J344" i="19"/>
  <c r="I344" i="19"/>
  <c r="H341" i="19"/>
  <c r="H344" i="19" s="1"/>
  <c r="H340" i="19"/>
  <c r="M339" i="19"/>
  <c r="L339" i="19"/>
  <c r="K339" i="19"/>
  <c r="J339" i="19"/>
  <c r="I339" i="19"/>
  <c r="H336" i="19"/>
  <c r="H339" i="19" s="1"/>
  <c r="H335" i="19"/>
  <c r="M334" i="19"/>
  <c r="L334" i="19"/>
  <c r="K334" i="19"/>
  <c r="J334" i="19"/>
  <c r="I334" i="19"/>
  <c r="H332" i="19"/>
  <c r="H334" i="19" s="1"/>
  <c r="H331" i="19"/>
  <c r="H330" i="19"/>
  <c r="M329" i="19"/>
  <c r="L329" i="19"/>
  <c r="K329" i="19"/>
  <c r="J329" i="19"/>
  <c r="I329" i="19"/>
  <c r="H329" i="19"/>
  <c r="H327" i="19"/>
  <c r="H326" i="19"/>
  <c r="H325" i="19"/>
  <c r="M324" i="19"/>
  <c r="L324" i="19"/>
  <c r="K324" i="19"/>
  <c r="J324" i="19"/>
  <c r="I324" i="19"/>
  <c r="H323" i="19"/>
  <c r="H322" i="19"/>
  <c r="H280" i="19" s="1"/>
  <c r="H422" i="19" s="1"/>
  <c r="H321" i="19"/>
  <c r="H324" i="19" s="1"/>
  <c r="M320" i="19"/>
  <c r="L320" i="19"/>
  <c r="K320" i="19"/>
  <c r="J320" i="19"/>
  <c r="I320" i="19"/>
  <c r="H319" i="19"/>
  <c r="H318" i="19"/>
  <c r="H320" i="19" s="1"/>
  <c r="H317" i="19"/>
  <c r="M316" i="19"/>
  <c r="L316" i="19"/>
  <c r="K316" i="19"/>
  <c r="J316" i="19"/>
  <c r="I316" i="19"/>
  <c r="H314" i="19"/>
  <c r="H316" i="19" s="1"/>
  <c r="H313" i="19"/>
  <c r="H312" i="19"/>
  <c r="M311" i="19"/>
  <c r="L311" i="19"/>
  <c r="K311" i="19"/>
  <c r="J311" i="19"/>
  <c r="I311" i="19"/>
  <c r="H311" i="19"/>
  <c r="H309" i="19"/>
  <c r="H308" i="19"/>
  <c r="H307" i="19"/>
  <c r="M306" i="19"/>
  <c r="L306" i="19"/>
  <c r="K306" i="19"/>
  <c r="J306" i="19"/>
  <c r="I306" i="19"/>
  <c r="H304" i="19"/>
  <c r="H303" i="19"/>
  <c r="H302" i="19"/>
  <c r="H306" i="19" s="1"/>
  <c r="M301" i="19"/>
  <c r="L301" i="19"/>
  <c r="K301" i="19"/>
  <c r="J301" i="19"/>
  <c r="I301" i="19"/>
  <c r="H300" i="19"/>
  <c r="H299" i="19"/>
  <c r="H301" i="19" s="1"/>
  <c r="H298" i="19"/>
  <c r="M297" i="19"/>
  <c r="L297" i="19"/>
  <c r="K297" i="19"/>
  <c r="J297" i="19"/>
  <c r="I297" i="19"/>
  <c r="H296" i="19"/>
  <c r="H297" i="19" s="1"/>
  <c r="H295" i="19"/>
  <c r="H294" i="19"/>
  <c r="M293" i="19"/>
  <c r="L293" i="19"/>
  <c r="K293" i="19"/>
  <c r="J293" i="19"/>
  <c r="I293" i="19"/>
  <c r="H293" i="19"/>
  <c r="H292" i="19"/>
  <c r="H291" i="19"/>
  <c r="H290" i="19"/>
  <c r="M289" i="19"/>
  <c r="M414" i="19" s="1"/>
  <c r="L289" i="19"/>
  <c r="K289" i="19"/>
  <c r="J289" i="19"/>
  <c r="I289" i="19"/>
  <c r="I414" i="19" s="1"/>
  <c r="H288" i="19"/>
  <c r="H287" i="19"/>
  <c r="H286" i="19"/>
  <c r="H289" i="19" s="1"/>
  <c r="M285" i="19"/>
  <c r="L285" i="19"/>
  <c r="L414" i="19" s="1"/>
  <c r="K285" i="19"/>
  <c r="K414" i="19" s="1"/>
  <c r="J285" i="19"/>
  <c r="J414" i="19" s="1"/>
  <c r="I285" i="19"/>
  <c r="H284" i="19"/>
  <c r="H283" i="19"/>
  <c r="H285" i="19" s="1"/>
  <c r="H282" i="19"/>
  <c r="M280" i="19"/>
  <c r="L280" i="19"/>
  <c r="K280" i="19"/>
  <c r="J280" i="19"/>
  <c r="J422" i="19" s="1"/>
  <c r="I280" i="19"/>
  <c r="I422" i="19" s="1"/>
  <c r="M279" i="19"/>
  <c r="L279" i="19"/>
  <c r="K279" i="19"/>
  <c r="K421" i="19" s="1"/>
  <c r="J279" i="19"/>
  <c r="J421" i="19" s="1"/>
  <c r="I279" i="19"/>
  <c r="I421" i="19" s="1"/>
  <c r="M277" i="19"/>
  <c r="L277" i="19"/>
  <c r="L281" i="19" s="1"/>
  <c r="K277" i="19"/>
  <c r="K420" i="19" s="1"/>
  <c r="J277" i="19"/>
  <c r="I277" i="19"/>
  <c r="M276" i="19"/>
  <c r="M281" i="19" s="1"/>
  <c r="L276" i="19"/>
  <c r="K276" i="19"/>
  <c r="J276" i="19"/>
  <c r="J281" i="19" s="1"/>
  <c r="I276" i="19"/>
  <c r="I281" i="19" s="1"/>
  <c r="M273" i="19"/>
  <c r="L273" i="19"/>
  <c r="K273" i="19"/>
  <c r="J273" i="19"/>
  <c r="I273" i="19"/>
  <c r="H248" i="19"/>
  <c r="H247" i="19"/>
  <c r="H273" i="19" s="1"/>
  <c r="M246" i="19"/>
  <c r="L246" i="19"/>
  <c r="K246" i="19"/>
  <c r="J246" i="19"/>
  <c r="I246" i="19"/>
  <c r="H245" i="19"/>
  <c r="H244" i="19"/>
  <c r="H243" i="19"/>
  <c r="H246" i="19" s="1"/>
  <c r="M242" i="19"/>
  <c r="L242" i="19"/>
  <c r="K242" i="19"/>
  <c r="J242" i="19"/>
  <c r="I242" i="19"/>
  <c r="H241" i="19"/>
  <c r="H240" i="19"/>
  <c r="H242" i="19" s="1"/>
  <c r="H239" i="19"/>
  <c r="M238" i="19"/>
  <c r="L238" i="19"/>
  <c r="K238" i="19"/>
  <c r="J238" i="19"/>
  <c r="I238" i="19"/>
  <c r="H237" i="19"/>
  <c r="H238" i="19" s="1"/>
  <c r="H236" i="19"/>
  <c r="H235" i="19"/>
  <c r="M234" i="19"/>
  <c r="L234" i="19"/>
  <c r="K234" i="19"/>
  <c r="J234" i="19"/>
  <c r="I234" i="19"/>
  <c r="H234" i="19"/>
  <c r="H233" i="19"/>
  <c r="H232" i="19"/>
  <c r="H231" i="19"/>
  <c r="M230" i="19"/>
  <c r="L230" i="19"/>
  <c r="K230" i="19"/>
  <c r="J230" i="19"/>
  <c r="I230" i="19"/>
  <c r="H229" i="19"/>
  <c r="H228" i="19"/>
  <c r="H227" i="19"/>
  <c r="H230" i="19" s="1"/>
  <c r="M226" i="19"/>
  <c r="L226" i="19"/>
  <c r="K226" i="19"/>
  <c r="J226" i="19"/>
  <c r="I226" i="19"/>
  <c r="H225" i="19"/>
  <c r="H224" i="19"/>
  <c r="H226" i="19" s="1"/>
  <c r="H223" i="19"/>
  <c r="M222" i="19"/>
  <c r="L222" i="19"/>
  <c r="K222" i="19"/>
  <c r="J222" i="19"/>
  <c r="I222" i="19"/>
  <c r="H221" i="19"/>
  <c r="H222" i="19" s="1"/>
  <c r="H220" i="19"/>
  <c r="H219" i="19"/>
  <c r="M218" i="19"/>
  <c r="L218" i="19"/>
  <c r="K218" i="19"/>
  <c r="J218" i="19"/>
  <c r="I218" i="19"/>
  <c r="H218" i="19"/>
  <c r="H216" i="19"/>
  <c r="H215" i="19"/>
  <c r="H214" i="19"/>
  <c r="M213" i="19"/>
  <c r="L213" i="19"/>
  <c r="K213" i="19"/>
  <c r="J213" i="19"/>
  <c r="I213" i="19"/>
  <c r="H212" i="19"/>
  <c r="H211" i="19"/>
  <c r="H210" i="19"/>
  <c r="H213" i="19" s="1"/>
  <c r="M209" i="19"/>
  <c r="L209" i="19"/>
  <c r="K209" i="19"/>
  <c r="J209" i="19"/>
  <c r="I209" i="19"/>
  <c r="H208" i="19"/>
  <c r="H207" i="19"/>
  <c r="H209" i="19" s="1"/>
  <c r="H206" i="19"/>
  <c r="M205" i="19"/>
  <c r="L205" i="19"/>
  <c r="K205" i="19"/>
  <c r="J205" i="19"/>
  <c r="I205" i="19"/>
  <c r="H204" i="19"/>
  <c r="H205" i="19" s="1"/>
  <c r="H203" i="19"/>
  <c r="H202" i="19"/>
  <c r="M201" i="19"/>
  <c r="L201" i="19"/>
  <c r="K201" i="19"/>
  <c r="J201" i="19"/>
  <c r="I201" i="19"/>
  <c r="H201" i="19"/>
  <c r="H200" i="19"/>
  <c r="H199" i="19"/>
  <c r="H198" i="19"/>
  <c r="M197" i="19"/>
  <c r="L197" i="19"/>
  <c r="K197" i="19"/>
  <c r="J197" i="19"/>
  <c r="I197" i="19"/>
  <c r="H196" i="19"/>
  <c r="H195" i="19"/>
  <c r="H194" i="19"/>
  <c r="H197" i="19" s="1"/>
  <c r="M193" i="19"/>
  <c r="L193" i="19"/>
  <c r="K193" i="19"/>
  <c r="J193" i="19"/>
  <c r="I193" i="19"/>
  <c r="H191" i="19"/>
  <c r="H190" i="19"/>
  <c r="H193" i="19" s="1"/>
  <c r="H189" i="19"/>
  <c r="M188" i="19"/>
  <c r="L188" i="19"/>
  <c r="K188" i="19"/>
  <c r="J188" i="19"/>
  <c r="I188" i="19"/>
  <c r="H187" i="19"/>
  <c r="H188" i="19" s="1"/>
  <c r="H186" i="19"/>
  <c r="H185" i="19"/>
  <c r="M184" i="19"/>
  <c r="L184" i="19"/>
  <c r="L274" i="19" s="1"/>
  <c r="K184" i="19"/>
  <c r="J184" i="19"/>
  <c r="I184" i="19"/>
  <c r="H184" i="19"/>
  <c r="H183" i="19"/>
  <c r="H182" i="19"/>
  <c r="H181" i="19"/>
  <c r="M180" i="19"/>
  <c r="M274" i="19" s="1"/>
  <c r="L180" i="19"/>
  <c r="K180" i="19"/>
  <c r="J180" i="19"/>
  <c r="J274" i="19" s="1"/>
  <c r="I180" i="19"/>
  <c r="I274" i="19" s="1"/>
  <c r="H178" i="19"/>
  <c r="H177" i="19"/>
  <c r="H172" i="19" s="1"/>
  <c r="H176" i="19"/>
  <c r="H180" i="19" s="1"/>
  <c r="M173" i="19"/>
  <c r="L173" i="19"/>
  <c r="K173" i="19"/>
  <c r="J173" i="19"/>
  <c r="I173" i="19"/>
  <c r="H173" i="19"/>
  <c r="M172" i="19"/>
  <c r="L172" i="19"/>
  <c r="K172" i="19"/>
  <c r="K175" i="19" s="1"/>
  <c r="J172" i="19"/>
  <c r="J175" i="19" s="1"/>
  <c r="I172" i="19"/>
  <c r="M171" i="19"/>
  <c r="M175" i="19" s="1"/>
  <c r="L171" i="19"/>
  <c r="L175" i="19" s="1"/>
  <c r="K171" i="19"/>
  <c r="J171" i="19"/>
  <c r="I171" i="19"/>
  <c r="I175" i="19" s="1"/>
  <c r="H171" i="19"/>
  <c r="H175" i="19" s="1"/>
  <c r="M166" i="19"/>
  <c r="L166" i="19"/>
  <c r="K166" i="19"/>
  <c r="J166" i="19"/>
  <c r="I166" i="19"/>
  <c r="H165" i="19"/>
  <c r="H164" i="19"/>
  <c r="H166" i="19" s="1"/>
  <c r="H163" i="19"/>
  <c r="M162" i="19"/>
  <c r="L162" i="19"/>
  <c r="K162" i="19"/>
  <c r="J162" i="19"/>
  <c r="I162" i="19"/>
  <c r="H161" i="19"/>
  <c r="H162" i="19" s="1"/>
  <c r="H160" i="19"/>
  <c r="H159" i="19"/>
  <c r="M158" i="19"/>
  <c r="L158" i="19"/>
  <c r="K158" i="19"/>
  <c r="J158" i="19"/>
  <c r="I158" i="19"/>
  <c r="H158" i="19"/>
  <c r="H157" i="19"/>
  <c r="H156" i="19"/>
  <c r="H155" i="19"/>
  <c r="M154" i="19"/>
  <c r="L154" i="19"/>
  <c r="K154" i="19"/>
  <c r="J154" i="19"/>
  <c r="I154" i="19"/>
  <c r="H153" i="19"/>
  <c r="H152" i="19"/>
  <c r="H151" i="19"/>
  <c r="H154" i="19" s="1"/>
  <c r="M150" i="19"/>
  <c r="L150" i="19"/>
  <c r="K150" i="19"/>
  <c r="J150" i="19"/>
  <c r="I150" i="19"/>
  <c r="H149" i="19"/>
  <c r="H148" i="19"/>
  <c r="H150" i="19" s="1"/>
  <c r="H147" i="19"/>
  <c r="M146" i="19"/>
  <c r="L146" i="19"/>
  <c r="K146" i="19"/>
  <c r="J146" i="19"/>
  <c r="I146" i="19"/>
  <c r="H145" i="19"/>
  <c r="H146" i="19" s="1"/>
  <c r="H144" i="19"/>
  <c r="H143" i="19"/>
  <c r="M142" i="19"/>
  <c r="L142" i="19"/>
  <c r="K142" i="19"/>
  <c r="J142" i="19"/>
  <c r="I142" i="19"/>
  <c r="H142" i="19"/>
  <c r="H141" i="19"/>
  <c r="H140" i="19"/>
  <c r="H139" i="19"/>
  <c r="M138" i="19"/>
  <c r="L138" i="19"/>
  <c r="K138" i="19"/>
  <c r="J138" i="19"/>
  <c r="I138" i="19"/>
  <c r="H137" i="19"/>
  <c r="H136" i="19"/>
  <c r="H135" i="19"/>
  <c r="H138" i="19" s="1"/>
  <c r="L134" i="19"/>
  <c r="K134" i="19"/>
  <c r="J134" i="19"/>
  <c r="I134" i="19"/>
  <c r="H133" i="19"/>
  <c r="H132" i="19"/>
  <c r="H131" i="19"/>
  <c r="H134" i="19" s="1"/>
  <c r="M130" i="19"/>
  <c r="L130" i="19"/>
  <c r="K130" i="19"/>
  <c r="J130" i="19"/>
  <c r="I130" i="19"/>
  <c r="H129" i="19"/>
  <c r="H128" i="19"/>
  <c r="H130" i="19" s="1"/>
  <c r="H127" i="19"/>
  <c r="M126" i="19"/>
  <c r="L126" i="19"/>
  <c r="K126" i="19"/>
  <c r="J126" i="19"/>
  <c r="I126" i="19"/>
  <c r="H125" i="19"/>
  <c r="H126" i="19" s="1"/>
  <c r="H124" i="19"/>
  <c r="H123" i="19"/>
  <c r="L122" i="19"/>
  <c r="J122" i="19"/>
  <c r="I122" i="19"/>
  <c r="H120" i="19"/>
  <c r="H119" i="19"/>
  <c r="H118" i="19"/>
  <c r="L117" i="19"/>
  <c r="K117" i="19"/>
  <c r="J117" i="19"/>
  <c r="I117" i="19"/>
  <c r="H116" i="19"/>
  <c r="H115" i="19"/>
  <c r="H114" i="19"/>
  <c r="H117" i="19" s="1"/>
  <c r="M113" i="19"/>
  <c r="L113" i="19"/>
  <c r="K113" i="19"/>
  <c r="J113" i="19"/>
  <c r="I113" i="19"/>
  <c r="H111" i="19"/>
  <c r="H110" i="19"/>
  <c r="H113" i="19" s="1"/>
  <c r="H109" i="19"/>
  <c r="M108" i="19"/>
  <c r="L108" i="19"/>
  <c r="K108" i="19"/>
  <c r="J108" i="19"/>
  <c r="I108" i="19"/>
  <c r="H107" i="19"/>
  <c r="H108" i="19" s="1"/>
  <c r="H106" i="19"/>
  <c r="H105" i="19"/>
  <c r="M104" i="19"/>
  <c r="L104" i="19"/>
  <c r="K104" i="19"/>
  <c r="J104" i="19"/>
  <c r="I104" i="19"/>
  <c r="H104" i="19"/>
  <c r="H103" i="19"/>
  <c r="H102" i="19"/>
  <c r="H101" i="19"/>
  <c r="M100" i="19"/>
  <c r="L100" i="19"/>
  <c r="K100" i="19"/>
  <c r="J100" i="19"/>
  <c r="I100" i="19"/>
  <c r="H98" i="19"/>
  <c r="H97" i="19"/>
  <c r="H100" i="19" s="1"/>
  <c r="M96" i="19"/>
  <c r="L96" i="19"/>
  <c r="K96" i="19"/>
  <c r="J96" i="19"/>
  <c r="I96" i="19"/>
  <c r="H94" i="19"/>
  <c r="H93" i="19"/>
  <c r="H96" i="19" s="1"/>
  <c r="M92" i="19"/>
  <c r="L92" i="19"/>
  <c r="K92" i="19"/>
  <c r="J92" i="19"/>
  <c r="I92" i="19"/>
  <c r="H91" i="19"/>
  <c r="H90" i="19"/>
  <c r="H89" i="19"/>
  <c r="H92" i="19" s="1"/>
  <c r="M88" i="19"/>
  <c r="L88" i="19"/>
  <c r="K88" i="19"/>
  <c r="J88" i="19"/>
  <c r="I88" i="19"/>
  <c r="H86" i="19"/>
  <c r="H85" i="19"/>
  <c r="H88" i="19" s="1"/>
  <c r="M84" i="19"/>
  <c r="L84" i="19"/>
  <c r="K84" i="19"/>
  <c r="J84" i="19"/>
  <c r="I84" i="19"/>
  <c r="H82" i="19"/>
  <c r="H81" i="19"/>
  <c r="H80" i="19"/>
  <c r="M79" i="19"/>
  <c r="L79" i="19"/>
  <c r="K79" i="19"/>
  <c r="J79" i="19"/>
  <c r="I79" i="19"/>
  <c r="H78" i="19"/>
  <c r="H79" i="19" s="1"/>
  <c r="H77" i="19"/>
  <c r="H76" i="19"/>
  <c r="M75" i="19"/>
  <c r="L75" i="19"/>
  <c r="K75" i="19"/>
  <c r="J75" i="19"/>
  <c r="I75" i="19"/>
  <c r="H75" i="19"/>
  <c r="H74" i="19"/>
  <c r="H73" i="19"/>
  <c r="H72" i="19"/>
  <c r="M71" i="19"/>
  <c r="L71" i="19"/>
  <c r="K71" i="19"/>
  <c r="J71" i="19"/>
  <c r="I71" i="19"/>
  <c r="H70" i="19"/>
  <c r="H69" i="19"/>
  <c r="H68" i="19"/>
  <c r="M67" i="19"/>
  <c r="L67" i="19"/>
  <c r="K67" i="19"/>
  <c r="J67" i="19"/>
  <c r="I67" i="19"/>
  <c r="H66" i="19"/>
  <c r="H65" i="19"/>
  <c r="H64" i="19"/>
  <c r="M63" i="19"/>
  <c r="L63" i="19"/>
  <c r="K63" i="19"/>
  <c r="J63" i="19"/>
  <c r="I63" i="19"/>
  <c r="H62" i="19"/>
  <c r="H61" i="19"/>
  <c r="H60" i="19"/>
  <c r="M59" i="19"/>
  <c r="L59" i="19"/>
  <c r="L167" i="19" s="1"/>
  <c r="K59" i="19"/>
  <c r="J59" i="19"/>
  <c r="I59" i="19"/>
  <c r="H59" i="19"/>
  <c r="H58" i="19"/>
  <c r="H57" i="19"/>
  <c r="H56" i="19"/>
  <c r="M55" i="19"/>
  <c r="M54" i="19"/>
  <c r="L54" i="19"/>
  <c r="K54" i="19"/>
  <c r="J54" i="19"/>
  <c r="I54" i="19"/>
  <c r="M53" i="19"/>
  <c r="L53" i="19"/>
  <c r="K53" i="19"/>
  <c r="J53" i="19"/>
  <c r="J55" i="19" s="1"/>
  <c r="I53" i="19"/>
  <c r="I55" i="19" s="1"/>
  <c r="M52" i="19"/>
  <c r="L52" i="19"/>
  <c r="L55" i="19" s="1"/>
  <c r="K52" i="19"/>
  <c r="J52" i="19"/>
  <c r="I52" i="19"/>
  <c r="M49" i="19"/>
  <c r="L49" i="19"/>
  <c r="K49" i="19"/>
  <c r="J49" i="19"/>
  <c r="I49" i="19"/>
  <c r="H48" i="19"/>
  <c r="H49" i="19" s="1"/>
  <c r="H47" i="19"/>
  <c r="H46" i="19"/>
  <c r="M45" i="19"/>
  <c r="L45" i="19"/>
  <c r="K45" i="19"/>
  <c r="J45" i="19"/>
  <c r="I45" i="19"/>
  <c r="H45" i="19"/>
  <c r="H44" i="19"/>
  <c r="H43" i="19"/>
  <c r="H42" i="19"/>
  <c r="M41" i="19"/>
  <c r="L41" i="19"/>
  <c r="K41" i="19"/>
  <c r="J41" i="19"/>
  <c r="I41" i="19"/>
  <c r="H40" i="19"/>
  <c r="H39" i="19"/>
  <c r="H38" i="19"/>
  <c r="H41" i="19" s="1"/>
  <c r="M37" i="19"/>
  <c r="L37" i="19"/>
  <c r="K37" i="19"/>
  <c r="J37" i="19"/>
  <c r="I37" i="19"/>
  <c r="H35" i="19"/>
  <c r="H34" i="19"/>
  <c r="H37" i="19" s="1"/>
  <c r="H33" i="19"/>
  <c r="M32" i="19"/>
  <c r="L32" i="19"/>
  <c r="K32" i="19"/>
  <c r="J32" i="19"/>
  <c r="I32" i="19"/>
  <c r="H31" i="19"/>
  <c r="H32" i="19" s="1"/>
  <c r="H30" i="19"/>
  <c r="H29" i="19"/>
  <c r="M28" i="19"/>
  <c r="L28" i="19"/>
  <c r="K28" i="19"/>
  <c r="J28" i="19"/>
  <c r="I28" i="19"/>
  <c r="H28" i="19"/>
  <c r="H27" i="19"/>
  <c r="H26" i="19"/>
  <c r="H25" i="19"/>
  <c r="M24" i="19"/>
  <c r="M50" i="19" s="1"/>
  <c r="L24" i="19"/>
  <c r="K24" i="19"/>
  <c r="J24" i="19"/>
  <c r="I24" i="19"/>
  <c r="I50" i="19" s="1"/>
  <c r="H23" i="19"/>
  <c r="H22" i="19"/>
  <c r="H21" i="19"/>
  <c r="M20" i="19"/>
  <c r="L20" i="19"/>
  <c r="K20" i="19"/>
  <c r="J20" i="19"/>
  <c r="J50" i="19" s="1"/>
  <c r="I20" i="19"/>
  <c r="H19" i="19"/>
  <c r="H18" i="19"/>
  <c r="H10" i="19" s="1"/>
  <c r="H17" i="19"/>
  <c r="H20" i="19" s="1"/>
  <c r="M16" i="19"/>
  <c r="L16" i="19"/>
  <c r="K16" i="19"/>
  <c r="K50" i="19" s="1"/>
  <c r="J16" i="19"/>
  <c r="I16" i="19"/>
  <c r="H15" i="19"/>
  <c r="H14" i="19"/>
  <c r="H13" i="19"/>
  <c r="M11" i="19"/>
  <c r="L11" i="19"/>
  <c r="K11" i="19"/>
  <c r="J11" i="19"/>
  <c r="J418" i="19" s="1"/>
  <c r="I11" i="19"/>
  <c r="I418" i="19" s="1"/>
  <c r="M10" i="19"/>
  <c r="L10" i="19"/>
  <c r="K10" i="19"/>
  <c r="J10" i="19"/>
  <c r="J420" i="19" s="1"/>
  <c r="I10" i="19"/>
  <c r="I420" i="19" s="1"/>
  <c r="M9" i="19"/>
  <c r="L9" i="19"/>
  <c r="K9" i="19"/>
  <c r="K12" i="19" s="1"/>
  <c r="J9" i="19"/>
  <c r="I9" i="19"/>
  <c r="I419" i="19" s="1"/>
  <c r="H442" i="19" l="1"/>
  <c r="K274" i="19"/>
  <c r="L12" i="19"/>
  <c r="M12" i="19"/>
  <c r="K418" i="19"/>
  <c r="I415" i="19"/>
  <c r="I416" i="19" s="1"/>
  <c r="I423" i="19"/>
  <c r="I167" i="19"/>
  <c r="I168" i="19" s="1"/>
  <c r="H274" i="19"/>
  <c r="J415" i="19"/>
  <c r="H11" i="19"/>
  <c r="H16" i="19"/>
  <c r="H50" i="19" s="1"/>
  <c r="L50" i="19"/>
  <c r="L168" i="19" s="1"/>
  <c r="K419" i="19"/>
  <c r="K55" i="19"/>
  <c r="J167" i="19"/>
  <c r="J168" i="19" s="1"/>
  <c r="H67" i="19"/>
  <c r="H71" i="19"/>
  <c r="H52" i="19"/>
  <c r="K415" i="19"/>
  <c r="K416" i="19" s="1"/>
  <c r="H24" i="19"/>
  <c r="H9" i="19"/>
  <c r="H63" i="19"/>
  <c r="H167" i="19" s="1"/>
  <c r="H168" i="19" s="1"/>
  <c r="H54" i="19"/>
  <c r="M415" i="19"/>
  <c r="M167" i="19"/>
  <c r="M168" i="19" s="1"/>
  <c r="J419" i="19"/>
  <c r="J423" i="19" s="1"/>
  <c r="J12" i="19"/>
  <c r="K167" i="19"/>
  <c r="K168" i="19" s="1"/>
  <c r="H53" i="19"/>
  <c r="H420" i="19" s="1"/>
  <c r="H84" i="19"/>
  <c r="L415" i="19"/>
  <c r="K281" i="19"/>
  <c r="I12" i="19"/>
  <c r="H277" i="19"/>
  <c r="H279" i="19"/>
  <c r="H276" i="19"/>
  <c r="H415" i="19" l="1"/>
  <c r="H416" i="19" s="1"/>
  <c r="K423" i="19"/>
  <c r="H281" i="19"/>
  <c r="H419" i="19"/>
  <c r="H423" i="19" s="1"/>
  <c r="H12" i="19"/>
  <c r="J416" i="19"/>
  <c r="M416" i="19"/>
  <c r="H55" i="19"/>
  <c r="L416" i="19"/>
  <c r="I38" i="78" l="1"/>
  <c r="I37" i="78"/>
  <c r="I34" i="78"/>
  <c r="I33" i="78"/>
  <c r="I32" i="78"/>
  <c r="I31" i="78" s="1"/>
  <c r="M23" i="78"/>
  <c r="L23" i="78"/>
  <c r="K23" i="78"/>
  <c r="J23" i="78"/>
  <c r="I23" i="78"/>
  <c r="H23" i="78"/>
  <c r="M20" i="78"/>
  <c r="L20" i="78"/>
  <c r="K20" i="78"/>
  <c r="J20" i="78"/>
  <c r="I20" i="78"/>
  <c r="H20" i="78"/>
  <c r="M17" i="78"/>
  <c r="M25" i="78" s="1"/>
  <c r="M24" i="78" s="1"/>
  <c r="M26" i="78" s="1"/>
  <c r="L17" i="78"/>
  <c r="K17" i="78"/>
  <c r="J17" i="78"/>
  <c r="J25" i="78" s="1"/>
  <c r="J24" i="78" s="1"/>
  <c r="J26" i="78" s="1"/>
  <c r="I17" i="78"/>
  <c r="I25" i="78" s="1"/>
  <c r="I24" i="78" s="1"/>
  <c r="I26" i="78" s="1"/>
  <c r="H17" i="78"/>
  <c r="H25" i="78" s="1"/>
  <c r="H24" i="78" s="1"/>
  <c r="H26" i="78" s="1"/>
  <c r="M14" i="78"/>
  <c r="L14" i="78"/>
  <c r="K14" i="78"/>
  <c r="J14" i="78"/>
  <c r="L25" i="78" l="1"/>
  <c r="L24" i="78" s="1"/>
  <c r="L26" i="78" s="1"/>
  <c r="K25" i="78"/>
  <c r="K24" i="78" s="1"/>
  <c r="K26" i="78" s="1"/>
  <c r="I40" i="78"/>
  <c r="H116" i="77" l="1"/>
  <c r="H118" i="77" s="1"/>
  <c r="H108" i="77"/>
  <c r="K102" i="77"/>
  <c r="M101" i="77"/>
  <c r="M102" i="77" s="1"/>
  <c r="L101" i="77"/>
  <c r="K101" i="77"/>
  <c r="J101" i="77"/>
  <c r="I101" i="77"/>
  <c r="I102" i="77" s="1"/>
  <c r="H99" i="77"/>
  <c r="H101" i="77" s="1"/>
  <c r="M98" i="77"/>
  <c r="L98" i="77"/>
  <c r="K98" i="77"/>
  <c r="J98" i="77"/>
  <c r="I98" i="77"/>
  <c r="H98" i="77"/>
  <c r="H96" i="77"/>
  <c r="H95" i="77"/>
  <c r="M93" i="77"/>
  <c r="L93" i="77"/>
  <c r="L102" i="77" s="1"/>
  <c r="K93" i="77"/>
  <c r="J93" i="77"/>
  <c r="J102" i="77" s="1"/>
  <c r="I93" i="77"/>
  <c r="H93" i="77"/>
  <c r="H92" i="77"/>
  <c r="H91" i="77"/>
  <c r="H90" i="77"/>
  <c r="M88" i="77"/>
  <c r="I88" i="77"/>
  <c r="M87" i="77"/>
  <c r="L87" i="77"/>
  <c r="K87" i="77"/>
  <c r="K88" i="77" s="1"/>
  <c r="J87" i="77"/>
  <c r="I87" i="77"/>
  <c r="H85" i="77"/>
  <c r="H87" i="77" s="1"/>
  <c r="M84" i="77"/>
  <c r="L84" i="77"/>
  <c r="L88" i="77" s="1"/>
  <c r="K84" i="77"/>
  <c r="J84" i="77"/>
  <c r="J88" i="77" s="1"/>
  <c r="I84" i="77"/>
  <c r="H84" i="77"/>
  <c r="H88" i="77" s="1"/>
  <c r="M79" i="77"/>
  <c r="L79" i="77"/>
  <c r="K79" i="77"/>
  <c r="J79" i="77"/>
  <c r="I79" i="77"/>
  <c r="H79" i="77"/>
  <c r="M76" i="77"/>
  <c r="L76" i="77"/>
  <c r="K76" i="77"/>
  <c r="J76" i="77"/>
  <c r="I76" i="77"/>
  <c r="H76" i="77"/>
  <c r="M74" i="77"/>
  <c r="L74" i="77"/>
  <c r="K74" i="77"/>
  <c r="J74" i="77"/>
  <c r="I74" i="77"/>
  <c r="H74" i="77"/>
  <c r="M72" i="77"/>
  <c r="M80" i="77" s="1"/>
  <c r="L72" i="77"/>
  <c r="L80" i="77" s="1"/>
  <c r="K72" i="77"/>
  <c r="K80" i="77" s="1"/>
  <c r="J72" i="77"/>
  <c r="J80" i="77" s="1"/>
  <c r="I72" i="77"/>
  <c r="I80" i="77" s="1"/>
  <c r="H72" i="77"/>
  <c r="H80" i="77" s="1"/>
  <c r="H71" i="77"/>
  <c r="H70" i="77"/>
  <c r="H69" i="77"/>
  <c r="M66" i="77"/>
  <c r="L66" i="77"/>
  <c r="K66" i="77"/>
  <c r="J66" i="77"/>
  <c r="I66" i="77"/>
  <c r="H64" i="77"/>
  <c r="H66" i="77" s="1"/>
  <c r="M63" i="77"/>
  <c r="L63" i="77"/>
  <c r="K63" i="77"/>
  <c r="J63" i="77"/>
  <c r="I63" i="77"/>
  <c r="H63" i="77"/>
  <c r="H61" i="77"/>
  <c r="M60" i="77"/>
  <c r="L60" i="77"/>
  <c r="K60" i="77"/>
  <c r="J60" i="77"/>
  <c r="I60" i="77"/>
  <c r="H60" i="77"/>
  <c r="M58" i="77"/>
  <c r="L58" i="77"/>
  <c r="K58" i="77"/>
  <c r="J58" i="77"/>
  <c r="I58" i="77"/>
  <c r="H58" i="77"/>
  <c r="M55" i="77"/>
  <c r="L55" i="77"/>
  <c r="K55" i="77"/>
  <c r="J55" i="77"/>
  <c r="I55" i="77"/>
  <c r="H55" i="77"/>
  <c r="M53" i="77"/>
  <c r="L53" i="77"/>
  <c r="K53" i="77"/>
  <c r="J53" i="77"/>
  <c r="I53" i="77"/>
  <c r="H53" i="77"/>
  <c r="M50" i="77"/>
  <c r="M67" i="77" s="1"/>
  <c r="L50" i="77"/>
  <c r="L67" i="77" s="1"/>
  <c r="K50" i="77"/>
  <c r="K67" i="77" s="1"/>
  <c r="J50" i="77"/>
  <c r="J67" i="77" s="1"/>
  <c r="I50" i="77"/>
  <c r="I67" i="77" s="1"/>
  <c r="H49" i="77"/>
  <c r="H48" i="77"/>
  <c r="H47" i="77"/>
  <c r="H50" i="77" s="1"/>
  <c r="M44" i="77"/>
  <c r="L44" i="77"/>
  <c r="K44" i="77"/>
  <c r="J44" i="77"/>
  <c r="I44" i="77"/>
  <c r="H44" i="77"/>
  <c r="H41" i="77"/>
  <c r="M40" i="77"/>
  <c r="L40" i="77"/>
  <c r="K40" i="77"/>
  <c r="J40" i="77"/>
  <c r="I40" i="77"/>
  <c r="H40" i="77"/>
  <c r="M37" i="77"/>
  <c r="L37" i="77"/>
  <c r="K37" i="77"/>
  <c r="J37" i="77"/>
  <c r="I37" i="77"/>
  <c r="H37" i="77"/>
  <c r="M35" i="77"/>
  <c r="L35" i="77"/>
  <c r="K35" i="77"/>
  <c r="J35" i="77"/>
  <c r="I35" i="77"/>
  <c r="H35" i="77"/>
  <c r="M31" i="77"/>
  <c r="L31" i="77"/>
  <c r="K31" i="77"/>
  <c r="J31" i="77"/>
  <c r="I31" i="77"/>
  <c r="H30" i="77"/>
  <c r="H31" i="77" s="1"/>
  <c r="M29" i="77"/>
  <c r="L29" i="77"/>
  <c r="K29" i="77"/>
  <c r="J29" i="77"/>
  <c r="I29" i="77"/>
  <c r="H29" i="77"/>
  <c r="H28" i="77"/>
  <c r="H27" i="77"/>
  <c r="H26" i="77"/>
  <c r="M25" i="77"/>
  <c r="L25" i="77"/>
  <c r="K25" i="77"/>
  <c r="J25" i="77"/>
  <c r="I25" i="77"/>
  <c r="H24" i="77"/>
  <c r="H23" i="77"/>
  <c r="H22" i="77"/>
  <c r="H25" i="77" s="1"/>
  <c r="M21" i="77"/>
  <c r="L21" i="77"/>
  <c r="K21" i="77"/>
  <c r="J21" i="77"/>
  <c r="I21" i="77"/>
  <c r="H19" i="77"/>
  <c r="H18" i="77"/>
  <c r="H17" i="77"/>
  <c r="M16" i="77"/>
  <c r="L16" i="77"/>
  <c r="K16" i="77"/>
  <c r="J16" i="77"/>
  <c r="I16" i="77"/>
  <c r="H15" i="77"/>
  <c r="H14" i="77"/>
  <c r="H13" i="77"/>
  <c r="H16" i="77" s="1"/>
  <c r="M12" i="77"/>
  <c r="M45" i="77" s="1"/>
  <c r="M103" i="77" s="1"/>
  <c r="M104" i="77" s="1"/>
  <c r="L12" i="77"/>
  <c r="L45" i="77" s="1"/>
  <c r="K12" i="77"/>
  <c r="K45" i="77" s="1"/>
  <c r="J12" i="77"/>
  <c r="J45" i="77" s="1"/>
  <c r="I12" i="77"/>
  <c r="I45" i="77" s="1"/>
  <c r="I103" i="77" s="1"/>
  <c r="I104" i="77" s="1"/>
  <c r="H12" i="77"/>
  <c r="H11" i="77"/>
  <c r="H10" i="77"/>
  <c r="H9" i="77"/>
  <c r="H21" i="77" l="1"/>
  <c r="J103" i="77"/>
  <c r="J104" i="77" s="1"/>
  <c r="H67" i="77"/>
  <c r="K103" i="77"/>
  <c r="K104" i="77" s="1"/>
  <c r="H102" i="77"/>
  <c r="H45" i="77"/>
  <c r="H103" i="77" s="1"/>
  <c r="H104" i="77" s="1"/>
  <c r="L103" i="77"/>
  <c r="L104" i="77" s="1"/>
  <c r="I48" i="76" l="1"/>
  <c r="I50" i="76" s="1"/>
  <c r="I40" i="76"/>
  <c r="M33" i="76"/>
  <c r="M34" i="76" s="1"/>
  <c r="L33" i="76"/>
  <c r="K33" i="76"/>
  <c r="J33" i="76"/>
  <c r="J34" i="76" s="1"/>
  <c r="I33" i="76"/>
  <c r="H32" i="76"/>
  <c r="H33" i="76" s="1"/>
  <c r="M31" i="76"/>
  <c r="L31" i="76"/>
  <c r="L34" i="76" s="1"/>
  <c r="K31" i="76"/>
  <c r="J31" i="76"/>
  <c r="I31" i="76"/>
  <c r="H31" i="76"/>
  <c r="H29" i="76"/>
  <c r="M28" i="76"/>
  <c r="L28" i="76"/>
  <c r="K28" i="76"/>
  <c r="K34" i="76" s="1"/>
  <c r="J28" i="76"/>
  <c r="I28" i="76"/>
  <c r="H26" i="76"/>
  <c r="H28" i="76" s="1"/>
  <c r="M25" i="76"/>
  <c r="L25" i="76"/>
  <c r="K25" i="76"/>
  <c r="J25" i="76"/>
  <c r="I25" i="76"/>
  <c r="H23" i="76"/>
  <c r="H25" i="76" s="1"/>
  <c r="M20" i="76"/>
  <c r="L20" i="76"/>
  <c r="L21" i="76" s="1"/>
  <c r="K20" i="76"/>
  <c r="K21" i="76" s="1"/>
  <c r="J20" i="76"/>
  <c r="I20" i="76"/>
  <c r="H18" i="76"/>
  <c r="H20" i="76" s="1"/>
  <c r="M17" i="76"/>
  <c r="L17" i="76"/>
  <c r="K17" i="76"/>
  <c r="J17" i="76"/>
  <c r="J21" i="76" s="1"/>
  <c r="I17" i="76"/>
  <c r="H15" i="76"/>
  <c r="H17" i="76" s="1"/>
  <c r="M14" i="76"/>
  <c r="M21" i="76" s="1"/>
  <c r="L14" i="76"/>
  <c r="K14" i="76"/>
  <c r="J14" i="76"/>
  <c r="I14" i="76"/>
  <c r="I21" i="76" s="1"/>
  <c r="H13" i="76"/>
  <c r="H14" i="76" s="1"/>
  <c r="M12" i="76"/>
  <c r="L12" i="76"/>
  <c r="K12" i="76"/>
  <c r="J12" i="76"/>
  <c r="I12" i="76"/>
  <c r="H12" i="76"/>
  <c r="H11" i="76"/>
  <c r="I34" i="76" l="1"/>
  <c r="I35" i="76" s="1"/>
  <c r="I36" i="76" s="1"/>
  <c r="H21" i="76"/>
  <c r="H34" i="76"/>
  <c r="M35" i="76"/>
  <c r="M36" i="76" s="1"/>
  <c r="K35" i="76"/>
  <c r="K36" i="76" s="1"/>
  <c r="L35" i="76"/>
  <c r="L36" i="76" s="1"/>
  <c r="J35" i="76"/>
  <c r="J36" i="76" s="1"/>
  <c r="H35" i="76" l="1"/>
  <c r="H36" i="76" s="1"/>
  <c r="I74" i="75" l="1"/>
  <c r="I76" i="75" s="1"/>
  <c r="I66" i="75"/>
  <c r="M55" i="75"/>
  <c r="M56" i="75" s="1"/>
  <c r="I55" i="75"/>
  <c r="I56" i="75" s="1"/>
  <c r="M54" i="75"/>
  <c r="L54" i="75"/>
  <c r="L55" i="75" s="1"/>
  <c r="L56" i="75" s="1"/>
  <c r="K54" i="75"/>
  <c r="K55" i="75" s="1"/>
  <c r="K56" i="75" s="1"/>
  <c r="J54" i="75"/>
  <c r="I54" i="75"/>
  <c r="H49" i="75"/>
  <c r="H54" i="75" s="1"/>
  <c r="M48" i="75"/>
  <c r="L48" i="75"/>
  <c r="K48" i="75"/>
  <c r="J48" i="75"/>
  <c r="J55" i="75" s="1"/>
  <c r="J56" i="75" s="1"/>
  <c r="I48" i="75"/>
  <c r="H46" i="75"/>
  <c r="H48" i="75" s="1"/>
  <c r="M41" i="75"/>
  <c r="L41" i="75"/>
  <c r="K41" i="75"/>
  <c r="J41" i="75"/>
  <c r="I41" i="75"/>
  <c r="H40" i="75"/>
  <c r="H41" i="75" s="1"/>
  <c r="M39" i="75"/>
  <c r="L39" i="75"/>
  <c r="L42" i="75" s="1"/>
  <c r="K39" i="75"/>
  <c r="J39" i="75"/>
  <c r="I39" i="75"/>
  <c r="H39" i="75"/>
  <c r="H37" i="75"/>
  <c r="M36" i="75"/>
  <c r="L36" i="75"/>
  <c r="K36" i="75"/>
  <c r="K42" i="75" s="1"/>
  <c r="K43" i="75" s="1"/>
  <c r="J36" i="75"/>
  <c r="I36" i="75"/>
  <c r="H34" i="75"/>
  <c r="H36" i="75" s="1"/>
  <c r="M33" i="75"/>
  <c r="M42" i="75" s="1"/>
  <c r="M43" i="75" s="1"/>
  <c r="L33" i="75"/>
  <c r="K33" i="75"/>
  <c r="J33" i="75"/>
  <c r="J42" i="75" s="1"/>
  <c r="I33" i="75"/>
  <c r="I42" i="75" s="1"/>
  <c r="H31" i="75"/>
  <c r="H33" i="75" s="1"/>
  <c r="M29" i="75"/>
  <c r="J29" i="75"/>
  <c r="M28" i="75"/>
  <c r="L28" i="75"/>
  <c r="L29" i="75" s="1"/>
  <c r="K28" i="75"/>
  <c r="K29" i="75" s="1"/>
  <c r="I28" i="75"/>
  <c r="H28" i="75"/>
  <c r="M26" i="75"/>
  <c r="L26" i="75"/>
  <c r="K26" i="75"/>
  <c r="J26" i="75"/>
  <c r="I26" i="75"/>
  <c r="I29" i="75" s="1"/>
  <c r="H21" i="75"/>
  <c r="H26" i="75" s="1"/>
  <c r="H29" i="75" s="1"/>
  <c r="M18" i="75"/>
  <c r="M19" i="75" s="1"/>
  <c r="L18" i="75"/>
  <c r="K18" i="75"/>
  <c r="J18" i="75"/>
  <c r="J19" i="75" s="1"/>
  <c r="I18" i="75"/>
  <c r="I19" i="75" s="1"/>
  <c r="H18" i="75"/>
  <c r="H16" i="75"/>
  <c r="M15" i="75"/>
  <c r="L15" i="75"/>
  <c r="K15" i="75"/>
  <c r="J15" i="75"/>
  <c r="I15" i="75"/>
  <c r="H15" i="75"/>
  <c r="H14" i="75"/>
  <c r="M13" i="75"/>
  <c r="L13" i="75"/>
  <c r="L19" i="75" s="1"/>
  <c r="K13" i="75"/>
  <c r="K19" i="75" s="1"/>
  <c r="J13" i="75"/>
  <c r="I13" i="75"/>
  <c r="H11" i="75"/>
  <c r="H13" i="75" s="1"/>
  <c r="H19" i="75" s="1"/>
  <c r="I43" i="75" l="1"/>
  <c r="I57" i="75" s="1"/>
  <c r="L43" i="75"/>
  <c r="J43" i="75"/>
  <c r="J57" i="75" s="1"/>
  <c r="K57" i="75"/>
  <c r="M57" i="75"/>
  <c r="H55" i="75"/>
  <c r="H56" i="75" s="1"/>
  <c r="L57" i="75"/>
  <c r="H42" i="75"/>
  <c r="H43" i="75" s="1"/>
  <c r="H57" i="75" l="1"/>
  <c r="H108" i="73"/>
  <c r="H101" i="73"/>
  <c r="H110" i="73" s="1"/>
  <c r="I91" i="73"/>
  <c r="I92" i="73" s="1"/>
  <c r="M90" i="73"/>
  <c r="L90" i="73"/>
  <c r="L91" i="73" s="1"/>
  <c r="L92" i="73" s="1"/>
  <c r="K90" i="73"/>
  <c r="K91" i="73" s="1"/>
  <c r="K92" i="73" s="1"/>
  <c r="J90" i="73"/>
  <c r="I90" i="73"/>
  <c r="H89" i="73"/>
  <c r="H90" i="73" s="1"/>
  <c r="M88" i="73"/>
  <c r="L88" i="73"/>
  <c r="K88" i="73"/>
  <c r="J88" i="73"/>
  <c r="J91" i="73" s="1"/>
  <c r="J92" i="73" s="1"/>
  <c r="I88" i="73"/>
  <c r="H87" i="73"/>
  <c r="H88" i="73" s="1"/>
  <c r="M86" i="73"/>
  <c r="M91" i="73" s="1"/>
  <c r="M92" i="73" s="1"/>
  <c r="M93" i="73" s="1"/>
  <c r="L86" i="73"/>
  <c r="K86" i="73"/>
  <c r="I86" i="73"/>
  <c r="H86" i="73"/>
  <c r="H85" i="73"/>
  <c r="H81" i="73"/>
  <c r="M80" i="73"/>
  <c r="M81" i="73" s="1"/>
  <c r="J80" i="73"/>
  <c r="J81" i="73" s="1"/>
  <c r="I80" i="73"/>
  <c r="I81" i="73" s="1"/>
  <c r="H80" i="73"/>
  <c r="M79" i="73"/>
  <c r="L79" i="73"/>
  <c r="L80" i="73" s="1"/>
  <c r="L81" i="73" s="1"/>
  <c r="K79" i="73"/>
  <c r="K80" i="73" s="1"/>
  <c r="K81" i="73" s="1"/>
  <c r="I79" i="73"/>
  <c r="H79" i="73"/>
  <c r="K72" i="73"/>
  <c r="K73" i="73" s="1"/>
  <c r="J72" i="73"/>
  <c r="I72" i="73"/>
  <c r="M71" i="73"/>
  <c r="M72" i="73" s="1"/>
  <c r="M73" i="73" s="1"/>
  <c r="L71" i="73"/>
  <c r="L72" i="73" s="1"/>
  <c r="K71" i="73"/>
  <c r="I71" i="73"/>
  <c r="H70" i="73"/>
  <c r="H71" i="73" s="1"/>
  <c r="H72" i="73" s="1"/>
  <c r="K68" i="73"/>
  <c r="J68" i="73"/>
  <c r="M67" i="73"/>
  <c r="M68" i="73" s="1"/>
  <c r="L67" i="73"/>
  <c r="L68" i="73" s="1"/>
  <c r="K67" i="73"/>
  <c r="J67" i="73"/>
  <c r="I67" i="73"/>
  <c r="I68" i="73" s="1"/>
  <c r="H67" i="73"/>
  <c r="H68" i="73" s="1"/>
  <c r="H65" i="73"/>
  <c r="M62" i="73"/>
  <c r="L62" i="73"/>
  <c r="K62" i="73"/>
  <c r="J62" i="73"/>
  <c r="I62" i="73"/>
  <c r="H62" i="73"/>
  <c r="H61" i="73"/>
  <c r="M60" i="73"/>
  <c r="L60" i="73"/>
  <c r="K60" i="73"/>
  <c r="J60" i="73"/>
  <c r="I60" i="73"/>
  <c r="H59" i="73"/>
  <c r="H60" i="73" s="1"/>
  <c r="M58" i="73"/>
  <c r="L58" i="73"/>
  <c r="K58" i="73"/>
  <c r="J58" i="73"/>
  <c r="I58" i="73"/>
  <c r="H57" i="73"/>
  <c r="H58" i="73" s="1"/>
  <c r="M56" i="73"/>
  <c r="L56" i="73"/>
  <c r="K56" i="73"/>
  <c r="J56" i="73"/>
  <c r="I56" i="73"/>
  <c r="H56" i="73"/>
  <c r="H55" i="73"/>
  <c r="M54" i="73"/>
  <c r="L54" i="73"/>
  <c r="K54" i="73"/>
  <c r="J54" i="73"/>
  <c r="I54" i="73"/>
  <c r="H54" i="73"/>
  <c r="H53" i="73"/>
  <c r="M52" i="73"/>
  <c r="L52" i="73"/>
  <c r="K52" i="73"/>
  <c r="J52" i="73"/>
  <c r="I52" i="73"/>
  <c r="H51" i="73"/>
  <c r="H52" i="73" s="1"/>
  <c r="M50" i="73"/>
  <c r="L50" i="73"/>
  <c r="K50" i="73"/>
  <c r="J50" i="73"/>
  <c r="I50" i="73"/>
  <c r="H49" i="73"/>
  <c r="H50" i="73" s="1"/>
  <c r="M48" i="73"/>
  <c r="L48" i="73"/>
  <c r="K48" i="73"/>
  <c r="J48" i="73"/>
  <c r="I48" i="73"/>
  <c r="H48" i="73"/>
  <c r="H47" i="73"/>
  <c r="M46" i="73"/>
  <c r="L46" i="73"/>
  <c r="K46" i="73"/>
  <c r="J46" i="73"/>
  <c r="I46" i="73"/>
  <c r="H46" i="73"/>
  <c r="H45" i="73"/>
  <c r="M44" i="73"/>
  <c r="L44" i="73"/>
  <c r="K44" i="73"/>
  <c r="J44" i="73"/>
  <c r="I44" i="73"/>
  <c r="H43" i="73"/>
  <c r="H44" i="73" s="1"/>
  <c r="M42" i="73"/>
  <c r="L42" i="73"/>
  <c r="K42" i="73"/>
  <c r="J42" i="73"/>
  <c r="I42" i="73"/>
  <c r="H41" i="73"/>
  <c r="H42" i="73" s="1"/>
  <c r="M40" i="73"/>
  <c r="L40" i="73"/>
  <c r="K40" i="73"/>
  <c r="J40" i="73"/>
  <c r="I40" i="73"/>
  <c r="H40" i="73"/>
  <c r="H39" i="73"/>
  <c r="M38" i="73"/>
  <c r="L38" i="73"/>
  <c r="K38" i="73"/>
  <c r="J38" i="73"/>
  <c r="I38" i="73"/>
  <c r="H36" i="73"/>
  <c r="H38" i="73" s="1"/>
  <c r="M35" i="73"/>
  <c r="M63" i="73" s="1"/>
  <c r="L35" i="73"/>
  <c r="L63" i="73" s="1"/>
  <c r="K35" i="73"/>
  <c r="K63" i="73" s="1"/>
  <c r="J35" i="73"/>
  <c r="I35" i="73"/>
  <c r="I63" i="73" s="1"/>
  <c r="H33" i="73"/>
  <c r="H35" i="73" s="1"/>
  <c r="M30" i="73"/>
  <c r="L30" i="73"/>
  <c r="K30" i="73"/>
  <c r="J30" i="73"/>
  <c r="I30" i="73"/>
  <c r="H29" i="73"/>
  <c r="H30" i="73" s="1"/>
  <c r="M28" i="73"/>
  <c r="M31" i="73" s="1"/>
  <c r="L28" i="73"/>
  <c r="K28" i="73"/>
  <c r="K31" i="73" s="1"/>
  <c r="J28" i="73"/>
  <c r="J31" i="73" s="1"/>
  <c r="I28" i="73"/>
  <c r="H24" i="73"/>
  <c r="H28" i="73" s="1"/>
  <c r="M23" i="73"/>
  <c r="L23" i="73"/>
  <c r="L31" i="73" s="1"/>
  <c r="K23" i="73"/>
  <c r="J23" i="73"/>
  <c r="I23" i="73"/>
  <c r="H23" i="73"/>
  <c r="H22" i="73"/>
  <c r="H21" i="73"/>
  <c r="M20" i="73"/>
  <c r="L20" i="73"/>
  <c r="K20" i="73"/>
  <c r="J20" i="73"/>
  <c r="I20" i="73"/>
  <c r="H20" i="73"/>
  <c r="H16" i="73"/>
  <c r="M15" i="73"/>
  <c r="L15" i="73"/>
  <c r="K15" i="73"/>
  <c r="J15" i="73"/>
  <c r="I15" i="73"/>
  <c r="H13" i="73"/>
  <c r="H12" i="73"/>
  <c r="H11" i="73"/>
  <c r="I31" i="73" l="1"/>
  <c r="I73" i="73" s="1"/>
  <c r="I93" i="73" s="1"/>
  <c r="H15" i="73"/>
  <c r="L73" i="73"/>
  <c r="L93" i="73" s="1"/>
  <c r="H31" i="73"/>
  <c r="H73" i="73" s="1"/>
  <c r="H63" i="73"/>
  <c r="K93" i="73"/>
  <c r="H91" i="73"/>
  <c r="H92" i="73" s="1"/>
  <c r="H93" i="73" l="1"/>
  <c r="H113" i="29" l="1"/>
  <c r="H124" i="29" s="1"/>
  <c r="I26" i="29"/>
  <c r="J26" i="29"/>
  <c r="L26" i="29"/>
  <c r="M26" i="29"/>
  <c r="H25" i="29"/>
  <c r="H26" i="72" l="1"/>
  <c r="H27" i="72" s="1"/>
  <c r="H68" i="72"/>
  <c r="M54" i="72"/>
  <c r="L54" i="72"/>
  <c r="K54" i="72"/>
  <c r="J54" i="72"/>
  <c r="I54" i="72"/>
  <c r="H54" i="72"/>
  <c r="M52" i="72"/>
  <c r="M55" i="72" s="1"/>
  <c r="L52" i="72"/>
  <c r="L55" i="72" s="1"/>
  <c r="K52" i="72"/>
  <c r="K55" i="72" s="1"/>
  <c r="J52" i="72"/>
  <c r="J55" i="72" s="1"/>
  <c r="I52" i="72"/>
  <c r="I55" i="72" s="1"/>
  <c r="H52" i="72"/>
  <c r="H55" i="72" s="1"/>
  <c r="M46" i="72"/>
  <c r="L46" i="72"/>
  <c r="J46" i="72"/>
  <c r="M45" i="72"/>
  <c r="L45" i="72"/>
  <c r="I45" i="72"/>
  <c r="H45" i="72"/>
  <c r="M40" i="72"/>
  <c r="L40" i="72"/>
  <c r="K40" i="72"/>
  <c r="I40" i="72"/>
  <c r="I46" i="72" s="1"/>
  <c r="H40" i="72"/>
  <c r="M38" i="72"/>
  <c r="L38" i="72"/>
  <c r="K38" i="72"/>
  <c r="K46" i="72" s="1"/>
  <c r="J38" i="72"/>
  <c r="I38" i="72"/>
  <c r="H37" i="72"/>
  <c r="H38" i="72" s="1"/>
  <c r="H46" i="72" s="1"/>
  <c r="J32" i="72"/>
  <c r="J56" i="72" s="1"/>
  <c r="M31" i="72"/>
  <c r="L31" i="72"/>
  <c r="K31" i="72"/>
  <c r="I31" i="72"/>
  <c r="H31" i="72"/>
  <c r="M29" i="72"/>
  <c r="L29" i="72"/>
  <c r="K29" i="72"/>
  <c r="I29" i="72"/>
  <c r="H29" i="72"/>
  <c r="M27" i="72"/>
  <c r="L27" i="72"/>
  <c r="K27" i="72"/>
  <c r="I27" i="72"/>
  <c r="M25" i="72"/>
  <c r="M32" i="72" s="1"/>
  <c r="M56" i="72" s="1"/>
  <c r="L25" i="72"/>
  <c r="L32" i="72" s="1"/>
  <c r="L56" i="72" s="1"/>
  <c r="K25" i="72"/>
  <c r="K32" i="72" s="1"/>
  <c r="I25" i="72"/>
  <c r="H23" i="72"/>
  <c r="H25" i="72" s="1"/>
  <c r="M22" i="72"/>
  <c r="L22" i="72"/>
  <c r="K22" i="72"/>
  <c r="I22" i="72"/>
  <c r="H22" i="72"/>
  <c r="H21" i="72"/>
  <c r="M20" i="72"/>
  <c r="L20" i="72"/>
  <c r="K20" i="72"/>
  <c r="I20" i="72"/>
  <c r="H18" i="72"/>
  <c r="H20" i="72" s="1"/>
  <c r="M17" i="72"/>
  <c r="L17" i="72"/>
  <c r="K17" i="72"/>
  <c r="I17" i="72"/>
  <c r="H17" i="72"/>
  <c r="M15" i="72"/>
  <c r="L15" i="72"/>
  <c r="K15" i="72"/>
  <c r="I15" i="72"/>
  <c r="H13" i="72"/>
  <c r="H15" i="72" s="1"/>
  <c r="M12" i="72"/>
  <c r="L12" i="72"/>
  <c r="K12" i="72"/>
  <c r="I12" i="72"/>
  <c r="H10" i="72"/>
  <c r="I32" i="72" l="1"/>
  <c r="I56" i="72" s="1"/>
  <c r="K56" i="72"/>
  <c r="H56" i="72" l="1"/>
  <c r="H63" i="72" s="1"/>
  <c r="H62" i="72" s="1"/>
  <c r="H74" i="72" s="1"/>
  <c r="I48" i="29" l="1"/>
  <c r="J48" i="29"/>
  <c r="K48" i="29"/>
  <c r="L48" i="29"/>
  <c r="M48" i="29"/>
  <c r="H45" i="29"/>
  <c r="H24" i="29"/>
  <c r="M80" i="29" l="1"/>
  <c r="L80" i="29"/>
  <c r="K80" i="29"/>
  <c r="J80" i="29"/>
  <c r="H78" i="29"/>
  <c r="M75" i="29"/>
  <c r="L75" i="29"/>
  <c r="K75" i="29"/>
  <c r="J75" i="29"/>
  <c r="I75" i="29"/>
  <c r="H74" i="29"/>
  <c r="H75" i="29" s="1"/>
  <c r="M73" i="29"/>
  <c r="L73" i="29"/>
  <c r="K73" i="29"/>
  <c r="J73" i="29"/>
  <c r="I73" i="29"/>
  <c r="H72" i="29"/>
  <c r="H73" i="29" s="1"/>
  <c r="M67" i="29"/>
  <c r="L67" i="29"/>
  <c r="K67" i="29"/>
  <c r="J67" i="29"/>
  <c r="I67" i="29"/>
  <c r="H66" i="29"/>
  <c r="H65" i="29"/>
  <c r="H64" i="29"/>
  <c r="M63" i="29"/>
  <c r="L63" i="29"/>
  <c r="K63" i="29"/>
  <c r="J63" i="29"/>
  <c r="I63" i="29"/>
  <c r="H62" i="29"/>
  <c r="H61" i="29"/>
  <c r="H60" i="29"/>
  <c r="H59" i="29"/>
  <c r="M56" i="29"/>
  <c r="L56" i="29"/>
  <c r="L57" i="29" s="1"/>
  <c r="K56" i="29"/>
  <c r="J56" i="29"/>
  <c r="I56" i="29"/>
  <c r="H55" i="29"/>
  <c r="H54" i="29"/>
  <c r="M53" i="29"/>
  <c r="L53" i="29"/>
  <c r="K53" i="29"/>
  <c r="J53" i="29"/>
  <c r="I53" i="29"/>
  <c r="G53" i="29"/>
  <c r="H52" i="29"/>
  <c r="H51" i="29"/>
  <c r="H50" i="29"/>
  <c r="H49" i="29"/>
  <c r="H47" i="29"/>
  <c r="H46" i="29"/>
  <c r="H44" i="29"/>
  <c r="M41" i="29"/>
  <c r="L41" i="29"/>
  <c r="K41" i="29"/>
  <c r="J41" i="29"/>
  <c r="I41" i="29"/>
  <c r="H40" i="29"/>
  <c r="H39" i="29"/>
  <c r="H38" i="29"/>
  <c r="M37" i="29"/>
  <c r="L37" i="29"/>
  <c r="K37" i="29"/>
  <c r="J37" i="29"/>
  <c r="I37" i="29"/>
  <c r="H36" i="29"/>
  <c r="H35" i="29"/>
  <c r="H34" i="29"/>
  <c r="M33" i="29"/>
  <c r="L33" i="29"/>
  <c r="K33" i="29"/>
  <c r="J33" i="29"/>
  <c r="I33" i="29"/>
  <c r="H32" i="29"/>
  <c r="H33" i="29" s="1"/>
  <c r="M31" i="29"/>
  <c r="L31" i="29"/>
  <c r="J31" i="29"/>
  <c r="I31" i="29"/>
  <c r="H30" i="29"/>
  <c r="H29" i="29"/>
  <c r="H28" i="29"/>
  <c r="H23" i="29"/>
  <c r="H26" i="29" s="1"/>
  <c r="H22" i="29"/>
  <c r="M19" i="29"/>
  <c r="L19" i="29"/>
  <c r="K19" i="29"/>
  <c r="J19" i="29"/>
  <c r="I19" i="29"/>
  <c r="H18" i="29"/>
  <c r="H19" i="29" s="1"/>
  <c r="M17" i="29"/>
  <c r="L17" i="29"/>
  <c r="K17" i="29"/>
  <c r="I17" i="29"/>
  <c r="H16" i="29"/>
  <c r="H15" i="29"/>
  <c r="H17" i="29" s="1"/>
  <c r="M14" i="29"/>
  <c r="L14" i="29"/>
  <c r="K14" i="29"/>
  <c r="J14" i="29"/>
  <c r="J20" i="29" s="1"/>
  <c r="I14" i="29"/>
  <c r="H13" i="29"/>
  <c r="H12" i="29"/>
  <c r="H11" i="29"/>
  <c r="H80" i="29" l="1"/>
  <c r="H107" i="29" s="1"/>
  <c r="H31" i="29"/>
  <c r="H76" i="29"/>
  <c r="L76" i="29"/>
  <c r="H48" i="29"/>
  <c r="K68" i="29"/>
  <c r="I76" i="29"/>
  <c r="I20" i="29"/>
  <c r="M20" i="29"/>
  <c r="H14" i="29"/>
  <c r="H20" i="29" s="1"/>
  <c r="J57" i="29"/>
  <c r="L68" i="29"/>
  <c r="M76" i="29"/>
  <c r="H41" i="29"/>
  <c r="H56" i="29"/>
  <c r="L42" i="29"/>
  <c r="K57" i="29"/>
  <c r="H63" i="29"/>
  <c r="I68" i="29"/>
  <c r="M68" i="29"/>
  <c r="I42" i="29"/>
  <c r="M42" i="29"/>
  <c r="J42" i="29"/>
  <c r="H37" i="29"/>
  <c r="I57" i="29"/>
  <c r="M57" i="29"/>
  <c r="H67" i="29"/>
  <c r="J68" i="29"/>
  <c r="J76" i="29"/>
  <c r="L20" i="29"/>
  <c r="H53" i="29"/>
  <c r="K76" i="29"/>
  <c r="M69" i="29" l="1"/>
  <c r="H57" i="29"/>
  <c r="H42" i="29"/>
  <c r="K69" i="29"/>
  <c r="K109" i="29" s="1"/>
  <c r="H68" i="29"/>
  <c r="J69" i="29"/>
  <c r="I69" i="29"/>
  <c r="L69" i="29"/>
  <c r="L109" i="29" s="1"/>
  <c r="H69" i="29" l="1"/>
  <c r="H122" i="29" l="1"/>
  <c r="M107" i="29"/>
  <c r="J107" i="29"/>
  <c r="J108" i="29" s="1"/>
  <c r="I107" i="29"/>
  <c r="L107" i="29"/>
  <c r="L108" i="29" s="1"/>
  <c r="K107" i="29"/>
  <c r="K108" i="29" s="1"/>
  <c r="H108" i="29" l="1"/>
  <c r="H109" i="29" s="1"/>
  <c r="M108" i="29"/>
  <c r="M109" i="29" s="1"/>
  <c r="I108" i="29"/>
  <c r="I109" i="29" l="1"/>
  <c r="J109" i="29"/>
</calcChain>
</file>

<file path=xl/sharedStrings.xml><?xml version="1.0" encoding="utf-8"?>
<sst xmlns="http://schemas.openxmlformats.org/spreadsheetml/2006/main" count="3814" uniqueCount="1042">
  <si>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</si>
  <si>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</si>
  <si>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</si>
  <si>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</si>
  <si>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</si>
  <si>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</si>
  <si>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</si>
  <si>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</si>
  <si>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</si>
  <si>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</si>
  <si>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</si>
  <si>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</si>
  <si>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</si>
  <si>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</si>
  <si>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</si>
  <si>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</si>
  <si>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</si>
  <si>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</si>
  <si>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</si>
  <si>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</si>
  <si>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</si>
  <si>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</si>
  <si>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</si>
  <si>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</si>
  <si>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</si>
  <si>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</si>
  <si>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</si>
  <si>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</si>
  <si>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</si>
  <si>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</si>
  <si>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</si>
  <si>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pavadinimas</t>
  </si>
  <si>
    <t xml:space="preserve"> TIKSLŲ, UŽDAVINIŲ IR PRIEMONIŲ, PRIEMONIŲ IŠLAIDŲ  IR REZULTATO, PRODUKTO VERTINIMO KRITERIJŲ SUVESTINĖ</t>
  </si>
  <si>
    <t>03</t>
  </si>
  <si>
    <t>04</t>
  </si>
  <si>
    <t>SB</t>
  </si>
  <si>
    <t>06</t>
  </si>
  <si>
    <t>08</t>
  </si>
  <si>
    <t>13</t>
  </si>
  <si>
    <t>288724610</t>
  </si>
  <si>
    <t>+</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</si>
  <si>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</si>
  <si>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</si>
  <si>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</si>
  <si>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</si>
  <si>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</si>
  <si>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</si>
  <si>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</si>
  <si>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</si>
  <si>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</si>
  <si>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0;11</t>
  </si>
  <si>
    <t>VB</t>
  </si>
  <si>
    <t>2</t>
  </si>
  <si>
    <t>05</t>
  </si>
  <si>
    <t>07</t>
  </si>
  <si>
    <t>09</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</si>
  <si>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</si>
  <si>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</si>
  <si>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</si>
  <si>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</si>
  <si>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</si>
  <si>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</si>
  <si>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11</t>
  </si>
  <si>
    <t>0</t>
  </si>
  <si>
    <t>ES</t>
  </si>
  <si>
    <t>SB(VB)</t>
  </si>
  <si>
    <t>0;1</t>
  </si>
  <si>
    <t>0;9</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</si>
  <si>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</si>
  <si>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</si>
  <si>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2020 metai</t>
  </si>
  <si>
    <t>INVESTICIJŲ PROJEKTŲ PROGRAMA (02)</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</si>
  <si>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</si>
  <si>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</si>
  <si>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</si>
  <si>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</si>
  <si>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</si>
  <si>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</si>
  <si>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Parengtas techninis projektas</t>
  </si>
  <si>
    <t>Įgyvendintas projektas</t>
  </si>
  <si>
    <t>Įgyvendinti projektą „Autobusų stoties prieigų sutvarkymas"</t>
  </si>
  <si>
    <t>Įgyvendinti projektą „Panevėžio Senvagės teritorijos kompleksinis sutvarkymas“</t>
  </si>
  <si>
    <t>Įgyvendinti projektą „Teritorijos prie „Ekrano“ marių  konversija, pritaikant ją aktyviam poilsiui, užimtumui ir vietos verslo skatinimui“</t>
  </si>
  <si>
    <t>Įgyvendinti projektą „J. Janonio gatvės (nuo žiedo iki Vakarinės g.) prieigų sutvarkymas“</t>
  </si>
  <si>
    <t>11;0</t>
  </si>
  <si>
    <t>Įgyvendinti projektą „Elektronikos gatvės prieigų sutvarkymas“</t>
  </si>
  <si>
    <t>0;11;14</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</si>
  <si>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</si>
  <si>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</si>
  <si>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</si>
  <si>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</si>
  <si>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</si>
  <si>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</si>
  <si>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</si>
  <si>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</si>
  <si>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</si>
  <si>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</si>
  <si>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</si>
  <si>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</si>
  <si>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</si>
  <si>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</si>
  <si>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</si>
  <si>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</si>
  <si>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0;6;14</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</si>
  <si>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</si>
  <si>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</si>
  <si>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</si>
  <si>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</si>
  <si>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</si>
  <si>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</si>
  <si>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</si>
  <si>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</si>
  <si>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</si>
  <si>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</si>
  <si>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</si>
  <si>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</si>
  <si>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</si>
  <si>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</si>
  <si>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</si>
  <si>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</si>
  <si>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</si>
  <si>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</si>
  <si>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</si>
  <si>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</si>
  <si>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 xml:space="preserve"> Įgyvendinti projektą „Nevėžio upės ir pakrančių sutvarkymas (atkarpa nuo Stoties g. tilto iki Nemuno g. tilto)“</t>
  </si>
  <si>
    <t>Įgyvendinti projektą „Ekologinio vandens turizmo Latvijoje ir Lietuvoje vystymas“</t>
  </si>
  <si>
    <t>Remontuoti, rekonstruoti, prižiūrėti miesto infrastruktūros objektus</t>
  </si>
  <si>
    <t>7</t>
  </si>
  <si>
    <t>VB(VIP)</t>
  </si>
  <si>
    <t>Rekonstruota  Stoties - Pušaloto - Marijonų gatvių sankryža</t>
  </si>
  <si>
    <t>Atlikta V.Alanto g.tęsinio statyba (nuo Projektuotojų g.iki Vakarinės - Kniaudiškių g.sankryžos) III etapas - kairioji eismo juosta nuo Projektuotojų g. iki V.Alanto g. - Vakarinės g.žiedinės sankryžos</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</si>
  <si>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</si>
  <si>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</si>
  <si>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</si>
  <si>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</si>
  <si>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</si>
  <si>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</si>
  <si>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</si>
  <si>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</si>
  <si>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</si>
  <si>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</si>
  <si>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</si>
  <si>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</si>
  <si>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</si>
  <si>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</si>
  <si>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</si>
  <si>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</si>
  <si>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</si>
  <si>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</si>
  <si>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</si>
  <si>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</si>
  <si>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</si>
  <si>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</si>
  <si>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 xml:space="preserve">Vykdyti investicijų projektus, naudojant bankų paskolos ir savivaldybės biudžeto lėšas </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</si>
  <si>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</si>
  <si>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</si>
  <si>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</si>
  <si>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</si>
  <si>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</si>
  <si>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t>1</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</si>
  <si>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</si>
  <si>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</si>
  <si>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</si>
  <si>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</si>
  <si>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</si>
  <si>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8</t>
  </si>
  <si>
    <t>25</t>
  </si>
  <si>
    <r>
      <t xml:space="preserve"> Valstybės  biudžeto lėšos </t>
    </r>
    <r>
      <rPr>
        <b/>
        <sz val="9"/>
        <rFont val="Times New Roman"/>
        <family val="1"/>
      </rPr>
      <t>VB</t>
    </r>
  </si>
  <si>
    <t>2020 metų išlaidų projektas, tūkst.Eur</t>
  </si>
  <si>
    <t>Turtui įsigyti</t>
  </si>
  <si>
    <t>SP</t>
  </si>
  <si>
    <r>
      <t xml:space="preserve">Įstaigų uždirbtos pajamos </t>
    </r>
    <r>
      <rPr>
        <b/>
        <sz val="9"/>
        <rFont val="Times New Roman"/>
        <family val="1"/>
      </rPr>
      <t>SP</t>
    </r>
    <r>
      <rPr>
        <sz val="9"/>
        <rFont val="Times New Roman"/>
        <family val="1"/>
      </rPr>
      <t xml:space="preserve"> (pajamos už paslaugas)</t>
    </r>
  </si>
  <si>
    <t>4</t>
  </si>
  <si>
    <t>15</t>
  </si>
  <si>
    <t>MK</t>
  </si>
  <si>
    <t>ŠVIETIMO IR UGDYMO PROGRAMA (13)</t>
  </si>
  <si>
    <t>Formaliojo ir neformaliojo švietimo kokybės ir prieinamumo gerinimas</t>
  </si>
  <si>
    <t>Sudaryti sąlygas ugdyti bendruosius vaikų gebėjimus ir vertybines nuostatas  ikimokyklinio  ugdymo mokyklose</t>
  </si>
  <si>
    <t xml:space="preserve">Ikimokyklinių ugdymo mokyklų aplinkos išlaikymas </t>
  </si>
  <si>
    <t>0;12</t>
  </si>
  <si>
    <t>Ikimokyklinių ugdymo mokyklų skaičius</t>
  </si>
  <si>
    <t>Ikimokyklines ugdymo mokyklas lankančių vaikų skaičius</t>
  </si>
  <si>
    <t>Ikimokyklinio ir privalomojo priešmokyklinio ugdymo programų įgyvendinimo užtikrinimas</t>
  </si>
  <si>
    <t>Priešmokyklinio ugdymo grupes lankančių vaikų skaičius</t>
  </si>
  <si>
    <t>Pedagogų skaičius</t>
  </si>
  <si>
    <t>Privačių darželių ugdymo programų įgyvendinimo užtikrinimas</t>
  </si>
  <si>
    <t>Sudaryti sąlygas mokinių mokymuisi bendrojo ugdymo mokyklose</t>
  </si>
  <si>
    <t xml:space="preserve">Bendrojo ugdymo mokyklų išlaikymas </t>
  </si>
  <si>
    <t>Bendrojo ugdymo mokyklų skaičius</t>
  </si>
  <si>
    <t>22</t>
  </si>
  <si>
    <t>Bendrojo ugdymo mokyklose dirbančių pedagogų skaičius</t>
  </si>
  <si>
    <t xml:space="preserve">Pradinio, pagrindinio, vidurinio ugdymo  programų įgyvendinimas </t>
  </si>
  <si>
    <t>Mokinių skaičius</t>
  </si>
  <si>
    <t>Egzempliorių skaičius</t>
  </si>
  <si>
    <t>K.Paltaroko gimnazijos ugdymo programų įgyvendinimas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</si>
  <si>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</si>
  <si>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</si>
  <si>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</si>
  <si>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</si>
  <si>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suaugusiųjų švietimo ir tęstinio mokymosi programų įgyvendinimas</t>
  </si>
  <si>
    <t>Finansuotų neformaliojo suaugusiųjų švietimo ir tęstinio mokymosi programų skaičius</t>
  </si>
  <si>
    <t>Sudaryti sąlygas mokiniui,mokytojui,mokyklai gauti pedagoginę,psichologinę,metodinę pagalbą</t>
  </si>
  <si>
    <t>Pedagoginės-psichologinės tarnybos išlaikymas</t>
  </si>
  <si>
    <t>Darbuotojų skaičius</t>
  </si>
  <si>
    <t>Tenkinti mokinių užimtumo poreikius, specifinių gebėjimų vystymą</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</si>
  <si>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</si>
  <si>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</si>
  <si>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</si>
  <si>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Kolektyvų dalyvavimo regiono ir respublikinėse meno šventėse finansavimas</t>
  </si>
  <si>
    <t>Kolektyvų veikloje dalyvaujančių vaikų ir jaunuolių skaičius</t>
  </si>
  <si>
    <t>Vaikų vasaros poilsio projektų finansavimas</t>
  </si>
  <si>
    <t>Mokinių, dalyvaujančių vaikų vasaros poilsio projektuose, skaičius</t>
  </si>
  <si>
    <t>Gabių mokinių skatinimas</t>
  </si>
  <si>
    <t>Paskatintų (apdovanotų) gabių mokinių skaičius</t>
  </si>
  <si>
    <t>Renginių  skaičius</t>
  </si>
  <si>
    <r>
      <t xml:space="preserve"> </t>
    </r>
    <r>
      <rPr>
        <sz val="10"/>
        <rFont val="Times New Roman"/>
        <family val="1"/>
        <charset val="186"/>
      </rPr>
      <t>Mokslo projektų dalinis finansavimas</t>
    </r>
  </si>
  <si>
    <t>Iš dalies finansuotų tinkamai parengtų mokslo projektų skaičius (proc.)</t>
  </si>
  <si>
    <t>Renginių skaičius</t>
  </si>
  <si>
    <t>Konkursų, olimpiadų, varžybų, festivalių miesto mokiniams organizavimas</t>
  </si>
  <si>
    <t>Transporto skyrimas mokiniams nuvežti į olimpiadas, konkursus, varžybas</t>
  </si>
  <si>
    <t>Išvykų skaičius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</si>
  <si>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</si>
  <si>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</si>
  <si>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</si>
  <si>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</si>
  <si>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</si>
  <si>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</si>
  <si>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MIESTO INFRASTRUKTŪROS OBJEKTŲ PLĖTROS, MODERNIZAVIMO, PRIEŽIŪROS PROGRAMA (10)</t>
  </si>
  <si>
    <t>Miesto infrastruktūros gerinimas</t>
  </si>
  <si>
    <t>Miesto inžinierinės infrastruktūros plėtra ir modernizavimas</t>
  </si>
  <si>
    <t>Inžinierinės infrastruktūros įrengimas, modernizavimas ir priežiūra</t>
  </si>
  <si>
    <t xml:space="preserve">        </t>
  </si>
  <si>
    <t>Miesto gatvių ir viešųjų erdvių apšvietimo tinklų eksploatavimas, įrengimas, rekonstrukcija ir remontas</t>
  </si>
  <si>
    <t xml:space="preserve">Eksploatuojama šviestuvų, tūkst. vnt.       </t>
  </si>
  <si>
    <t>Pakeista apšvietimo lempų, vnt.</t>
  </si>
  <si>
    <t>Suremontuoti valdymo skydai, vnt.</t>
  </si>
  <si>
    <t>Eismo valdymo, reguliavimo priemonių eksploatavimas, įrengimas, remontas ir gatvių ženklinimas</t>
  </si>
  <si>
    <t xml:space="preserve">Eksploatuojama šviesoforų postų, vnt.          </t>
  </si>
  <si>
    <t xml:space="preserve">Šviesoforų postų rekonstrukcija, įrengimas, vnt.     </t>
  </si>
  <si>
    <t xml:space="preserve">Eksploatuojama kelio ženklų, vnt.                 </t>
  </si>
  <si>
    <r>
      <t>Ženklinama gatvių, m</t>
    </r>
    <r>
      <rPr>
        <vertAlign val="superscript"/>
        <sz val="10"/>
        <rFont val="Times New Roman"/>
        <family val="1"/>
        <charset val="186"/>
      </rPr>
      <t>2</t>
    </r>
  </si>
  <si>
    <t>14</t>
  </si>
  <si>
    <t>Vaizdo kamerų, kitų techninių priemonių naudojimas viešųjų vietų stebėjimui</t>
  </si>
  <si>
    <t>Vaizdo stebėjimo sistemos duomenų perdavimo paslaugos</t>
  </si>
  <si>
    <t>Vaizdo kamerų sk.</t>
  </si>
  <si>
    <t>Vaizdo kameromis transliuojamojo vaizdo stebėjimo paslaugos</t>
  </si>
  <si>
    <t>Miesto susisiekimo infrastruktūros plėtra ir modernizavimas</t>
  </si>
  <si>
    <t>Rinkliavos už transporto stovėjimą gatvėse ir aikštėse organizavimas</t>
  </si>
  <si>
    <t>Renkama rinkliava (parkomatai, vnt.)</t>
  </si>
  <si>
    <t xml:space="preserve">Miesto susisiekimo infrastruktūros objektų įrengimas, rekonstrukcija, remontas ir priežiūra </t>
  </si>
  <si>
    <t>Gatvių, vietinių kelių dangų, tiltų, viadukų, šaligatvių, pėsčiųjų ir dviračių takų įrengimas, rekonstrukcija, remontas ir priežiūra</t>
  </si>
  <si>
    <t xml:space="preserve">Prižiūrimi vietinės reikšmės keliai (gatvės):                       1) su asfalto danga, ilgis km </t>
  </si>
  <si>
    <t xml:space="preserve"> 2) su žvyro danga, ilgis km</t>
  </si>
  <si>
    <t>Vykdoma šaligatvių, dviračių takų priežiūra, km</t>
  </si>
  <si>
    <t>Vykdomas miesto gatvių asfaltbetonio dangos paprastasis remontas, km</t>
  </si>
  <si>
    <t>Paviršiaus vandens nuleidimo įrenginių, lietaus kanalizacijos įrengimas, rekonstrukcija ir remontas</t>
  </si>
  <si>
    <t>Valomi lietaus kanalizacijos vamzdynai, m</t>
  </si>
  <si>
    <t>Remontuojami lietaus kanalizacijos vamzdynai, pralaidos, m</t>
  </si>
  <si>
    <t>Daugiabučių namų teritorijose esančių vietinių kelių (įvažų) šaligatvių, automobilių aikštelių įrengimas, remontas</t>
  </si>
  <si>
    <t xml:space="preserve">Kelio informacinių ženklų, nuorodų, iškabų įrengimas, priežiūra </t>
  </si>
  <si>
    <t>Keičiami informaciniai ženklai, nuorodos (gatvių pavadinimai), vnt.</t>
  </si>
  <si>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</si>
  <si>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</si>
  <si>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</si>
  <si>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Projektavimo paslaugos</t>
  </si>
  <si>
    <t>Miesto viešųjų erdvių infrastruktūros plėtra ir atnaujinimas</t>
  </si>
  <si>
    <t>Miesto viešųjų erdvių atnaujinimas, priežiūra, poilsio ir rekreacinių zonų infrastruktūros sukūrimas</t>
  </si>
  <si>
    <t>Miesto teritorijų, viešųjų lauko tualetų valymas, šiukšliadėžių įrengimas, remontas, priežiūra</t>
  </si>
  <si>
    <t xml:space="preserve"> 2) barstomos gatvės  slidumą mažinančiomis medžiagomis, km   </t>
  </si>
  <si>
    <t xml:space="preserve">Valomos teritorijos mechanizuotu būdu (vasaros sezono metu): šluojamos gatvės, km   </t>
  </si>
  <si>
    <t xml:space="preserve">Prižiūrimi viešieji tualetai, vnt. </t>
  </si>
  <si>
    <t xml:space="preserve">Prižiūrimos šiukšlių dėžės, vnt. </t>
  </si>
  <si>
    <t xml:space="preserve">Įrengiamos, remontuojamos šiukšlių dėžės, vnt.   </t>
  </si>
  <si>
    <t>Bepriežiūrių ir bešeimininkių gyvūnų gaudymo, laikinosios globos Panevėžio mieste organizavimas</t>
  </si>
  <si>
    <t>Priimta iš gyventojų, sugauta  bepriežiūrių ir bešeimininkių gyvūnų ir jiems suteikta laikinoji globa, vnt.</t>
  </si>
  <si>
    <t xml:space="preserve">Miesto gėlynų, vejų, žolynų ir želdynų atnaujinimas, priežiūra </t>
  </si>
  <si>
    <t>Vykdoma vejų ir žolynų (želdinių) priežiūra mieste, ha</t>
  </si>
  <si>
    <t>Genimi medžiai, vnt.</t>
  </si>
  <si>
    <t>Pjaunami medžiai, vnt.</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</si>
  <si>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</si>
  <si>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</si>
  <si>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</si>
  <si>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</si>
  <si>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</si>
  <si>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</si>
  <si>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</si>
  <si>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</si>
  <si>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</si>
  <si>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</si>
  <si>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</si>
  <si>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</si>
  <si>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</si>
  <si>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</si>
  <si>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</si>
  <si>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</si>
  <si>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</si>
  <si>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</si>
  <si>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</si>
  <si>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Atlikti nemokamą viešųjų darbų organizavimą</t>
  </si>
  <si>
    <t>Miesto tvarkymas renginių metu</t>
  </si>
  <si>
    <t>15               4</t>
  </si>
  <si>
    <t>Vienišų ir neatpažintų žmonių palaikų laidojimas</t>
  </si>
  <si>
    <t>Palaidota vienišų ir neatpažintų žmonių palaikų vnt.</t>
  </si>
  <si>
    <t>Miesto puošimas švenčių ir renginių metu</t>
  </si>
  <si>
    <t>Savivaldybei priklausančių statinių rekonstrukcija, atnaujinimas (modernizavimas),  remontas ir plėtra</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</si>
  <si>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</si>
  <si>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</si>
  <si>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</si>
  <si>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</si>
  <si>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</si>
  <si>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</si>
  <si>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</si>
  <si>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29</t>
  </si>
  <si>
    <t>Turto, sukurto įgyvendinant projektus finansuojamus iš ES lėšų, draudimas</t>
  </si>
  <si>
    <t>Apdrausti viešosios paskirties pastatai, vnt</t>
  </si>
  <si>
    <t>50</t>
  </si>
  <si>
    <t>Savivaldybei priklausančių pastatų ir inžinerinių statinių rekonstravimas, atnaujinimas (modernizavimas)  ir remontas</t>
  </si>
  <si>
    <t>0;16; 7</t>
  </si>
  <si>
    <t>39</t>
  </si>
  <si>
    <t>Atlikti projektavimo darbus</t>
  </si>
  <si>
    <t>0;7</t>
  </si>
  <si>
    <t>Iš viso tikslams:</t>
  </si>
  <si>
    <r>
      <t xml:space="preserve">Specialiosios programos lėšos </t>
    </r>
    <r>
      <rPr>
        <b/>
        <sz val="10"/>
        <rFont val="Times New Roman"/>
        <family val="1"/>
      </rPr>
      <t>SP</t>
    </r>
  </si>
  <si>
    <r>
      <t>Remontuojami šaligatviai, dviračių takai, m</t>
    </r>
    <r>
      <rPr>
        <vertAlign val="superscript"/>
        <sz val="10"/>
        <rFont val="Times New Roman"/>
        <family val="1"/>
        <charset val="186"/>
      </rPr>
      <t>2</t>
    </r>
  </si>
  <si>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</si>
  <si>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</si>
  <si>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</si>
  <si>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</si>
  <si>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r>
      <t xml:space="preserve"> 3) šluojami šaligatviai, tūkst. m</t>
    </r>
    <r>
      <rPr>
        <vertAlign val="superscript"/>
        <sz val="10"/>
        <rFont val="Times New Roman"/>
        <family val="1"/>
      </rPr>
      <t>2</t>
    </r>
    <r>
      <rPr>
        <sz val="10"/>
        <rFont val="Times New Roman"/>
        <family val="1"/>
      </rPr>
      <t xml:space="preserve">        </t>
    </r>
  </si>
  <si>
    <r>
      <t>Prižiūrimi ir atnaujinami miesto gėlynai, m</t>
    </r>
    <r>
      <rPr>
        <vertAlign val="superscript"/>
        <sz val="10"/>
        <rFont val="Times New Roman"/>
        <family val="1"/>
      </rPr>
      <t>2</t>
    </r>
  </si>
  <si>
    <t>Viešųjų erdvių ir poilsio zonų infrastruktūros objektų atnaujinimas, remontas ir priežiūra</t>
  </si>
  <si>
    <t xml:space="preserve">Panevėžio m. Šilaičių kapinių vandentiekio trasos rekonstrukcijos statybos projekto parengimas ir statybos darbai </t>
  </si>
  <si>
    <t>Papuoštas miestas  ir Laisvės aikštė</t>
  </si>
  <si>
    <t>Parengtas Panevėžio miesto Senamiesčio-Kerbedžio, Elektronikos-Venslaviškio  sankryžų ir Elektronikos gatvės rekonstravimo techninis projektas</t>
  </si>
  <si>
    <t xml:space="preserve">Parengtas Panevėžio miesto Klaipėdos - Dariaus ir Girėno - Projektuotojų gatvės sankryžos rekonstravimo projektas </t>
  </si>
  <si>
    <t>Rekonstruota Panevėžio miesto Stoties g., Pušalotog., Marijonų g. sankryža</t>
  </si>
  <si>
    <t>Suremontuota Smėlynės g.atkarpa (nuo geležinkelio pervažos iki miesto ribos)</t>
  </si>
  <si>
    <t>Parengti investicijų projektai/ kiti dokumentai (vnt.)</t>
  </si>
  <si>
    <t>Panevėžio miesto savivaldybės teritorijoje mirusių žmonių palaikų vežimo ir laikymo paslaugos</t>
  </si>
  <si>
    <t>Panevėžio miesto savivaldybės teritorijoje mirusių žmonių palaikų vežimo ir laikymo paslaugos,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</si>
  <si>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</si>
  <si>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</si>
  <si>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</si>
  <si>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</si>
  <si>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Skirti ir mokėti iš valstybės biudžeto specialiosios tikslinės dotacijos savivaldybių biudžetams lėšų vienkartines paramos mirties atveju pašalpas</t>
  </si>
  <si>
    <t>0;1;9</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</si>
  <si>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</si>
  <si>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</si>
  <si>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</si>
  <si>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</si>
  <si>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Skirti ir mokėti iš valstybės biudžeto lėšų vienkartines kompensacijas asmenims, sužalotiems atliekant būtinąją karinę tarnybą sovietinėje armijoje, ir šioje armijoje žuvusiųjų šeimoms</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</si>
  <si>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</si>
  <si>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</si>
  <si>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Užtikrinti socialinę paramą, nustatytą  Lietuvos Respublikos socialinės paramos mokiniams įstatyme.</t>
  </si>
  <si>
    <t>148209637</t>
  </si>
  <si>
    <t>K</t>
  </si>
  <si>
    <t>SB (VD)</t>
  </si>
  <si>
    <t>248209780</t>
  </si>
  <si>
    <t>300601541</t>
  </si>
  <si>
    <t>Kitos su socialine apsauga susijusios priemonės</t>
  </si>
  <si>
    <t>x</t>
  </si>
  <si>
    <t xml:space="preserve">Finansuoti papildomų lengvatų gavėjų lengvatinį kreditą </t>
  </si>
  <si>
    <t>Didinti Panevėžio miesto gyventojų užimtumą.</t>
  </si>
  <si>
    <t>Iš viso programai:</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</si>
  <si>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</si>
  <si>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</si>
  <si>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</si>
  <si>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</si>
  <si>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</si>
  <si>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Įgyvendinti projektą „Miesto viešojo transporto  priemonių parko atnaujinimas Panevėžio mieste“</t>
  </si>
  <si>
    <t xml:space="preserve">Panevėžio „Raimundo Sargūno sporto gimnazijos aikštyno atnaujinimas" </t>
  </si>
  <si>
    <t>2021 metai</t>
  </si>
  <si>
    <t>2021 metų išlaidų projektas, tūkst.Eur.</t>
  </si>
  <si>
    <t>2021 metų išlaidų projektas, tūkst.Eur</t>
  </si>
  <si>
    <t>2021 metų išlaidų projektas, tūkst.Eurų</t>
  </si>
  <si>
    <t>Institucinės globos pertvarka Panevėžio mieste</t>
  </si>
  <si>
    <t>Mokyklinės dokumentacijos įsigijimas iš Švietimo ir mokslo ministerijos</t>
  </si>
  <si>
    <t>Neformaliojo vaikų švietimo mokyklų ir formalųjį švietimą papildančio ugdymo mokyklų aplinkos išlaikymas</t>
  </si>
  <si>
    <t>Neformaliojo vaikų švietimo (NVŠ krepšelis) akredituotų  programų skaičius</t>
  </si>
  <si>
    <t>Organizuoti švietimo, kultūros ir kitus renginius</t>
  </si>
  <si>
    <t>Švietimo, kultūros, sporto ir kitų renginių bei projektų įgyvendinimas</t>
  </si>
  <si>
    <t>Tarptautinės Mokytojų dienos minėjimo organizavimas</t>
  </si>
  <si>
    <t>Finansinę paramą gavusių pedagogų skaičius</t>
  </si>
  <si>
    <t>9600</t>
  </si>
  <si>
    <t>3500</t>
  </si>
  <si>
    <t>9</t>
  </si>
  <si>
    <t>19</t>
  </si>
  <si>
    <t>Įgyvendinti projektą „Kempingo prie Ekrano marių įkūrimas“</t>
  </si>
  <si>
    <t>Įgyvendinti projektą „Poeto J. Čerkeso-Besparnio sodybos sutvarkymas“ (II etapas)</t>
  </si>
  <si>
    <t>Nemokamų viešųjų darbų organizavimas</t>
  </si>
  <si>
    <t>Pašilių kapinių statybos ( II etapas) darbo projekto parengimas ir statybos</t>
  </si>
  <si>
    <t>Kompleksiškai sutvarkyta Senvagės teritorija (m²)</t>
  </si>
  <si>
    <t>Sutvarkyta Laisvės aikštė ir jos prieigos  (m²)</t>
  </si>
  <si>
    <t>Sutvarkytos erdvės prie Bendruomenių rūmų (m²)</t>
  </si>
  <si>
    <t>Įgyvendinti projektą „Poeto J. Čerkeso-Besparnio sodybos sutvarkymas“ (I etapas)</t>
  </si>
  <si>
    <t>Parengtas techninis projektas (II etapas)</t>
  </si>
  <si>
    <t xml:space="preserve">Sutvarkytos viešosios erdvės prie Laisvės aikštės (m²) </t>
  </si>
  <si>
    <t>Įsigyti ekologiški autobusai (vnt.)</t>
  </si>
  <si>
    <t>Rekonstruotas gatvių apšvietimas</t>
  </si>
  <si>
    <t>Sutvarkyta Nevėžio upės pakrantė (m²)</t>
  </si>
  <si>
    <t>Įgyvendinti projektą „Lengvosios atletikos maniežo  pastato modernizavimas, Liepų al. 4, Panevėžys“</t>
  </si>
  <si>
    <r>
      <t xml:space="preserve">Ugdymo reikmių lėšos </t>
    </r>
    <r>
      <rPr>
        <b/>
        <sz val="9"/>
        <rFont val="Times New Roman"/>
        <family val="1"/>
      </rPr>
      <t>(MK)</t>
    </r>
  </si>
  <si>
    <t>Švietimo centro išlaikymas</t>
  </si>
  <si>
    <r>
      <t xml:space="preserve">Valstybės biudžeto specialiosioji tikslinė dotacija regioninėms įstaigoms ir klasėms finansuoti  </t>
    </r>
    <r>
      <rPr>
        <b/>
        <sz val="9"/>
        <rFont val="Times New Roman"/>
        <family val="1"/>
      </rPr>
      <t>SB(VB)</t>
    </r>
  </si>
  <si>
    <t>Skirti ir mokėti iš valstybės biudžeto lėšų  slaugos ar priežiūros (pagalbos) išlaidų tikslines kompensacijas</t>
  </si>
  <si>
    <t>įvertintas esamų ir papildomai reikalingų pagalbos į namus paslaugų poreikis pagal lytį</t>
  </si>
  <si>
    <t>Organizuoti Socialinio darbuotojo ir Neįgaliųjų dienos renginį</t>
  </si>
  <si>
    <t>Autobusų sustojimų/stotelių įrengimo darbai</t>
  </si>
  <si>
    <t>Įrengti autobuso sustojimai/stotelės</t>
  </si>
  <si>
    <t>Atlikti projektavimo darbai/ parengti projektai</t>
  </si>
  <si>
    <r>
      <t xml:space="preserve">Valstybės lėšos vietinės reikšmės keliams (gatvėms) tiesti, taisyti, prižiūrėti ir saugaus eismo sąlygoms užtikrinti </t>
    </r>
    <r>
      <rPr>
        <b/>
        <sz val="10"/>
        <rFont val="Times New Roman"/>
        <family val="1"/>
      </rPr>
      <t>VB</t>
    </r>
    <r>
      <rPr>
        <sz val="10"/>
        <rFont val="Times New Roman"/>
        <family val="1"/>
      </rPr>
      <t xml:space="preserve"> </t>
    </r>
  </si>
  <si>
    <t xml:space="preserve">Suvartota el. energijos, GWh  per metus     </t>
  </si>
  <si>
    <t xml:space="preserve">Vykdoma tiltų, viadukų remontas ir priežiūra, vnt.    </t>
  </si>
  <si>
    <t>Atvežamos sumontuojamos bei išmontuojamos schenos                                                                                   Įrengiamos laužavietės</t>
  </si>
  <si>
    <t>Parengtas statinio darbo projektas, atlikti rangos darbai</t>
  </si>
  <si>
    <t>0;1;7</t>
  </si>
  <si>
    <t>Panevėžio miesto bendruomenių rūmų žiūrovinės dalies rekonstrukcija (techninis projektas)</t>
  </si>
  <si>
    <t>Atnaujinta Bruknynės gatvės danga</t>
  </si>
  <si>
    <t>Atnaujinta Liublino gatvės danga</t>
  </si>
  <si>
    <t>Atnaujintos gatvės REMIX technologija</t>
  </si>
  <si>
    <t>Atnaujinta Taikos al., Tulpių g., J.Urbšio g., Pramonės g.</t>
  </si>
  <si>
    <t>Įgyvendinti projektą „Lyčių lygybės kraštovaizdis –  tvarus ir skirtingus poreikius atitinkantis miestų plėtros metodas“</t>
  </si>
  <si>
    <t xml:space="preserve">Įgyvendinti projektą  „Panevėžio Šaltinio progimnazijos pastato (Kniaudiškių g.67, Panevėžys) modernizavimas" </t>
  </si>
  <si>
    <t>Įgyvendinti projektą „Erdvės žmonėms“</t>
  </si>
  <si>
    <t>3</t>
  </si>
  <si>
    <t xml:space="preserve">Parengtas techninis darbo projektas </t>
  </si>
  <si>
    <t>Atlikti Šilaičių kapinių vandentiekio trasos rekonstravimo darbai</t>
  </si>
  <si>
    <t>Pastatytas kolumbariumas</t>
  </si>
  <si>
    <t xml:space="preserve">Lifto įrengimo VšĮ Panevėžio miesto poliklinikoje darbai </t>
  </si>
  <si>
    <t xml:space="preserve">Atlikti lifto įrengimo VšĮ Panevėžio miesto poliklinikoje darbai </t>
  </si>
  <si>
    <t>Atlikti remonto darbai</t>
  </si>
  <si>
    <t>Parengtas gyvūnų kapinių projektas</t>
  </si>
  <si>
    <t>120</t>
  </si>
  <si>
    <t xml:space="preserve">Skirti ir mokėti iš savivaldybės biudžeto </t>
  </si>
  <si>
    <t>Įgyvendinti projektą „Intelektinės transporto sistemos diegimas Panevėžio mieste“</t>
  </si>
  <si>
    <t>Įgyvendinti projektą „Paslaugų ir asmenų aptarnavimo kokybės gerinimas Panevėžio miesto ir Panevėžio rajono savivaldybėse“</t>
  </si>
  <si>
    <t>2022 metai</t>
  </si>
  <si>
    <t>Asignavimų poreikis biudžetiniams 2020 metams, tūkst.Eur</t>
  </si>
  <si>
    <t>Asignavimai biudžetiniams 2020 metams, tūkst. Eur</t>
  </si>
  <si>
    <t>Asignavimai biudžetiniams 2020 metams, tūkst.Eur.</t>
  </si>
  <si>
    <t>2022 metų išlaidų projektas, tūkst.Eur.</t>
  </si>
  <si>
    <t xml:space="preserve"> </t>
  </si>
  <si>
    <t>2022 metų išlaidų projektas, tūkst.Eur</t>
  </si>
  <si>
    <t>Įgyvendinti projektą „Stasio Eidrigevičiaus menų centro įkūrimas modernizuojant viešąją kultūros infrastruktūrą"</t>
  </si>
  <si>
    <t>Įgyvendinti projektą „Dviračių tako nuo Vakarinės g.link Berčiūnų gyvenvietės modernzavimas“</t>
  </si>
  <si>
    <t>Įgyvendinti projektą „WiFi4EU Panevėžio mieste“</t>
  </si>
  <si>
    <t>Petro Būtėno premijos skyrimas</t>
  </si>
  <si>
    <t>Mokinių ugdymosi pasiekimų gerinimas diegiant kokybės krepšelį</t>
  </si>
  <si>
    <t xml:space="preserve">ES </t>
  </si>
  <si>
    <t>Atnaujintų/sukurtų STEAM dalykų ugdomųjų aplinkų mokyklose skaičius</t>
  </si>
  <si>
    <t>Dalyvaujančių projekte mokyklų skaičius</t>
  </si>
  <si>
    <t>Mokinių tarptautinių mainų skatinimo projektų finansavimas</t>
  </si>
  <si>
    <t>Mokyklų edukacinių erdvių konkurso organizavimas</t>
  </si>
  <si>
    <t>Mokinių, dalyvaujančių  tarptautinių mainų skatinimo projektuose, skaičius</t>
  </si>
  <si>
    <t>Apdovanotų mokyklų skaičius</t>
  </si>
  <si>
    <t>Investicijų projektų skyrius</t>
  </si>
  <si>
    <t>Strateginio planavimo ir finansų skyrius</t>
  </si>
  <si>
    <t>Švietimo skyrius</t>
  </si>
  <si>
    <t>901</t>
  </si>
  <si>
    <t>900</t>
  </si>
  <si>
    <t>9650</t>
  </si>
  <si>
    <t>9680</t>
  </si>
  <si>
    <t>3700</t>
  </si>
  <si>
    <t>3800</t>
  </si>
  <si>
    <t>92</t>
  </si>
  <si>
    <t>90</t>
  </si>
  <si>
    <t>3850</t>
  </si>
  <si>
    <t>3900</t>
  </si>
  <si>
    <t>115</t>
  </si>
  <si>
    <t>Išorės audite dalyvavusių mokyklų (procentais)</t>
  </si>
  <si>
    <t>17</t>
  </si>
  <si>
    <t>Aukštos kvalifikacijos (ekspertų, metodininkų) mokytojų dalis (proc.)</t>
  </si>
  <si>
    <t>Neformaliojo vaikų švietimo mokyklų ir formalųjį švietimą papildančio ugdymo mokyklų programų įgyvendinimas, užtikrinant mokinių verslumo, kūrybiškumo, iniciatyvumo skatinimą</t>
  </si>
  <si>
    <t>Ikimokyklinio (1-5 metų) amžiaus vaikų, gimusių ir lankančių Panevėžio miesto ikimokyklines įstaigas, dalis (proc.)</t>
  </si>
  <si>
    <t>Surinkta ir išvežta gatvių  valymo atliekų (t)</t>
  </si>
  <si>
    <t>Mokyklose (10-15 įstaigų)  priešgaisrinės apsauginės signalizacijos įrengimas</t>
  </si>
  <si>
    <t>Gyventojų iniciatyvų finansavimas</t>
  </si>
  <si>
    <t>Asignavimų poreikis biudžetiniams 2020 metams, tūkst.Eur.</t>
  </si>
  <si>
    <t xml:space="preserve"> 0</t>
  </si>
  <si>
    <t>Rekonstruotas Autobusų stoties pastatas</t>
  </si>
  <si>
    <t>0;15</t>
  </si>
  <si>
    <t>0,15</t>
  </si>
  <si>
    <t>0;14;15</t>
  </si>
  <si>
    <t>Įgyvendinti projektą „Viešųjų erdvių prie Panevėžio bendruomenių rūmų  sutvarkymas“</t>
  </si>
  <si>
    <t>0;7;15</t>
  </si>
  <si>
    <t xml:space="preserve">0;14;15
 </t>
  </si>
  <si>
    <t>0;8;15</t>
  </si>
  <si>
    <t>0;9;15</t>
  </si>
  <si>
    <t>0;15,17</t>
  </si>
  <si>
    <t>2887224610</t>
  </si>
  <si>
    <t>0;11;15</t>
  </si>
  <si>
    <t>0;7;8;15</t>
  </si>
  <si>
    <t>0;4;15</t>
  </si>
  <si>
    <t>0;7;10;15</t>
  </si>
  <si>
    <t>0;10</t>
  </si>
  <si>
    <t>Atviro jaunimo centro veikla</t>
  </si>
  <si>
    <t>Šiaurinės g. dalies (nuo Pramonės g. iki Smėlynės g.) statybos remonto darbai ir darbo projekto parengimas</t>
  </si>
  <si>
    <t>Parengtas Stoties - Pušaloto - Marijonų gatvių sankryžos rekonstravimo  techninis  projektas ir remonto darbai</t>
  </si>
  <si>
    <t>Parengtas Panevėžio miesto Janonio g. jungties su Via-Baltic aplinkeliu projektas ir remonto darbai</t>
  </si>
  <si>
    <t>Kėdainių gatvės rekonstrukcijos darbai</t>
  </si>
  <si>
    <t>Beržų gatvės dalies (nuo Pilėnų g. iki Ramygalos g. ) rekosntrukcijos darbai</t>
  </si>
  <si>
    <t>Kazio Naruševičiaus gatvės kapitalinio remonto darbai</t>
  </si>
  <si>
    <t>Rėklių gatvės kapitalinio remonto darbai</t>
  </si>
  <si>
    <t>Biliūno gatvės tilto kapitalinio remonto darbai</t>
  </si>
  <si>
    <t>Nemuno gatvės tilto kapitalinio remonto darbai</t>
  </si>
  <si>
    <t>Žvaigždių gatvės dalies rekonstravimo darbai</t>
  </si>
  <si>
    <t>Nemuno gatvės dalies kapitalinio remonto darbai</t>
  </si>
  <si>
    <t>Bendrijų gatvės kapitalinio remonto darbai</t>
  </si>
  <si>
    <t>Parko gatvės dalies kapitalinio remonto darbai</t>
  </si>
  <si>
    <t>VšĮ Panevėžio miesto poliklinikos priešgaisrinio - šalto vandens magistralinio vamzdyno remonto darbai</t>
  </si>
  <si>
    <t>Šilaičių kapinių vandentiekio vamzdyno remonto darbai</t>
  </si>
  <si>
    <t>Techninio projekto parengimas remonto darbai</t>
  </si>
  <si>
    <r>
      <t xml:space="preserve">Valstybės lėšos kapitalo investicijoms </t>
    </r>
    <r>
      <rPr>
        <b/>
        <sz val="9"/>
        <rFont val="Times New Roman"/>
        <family val="1"/>
      </rPr>
      <t>VKI</t>
    </r>
  </si>
  <si>
    <t>VKI</t>
  </si>
  <si>
    <t>Ikimokyklinio ugdymo įstaigoms turtui apdrausti</t>
  </si>
  <si>
    <t>Apdraustų ikimokyklinio ugdymo įstaigų skaičius</t>
  </si>
  <si>
    <t xml:space="preserve">gyventojų inicityviniai projektai </t>
  </si>
  <si>
    <t>Kelių su patobulinta danga ilgis (km)</t>
  </si>
  <si>
    <t>Dviračių takų ilgis (km)</t>
  </si>
  <si>
    <t>226</t>
  </si>
  <si>
    <t>231</t>
  </si>
  <si>
    <t>240</t>
  </si>
  <si>
    <t>97,1</t>
  </si>
  <si>
    <t>99,0</t>
  </si>
  <si>
    <t>105</t>
  </si>
  <si>
    <t>Mechanizuotas gtatvės valymas</t>
  </si>
  <si>
    <t>Žvyrkelių dangos laistymas druskos tirpalu</t>
  </si>
  <si>
    <t>Žvyro dangos laistymas druskos tirpalu</t>
  </si>
  <si>
    <t>Mechanizuotai nušluotos gatvės (tūkst. m2 )</t>
  </si>
  <si>
    <t>Kolumbariumo darbo projekto parengimas ir statybos darbai</t>
  </si>
  <si>
    <t>2022 metų išlaidų projektas, tūkst.Eurų</t>
  </si>
  <si>
    <t>Įgyvendinti Lietuvos Respublikos įstatymų ir kitų norminių teisės aktų nustatytą socialinę politiką, teikiant socialinę paramą pagal Panevėžio miesto gyventojų poreikius</t>
  </si>
  <si>
    <t>Užtikrinti socialinę paramą, nustatytą Lietuvos Respublikos dėl paramos mirties atveju įstatyme, Piniginės socialinės paramos nepasiturinčioms šeimoms ir vieniems gyvenantiems asmenims įstatyme, Tikslinių kompensacijų įstatyme, Išmokų vaikams įstatyme, Valstybės paramos ginkluoto pasipriešinimo (rezistencijos) dalyviams įstatyme, Valstybės paramos žuvusių pasipriešinimo 1940-1990 metų okupacijos dalyvių šeimoms įstatyme ir Pagalbos pinigų mokėjimo už tėvų globos netekusių vaikų globą (rūpybą) Panevėžio miesto savivaldybėje tvarkos apraše.</t>
  </si>
  <si>
    <t>gavėjų skaičius (asmenimis)</t>
  </si>
  <si>
    <t>Skirti ir mokėti iš savivaldybės biudžeto lėšų socialines ir piniginės socialinės paramos pašalpas</t>
  </si>
  <si>
    <t xml:space="preserve">Skirti ir mokėti iš valstybės biudžeto lėšų  išmokas vaikams </t>
  </si>
  <si>
    <t>lėšų pagalbos pinigus už tėvų globos netekusių vaikų globą (rūpybą)</t>
  </si>
  <si>
    <t>Skirti ir mokėti iš savivaldybės biudžeto lėšų būsto šildymo išlaidų, išlaidų šaltam ir karštam  vandeniui kompensacijas</t>
  </si>
  <si>
    <t>5400</t>
  </si>
  <si>
    <t>5390</t>
  </si>
  <si>
    <t>Skirti ir mokėti iš valstybės biudžeto specialiosios tikslinės dotacijos savivaldybių biudžetams lėšų kompensacijas už išlaidas būstui nepriklausomybės gynėjams, nukentėjusiems nuo 1991 m. sausio 11-13 d. ir po to vykdytos SSRS agresijos, bei jų šeimos nariams</t>
  </si>
  <si>
    <t>Mokėti iš valstybės biudžeto specialiosios tikslinės dotacijos savivaldybių biudžetams lėšų būsto nuomos ar išperkamosios būsto nuomos mokesčių dalies kompensacijas</t>
  </si>
  <si>
    <t>parduotų autobuso bilietų skaičius (tūkst. vnt)</t>
  </si>
  <si>
    <t>2280</t>
  </si>
  <si>
    <t>Skirti ir mokėti iš valstybės biudžeto specialiosios tikslinės dotacijos savivaldybių biudžetams lėšų socialinę paramą mokiniams</t>
  </si>
  <si>
    <t>1165</t>
  </si>
  <si>
    <t>1060</t>
  </si>
  <si>
    <t>Organizuoti ir plėtoti kokybiškas socialines paslaugas pagal Panevėžio miesto gyventojų poreikius</t>
  </si>
  <si>
    <t>Užtikrinti asmenų, turinčių proto ir kompleksinę negalią, globą.</t>
  </si>
  <si>
    <t>Teikti  dienos socialinės globos paslaugas Panevėžio specialiojoje mokykloje - daugiafunkciame centre</t>
  </si>
  <si>
    <t>Teikti  dienos socialinės globos paslaugas Jaunuolių dienos centre</t>
  </si>
  <si>
    <t>Užtikrinti socialinių paslaugų teikimą Panevėžio miesto gyventojams</t>
  </si>
  <si>
    <t>Teikti  socialines paslaugas Panevėžio socialinių paslaugų centre</t>
  </si>
  <si>
    <t xml:space="preserve">Teikti  socialinės globos paslaugas socialinių paslaugų įstaigose ir asmens namuose </t>
  </si>
  <si>
    <t>Vykdyti Panevėžio miesto savivaldybės administracijos ir Lietuvos agentūros "SOS vaikai" Panevėžio skyriaus bendradarbiavimo sutartį</t>
  </si>
  <si>
    <t>organizuotų renginių skaičius</t>
  </si>
  <si>
    <t>Įgyvendinti Lietuvos Respublikos įstatymų ir norminių teisės aktų nustatytą socialinę politika, užtikrinant lygias neįgaliųjų teises ir galimybes, įgyvendinant neįgalių žmonių integracijos principus</t>
  </si>
  <si>
    <t>Užtikrinti neįgaliųjų integraciją, nustatytą Lietuvos Respublikos neįgaliųjų integracijos įstatyme, bei būsto pritaikymo neįgaliesiems dalinį finansavimą</t>
  </si>
  <si>
    <t>Vykdyti būsto pritaikymą neįgaliesiems</t>
  </si>
  <si>
    <t>asmenų, kuriems pritaikytas būstas, skaičius</t>
  </si>
  <si>
    <t>Organizuoti ir finansuoti neįgaliųjų integracijos priemones</t>
  </si>
  <si>
    <t>finansuotų neįgaliųjų integracijos programų skaičius</t>
  </si>
  <si>
    <t>Užimtumo didinimo priemonių nepasiturintiems, socialiai pažeidžiamiems miesto gyventojams formų plėtra</t>
  </si>
  <si>
    <t>Organizuoti ir finansuoti užimtumo didinimo ir motyvavimo priemones miesto gyventojams</t>
  </si>
  <si>
    <t>įdarbintų asmenų skaičius</t>
  </si>
  <si>
    <t>440</t>
  </si>
  <si>
    <t>Asignavimų poreikis biudžetiniams 2020 metams tūkst. Eur</t>
  </si>
  <si>
    <t xml:space="preserve">Sutvarkytos autobusų stoties prieigos </t>
  </si>
  <si>
    <t>Sutvarkyta teritorija prie Ekrano marių</t>
  </si>
  <si>
    <t xml:space="preserve">Sutvarkytos J. Janonio gatvės prieigos </t>
  </si>
  <si>
    <t>Sutvarkytos Elektronikos gatvės prieigos</t>
  </si>
  <si>
    <t xml:space="preserve">Sutvarkyta Nepriklausomybės aikštė ir jos prieigos </t>
  </si>
  <si>
    <t>Sutvarkytas Jaunimo sodas</t>
  </si>
  <si>
    <t>Sutvarkytas Skaistakalnio parkas ir jo prieigos</t>
  </si>
  <si>
    <t xml:space="preserve">Įgyvendinti projektą  „Panevėžio daugiafunkcinio sporto ir sveikatingumo komplekso "Aukštaitija" rekonstravimas A.Jakšto g.1 Panevėžio mieste" </t>
  </si>
  <si>
    <t>Panevėžio sporto centras</t>
  </si>
  <si>
    <t>SOCIALINĖS PARAMOS PROGRAMA (15)</t>
  </si>
  <si>
    <t>Įgyvendinti projektą „Susiekimo su Panevėžio LEZ gerinimas, modernizuojant J. Janonio g. - Vakarinės g. - Pramonės g. sankryžą“</t>
  </si>
  <si>
    <t>Panevėžio miesto centrinės miesto dalies viešųjų erdvių bei gatvių (Laisvės aikštės prieigų II dalis) I etapo darbai (Elektros g. ir Vasario 16-osios g. remonto darbai)</t>
  </si>
  <si>
    <t>EKONOMINĖS PLĖTROS IR VERSLO SKATINIMO PROGRAMA (05)</t>
  </si>
  <si>
    <t xml:space="preserve">Sukurti smulkiam ir vidutiniam verslui palankią aplinką </t>
  </si>
  <si>
    <t>Sudaryti palankias sąlygas Panevėžyje plėtotis SVV verslui</t>
  </si>
  <si>
    <t>Nedarbo lygis (registruotų bedarbių ir darbingo amžiaus gyventojų santykis), proc.</t>
  </si>
  <si>
    <t>Teikti miesto įmonėms nekilnojamojo turto ir žemės nuomos mokesčių lengvatas už darbo vietų sukūrimą (ir išlaikymą)</t>
  </si>
  <si>
    <t>Suteiktų lengvatų skaičius įmonėms</t>
  </si>
  <si>
    <t>Teikti nemokamą informaciją, konsultacijas asmenims, norintiems pradėti verslą</t>
  </si>
  <si>
    <t>Suteiktų paslaugų trukmė (val.)</t>
  </si>
  <si>
    <t>Paslaugos gavėjų skaičius (vnt.)</t>
  </si>
  <si>
    <t>Inicijuoti mokymų verslo pradžia, verslo plėtra ir kt. verslumo temomis organizavimą</t>
  </si>
  <si>
    <t>SVV atstovų mokymai (ak.val.)</t>
  </si>
  <si>
    <t>Iš dalies finansuoti investuotojų/ekonomikos forumų organizavimą</t>
  </si>
  <si>
    <t>Suorganizuoti investuotojų / ekonomikos forumai (skaičius)</t>
  </si>
  <si>
    <t>Organizuoti Panevėžio inovatyviausios įmonės rinkimus</t>
  </si>
  <si>
    <t>Įsteigtas prizas Panevėžio inovatyviausiai įmonei</t>
  </si>
  <si>
    <t>Iš dalies finansuoti SVV įmonėms, dalyvavimo parodoje „Expo Aukštaitija“ išlaidas</t>
  </si>
  <si>
    <t>SVV įmonėms (vnt.) išpirktas parodoms skirtas plotas</t>
  </si>
  <si>
    <t>Esant poreikiui kompensuoti nuostolius (bendrovių paslaugų teikimo mastui ir kainoms išlaikyti), kurių akcininkė yra Panevėžio miesto savivaldybė</t>
  </si>
  <si>
    <t>8; 7</t>
  </si>
  <si>
    <t>Kompensuotų nuostolių dydis (tūkst. Eur)</t>
  </si>
  <si>
    <t>Iš dalies finansuoti verslo misijas</t>
  </si>
  <si>
    <t>Iš dalies finansuotų verslo misijų skaičius (vnt.)</t>
  </si>
  <si>
    <t>Projektų, didinančių miesto investicinį patrauklumą ir gerinančių verslo plėtros sąlygas, dalinis finansavimas</t>
  </si>
  <si>
    <t>Iš dalies finansuotų projektų skaičius (vnt.)</t>
  </si>
  <si>
    <t>Sudaryti palankias sąlygas SVV inovacijoms ir investicijoms</t>
  </si>
  <si>
    <t>Gerinti aplinką verslo plėtrai, inovacijoms ir investicijoms</t>
  </si>
  <si>
    <t>Darbo užmokestis (mėnesinis, Eur)</t>
  </si>
  <si>
    <t>1386</t>
  </si>
  <si>
    <t>1466</t>
  </si>
  <si>
    <t>1547</t>
  </si>
  <si>
    <t>Plėtoti Panevėžio laisvąją ekonominę zoną)</t>
  </si>
  <si>
    <t>0;8</t>
  </si>
  <si>
    <t>Apdraustas projekto „Panevėžio pramoninis parkas“ (Panevėžio Laisvosios ekonominės zonos (LEZ)) įgyvendinimo metu sukurtas turtas</t>
  </si>
  <si>
    <t>Išplėsti mieste esančią (PMTP / PMC / RoboLabo ar kitą) laboratorijos infrastruktūrą</t>
  </si>
  <si>
    <t>Laboratorijų komplektavimas trūkstama įranga</t>
  </si>
  <si>
    <t>Naujų produktų ar technologijų komercializavimas</t>
  </si>
  <si>
    <t>Vykdyti koncesijos sutarčių įsipareigojimus</t>
  </si>
  <si>
    <t>Vykdyti sutartinius įsipareigojimus dėl „Cido“  arenos  veiklos</t>
  </si>
  <si>
    <t xml:space="preserve">0; 8
</t>
  </si>
  <si>
    <t>„Cido“ arenoje suorganizuotų renginių skaičius per metus</t>
  </si>
  <si>
    <t>Sumokėtas „Cido“ arenos koncesijos mokestis</t>
  </si>
  <si>
    <t>Apdraustas koncesijos objekto („Cido“ arenos) turtas</t>
  </si>
  <si>
    <t>Kryptingai plėtoti ir stiprinti Panevėžio miesto (ir regiono) ekonominės specializacijos kryptį (-is)</t>
  </si>
  <si>
    <t>Užtikrinti ekonominės specializacijos priemonių ir skatinimo veiksmų organizavimą ir kontrolę</t>
  </si>
  <si>
    <t>Didinti robotikos populiarumą ikimokyklinio ugdymo įstaigose, mokyklose ir kitose švietimo bei profesinio rengimo įstaigose</t>
  </si>
  <si>
    <t>0;8;12</t>
  </si>
  <si>
    <t>Ikimokyklinio amžiaus vaikų dalis, išbandžiusi robotikos užsiėmimus (proc.)</t>
  </si>
  <si>
    <t>Mokyklinio amžiaus moksleivių dalis, lankanti robotikos užsiėmimus (proc.)</t>
  </si>
  <si>
    <t xml:space="preserve">Berniukų/mergaičių, lankančių robotikos užsiėmimus darželiuose/mokyklose skaičius/ dalis, proc. </t>
  </si>
  <si>
    <t xml:space="preserve">Inžinerijos studijas pasirinkusių absolventų skaičius </t>
  </si>
  <si>
    <t xml:space="preserve">Organizuoti robotikos renginius </t>
  </si>
  <si>
    <t>Suorganizuota robotikos konferencijų / varžybų / parodų (skaičius)</t>
  </si>
  <si>
    <r>
      <t xml:space="preserve">Specialiosios programos lėšos </t>
    </r>
    <r>
      <rPr>
        <b/>
        <sz val="9"/>
        <rFont val="Times New Roman"/>
        <family val="1"/>
      </rPr>
      <t>SP</t>
    </r>
  </si>
  <si>
    <r>
      <t xml:space="preserve">Privatizavimo fondo lėšos </t>
    </r>
    <r>
      <rPr>
        <b/>
        <sz val="9"/>
        <rFont val="Times New Roman"/>
        <family val="1"/>
      </rPr>
      <t>PF</t>
    </r>
  </si>
  <si>
    <r>
      <t xml:space="preserve">Kelių priežiūros ir plėtros programos lėšos </t>
    </r>
    <r>
      <rPr>
        <b/>
        <sz val="9"/>
        <rFont val="Times New Roman"/>
        <family val="1"/>
      </rPr>
      <t>KPPP</t>
    </r>
  </si>
  <si>
    <t>Panevėžio miesto Pramonės g., J. Janonio g. taisymas - remontas</t>
  </si>
  <si>
    <t>Atnaujintos gatvės paprastuoju remontu</t>
  </si>
  <si>
    <t>Atnaujinta Senamiesčio g., Aguonų g., Bruknynės g., Katedros g., A. Mackevičiaus g., F. Vaitkaus g.</t>
  </si>
  <si>
    <t>Vilniaus g. (nuo Basanavičiaus g. iki Ramygalos g. pietinė pusė), Pramonės g., Vilniaus g. ir Kaipėdos g. (Ramygalos g. iki J. Tilvyčio g.), M. Tiškevičiaus g., Vilniaus g. (nuo J. Basanavičiaus g.iki Ramygalos g.), Katedros g., F. Vaitkaus g. pėsčiųjų ir dviračių takų paprasto remonto darbai</t>
  </si>
  <si>
    <r>
      <t>Remontuojami daugiabučių namų teritorijose esantys vietiniai keliai (įvažos), m</t>
    </r>
    <r>
      <rPr>
        <vertAlign val="superscript"/>
        <sz val="10"/>
        <rFont val="Times New Roman"/>
        <family val="1"/>
        <charset val="186"/>
      </rPr>
      <t>2</t>
    </r>
    <r>
      <rPr>
        <sz val="10"/>
        <rFont val="Times New Roman"/>
        <family val="1"/>
        <charset val="186"/>
      </rPr>
      <t xml:space="preserve"> </t>
    </r>
  </si>
  <si>
    <r>
      <t>Remontuojami daugiabučių namų teritorijose esantys šaligatviai, m</t>
    </r>
    <r>
      <rPr>
        <vertAlign val="superscript"/>
        <sz val="10"/>
        <rFont val="Times New Roman"/>
        <family val="1"/>
        <charset val="186"/>
      </rPr>
      <t>2</t>
    </r>
    <r>
      <rPr>
        <sz val="10"/>
        <rFont val="Times New Roman"/>
        <family val="1"/>
        <charset val="186"/>
      </rPr>
      <t xml:space="preserve"> </t>
    </r>
  </si>
  <si>
    <r>
      <t>Įrengiamos, rekonstruojamos daugiabučių namų teritorijose esančios automobilių aikštelės, m</t>
    </r>
    <r>
      <rPr>
        <vertAlign val="superscript"/>
        <sz val="10"/>
        <rFont val="Times New Roman"/>
        <family val="1"/>
        <charset val="186"/>
      </rPr>
      <t>2</t>
    </r>
    <r>
      <rPr>
        <sz val="10"/>
        <rFont val="Times New Roman"/>
        <family val="1"/>
        <charset val="186"/>
      </rPr>
      <t xml:space="preserve"> </t>
    </r>
  </si>
  <si>
    <t>SAVIVALDYBĖS VALDYMO PROGRAMA (01)</t>
  </si>
  <si>
    <t>2021 metų išlaidų projektas, tūkst. Eur</t>
  </si>
  <si>
    <t>2022 metų išlaidų projektas, tūkst. Eur</t>
  </si>
  <si>
    <t>Turtui įsigyti ir finansiniams įsipareigojimams vykdyti</t>
  </si>
  <si>
    <t>Efektyviai organizuoti Savivaldybės darbą, tinkamai įgyvendinti jos funkcijas</t>
  </si>
  <si>
    <t>Didinti savivaldybės valdymo efektyvumą ir teikiamų viešųjų paslaugų kokybę</t>
  </si>
  <si>
    <t>Gyventojų aptarnavimo kokybės vertinimas Savivaldybėje, proc. (internetinė apklausa)</t>
  </si>
  <si>
    <t>Organizuoti Savivaldybės administracijos darbą</t>
  </si>
  <si>
    <t>Valstybės tarnautojų pareigybių skaičius</t>
  </si>
  <si>
    <t>127</t>
  </si>
  <si>
    <t>Darbuotojų, dirbančių pagal darbo sutartis, pareigybių skaičius</t>
  </si>
  <si>
    <t>128</t>
  </si>
  <si>
    <t>Savivaldybės administracijos dirbančiųjų kvalifikacijos kėlimas (žmonių skaičius)</t>
  </si>
  <si>
    <t>470</t>
  </si>
  <si>
    <t>500</t>
  </si>
  <si>
    <t>550</t>
  </si>
  <si>
    <t>Įsigyti  automobiliai išperkamosios nuomos būdu</t>
  </si>
  <si>
    <t>Organizuoti savivaldybės Tarybos, Tarybos sekretoriato darbą</t>
  </si>
  <si>
    <t>Savivaldybės Tarybos narių skaičius</t>
  </si>
  <si>
    <t xml:space="preserve"> iš jų moterys/vyrai</t>
  </si>
  <si>
    <t>9/18</t>
  </si>
  <si>
    <t>Tarybos ir mero sekretoriato pareigybių skaičius</t>
  </si>
  <si>
    <t>Užtikrinti Savivaldybės kontrolės ir audito tarnybos darbą</t>
  </si>
  <si>
    <t>Kontrolės ir audito tarnybos pareigybių skaičius</t>
  </si>
  <si>
    <t>Skirti lėšų  mokyklų pastatų  apsaugai  ir komunalinėms paslaugoms</t>
  </si>
  <si>
    <t>Skirti lėšų biudžetinių įstaigų vadovų atsakomybės draudimui</t>
  </si>
  <si>
    <t>Apdraustų biudžetinių įstaigų vadovų atsakomybės draudimu, skaičius</t>
  </si>
  <si>
    <t>Tinkamai įgyvendinti Savivaldybei perduotas valstybės funkcijas.</t>
  </si>
  <si>
    <t>Tvarkyti Gyventojų registrą ir teikti duomenis Valstybės registrui</t>
  </si>
  <si>
    <t>0;3</t>
  </si>
  <si>
    <t>Registruoti civilinės būklės aktus</t>
  </si>
  <si>
    <t>Civilinės būklės aktų įrašymo sudarymo, keitimo, papildymo, atkūrimo anuliavimas bei pakartotinių dokumentų išdavimas per metus (vnt.)</t>
  </si>
  <si>
    <t>5000</t>
  </si>
  <si>
    <t xml:space="preserve"> Organizuoti civilinę saugą ir mobilizaciją</t>
  </si>
  <si>
    <t>Kontroliuoti valstybinės kalbos vartojimą ir taisyklingumą</t>
  </si>
  <si>
    <t>0;16</t>
  </si>
  <si>
    <t xml:space="preserve"> Vykdyti žemės ūkio funkcijas</t>
  </si>
  <si>
    <t>Tvarkyti archyvinius dokumentus</t>
  </si>
  <si>
    <t xml:space="preserve"> Administruoti laikinuosius darbus</t>
  </si>
  <si>
    <t>0; 11; 8</t>
  </si>
  <si>
    <t xml:space="preserve">
Vykdyti jaunimo teisių apsaugą</t>
  </si>
  <si>
    <t xml:space="preserve">0;15;
12
</t>
  </si>
  <si>
    <t>Teikti pirminę teisinę pagalbą</t>
  </si>
  <si>
    <t>0;13</t>
  </si>
  <si>
    <t>Per metus suteikta pirminė teisinė pagalba (asmenų skaičius)</t>
  </si>
  <si>
    <t>1500</t>
  </si>
  <si>
    <t>10</t>
  </si>
  <si>
    <t xml:space="preserve"> Organizuoti Gyventojų gyvenamosios vietos deklaravimą</t>
  </si>
  <si>
    <t>Teikti duomenis Valstybės suteiktos pagalbos registrui</t>
  </si>
  <si>
    <t>12</t>
  </si>
  <si>
    <t>Administruoti socialines išmokas, paslaugas ir kompensacijas</t>
  </si>
  <si>
    <t>Savivaldybei priskirtai valstybinei žemei ir kitam valstybiniam turtui valdyti, naudoti ir disponuoti  juo patikėjimo teise</t>
  </si>
  <si>
    <t>0;14</t>
  </si>
  <si>
    <t>Tvarkyti erdvinių duomenų rinkinį</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</si>
  <si>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</si>
  <si>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</si>
  <si>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</si>
  <si>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</si>
  <si>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Sudaryti savivaldybės administracijos direktoriaus rezervą</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</si>
  <si>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</si>
  <si>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</si>
  <si>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Įgyvendinti Panevėžio miesto savivaldybės korupcijos prevencijos programos priemonių planą</t>
  </si>
  <si>
    <t>0;2</t>
  </si>
  <si>
    <t>Gyventojų pasitenkinimo Savivaldybės administracijos skyrių ir įstaigų atliekamomis viešosiomis paslaugomis kilimas 12 proc. (kasmet po 4 proc.)</t>
  </si>
  <si>
    <t>Įvykdyti visi kriterijai, numatyti Panevėžio miesto savivaldybės Korupcijos prevencijos programos įgyvendinimo priemonių plane</t>
  </si>
  <si>
    <t>Siekti darnios miesto plėtros, tinkamai prižiūrėti Savivaldybės turtą ir užtikrinti einamųjų išlaidų finansavimą</t>
  </si>
  <si>
    <t xml:space="preserve">Iš dalies finansuoti ES ir kitos tarptautinės paramos fondų lėšomis įgyvendinamus projektus, tinkamai valdyti ir administruoti ilgalaikius skolinius įsipareigojimus. </t>
  </si>
  <si>
    <t>Grąžintos paskolos bei sumokėtos skolos pagal pasirašytas sutartis (su palūkanomis) (tūkst.Eur)</t>
  </si>
  <si>
    <t>Grąžinti ilgalaikes paskolas ir vykdyti finansinius įsipareigojimus</t>
  </si>
  <si>
    <t>Finansinių įsipareigojimų vykdymas (paskolų ir palūkanų mokėjimas pagal grafiką, kitų finansinių įsipareigojimų vykdymas), proc.</t>
  </si>
  <si>
    <t>Numatyti Savivaldybės biudžete lėšų, reikalingų palūkanoms ir kitoms su paskolomis susijusiomis išlaidoms padengti</t>
  </si>
  <si>
    <t>Perduotoms skoloms bankams sumokėti</t>
  </si>
  <si>
    <t>Asignavimų poreikis biudžetiniams 2020 metams, tūkst. Eur</t>
  </si>
  <si>
    <t>URBANISTINĖS PLĖTROS PROGRAMA (03)</t>
  </si>
  <si>
    <t xml:space="preserve">Užtikrinti kompleksišką ir darnų miesto planavimą, išsaugoti kultūros paveldą
</t>
  </si>
  <si>
    <t>Užtikrinti kokybiškos architektūros ir darnios urbanistikos vystymąsi</t>
  </si>
  <si>
    <t xml:space="preserve">Patvirtintų per metus teritorijų planavimo dokumentų skaičius, vnt. </t>
  </si>
  <si>
    <t>Plėtoti urbanistinę struktūrą, planuoti miesto teritorijas</t>
  </si>
  <si>
    <t>Teritorijų planavimo dokumentų parengimas, keitimas, koregavimas</t>
  </si>
  <si>
    <t xml:space="preserve">Parengti  teritorijų planavimo dokumentai,vnt. </t>
  </si>
  <si>
    <r>
      <t>Parengti žemės</t>
    </r>
    <r>
      <rPr>
        <sz val="10"/>
        <rFont val="Times New Roman"/>
        <family val="1"/>
      </rPr>
      <t xml:space="preserve"> sklypų</t>
    </r>
    <r>
      <rPr>
        <sz val="10"/>
        <rFont val="Times New Roman"/>
        <family val="1"/>
        <charset val="186"/>
      </rPr>
      <t xml:space="preserve"> formavimo ir pertvarkymo projektai,vnt.</t>
    </r>
  </si>
  <si>
    <t>Žemės sklypų kadastriniai matavimai</t>
  </si>
  <si>
    <t>Įregistruoti žemės sklypai, vnt.</t>
  </si>
  <si>
    <t>Panevėžio m. bendrojo plano dalies koregavimas (papildymas gamtinio karkaso ir kraštovaizdžio dalimi)</t>
  </si>
  <si>
    <t>Parengti kadastrinių matavimų planai,vnt.</t>
  </si>
  <si>
    <t>Žemės sklypų formavimo ir pertvarkymo projektų parengimas</t>
  </si>
  <si>
    <t xml:space="preserve">Parengta sąnaudų ir naudos analizė.  </t>
  </si>
  <si>
    <t>Žemės sklypų įregistravimas VĮ Registrų centre</t>
  </si>
  <si>
    <t xml:space="preserve">Įsigyta žemė, parengti dokumentai </t>
  </si>
  <si>
    <t>Parengta Panevėžio m. savivaldybės bendrojo plano sprendinių įgyvendinimo stebėsenos ataskaita, vnt.</t>
  </si>
  <si>
    <t>Plėtoti kokybišką architektūrą</t>
  </si>
  <si>
    <t>Panevėžio miesto įvaizdžio gerinimas</t>
  </si>
  <si>
    <t>Kūrybinių dirbtuvių, idėjų konkursų, renginių, kūrybinių konkursų, inovatyvių ir kitų iniciatyvų ir darbų, gerinant miesto įvaizdį - organizavimas, premijavimas ir kitos išlaidos. Prisidėta prie projektų plėtojimo.</t>
  </si>
  <si>
    <t>Suprojektuoti ir pagaminti puošybos elementai</t>
  </si>
  <si>
    <t>Suorganizuotas gražiausiai tvarkomos aplinkos konkursas</t>
  </si>
  <si>
    <t>Suorganizuoti regioninių tarybų posėdžiai</t>
  </si>
  <si>
    <t>3D modelio atnaujinimas</t>
  </si>
  <si>
    <t xml:space="preserve">Modernizuoti  GIS  sistemą                                              atnaujinti Arc GIS programinę įrangą                  </t>
  </si>
  <si>
    <t>Geografinės informacinės sistemos (GIS) palaikymas ir plėtojimas</t>
  </si>
  <si>
    <t>Atnaujinta Arc GIS programinė įranga</t>
  </si>
  <si>
    <t>Gis palaikymas ir plėtojimas</t>
  </si>
  <si>
    <t xml:space="preserve"> Duomenų atnaujinimas</t>
  </si>
  <si>
    <t>Atnaujinti duomenys</t>
  </si>
  <si>
    <t xml:space="preserve">Išsaugoti, prižiūrėti ir pritaikyti visuomenės poreikiams miesto kultūros paveldo objektus </t>
  </si>
  <si>
    <t xml:space="preserve">Vykdyti nekilnojamojo kultūros paveldo objektų apskaitą, tvarkybą ir sklaidą. </t>
  </si>
  <si>
    <t>Nekilnojamojo kultūros paveldo objektų ženklinimas</t>
  </si>
  <si>
    <t>Pagaminti įamžinimo ženklai</t>
  </si>
  <si>
    <t>Nekilnojamojo kultūros paveldo inventorizavimas ir apskaita</t>
  </si>
  <si>
    <t xml:space="preserve">Atlikti nekilnojamojo kultūros paveldo  tyrimai </t>
  </si>
  <si>
    <t xml:space="preserve">Parengti dokumentų paketai, vnt. </t>
  </si>
  <si>
    <t>Nekilnojamojo kultūros paveldo objektų tvarkyba</t>
  </si>
  <si>
    <t>Posėdžių skaičius</t>
  </si>
  <si>
    <t>Nekilnojamojo kultūros paveldo sklaida</t>
  </si>
  <si>
    <t>Sutvarkyti objektai</t>
  </si>
  <si>
    <t>Organizuoti Europos paveldo dienų renginiai</t>
  </si>
  <si>
    <t>Asignavimai biudžetiniams 2020 metams, tūkst.Eur</t>
  </si>
  <si>
    <r>
      <t xml:space="preserve">Savivaldybės aplinkos apsaugos rėmimo specialiosios programos lėšos </t>
    </r>
    <r>
      <rPr>
        <b/>
        <sz val="10"/>
        <rFont val="Times New Roman"/>
        <family val="1"/>
      </rPr>
      <t>SB(AA)</t>
    </r>
  </si>
  <si>
    <r>
      <t xml:space="preserve"> Valstybės  biudžeto lėšos </t>
    </r>
    <r>
      <rPr>
        <b/>
        <sz val="10"/>
        <rFont val="Times New Roman"/>
        <family val="1"/>
      </rPr>
      <t>VB</t>
    </r>
  </si>
  <si>
    <t>RINKODAROS PROGRAMA (08)</t>
  </si>
  <si>
    <t>2022 metų išlaidų projektas, tūkst. Eur.</t>
  </si>
  <si>
    <t>Panevėžio, kaip regiono lyderio įvaizdžio formavimas</t>
  </si>
  <si>
    <t>Turistų skaičiaus Panevėžio mieste didėjimas (proc.)</t>
  </si>
  <si>
    <t>Turistų skaičius Panevėžio mieste (asm.)</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</si>
  <si>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</si>
  <si>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</si>
  <si>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5</t>
  </si>
  <si>
    <t>Televizijos, radijo reportažai, vnt.</t>
  </si>
  <si>
    <t>Pranešimai spaudai, straipsniai, Savivaldybės puslapis spaudoje vnt.</t>
  </si>
  <si>
    <t>Koordinuoti ir atnaujinti Savivaldybės interneto svetainę, facebuko paskyrą</t>
  </si>
  <si>
    <t xml:space="preserve"> 4;5</t>
  </si>
  <si>
    <t>Savivaldybės interneto svetainės facebuko paskyros atnaujinimas, pildymas</t>
  </si>
  <si>
    <t>Formuoti miesto fotografijų ir vaizdo medžiagą</t>
  </si>
  <si>
    <t>5;8;14</t>
  </si>
  <si>
    <t>Fotografijų, vaizdo medžiagos bazės pildymas</t>
  </si>
  <si>
    <t>Plėtoti  tarptautinį bendradarbiavimą</t>
  </si>
  <si>
    <t>Palaikyti ryšius su užsienio miestais, miestais partneriais, tarptautinėmis organizacijomis</t>
  </si>
  <si>
    <t>Suorganizuoti  vizitai į užsienio šalis</t>
  </si>
  <si>
    <t xml:space="preserve">Pakviestos užsienio delegacijos </t>
  </si>
  <si>
    <t>Suorganizuoti tarptautinių mainų projektai, vnt.</t>
  </si>
  <si>
    <t>Dalyvauta  Baltijos miestų sąjungos komisijų  posėdžiuose</t>
  </si>
  <si>
    <t>Atnaujinti Savivaldybės interneto svetainę anglų kalba</t>
  </si>
  <si>
    <t>Miesto rinkodaros programos parengimas</t>
  </si>
  <si>
    <t>Formuoti Savivaldybės firminį stilių, įsigyti suvenyrų, dovanų</t>
  </si>
  <si>
    <t xml:space="preserve">Įsigyta suvenyrų </t>
  </si>
  <si>
    <t>Leisti leidinius</t>
  </si>
  <si>
    <t>Išleistų leidinių skaičius</t>
  </si>
  <si>
    <t>Vykdyti konkursus, projektus</t>
  </si>
  <si>
    <t>5; 6; 8; 12; 14</t>
  </si>
  <si>
    <t>Įvykdytų konkursų, projektų skaičius</t>
  </si>
  <si>
    <t>Dalyvauti parodose</t>
  </si>
  <si>
    <t>Parodų skaičius</t>
  </si>
  <si>
    <t>Formuoti patrauklaus turizmui miesto įvaizdį</t>
  </si>
  <si>
    <t>Vykdyti Panevėžio miesto turizmo rinkodarą</t>
  </si>
  <si>
    <t>Parengti, išleisti ir platinti turistams skirtus informacinius leidinius apie Panevėžio turizmo objektus</t>
  </si>
  <si>
    <t xml:space="preserve">0;5
</t>
  </si>
  <si>
    <t xml:space="preserve">Užtikrinti  nemokamos informacijos apie Panevėžio miesto turizmo objektus ir  paslaugas teikimą (Panevėžio plėtros agentūros biure, internete, parodose). </t>
  </si>
  <si>
    <t>Užtikrintas nuolatinis nemokamos informacijos teikimas miesto svečiams</t>
  </si>
  <si>
    <t>Miesto pristatymas tarptautinėse parodose, skaičius</t>
  </si>
  <si>
    <t>Išleisti informaciniai leidiniai turistams</t>
  </si>
  <si>
    <t xml:space="preserve">Veikianti turizmo informacijos interneto svetainė ir facebuko paskyra </t>
  </si>
  <si>
    <t>Turizmo skatinimo projektai, skaičius</t>
  </si>
  <si>
    <r>
      <t xml:space="preserve">Specialiosios programos lėšos (Įstaigų pajamos už paslaugas) </t>
    </r>
    <r>
      <rPr>
        <b/>
        <sz val="9"/>
        <rFont val="Times New Roman"/>
        <family val="1"/>
      </rPr>
      <t>SP</t>
    </r>
  </si>
  <si>
    <t>INFORMACINĖS VISUOMENĖS PLĖTROS PROGRAMA (09)</t>
  </si>
  <si>
    <t>2021 metų išlaidų projektas, Eur.</t>
  </si>
  <si>
    <t>2022 metų išlaidų projektas, Eur.</t>
  </si>
  <si>
    <t>Sudaryti sąlygas išmaniajam miestui sukurti</t>
  </si>
  <si>
    <t xml:space="preserve">Įdiegtų informacinių ir ryšių technologijų išmaniųjų sprendimų, padedančių įtraukti   miesto gyventojus į Savivaldybės valdymą, plėtojant e. paslaugas ir e. demokratijos    priemones, skaičius
</t>
  </si>
  <si>
    <t>Įdiegtų integruotų informacinių sistemų, mažinančių administracinę naštą, skaičius</t>
  </si>
  <si>
    <t>Perkelti ir plėtoti e. demokratijos, viešąsias ir administracines paslaugas, e. demokratijos priemones</t>
  </si>
  <si>
    <t>Plėtoti belaidį internetą viešose erdvėse</t>
  </si>
  <si>
    <t>0;4</t>
  </si>
  <si>
    <t>Viešųjų erdvių, kuriuose naudojamas belaidis internetas,  skaičius</t>
  </si>
  <si>
    <t>Plėtoti e. demokratijos priemones</t>
  </si>
  <si>
    <t>Išplėtotų e. demokratijos priemonių skaičius</t>
  </si>
  <si>
    <t>Plėtoti Savivaldybės administracijos viešąsias ir administracines e. paslaugas</t>
  </si>
  <si>
    <t>Išplėtotų e. paslaugų skaičius (procentas nuo bendro paslaugų skaičiaus)</t>
  </si>
  <si>
    <t xml:space="preserve">Perkelti ir išplėtoti į e. erdvę švietimo, kultūros ir sporto įstaigų viešąsias ir administracines paslaugas
</t>
  </si>
  <si>
    <t>Perkeltų ir išplėtotų e. paslaugų skaičius (procentas nuo bendro paslaugų skaičiaus)</t>
  </si>
  <si>
    <t>Modernizuoti viešąjį administravimą</t>
  </si>
  <si>
    <t xml:space="preserve">Atnaujinti ir plėsti Savivaldybės administracijos ir jai pavaldžių įstaigų informacinių technologijų ir ryšių infrastruktūrą, modernizuojant kompiuterių techninę ir programinę įrangą </t>
  </si>
  <si>
    <t xml:space="preserve">288724610 </t>
  </si>
  <si>
    <t>Atnaujinta kompiuterių techninė ir programinė įranga  Savivaldybės administracijoje</t>
  </si>
  <si>
    <t>Atnaujinta kompiuterių techninė ir programinė įranga pavaldžiose biudžetinėse įstaigose</t>
  </si>
  <si>
    <t>Plėtoti infostruktūrą e. dokumentams valdyti ir saugoti</t>
  </si>
  <si>
    <t>Išplėtota infostruktūra e. dokumentams valdyti ir saugoti</t>
  </si>
  <si>
    <t>Plėtoti keitimosi e. dokumentais tarp savivaldos ir kitų institucijų sistemą</t>
  </si>
  <si>
    <t>Išplėtota keitimosi e. dokumentais tarp savivaldos ir kitų institucijų sistema</t>
  </si>
  <si>
    <t>Diegti, plėtoti ir naudoti informacines sistemas savivaldybės administracijoje ir pavaldžiose biudžetinėse įstaigose</t>
  </si>
  <si>
    <t>Įdiegtos naujos ir išplėtotos esamos  informacinės sistemos Savivaldybės administracijoje ir pavaldžiose biudžetinėse įstaigose</t>
  </si>
  <si>
    <t>Asignavimų poreikis biudžetiniams 2020 metams, tūkst.Eurų</t>
  </si>
  <si>
    <t>KULTŪROS IR MENO PROGRAMA (11)</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</si>
  <si>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</si>
  <si>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</si>
  <si>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</si>
  <si>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</si>
  <si>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</si>
  <si>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</si>
  <si>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180</t>
  </si>
  <si>
    <t xml:space="preserve">Premjerų skaičius per metus </t>
  </si>
  <si>
    <t>Žiūrovų (lankytojų) skaičius  per metus</t>
  </si>
  <si>
    <t>14000</t>
  </si>
  <si>
    <t>Sudaryti sąlygas teatro ,,Menas“ veiklai</t>
  </si>
  <si>
    <t>190432352</t>
  </si>
  <si>
    <t xml:space="preserve">Žiūrovų (lankytojų) skaičius per metus </t>
  </si>
  <si>
    <t>11000</t>
  </si>
  <si>
    <t>Sudaryti sąlygas Muzikinio teatro veiklai</t>
  </si>
  <si>
    <t>148428990</t>
  </si>
  <si>
    <t>Koncertų skaičius per metus</t>
  </si>
  <si>
    <t>52</t>
  </si>
  <si>
    <t>Naujų parengtų programų skaičius per metus</t>
  </si>
  <si>
    <t>9200</t>
  </si>
  <si>
    <t>Sudaryti sąlygas Dailės galerijos veiklai</t>
  </si>
  <si>
    <t>302477544</t>
  </si>
  <si>
    <t>Parodų skaičius per metus</t>
  </si>
  <si>
    <t>18</t>
  </si>
  <si>
    <t xml:space="preserve">Parodų lankytojų skaičius  </t>
  </si>
  <si>
    <t>10000</t>
  </si>
  <si>
    <t>Naujų parengtų edukacinių programų skaičius</t>
  </si>
  <si>
    <t>Edukacinių programų dalyvių skaičius</t>
  </si>
  <si>
    <t>2800</t>
  </si>
  <si>
    <t>3360</t>
  </si>
  <si>
    <t>Sudaryti sąlygas kino centrui „Garsas“ nekomercinio kino sklaidai</t>
  </si>
  <si>
    <t>148504349</t>
  </si>
  <si>
    <t>Nekomercinio kino rodymas (proc.)</t>
  </si>
  <si>
    <t>72</t>
  </si>
  <si>
    <t>Kino renginių skaičius</t>
  </si>
  <si>
    <t>30</t>
  </si>
  <si>
    <t>43000</t>
  </si>
  <si>
    <t>44000</t>
  </si>
  <si>
    <t>Skirti stipendijas menininkams</t>
  </si>
  <si>
    <t>Stipendiją gavusių menininkų skaičius per metus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</si>
  <si>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</si>
  <si>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</si>
  <si>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</si>
  <si>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</si>
  <si>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</si>
  <si>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</si>
  <si>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</si>
  <si>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</si>
  <si>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Sudaryti salygas Stasio Eidrigevičiaus menų centro veiklai</t>
  </si>
  <si>
    <t xml:space="preserve">Parengta ir patvirtinta SEMC strategija
</t>
  </si>
  <si>
    <t>Stasio Eidrigevičiaus vardo ir SEMC viešinimo renginių skaičius</t>
  </si>
  <si>
    <t>6</t>
  </si>
  <si>
    <t>Parengtų Stasio Eidrigevičiaus meno kūrinių  aprašų skaičius</t>
  </si>
  <si>
    <t>Aukštaitijos dailės kolekcijos formavimui įsigytų meno kūrinių skaičius</t>
  </si>
  <si>
    <t>Užtikrinti, kad kultūra Panevėžyje būtų aukštos šiuolaikiškos kokybės ir išsiskirtų iš kitų miestų</t>
  </si>
  <si>
    <t>Sudaryti sąlygas Savivaldybės viešosios bibliotekos veiklai</t>
  </si>
  <si>
    <t>190431250</t>
  </si>
  <si>
    <t>Registruotų vartotojų skaičius per metus</t>
  </si>
  <si>
    <t>12300</t>
  </si>
  <si>
    <t>Įsigytų naujų knygų skaičius</t>
  </si>
  <si>
    <t>4020</t>
  </si>
  <si>
    <t>4050</t>
  </si>
  <si>
    <t>Aptarnaujamų prieigų skaičius</t>
  </si>
  <si>
    <t>62</t>
  </si>
  <si>
    <t>Interneto vartotojų skaičius</t>
  </si>
  <si>
    <t>Užtikrinti Panevėžio paveldo skaitmeninimą ir skelbimą</t>
  </si>
  <si>
    <t>Suskaitmenintų dokumentų skaičius</t>
  </si>
  <si>
    <t>320</t>
  </si>
  <si>
    <t>350</t>
  </si>
  <si>
    <t>Paskelbtų suskaitmenintų dokumentų skaičius</t>
  </si>
  <si>
    <t>130</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</si>
  <si>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</si>
  <si>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</si>
  <si>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</si>
  <si>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</si>
  <si>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</si>
  <si>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</si>
  <si>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</si>
  <si>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</si>
  <si>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</si>
  <si>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</si>
  <si>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</si>
  <si>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</si>
  <si>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</si>
  <si>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</si>
  <si>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</si>
  <si>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6000</t>
  </si>
  <si>
    <t>Naujų edukacinių programų skaičius</t>
  </si>
  <si>
    <t>Edukacinių programų lankytojų skaičius per metus</t>
  </si>
  <si>
    <t>8000</t>
  </si>
  <si>
    <t>Remti naujų kultūros paveldo ekspozicijų įrengimo projektus</t>
  </si>
  <si>
    <t>Naujų kultūros paveldo ekspozicijų skaičius</t>
  </si>
  <si>
    <t>Formuoti Aukštaitijos dailės kolekciją</t>
  </si>
  <si>
    <t>Įsigyta dailės kūrinių skaičius</t>
  </si>
  <si>
    <t>Įsigyti naujų eksponatų ir papildyti jais Kraštotyros muziejaus ekspozicijas</t>
  </si>
  <si>
    <t>Įsigytų eksponatų skaičius</t>
  </si>
  <si>
    <t>1000</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</si>
  <si>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</si>
  <si>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</si>
  <si>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</si>
  <si>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</si>
  <si>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</si>
  <si>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</si>
  <si>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Finansuotų įvairių renginių skaičius</t>
  </si>
  <si>
    <t>Bendrai finansuotų projektų skaičius</t>
  </si>
  <si>
    <t>20</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</si>
  <si>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</si>
  <si>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</si>
  <si>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</si>
  <si>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</si>
  <si>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437</t>
  </si>
  <si>
    <t>438</t>
  </si>
  <si>
    <t>(VB)</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</si>
  <si>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</si>
  <si>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</si>
  <si>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</si>
  <si>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</si>
  <si>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</si>
  <si>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</si>
  <si>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</si>
  <si>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VISUOMENĖS SVEIKATOS RĖMIMO SPECIALIOJI PROGRAMA (16)</t>
  </si>
  <si>
    <t>Įgyvendinti Lietuvos Respublikos įstatymų ir kitų norminių teisės aktų nustatytą sveikatos politiką, stiprinant ir kryptingai plėtojant visuomenės sveikatos priežiūros paslaugas</t>
  </si>
  <si>
    <t>Užtikrinti visuomenės sveikatos priežiūros paslaugų teikimą ir užkrečiamųjų ligų kontrolę</t>
  </si>
  <si>
    <r>
      <t xml:space="preserve">Visuomenės sveikatos biuro veiklų dalis skirta Stebėsenos ataskaitoje </t>
    </r>
    <r>
      <rPr>
        <sz val="9"/>
        <color rgb="FF000000"/>
        <rFont val="Times New Roman"/>
        <family val="1"/>
        <charset val="186"/>
      </rPr>
      <t>identifikuotoms  problemoms spręsti (proc.)</t>
    </r>
  </si>
  <si>
    <t>Vykdyti mokinių visuomenės sveikatos priežiūrą, gyventojų sveikatos stebėseną ir gyventojų sveikatą stiprinančias priemones</t>
  </si>
  <si>
    <t xml:space="preserve">
SB(VB)</t>
  </si>
  <si>
    <t xml:space="preserve">Per metus surengtų paskaitų, mokymų skaičius </t>
  </si>
  <si>
    <t xml:space="preserve">Dalyvavusių asmenų skaičius </t>
  </si>
  <si>
    <t>Vykdoma gyventojų sveikatos rodiklių stebėsena</t>
  </si>
  <si>
    <t>Vykdoma moksleivių visuomenės sveikatos priežiūra</t>
  </si>
  <si>
    <t>Vykdyti visuomenės sveikatos stiprinimą pagal Savivaldybės tarybos patvirtintą Visuomenės sveikatos rėmimo specialiosios programos finansavimo planą</t>
  </si>
  <si>
    <t>Visuomenės sveikatos rėmimo specialiosios programos finansavimo plano vykdymas (proc.)</t>
  </si>
  <si>
    <t>Vykdyti neveiksnių asmenų būklės peržiūrėjimą</t>
  </si>
  <si>
    <t>Asmenų skaičius, kuriems peržiūrėtas neveiksnumas</t>
  </si>
  <si>
    <t>Patvirtinti ir vykdyti Savivaldybės užkrečiamųjų ligų profilaktikos ir  kontrolės priemonių planą</t>
  </si>
  <si>
    <t>Savivaldybės administracijos direktoriaus patvirtintas priemonių planas</t>
  </si>
  <si>
    <t>Priemonių plano vykdymas, proc.</t>
  </si>
  <si>
    <r>
      <t xml:space="preserve">Įstaigų uždirbtos pajamos </t>
    </r>
    <r>
      <rPr>
        <b/>
        <sz val="10"/>
        <rFont val="Times New Roman"/>
        <family val="1"/>
      </rPr>
      <t xml:space="preserve">SP </t>
    </r>
    <r>
      <rPr>
        <sz val="10"/>
        <rFont val="Times New Roman"/>
        <family val="1"/>
      </rPr>
      <t>(pajamos už paslaugas)</t>
    </r>
  </si>
  <si>
    <t>Įgyvendinti projektą „Panevėžio miesto gatvių apšvietimo sistemos modernizavimas“</t>
  </si>
  <si>
    <t>SAVIVALDYBĖS TURTO VALDYMO PROGRAMA (06)</t>
  </si>
  <si>
    <t>Asignavimai  biudžetiniams 2020 metams, tūkst.Eur</t>
  </si>
  <si>
    <t>Užtikrinti efektyvų Savivaldybei nuosavybės teise priklausančio turto naudojimą</t>
  </si>
  <si>
    <t>Teisiškai įregistruoti naują ar neįregistruotą Savivaldybei nuosavybės teise priklausantį nekilnojamąjį turtą</t>
  </si>
  <si>
    <t>Gyvenamųjų patalpų kadastriniai matavimai ir teisinė registracija, objektų paruošimas pardavimui, turto vertinimas</t>
  </si>
  <si>
    <t xml:space="preserve">Teisiškai įregistruotų objektų skaičius </t>
  </si>
  <si>
    <t xml:space="preserve">Turto vertinimo ataskaitos </t>
  </si>
  <si>
    <t>Nekilnojamojo turto (išskyrus gyvenamąsias patalpas) teisinė registracija, kadastriniai matavimai, turto vertinimas, privatizuojamų objektų vertinimas</t>
  </si>
  <si>
    <t>Tinkamai  naudoti, saugoti, prižiūrėti, remontuoti ir eksploatuoti Savivaldybės turtą</t>
  </si>
  <si>
    <t>Atlikti  gyvenamųjų   patalpų remontą ir rekonstrukciją, vidaus ir lauko inžinerinių tinklų ir įrenginių remontą</t>
  </si>
  <si>
    <t>Suremontuotų gyvenamųjų patalpų  skaičius</t>
  </si>
  <si>
    <t>Padengti Savivaldybės neišnuomotų  gyvenamųjų patalpų išlaikymo ir priežiūros išlaidas</t>
  </si>
  <si>
    <t>Skirti lėšų išlaidoms už atnaujinamų  namų (gyvenamųjų patalpų) dalį, priklausančią Savivaldybei nuosavybės teise, padengti</t>
  </si>
  <si>
    <t>Savivaldybės atnaujintų butų skaičius atnaujinamuose namuose</t>
  </si>
  <si>
    <t>Įsigyti finansinio turto</t>
  </si>
  <si>
    <t>Atlikti negyvenamųjų  patalpų remontą ir rekonstrukciją, vidaus ir lauko inžinerinių tinklų ir įrenginių remontą</t>
  </si>
  <si>
    <t>Suremontuotų  negyvenamųjų patalpų skaičius</t>
  </si>
  <si>
    <t>Padengti Savivaldybės neišnuomotų  negyvenamųjų patalpų išlaikymo ir priežiūros išlaidas</t>
  </si>
  <si>
    <t>Skirti lėšų išlaidoms už atnaujinamų  namų (negyvenamųjų patalpų) dalį, priklausančią Savivaldybei nuosavybės teise, padengti</t>
  </si>
  <si>
    <t>Savivaldybės negyvenamųjų patalpų skaičius atnaujinamuose namuose</t>
  </si>
  <si>
    <t>Padengti Savivaldybės gyvenamosioms patalpoms naujų inžinerinių tinklų (vandentiekio ir nuotekų) įrengimo ir prijungimo prie miesto centralizuotų tinklų išlaidas</t>
  </si>
  <si>
    <t xml:space="preserve">Savivaldybės gyvenamosiose patalpose įrengti nauji inžineriniai (vandetiekio- nuotekų) tinklai </t>
  </si>
  <si>
    <t xml:space="preserve">Įgyvendinti projektą „Mokyklų aprūpinimas gamtos ir technologinių mokslų priemonėmis“  </t>
  </si>
  <si>
    <t>Atlikti rangos darbai</t>
  </si>
  <si>
    <t xml:space="preserve">Įsigyti nekilnojamojo turto, reikalingo Savivaldybės vykdomų projektų įgyvendinimui </t>
  </si>
  <si>
    <t>Sąnaudų ir naudos analizės, paimto turto vertės nustatymas, dokumentų parengimas</t>
  </si>
  <si>
    <t>Sąnaudų ir naudos analizės atlikimas, turto vertės nustatymas, dokumentų parengimas</t>
  </si>
  <si>
    <t xml:space="preserve">Bendrojo plano monitoringas. Žemės sklypo didelių gabaritų atliekų surinkimo aikštelei pirkimas. </t>
  </si>
  <si>
    <r>
      <t xml:space="preserve">Panevėžio miesto S. Kerbedžio g., J. Bielinio g., M. Tiškevičiaus g., </t>
    </r>
    <r>
      <rPr>
        <sz val="10"/>
        <color theme="5"/>
        <rFont val="Times New Roman"/>
        <family val="1"/>
      </rPr>
      <t>Tinklų g.</t>
    </r>
    <r>
      <rPr>
        <sz val="10"/>
        <rFont val="Times New Roman"/>
        <family val="1"/>
      </rPr>
      <t xml:space="preserve"> taisymas - remontas</t>
    </r>
  </si>
  <si>
    <t xml:space="preserve"> SPORTO PROGRAMA (12)</t>
  </si>
  <si>
    <t>2020 metų išlaidų projektas, tūkst.Eurų</t>
  </si>
  <si>
    <t xml:space="preserve">Sudaryti sąlygas kūno kultūros ir sporto veiklų plėtojimui                   </t>
  </si>
  <si>
    <t>Plėtoti ir propaguoti kūno kultūrą ir sportą.</t>
  </si>
  <si>
    <t>Kūno kultūrai ir sportui tenkanti lėšų dalis nuo bendros finansavimo dalies (proc.)</t>
  </si>
  <si>
    <r>
      <t xml:space="preserve">Finansuoti </t>
    </r>
    <r>
      <rPr>
        <sz val="10"/>
        <rFont val="Times New Roman"/>
        <family val="1"/>
        <charset val="186"/>
      </rPr>
      <t xml:space="preserve"> biudžetinių ir nevyriausybinių kūno kultūros ir sporto organizacijų veiklos programas</t>
    </r>
  </si>
  <si>
    <t>300036519
304764443</t>
  </si>
  <si>
    <t xml:space="preserve">0;10; 18;
</t>
  </si>
  <si>
    <t>Panevėžio kūno kultūros ir sporto centre, Futbolo akademijoje „Panevėžys“ ir „Žemynos“ progimnazijoje (plaukimas) sportuojančių moksleivių skaičius</t>
  </si>
  <si>
    <t xml:space="preserve">Nevyriausybinėse kūno kultūros ir sporto organizacijose sportuojančių skaičius </t>
  </si>
  <si>
    <t>Miesto sporto bazėse vykusių įvairių sporto šakų varžybų skaičius</t>
  </si>
  <si>
    <t xml:space="preserve">Finansuotų nevyriausybinių sporto organizacijų programų skaičius </t>
  </si>
  <si>
    <t>Rengti aukšto meistriškumo sportininkus iš dalies finansuojant jų rengimo programas, skirti premijas didelio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</si>
  <si>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</si>
  <si>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</si>
  <si>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</si>
  <si>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</si>
  <si>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</si>
  <si>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 xml:space="preserve">Remiamų žaidimų sporto komandų skaičius </t>
  </si>
  <si>
    <t>Finansuoti neįgaliųjų sporto  klubų programas</t>
  </si>
  <si>
    <t>300036519</t>
  </si>
  <si>
    <t>Paremtų neįgaliųjų sporto klubų projektų skaičius</t>
  </si>
  <si>
    <r>
      <t>Finansuoti  nevyriausybinių kūno kultūros ir sporto organizacijų rengiamų tradicinių ir naujų kūno kultūros ir sporto renginių</t>
    </r>
    <r>
      <rPr>
        <sz val="10"/>
        <rFont val="Times New Roman"/>
        <family val="1"/>
      </rPr>
      <t xml:space="preserve"> projektus, </t>
    </r>
    <r>
      <rPr>
        <sz val="10"/>
        <rFont val="Times New Roman"/>
        <family val="1"/>
        <charset val="186"/>
      </rPr>
      <t>programas</t>
    </r>
  </si>
  <si>
    <t>Finansuojamų tarptautinių renginių skaičius</t>
  </si>
  <si>
    <t>Finansuojamų renginių programų skaičius</t>
  </si>
  <si>
    <t>Rengti ir vykdyti viešosios ir privačios partnerystės sutartis kūno kultūros ir sporto veikloms skatinti Panevėžio mieste</t>
  </si>
  <si>
    <t>0;8;10</t>
  </si>
  <si>
    <t>Sutarčių skaičius</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</si>
  <si>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</si>
  <si>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</si>
  <si>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</si>
  <si>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Įrengtų lauko treniruoklių aikštelių skaičius</t>
  </si>
  <si>
    <t>Organizuoti kūno kultūros ir sporto renginius. Dalyvauti sporto varžybose, renginiuose</t>
  </si>
  <si>
    <t xml:space="preserve">
300036519   288724610</t>
  </si>
  <si>
    <t xml:space="preserve">10;18 </t>
  </si>
  <si>
    <t xml:space="preserve">SB   </t>
  </si>
  <si>
    <t>Organizuotų masinių sporto renginių miesto gyventojams ir moksleiviams sporto renginių skaičius</t>
  </si>
  <si>
    <t>Remti aukšto meistriškumo sportinę veiklą</t>
  </si>
  <si>
    <t>Finansuoti olimpinio rezervo sportininkų rengimą</t>
  </si>
  <si>
    <t>Pasaulio ir Europos čempionatuose dalyvavusių sportininkų skaičius ir užimta vieta (1-3)</t>
  </si>
  <si>
    <t>Finansuoti žaidimų sporto šakų komandas, reprezentuojančias miestą</t>
  </si>
  <si>
    <t>Paramą gavusių žaidimų komandų skaičius ir rezultatai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</si>
</sst>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0.000"/>
  </numFmts>
  <fonts count="79">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8"/>
      <color theme="4"/>
      <name val="Times New Roman"/>
      <family val="1"/>
    </font>
    <font>
      <sz val="9"/>
      <name val="Times New Roman"/>
      <family val="1"/>
      <charset val="186"/>
    </font>
    <font>
      <sz val="8"/>
      <color rgb="FFFF0000"/>
      <name val="Times New Roman"/>
      <family val="1"/>
    </font>
    <font>
      <sz val="9"/>
      <name val="Arial"/>
      <family val="2"/>
      <charset val="186"/>
    </font>
    <font>
      <sz val="10"/>
      <name val="Times NewRoman"/>
      <charset val="186"/>
    </font>
    <font>
      <b/>
      <sz val="9"/>
      <name val="Times New Roman"/>
      <family val="1"/>
      <charset val="186"/>
    </font>
    <font>
      <b/>
      <sz val="8"/>
      <name val="Times New Roman"/>
      <family val="1"/>
      <charset val="186"/>
    </font>
    <font>
      <sz val="11"/>
      <name val="Times New Roman"/>
      <family val="1"/>
      <charset val="186"/>
    </font>
    <font>
      <sz val="9"/>
      <color rgb="FFFF0000"/>
      <name val="Times New Roman"/>
      <family val="1"/>
    </font>
    <font>
      <b/>
      <sz val="11"/>
      <name val="Times New Roman"/>
      <family val="1"/>
      <charset val="186"/>
    </font>
    <font>
      <sz val="10"/>
      <color rgb="FFFF0000"/>
      <name val="Times New Roman"/>
      <family val="1"/>
    </font>
    <font>
      <sz val="8"/>
      <name val="Arial"/>
      <family val="2"/>
    </font>
    <font>
      <vertAlign val="superscript"/>
      <sz val="10"/>
      <name val="Times New Roman"/>
      <family val="1"/>
      <charset val="186"/>
    </font>
    <font>
      <sz val="10"/>
      <color rgb="FF0070C0"/>
      <name val="Times New Roman"/>
      <family val="1"/>
    </font>
    <font>
      <vertAlign val="superscript"/>
      <sz val="10"/>
      <name val="Times New Roman"/>
      <family val="1"/>
    </font>
    <font>
      <b/>
      <sz val="9"/>
      <color theme="5"/>
      <name val="Times New Roman"/>
      <family val="1"/>
    </font>
    <font>
      <sz val="8"/>
      <color rgb="FF0070C0"/>
      <name val="Times New Roman"/>
      <family val="1"/>
    </font>
    <font>
      <b/>
      <sz val="8"/>
      <color rgb="FFFF0000"/>
      <name val="Times New Roman"/>
      <family val="1"/>
      <charset val="186"/>
    </font>
    <font>
      <sz val="10"/>
      <color theme="1"/>
      <name val="Times New Roman"/>
      <family val="1"/>
    </font>
    <font>
      <sz val="10"/>
      <color rgb="FFFF0000"/>
      <name val="Arial"/>
      <family val="2"/>
    </font>
    <font>
      <sz val="10"/>
      <name val="Times"/>
      <family val="1"/>
    </font>
    <font>
      <b/>
      <sz val="9"/>
      <color rgb="FFFF0000"/>
      <name val="Times New Roman"/>
      <family val="1"/>
    </font>
    <font>
      <sz val="10"/>
      <color theme="5"/>
      <name val="Times New Roman"/>
      <family val="1"/>
    </font>
    <font>
      <sz val="9"/>
      <color theme="5"/>
      <name val="Times New Roman"/>
      <family val="1"/>
    </font>
    <font>
      <sz val="9"/>
      <color theme="5"/>
      <name val="Arial"/>
      <family val="2"/>
    </font>
    <font>
      <b/>
      <sz val="10"/>
      <color theme="5"/>
      <name val="Times New Roman"/>
      <family val="1"/>
    </font>
    <font>
      <sz val="9"/>
      <color theme="1"/>
      <name val="Times New Roman"/>
      <family val="1"/>
    </font>
    <font>
      <b/>
      <sz val="9"/>
      <color theme="4"/>
      <name val="Times New Roman"/>
      <family val="1"/>
    </font>
    <font>
      <b/>
      <sz val="9"/>
      <color rgb="FF0070C0"/>
      <name val="Times New Roman"/>
      <family val="1"/>
    </font>
    <font>
      <b/>
      <sz val="9"/>
      <color theme="0"/>
      <name val="Times New Roman"/>
      <family val="1"/>
    </font>
    <font>
      <sz val="9"/>
      <color theme="4"/>
      <name val="Times New Roman"/>
      <family val="1"/>
    </font>
    <font>
      <b/>
      <sz val="10"/>
      <name val="Arial"/>
      <family val="2"/>
      <charset val="186"/>
    </font>
    <font>
      <sz val="10"/>
      <color theme="4"/>
      <name val="Times New Roman"/>
      <family val="1"/>
    </font>
    <font>
      <sz val="10"/>
      <color theme="5"/>
      <name val="Times New Roman"/>
      <family val="1"/>
      <charset val="186"/>
    </font>
    <font>
      <sz val="8"/>
      <color rgb="FF4F81BD"/>
      <name val="Times New Roman"/>
      <family val="1"/>
    </font>
    <font>
      <b/>
      <sz val="9"/>
      <color indexed="62"/>
      <name val="Times New Roman"/>
      <family val="1"/>
    </font>
    <font>
      <strike/>
      <sz val="10"/>
      <name val="Cambria"/>
      <family val="1"/>
      <charset val="186"/>
    </font>
    <font>
      <strike/>
      <sz val="8"/>
      <name val="Times New Roman"/>
      <family val="1"/>
      <charset val="186"/>
    </font>
    <font>
      <sz val="11"/>
      <name val="Times New Roman"/>
      <family val="1"/>
    </font>
    <font>
      <sz val="11"/>
      <name val="Arial"/>
      <family val="2"/>
      <charset val="186"/>
    </font>
    <font>
      <sz val="9"/>
      <color rgb="FF000000"/>
      <name val="Times New Roman"/>
      <family val="1"/>
      <charset val="186"/>
    </font>
    <font>
      <sz val="10"/>
      <color rgb="FFFF0000"/>
      <name val="Times New Roman"/>
      <family val="1"/>
      <charset val="186"/>
    </font>
    <font>
      <b/>
      <sz val="8"/>
      <color rgb="FF0070C0"/>
      <name val="Times New Roman"/>
      <family val="1"/>
    </font>
    <font>
      <sz val="10"/>
      <color theme="5"/>
      <name val="Arial"/>
      <family val="2"/>
      <charset val="186"/>
    </font>
    <font>
      <b/>
      <sz val="11"/>
      <name val="Times New Roman"/>
      <family val="1"/>
    </font>
    <font>
      <b/>
      <sz val="11"/>
      <name val="Arial"/>
      <family val="2"/>
      <charset val="186"/>
    </font>
    <font>
      <sz val="8"/>
      <color theme="4"/>
      <name val="Times New Roman"/>
      <family val="1"/>
      <charset val="186"/>
    </font>
    <font>
      <sz val="8"/>
      <color theme="5"/>
      <name val="Times New Roman"/>
      <family val="1"/>
    </font>
    <font>
      <b/>
      <sz val="9"/>
      <color rgb="FF00B0F0"/>
      <name val="Times New Roman"/>
      <family val="1"/>
    </font>
    <font>
      <b/>
      <sz val="10"/>
      <color theme="5"/>
      <name val="Times New Roman"/>
      <family val="1"/>
      <charset val="186"/>
    </font>
    <font>
      <sz val="9"/>
      <color theme="6"/>
      <name val="Times New Roman"/>
      <family val="1"/>
    </font>
    <font>
      <sz val="9"/>
      <color rgb="FF92D050"/>
      <name val="Times New Roman"/>
      <family val="1"/>
    </font>
    <font>
      <sz val="7"/>
      <name val="Times New Roman"/>
      <family val="1"/>
      <charset val="186"/>
    </font>
    <font>
      <sz val="7.5"/>
      <name val="Times New Roman"/>
      <family val="1"/>
      <charset val="186"/>
    </font>
    <font>
      <sz val="9"/>
      <color theme="5"/>
      <name val="Times New Roman"/>
      <family val="1"/>
      <charset val="186"/>
    </font>
    <font>
      <b/>
      <sz val="9"/>
      <color theme="5"/>
      <name val="Times New Roman"/>
      <family val="1"/>
      <charset val="186"/>
    </font>
  </fonts>
  <fills count="19">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rgb="FFFFFF00"/>
        <bgColor indexed="64"/>
      </patternFill>
    </fill>
    <fill>
      <patternFill patternType="solid">
        <fgColor theme="0"/>
        <bgColor rgb="FF000000"/>
      </patternFill>
    </fill>
    <fill>
      <patternFill patternType="solid">
        <fgColor theme="0" tint="-0.249977111117893"/>
        <bgColor indexed="64"/>
      </patternFill>
    </fill>
    <fill>
      <patternFill patternType="solid">
        <fgColor rgb="FF92D050"/>
        <bgColor indexed="64"/>
      </patternFill>
    </fill>
    <fill>
      <patternFill patternType="solid">
        <fgColor theme="3" tint="0.79998168889431442"/>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57">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cellStyleXfs>
  <cellXfs count="3907">
    <xf numFmtId="0" fontId="0" fillId="0" borderId="0" xfId="0"/>
    <xf numFmtId="0" fontId="2" fillId="0" borderId="0" xfId="0" applyFont="1" applyAlignment="1">
      <alignment vertical="top"/>
    </xf>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7" fillId="0" borderId="0" xfId="0" applyFont="1" applyAlignment="1">
      <alignment horizontal="center" vertical="top"/>
    </xf>
    <xf numFmtId="164" fontId="5" fillId="3" borderId="3" xfId="0" applyNumberFormat="1" applyFont="1" applyFill="1" applyBorder="1" applyAlignment="1">
      <alignment horizontal="center" vertical="center"/>
    </xf>
    <xf numFmtId="49" fontId="5" fillId="6" borderId="3" xfId="0" applyNumberFormat="1" applyFont="1" applyFill="1" applyBorder="1" applyAlignment="1">
      <alignment horizontal="center" vertical="top"/>
    </xf>
    <xf numFmtId="0" fontId="25" fillId="0" borderId="0" xfId="0" applyFont="1" applyFill="1" applyBorder="1" applyAlignment="1">
      <alignment vertical="top"/>
    </xf>
    <xf numFmtId="164" fontId="6" fillId="4" borderId="5" xfId="0" applyNumberFormat="1" applyFont="1" applyFill="1" applyBorder="1" applyAlignment="1">
      <alignment horizontal="center" vertical="top"/>
    </xf>
    <xf numFmtId="0" fontId="6" fillId="0" borderId="47" xfId="0" applyFont="1" applyFill="1" applyBorder="1" applyAlignment="1">
      <alignment horizontal="center" vertical="top"/>
    </xf>
    <xf numFmtId="164" fontId="6" fillId="4" borderId="18" xfId="0" applyNumberFormat="1" applyFont="1" applyFill="1" applyBorder="1" applyAlignment="1">
      <alignment horizontal="center" vertical="top"/>
    </xf>
    <xf numFmtId="164" fontId="5" fillId="5" borderId="53" xfId="0" applyNumberFormat="1" applyFont="1" applyFill="1" applyBorder="1" applyAlignment="1">
      <alignment horizontal="center" vertical="top"/>
    </xf>
    <xf numFmtId="1" fontId="2" fillId="0" borderId="26"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64" fontId="6" fillId="4" borderId="0"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0" fontId="18" fillId="5" borderId="42" xfId="0" applyFont="1" applyFill="1" applyBorder="1" applyAlignment="1">
      <alignment horizontal="center" vertical="top"/>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7" fillId="0" borderId="0" xfId="0" applyFont="1" applyFill="1" applyBorder="1" applyAlignment="1">
      <alignment horizontal="center"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7" borderId="3" xfId="0" applyNumberFormat="1" applyFont="1" applyFill="1" applyBorder="1" applyAlignment="1">
      <alignment horizontal="center" vertical="top" wrapText="1"/>
    </xf>
    <xf numFmtId="49" fontId="5" fillId="7" borderId="3" xfId="0" applyNumberFormat="1" applyFont="1" applyFill="1" applyBorder="1" applyAlignment="1">
      <alignment horizontal="center" vertical="top"/>
    </xf>
    <xf numFmtId="49" fontId="5" fillId="8" borderId="4" xfId="0" applyNumberFormat="1" applyFont="1" applyFill="1" applyBorder="1" applyAlignment="1">
      <alignment horizontal="center" vertical="top"/>
    </xf>
    <xf numFmtId="0" fontId="4" fillId="0" borderId="5" xfId="0" applyFont="1" applyFill="1" applyBorder="1" applyAlignment="1">
      <alignment horizontal="left" vertical="top"/>
    </xf>
    <xf numFmtId="0" fontId="6" fillId="0" borderId="66" xfId="0" applyNumberFormat="1" applyFont="1" applyFill="1" applyBorder="1" applyAlignment="1">
      <alignment horizontal="center" vertical="top"/>
    </xf>
    <xf numFmtId="0" fontId="2" fillId="0" borderId="35" xfId="0" applyFont="1" applyFill="1" applyBorder="1" applyAlignment="1">
      <alignment vertical="top"/>
    </xf>
    <xf numFmtId="0" fontId="6" fillId="0" borderId="27" xfId="0" applyNumberFormat="1" applyFont="1" applyFill="1" applyBorder="1" applyAlignment="1">
      <alignment horizontal="center" vertical="top"/>
    </xf>
    <xf numFmtId="0" fontId="6" fillId="0" borderId="51" xfId="0" applyFont="1" applyFill="1" applyBorder="1" applyAlignment="1">
      <alignment horizontal="center" vertical="top"/>
    </xf>
    <xf numFmtId="0" fontId="10" fillId="0" borderId="51" xfId="0" applyFont="1" applyFill="1" applyBorder="1" applyAlignment="1">
      <alignment horizontal="left" vertical="top"/>
    </xf>
    <xf numFmtId="0" fontId="6" fillId="0" borderId="59" xfId="0" applyNumberFormat="1" applyFont="1" applyFill="1" applyBorder="1" applyAlignment="1">
      <alignment horizontal="center" vertical="top"/>
    </xf>
    <xf numFmtId="0" fontId="2" fillId="0" borderId="7" xfId="0" applyFont="1" applyFill="1" applyBorder="1" applyAlignment="1">
      <alignment vertical="top"/>
    </xf>
    <xf numFmtId="0" fontId="6" fillId="0" borderId="20" xfId="0" applyNumberFormat="1" applyFont="1" applyFill="1" applyBorder="1" applyAlignment="1">
      <alignment horizontal="center" vertical="top"/>
    </xf>
    <xf numFmtId="9" fontId="6" fillId="0" borderId="59"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0" fontId="18" fillId="9" borderId="48" xfId="0" applyFont="1" applyFill="1" applyBorder="1" applyAlignment="1">
      <alignment horizontal="center" vertical="top"/>
    </xf>
    <xf numFmtId="0" fontId="10" fillId="0" borderId="44" xfId="0" applyFont="1" applyFill="1" applyBorder="1" applyAlignment="1">
      <alignment horizontal="left" vertical="top"/>
    </xf>
    <xf numFmtId="9" fontId="6" fillId="0" borderId="44" xfId="0" applyNumberFormat="1" applyFont="1" applyFill="1" applyBorder="1" applyAlignment="1">
      <alignment horizontal="center" vertical="top"/>
    </xf>
    <xf numFmtId="0" fontId="2" fillId="0" borderId="40" xfId="0" applyFont="1" applyFill="1" applyBorder="1" applyAlignment="1">
      <alignment vertical="top"/>
    </xf>
    <xf numFmtId="9" fontId="6" fillId="0" borderId="31" xfId="0" applyNumberFormat="1" applyFont="1" applyFill="1" applyBorder="1" applyAlignment="1">
      <alignment horizontal="center" vertical="top"/>
    </xf>
    <xf numFmtId="0" fontId="2" fillId="0" borderId="0" xfId="0" applyFont="1" applyFill="1" applyBorder="1" applyAlignment="1">
      <alignment horizontal="left" vertical="top"/>
    </xf>
    <xf numFmtId="0" fontId="4" fillId="0" borderId="52" xfId="0" applyFont="1" applyFill="1" applyBorder="1" applyAlignment="1">
      <alignment horizontal="left" vertical="top"/>
    </xf>
    <xf numFmtId="0" fontId="10" fillId="0" borderId="54" xfId="0" applyFont="1" applyFill="1" applyBorder="1" applyAlignment="1">
      <alignment horizontal="left" vertical="top"/>
    </xf>
    <xf numFmtId="0" fontId="6" fillId="0" borderId="44" xfId="0" applyNumberFormat="1" applyFont="1" applyFill="1" applyBorder="1" applyAlignment="1">
      <alignment horizontal="center" vertical="top"/>
    </xf>
    <xf numFmtId="0" fontId="6" fillId="0" borderId="66" xfId="0" applyFont="1" applyFill="1" applyBorder="1" applyAlignment="1">
      <alignment horizontal="center" vertical="top" wrapText="1"/>
    </xf>
    <xf numFmtId="0" fontId="6" fillId="0" borderId="35"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64" xfId="0" applyFont="1" applyFill="1" applyBorder="1" applyAlignment="1">
      <alignment horizontal="center" vertical="top"/>
    </xf>
    <xf numFmtId="0" fontId="6" fillId="0" borderId="59"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0" xfId="0" applyFont="1" applyFill="1" applyBorder="1" applyAlignment="1">
      <alignment horizontal="center" vertical="top" wrapText="1"/>
    </xf>
    <xf numFmtId="0" fontId="18" fillId="9" borderId="12" xfId="0" applyFont="1" applyFill="1" applyBorder="1" applyAlignment="1">
      <alignment horizontal="center" vertical="top"/>
    </xf>
    <xf numFmtId="0" fontId="27" fillId="0" borderId="42" xfId="0" applyFont="1" applyFill="1" applyBorder="1" applyAlignment="1">
      <alignment horizontal="left" vertical="center"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5" xfId="0" applyNumberFormat="1" applyFont="1" applyFill="1" applyBorder="1" applyAlignment="1">
      <alignment horizontal="center" vertical="top"/>
    </xf>
    <xf numFmtId="0" fontId="4" fillId="0" borderId="51"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0" borderId="47" xfId="0" applyNumberFormat="1" applyFont="1" applyFill="1" applyBorder="1" applyAlignment="1">
      <alignment horizontal="center" vertical="top"/>
    </xf>
    <xf numFmtId="0" fontId="4" fillId="0" borderId="42" xfId="0" applyFont="1" applyFill="1" applyBorder="1" applyAlignment="1">
      <alignment vertical="top" wrapText="1"/>
    </xf>
    <xf numFmtId="9" fontId="6" fillId="0" borderId="39"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4" fillId="0" borderId="0" xfId="0" applyFont="1" applyFill="1" applyBorder="1" applyAlignment="1">
      <alignment vertical="top"/>
    </xf>
    <xf numFmtId="0" fontId="10" fillId="0" borderId="42" xfId="0" applyFont="1" applyFill="1" applyBorder="1" applyAlignment="1">
      <alignment horizontal="left" vertical="top" wrapText="1"/>
    </xf>
    <xf numFmtId="9" fontId="6" fillId="0" borderId="6" xfId="0" applyNumberFormat="1" applyFont="1" applyFill="1" applyBorder="1" applyAlignment="1">
      <alignment horizontal="center" vertical="top"/>
    </xf>
    <xf numFmtId="9" fontId="6" fillId="0" borderId="19" xfId="0" applyNumberFormat="1" applyFont="1" applyFill="1" applyBorder="1" applyAlignment="1">
      <alignment horizontal="center" vertical="top"/>
    </xf>
    <xf numFmtId="0" fontId="4" fillId="0" borderId="54" xfId="0" applyFont="1" applyFill="1" applyBorder="1" applyAlignment="1">
      <alignment horizontal="left" vertical="top"/>
    </xf>
    <xf numFmtId="0" fontId="4" fillId="0" borderId="43" xfId="0" applyFont="1" applyFill="1" applyBorder="1" applyAlignment="1">
      <alignment horizontal="left" vertical="top"/>
    </xf>
    <xf numFmtId="49" fontId="5" fillId="8" borderId="22" xfId="0" applyNumberFormat="1" applyFont="1" applyFill="1" applyBorder="1" applyAlignment="1">
      <alignment horizontal="center" vertical="top"/>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0" fontId="6" fillId="0" borderId="43" xfId="0" applyFont="1" applyFill="1" applyBorder="1" applyAlignment="1">
      <alignment horizontal="left" vertical="top"/>
    </xf>
    <xf numFmtId="0" fontId="4" fillId="0" borderId="68" xfId="0" applyFont="1" applyFill="1" applyBorder="1" applyAlignment="1">
      <alignment horizontal="left" vertical="top"/>
    </xf>
    <xf numFmtId="0" fontId="6" fillId="0" borderId="35"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9" fontId="6" fillId="0" borderId="40" xfId="0" applyNumberFormat="1" applyFont="1" applyFill="1" applyBorder="1" applyAlignment="1">
      <alignment horizontal="center" vertical="top"/>
    </xf>
    <xf numFmtId="0" fontId="4" fillId="0" borderId="66" xfId="0" applyFont="1" applyFill="1" applyBorder="1" applyAlignment="1">
      <alignment horizontal="left" vertical="top"/>
    </xf>
    <xf numFmtId="0" fontId="7" fillId="0" borderId="59" xfId="0" applyFont="1" applyFill="1" applyBorder="1" applyAlignment="1">
      <alignment horizontal="left" vertical="top"/>
    </xf>
    <xf numFmtId="0" fontId="5" fillId="9" borderId="48" xfId="0" applyFont="1" applyFill="1" applyBorder="1" applyAlignment="1">
      <alignment horizontal="center" vertical="top"/>
    </xf>
    <xf numFmtId="49" fontId="5" fillId="7" borderId="32" xfId="0" applyNumberFormat="1" applyFont="1" applyFill="1" applyBorder="1" applyAlignment="1">
      <alignment horizontal="center" vertical="top"/>
    </xf>
    <xf numFmtId="0" fontId="2" fillId="7" borderId="23" xfId="0" applyFont="1" applyFill="1" applyBorder="1" applyAlignment="1">
      <alignment vertical="top"/>
    </xf>
    <xf numFmtId="0" fontId="2" fillId="7" borderId="24" xfId="0" applyFont="1" applyFill="1" applyBorder="1" applyAlignment="1">
      <alignment vertical="top"/>
    </xf>
    <xf numFmtId="49" fontId="5" fillId="7" borderId="66"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0" fontId="6" fillId="10" borderId="5" xfId="0"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0" fontId="6" fillId="10" borderId="55" xfId="0" applyFont="1" applyFill="1" applyBorder="1" applyAlignment="1">
      <alignment horizontal="center" vertical="top"/>
    </xf>
    <xf numFmtId="9" fontId="6" fillId="0" borderId="71"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9" fontId="6" fillId="0" borderId="74" xfId="0" applyNumberFormat="1" applyFont="1" applyFill="1" applyBorder="1" applyAlignment="1">
      <alignment horizontal="center" vertical="top"/>
    </xf>
    <xf numFmtId="0" fontId="6" fillId="10" borderId="51" xfId="0"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49" fontId="5" fillId="7" borderId="44"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1" fontId="6" fillId="0" borderId="30" xfId="0" applyNumberFormat="1" applyFont="1" applyFill="1" applyBorder="1" applyAlignment="1">
      <alignment horizontal="center" vertical="top"/>
    </xf>
    <xf numFmtId="49" fontId="5" fillId="8" borderId="35"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0" fontId="4" fillId="0" borderId="5" xfId="0" applyFont="1" applyFill="1" applyBorder="1" applyAlignment="1">
      <alignment horizontal="left" vertical="top" wrapText="1"/>
    </xf>
    <xf numFmtId="9" fontId="6" fillId="0" borderId="46" xfId="0" applyNumberFormat="1" applyFont="1" applyFill="1" applyBorder="1" applyAlignment="1">
      <alignment horizontal="center" vertical="top"/>
    </xf>
    <xf numFmtId="0" fontId="4" fillId="0" borderId="55" xfId="0" applyFont="1" applyFill="1" applyBorder="1" applyAlignment="1">
      <alignment horizontal="left" vertical="top" wrapText="1"/>
    </xf>
    <xf numFmtId="9" fontId="6" fillId="0" borderId="64" xfId="0" applyNumberFormat="1" applyFont="1" applyFill="1" applyBorder="1" applyAlignment="1">
      <alignment horizontal="center" vertical="top"/>
    </xf>
    <xf numFmtId="0" fontId="4" fillId="0" borderId="51" xfId="0" applyFont="1" applyFill="1" applyBorder="1" applyAlignment="1">
      <alignment horizontal="left" vertical="top" wrapText="1"/>
    </xf>
    <xf numFmtId="9" fontId="6" fillId="0" borderId="69"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9" fontId="4" fillId="11" borderId="59" xfId="0" applyNumberFormat="1" applyFont="1" applyFill="1" applyBorder="1" applyAlignment="1">
      <alignment vertical="top"/>
    </xf>
    <xf numFmtId="9" fontId="4" fillId="11" borderId="7" xfId="0" applyNumberFormat="1" applyFont="1" applyFill="1" applyBorder="1" applyAlignment="1">
      <alignment vertical="top"/>
    </xf>
    <xf numFmtId="9" fontId="4" fillId="11" borderId="20" xfId="0" applyNumberFormat="1" applyFont="1" applyFill="1" applyBorder="1" applyAlignment="1">
      <alignment vertical="top"/>
    </xf>
    <xf numFmtId="9" fontId="4" fillId="11" borderId="68" xfId="0" applyNumberFormat="1" applyFont="1" applyFill="1" applyBorder="1" applyAlignment="1">
      <alignment vertical="top"/>
    </xf>
    <xf numFmtId="9" fontId="4" fillId="11" borderId="38" xfId="0" applyNumberFormat="1" applyFont="1" applyFill="1" applyBorder="1" applyAlignment="1">
      <alignment vertical="top"/>
    </xf>
    <xf numFmtId="9" fontId="4" fillId="11" borderId="74" xfId="0" applyNumberFormat="1" applyFont="1" applyFill="1" applyBorder="1" applyAlignment="1">
      <alignment vertical="top"/>
    </xf>
    <xf numFmtId="9" fontId="4" fillId="11" borderId="54" xfId="0" applyNumberFormat="1" applyFont="1" applyFill="1" applyBorder="1" applyAlignment="1">
      <alignment vertical="top"/>
    </xf>
    <xf numFmtId="9" fontId="4" fillId="11" borderId="70" xfId="0" applyNumberFormat="1" applyFont="1" applyFill="1" applyBorder="1" applyAlignment="1">
      <alignment vertical="top"/>
    </xf>
    <xf numFmtId="9" fontId="4" fillId="11" borderId="56" xfId="0" applyNumberFormat="1" applyFont="1" applyFill="1" applyBorder="1" applyAlignment="1">
      <alignment vertical="top"/>
    </xf>
    <xf numFmtId="0" fontId="4" fillId="11" borderId="51" xfId="0" applyFont="1" applyFill="1" applyBorder="1" applyAlignment="1">
      <alignment vertical="top" wrapText="1"/>
    </xf>
    <xf numFmtId="0" fontId="10" fillId="0" borderId="51" xfId="0" applyFont="1" applyBorder="1" applyAlignment="1">
      <alignment wrapText="1"/>
    </xf>
    <xf numFmtId="0" fontId="10" fillId="0" borderId="51" xfId="0" applyFont="1" applyFill="1" applyBorder="1" applyAlignment="1">
      <alignment vertical="top" wrapText="1"/>
    </xf>
    <xf numFmtId="9" fontId="10" fillId="11" borderId="54" xfId="0" applyNumberFormat="1" applyFont="1" applyFill="1" applyBorder="1" applyAlignment="1">
      <alignment horizontal="center" vertical="top"/>
    </xf>
    <xf numFmtId="9" fontId="10" fillId="11" borderId="70" xfId="0" applyNumberFormat="1" applyFont="1" applyFill="1" applyBorder="1" applyAlignment="1">
      <alignment horizontal="center" vertical="top"/>
    </xf>
    <xf numFmtId="9" fontId="10" fillId="11" borderId="56" xfId="0" applyNumberFormat="1" applyFont="1" applyFill="1" applyBorder="1" applyAlignment="1">
      <alignment horizontal="center" vertical="top"/>
    </xf>
    <xf numFmtId="0" fontId="10" fillId="0" borderId="51" xfId="0" applyFont="1" applyFill="1" applyBorder="1" applyAlignment="1">
      <alignment horizontal="left" vertical="top" wrapText="1"/>
    </xf>
    <xf numFmtId="9" fontId="10" fillId="0" borderId="54" xfId="0" applyNumberFormat="1" applyFont="1" applyFill="1" applyBorder="1" applyAlignment="1">
      <alignment horizontal="center" vertical="top"/>
    </xf>
    <xf numFmtId="9" fontId="10" fillId="0" borderId="70" xfId="0" applyNumberFormat="1" applyFont="1" applyFill="1" applyBorder="1" applyAlignment="1">
      <alignment horizontal="center" vertical="top"/>
    </xf>
    <xf numFmtId="9" fontId="10" fillId="0" borderId="56" xfId="0" applyNumberFormat="1" applyFont="1" applyFill="1" applyBorder="1" applyAlignment="1">
      <alignment horizontal="center" vertical="top"/>
    </xf>
    <xf numFmtId="9" fontId="4" fillId="0" borderId="54" xfId="0" applyNumberFormat="1" applyFont="1" applyFill="1" applyBorder="1" applyAlignment="1">
      <alignment horizontal="center" vertical="top"/>
    </xf>
    <xf numFmtId="9" fontId="4" fillId="0" borderId="70" xfId="0" applyNumberFormat="1" applyFont="1" applyFill="1" applyBorder="1" applyAlignment="1">
      <alignment horizontal="center" vertical="top"/>
    </xf>
    <xf numFmtId="9" fontId="4" fillId="0" borderId="56" xfId="0" applyNumberFormat="1" applyFont="1" applyFill="1" applyBorder="1" applyAlignment="1">
      <alignment horizontal="center" vertical="top"/>
    </xf>
    <xf numFmtId="0" fontId="15" fillId="0" borderId="42" xfId="0" applyFont="1" applyFill="1" applyBorder="1" applyAlignment="1">
      <alignment horizontal="left"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0" fontId="2" fillId="0" borderId="54" xfId="0" applyFont="1" applyFill="1" applyBorder="1" applyAlignment="1">
      <alignment vertical="top"/>
    </xf>
    <xf numFmtId="0" fontId="2" fillId="0" borderId="6" xfId="0" applyFont="1" applyFill="1" applyBorder="1" applyAlignment="1">
      <alignment vertical="top"/>
    </xf>
    <xf numFmtId="0" fontId="2" fillId="0" borderId="67" xfId="0" applyFont="1" applyFill="1" applyBorder="1" applyAlignment="1">
      <alignment vertical="top"/>
    </xf>
    <xf numFmtId="0" fontId="19" fillId="0" borderId="0" xfId="0" applyFont="1" applyFill="1" applyBorder="1" applyAlignment="1">
      <alignment vertical="top"/>
    </xf>
    <xf numFmtId="0" fontId="4" fillId="0" borderId="28" xfId="0" applyFont="1" applyFill="1" applyBorder="1" applyAlignment="1">
      <alignment horizontal="left" vertical="top"/>
    </xf>
    <xf numFmtId="1" fontId="6" fillId="0" borderId="19" xfId="0" applyNumberFormat="1" applyFont="1" applyFill="1" applyBorder="1" applyAlignment="1">
      <alignment horizontal="center" vertical="top"/>
    </xf>
    <xf numFmtId="0" fontId="4" fillId="0" borderId="41" xfId="0" applyFont="1" applyFill="1" applyBorder="1" applyAlignment="1">
      <alignment horizontal="left" vertical="top"/>
    </xf>
    <xf numFmtId="0" fontId="4" fillId="0" borderId="65" xfId="0" applyFont="1" applyFill="1" applyBorder="1" applyAlignment="1">
      <alignment horizontal="left" vertical="top"/>
    </xf>
    <xf numFmtId="0" fontId="2" fillId="8" borderId="24" xfId="0" applyFont="1" applyFill="1" applyBorder="1" applyAlignment="1">
      <alignment vertical="top"/>
    </xf>
    <xf numFmtId="0" fontId="6" fillId="0" borderId="0" xfId="0" applyFont="1" applyFill="1" applyBorder="1" applyAlignment="1">
      <alignment vertical="top"/>
    </xf>
    <xf numFmtId="49" fontId="5" fillId="13" borderId="3" xfId="0" applyNumberFormat="1" applyFont="1" applyFill="1" applyBorder="1" applyAlignment="1">
      <alignment horizontal="center" vertical="top"/>
    </xf>
    <xf numFmtId="0" fontId="2" fillId="0" borderId="0" xfId="0" applyNumberFormat="1" applyFont="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1" xfId="0" applyFont="1" applyFill="1" applyBorder="1" applyAlignment="1">
      <alignment horizontal="center" vertical="center" textRotation="90" wrapText="1"/>
    </xf>
    <xf numFmtId="164" fontId="4" fillId="0" borderId="5" xfId="0" applyNumberFormat="1" applyFont="1" applyFill="1" applyBorder="1" applyAlignment="1">
      <alignment horizontal="center" vertical="center"/>
    </xf>
    <xf numFmtId="0" fontId="4" fillId="0" borderId="0" xfId="0" applyFont="1" applyFill="1" applyBorder="1" applyAlignment="1">
      <alignment horizontal="center" vertical="top" wrapText="1"/>
    </xf>
    <xf numFmtId="164" fontId="3" fillId="0" borderId="14" xfId="0" applyNumberFormat="1" applyFont="1" applyFill="1" applyBorder="1" applyAlignment="1">
      <alignment horizontal="center" vertical="top"/>
    </xf>
    <xf numFmtId="164" fontId="4" fillId="0" borderId="25" xfId="0" applyNumberFormat="1" applyFont="1" applyFill="1" applyBorder="1" applyAlignment="1">
      <alignment horizontal="center" vertical="top"/>
    </xf>
    <xf numFmtId="164" fontId="4" fillId="0" borderId="5" xfId="0" applyNumberFormat="1" applyFont="1" applyFill="1" applyBorder="1" applyAlignment="1">
      <alignment horizontal="center" vertical="top"/>
    </xf>
    <xf numFmtId="164" fontId="4" fillId="0" borderId="52" xfId="0" applyNumberFormat="1" applyFont="1" applyFill="1" applyBorder="1" applyAlignment="1">
      <alignment horizontal="center" vertical="top"/>
    </xf>
    <xf numFmtId="0" fontId="4" fillId="0" borderId="46" xfId="0" applyFont="1" applyFill="1" applyBorder="1" applyAlignment="1">
      <alignment horizontal="center" vertical="top"/>
    </xf>
    <xf numFmtId="0" fontId="4" fillId="0" borderId="30" xfId="0" applyFont="1" applyFill="1" applyBorder="1" applyAlignment="1">
      <alignment horizontal="center" vertical="top" wrapText="1"/>
    </xf>
    <xf numFmtId="164" fontId="5" fillId="7" borderId="49" xfId="0" applyNumberFormat="1" applyFont="1" applyFill="1" applyBorder="1" applyAlignment="1">
      <alignment horizontal="center" vertical="top"/>
    </xf>
    <xf numFmtId="0" fontId="6" fillId="0" borderId="18" xfId="0" applyFont="1" applyBorder="1" applyAlignment="1">
      <alignment horizontal="center" vertical="top"/>
    </xf>
    <xf numFmtId="0" fontId="15" fillId="0" borderId="0" xfId="0" applyFont="1"/>
    <xf numFmtId="0" fontId="2" fillId="0" borderId="0" xfId="5" applyFont="1" applyAlignment="1">
      <alignment vertical="top"/>
    </xf>
    <xf numFmtId="0" fontId="32" fillId="0" borderId="0" xfId="5" applyFont="1" applyAlignment="1">
      <alignment vertical="top"/>
    </xf>
    <xf numFmtId="0" fontId="32" fillId="0" borderId="0" xfId="5" applyNumberFormat="1" applyFont="1" applyAlignment="1">
      <alignment vertical="top"/>
    </xf>
    <xf numFmtId="0" fontId="30" fillId="0" borderId="0" xfId="5" applyFont="1" applyAlignment="1">
      <alignment horizontal="center" vertical="top"/>
    </xf>
    <xf numFmtId="0" fontId="8" fillId="0" borderId="0" xfId="5" applyFont="1" applyAlignment="1">
      <alignment horizontal="left" vertical="top" wrapText="1"/>
    </xf>
    <xf numFmtId="0" fontId="4" fillId="0" borderId="0" xfId="5" applyFont="1" applyFill="1" applyAlignment="1">
      <alignment horizontal="center" vertical="top"/>
    </xf>
    <xf numFmtId="0" fontId="2" fillId="0" borderId="1" xfId="5" applyFont="1" applyFill="1" applyBorder="1" applyAlignment="1">
      <alignment horizontal="center" vertical="center" textRotation="90" wrapText="1"/>
    </xf>
    <xf numFmtId="0" fontId="2" fillId="0" borderId="1" xfId="5" applyFont="1" applyBorder="1" applyAlignment="1">
      <alignment horizontal="center" vertical="center" textRotation="90"/>
    </xf>
    <xf numFmtId="0" fontId="2" fillId="0" borderId="2" xfId="5" applyFont="1" applyBorder="1" applyAlignment="1">
      <alignment horizontal="center" vertical="center" textRotation="90"/>
    </xf>
    <xf numFmtId="49" fontId="5" fillId="2" borderId="3" xfId="5" applyNumberFormat="1" applyFont="1" applyFill="1" applyBorder="1" applyAlignment="1">
      <alignment horizontal="center" vertical="top" wrapText="1"/>
    </xf>
    <xf numFmtId="49" fontId="5" fillId="2" borderId="3" xfId="5" applyNumberFormat="1" applyFont="1" applyFill="1" applyBorder="1" applyAlignment="1">
      <alignment horizontal="center" vertical="top"/>
    </xf>
    <xf numFmtId="49" fontId="28" fillId="3" borderId="4" xfId="5" applyNumberFormat="1" applyFont="1" applyFill="1" applyBorder="1" applyAlignment="1">
      <alignment horizontal="center" vertical="top"/>
    </xf>
    <xf numFmtId="164" fontId="6" fillId="0" borderId="15" xfId="5" applyNumberFormat="1" applyFont="1" applyFill="1" applyBorder="1" applyAlignment="1">
      <alignment horizontal="center" vertical="top"/>
    </xf>
    <xf numFmtId="164" fontId="6" fillId="0" borderId="14" xfId="5" applyNumberFormat="1" applyFont="1" applyFill="1" applyBorder="1" applyAlignment="1">
      <alignment horizontal="center" vertical="top"/>
    </xf>
    <xf numFmtId="164" fontId="6" fillId="0" borderId="76" xfId="5" applyNumberFormat="1" applyFont="1" applyFill="1" applyBorder="1" applyAlignment="1">
      <alignment horizontal="center" vertical="top"/>
    </xf>
    <xf numFmtId="164" fontId="6" fillId="0" borderId="25" xfId="5" applyNumberFormat="1" applyFont="1" applyFill="1" applyBorder="1" applyAlignment="1">
      <alignment horizontal="center" vertical="top"/>
    </xf>
    <xf numFmtId="164" fontId="6" fillId="4" borderId="5" xfId="5" applyNumberFormat="1" applyFont="1" applyFill="1" applyBorder="1" applyAlignment="1">
      <alignment horizontal="center" vertical="top"/>
    </xf>
    <xf numFmtId="164" fontId="6" fillId="0" borderId="46" xfId="5" applyNumberFormat="1" applyFont="1" applyFill="1" applyBorder="1" applyAlignment="1">
      <alignment horizontal="center" vertical="top"/>
    </xf>
    <xf numFmtId="0" fontId="6" fillId="4" borderId="15" xfId="5" applyFont="1" applyFill="1" applyBorder="1" applyAlignment="1">
      <alignment vertical="top" wrapText="1"/>
    </xf>
    <xf numFmtId="0" fontId="2" fillId="0" borderId="14" xfId="5" applyFont="1" applyFill="1" applyBorder="1" applyAlignment="1">
      <alignment horizontal="center" vertical="top"/>
    </xf>
    <xf numFmtId="0" fontId="2" fillId="0" borderId="16" xfId="5" applyFont="1" applyFill="1" applyBorder="1" applyAlignment="1">
      <alignment horizontal="center" vertical="top"/>
    </xf>
    <xf numFmtId="0" fontId="6" fillId="0" borderId="51" xfId="5" applyFont="1" applyFill="1" applyBorder="1" applyAlignment="1">
      <alignment horizontal="center" vertical="top"/>
    </xf>
    <xf numFmtId="164" fontId="6" fillId="0" borderId="78" xfId="5" applyNumberFormat="1" applyFont="1" applyFill="1" applyBorder="1" applyAlignment="1">
      <alignment horizontal="center" vertical="top"/>
    </xf>
    <xf numFmtId="164" fontId="6" fillId="0" borderId="57" xfId="5" applyNumberFormat="1" applyFont="1" applyFill="1" applyBorder="1" applyAlignment="1">
      <alignment horizontal="center" vertical="top"/>
    </xf>
    <xf numFmtId="164" fontId="6" fillId="4" borderId="51" xfId="5" applyNumberFormat="1" applyFont="1" applyFill="1" applyBorder="1" applyAlignment="1">
      <alignment horizontal="center" vertical="top"/>
    </xf>
    <xf numFmtId="164" fontId="6" fillId="0" borderId="69" xfId="5" applyNumberFormat="1" applyFont="1" applyFill="1" applyBorder="1" applyAlignment="1">
      <alignment horizontal="center" vertical="top"/>
    </xf>
    <xf numFmtId="0" fontId="2" fillId="0" borderId="36" xfId="5" applyFont="1" applyFill="1" applyBorder="1" applyAlignment="1">
      <alignment horizontal="center" vertical="top"/>
    </xf>
    <xf numFmtId="0" fontId="2" fillId="0" borderId="74" xfId="5" applyFont="1" applyFill="1" applyBorder="1" applyAlignment="1">
      <alignment horizontal="center" vertical="top"/>
    </xf>
    <xf numFmtId="0" fontId="6" fillId="0" borderId="18" xfId="5" applyFont="1" applyFill="1" applyBorder="1" applyAlignment="1">
      <alignment horizontal="center" vertical="top"/>
    </xf>
    <xf numFmtId="164" fontId="6" fillId="0" borderId="28" xfId="5" applyNumberFormat="1" applyFont="1" applyFill="1" applyBorder="1" applyAlignment="1">
      <alignment horizontal="center" vertical="top"/>
    </xf>
    <xf numFmtId="164" fontId="6" fillId="0" borderId="19" xfId="5" applyNumberFormat="1" applyFont="1" applyFill="1" applyBorder="1" applyAlignment="1">
      <alignment horizontal="center" vertical="top"/>
    </xf>
    <xf numFmtId="164" fontId="6" fillId="0" borderId="7" xfId="5" applyNumberFormat="1" applyFont="1" applyFill="1" applyBorder="1" applyAlignment="1">
      <alignment horizontal="center" vertical="top"/>
    </xf>
    <xf numFmtId="164" fontId="6" fillId="4" borderId="18" xfId="5" applyNumberFormat="1" applyFont="1" applyFill="1" applyBorder="1" applyAlignment="1">
      <alignment horizontal="center" vertical="top"/>
    </xf>
    <xf numFmtId="164" fontId="6" fillId="0" borderId="0" xfId="5" applyNumberFormat="1" applyFont="1" applyFill="1" applyBorder="1" applyAlignment="1">
      <alignment horizontal="center" vertical="top"/>
    </xf>
    <xf numFmtId="0" fontId="2" fillId="0" borderId="19" xfId="5" applyFont="1" applyFill="1" applyBorder="1" applyAlignment="1">
      <alignment horizontal="center" vertical="top"/>
    </xf>
    <xf numFmtId="0" fontId="2" fillId="0" borderId="20" xfId="5" applyFont="1" applyFill="1" applyBorder="1" applyAlignment="1">
      <alignment horizontal="center" vertical="top"/>
    </xf>
    <xf numFmtId="0" fontId="18" fillId="5" borderId="12" xfId="5" applyFont="1" applyFill="1" applyBorder="1" applyAlignment="1">
      <alignment horizontal="center" vertical="top"/>
    </xf>
    <xf numFmtId="164" fontId="5" fillId="5" borderId="1" xfId="5" applyNumberFormat="1" applyFont="1" applyFill="1" applyBorder="1" applyAlignment="1">
      <alignment horizontal="center" vertical="top"/>
    </xf>
    <xf numFmtId="164" fontId="18" fillId="5" borderId="1" xfId="5" applyNumberFormat="1" applyFont="1" applyFill="1" applyBorder="1" applyAlignment="1">
      <alignment horizontal="center" vertical="top"/>
    </xf>
    <xf numFmtId="164" fontId="5" fillId="5" borderId="63" xfId="5" applyNumberFormat="1" applyFont="1" applyFill="1" applyBorder="1" applyAlignment="1">
      <alignment horizontal="center" vertical="top"/>
    </xf>
    <xf numFmtId="164" fontId="5" fillId="5" borderId="12" xfId="5" applyNumberFormat="1" applyFont="1" applyFill="1" applyBorder="1" applyAlignment="1">
      <alignment horizontal="center" vertical="top"/>
    </xf>
    <xf numFmtId="0" fontId="2" fillId="0" borderId="9" xfId="5" applyFont="1" applyFill="1" applyBorder="1" applyAlignment="1">
      <alignment horizontal="center" vertical="top" wrapText="1"/>
    </xf>
    <xf numFmtId="0" fontId="2" fillId="0" borderId="11" xfId="5" applyFont="1" applyFill="1" applyBorder="1" applyAlignment="1">
      <alignment horizontal="center" vertical="top" wrapText="1"/>
    </xf>
    <xf numFmtId="164" fontId="6" fillId="0" borderId="17" xfId="5" applyNumberFormat="1" applyFont="1" applyFill="1" applyBorder="1" applyAlignment="1">
      <alignment horizontal="center" vertical="top"/>
    </xf>
    <xf numFmtId="0" fontId="6" fillId="0" borderId="15" xfId="5" applyFont="1" applyFill="1" applyBorder="1" applyAlignment="1" applyProtection="1">
      <alignment vertical="top" wrapText="1"/>
      <protection locked="0"/>
    </xf>
    <xf numFmtId="0" fontId="2" fillId="0" borderId="17" xfId="5" applyFont="1" applyFill="1" applyBorder="1" applyAlignment="1">
      <alignment horizontal="center" vertical="top"/>
    </xf>
    <xf numFmtId="0" fontId="2" fillId="0" borderId="46" xfId="5" applyFont="1" applyFill="1" applyBorder="1" applyAlignment="1">
      <alignment horizontal="center" vertical="top"/>
    </xf>
    <xf numFmtId="164" fontId="5" fillId="5" borderId="42" xfId="5" applyNumberFormat="1" applyFont="1" applyFill="1" applyBorder="1" applyAlignment="1">
      <alignment horizontal="center" vertical="top"/>
    </xf>
    <xf numFmtId="164" fontId="5" fillId="5" borderId="21" xfId="5" applyNumberFormat="1" applyFont="1" applyFill="1" applyBorder="1" applyAlignment="1">
      <alignment horizontal="center" vertical="top"/>
    </xf>
    <xf numFmtId="0" fontId="6" fillId="0" borderId="6" xfId="5" applyFont="1" applyFill="1" applyBorder="1" applyAlignment="1" applyProtection="1">
      <alignment vertical="top" wrapText="1"/>
      <protection locked="0"/>
    </xf>
    <xf numFmtId="0" fontId="2" fillId="0" borderId="0" xfId="5" applyFont="1" applyFill="1" applyBorder="1" applyAlignment="1">
      <alignment horizontal="center" vertical="top"/>
    </xf>
    <xf numFmtId="0" fontId="2" fillId="0" borderId="47" xfId="5" applyFont="1" applyFill="1" applyBorder="1" applyAlignment="1">
      <alignment horizontal="center" vertical="top"/>
    </xf>
    <xf numFmtId="0" fontId="6" fillId="0" borderId="39" xfId="5" applyFont="1" applyFill="1" applyBorder="1" applyAlignment="1" applyProtection="1">
      <alignment vertical="top" wrapText="1"/>
      <protection locked="0"/>
    </xf>
    <xf numFmtId="0" fontId="2" fillId="0" borderId="43" xfId="5" applyFont="1" applyFill="1" applyBorder="1" applyAlignment="1">
      <alignment horizontal="center" vertical="top" wrapText="1"/>
    </xf>
    <xf numFmtId="0" fontId="2" fillId="0" borderId="30" xfId="5" applyFont="1" applyFill="1" applyBorder="1" applyAlignment="1">
      <alignment horizontal="center" vertical="top" wrapText="1"/>
    </xf>
    <xf numFmtId="0" fontId="2" fillId="0" borderId="45" xfId="5" applyFont="1" applyFill="1" applyBorder="1" applyAlignment="1">
      <alignment horizontal="center" vertical="top" wrapText="1"/>
    </xf>
    <xf numFmtId="49" fontId="5" fillId="3" borderId="22" xfId="5" applyNumberFormat="1" applyFont="1" applyFill="1" applyBorder="1" applyAlignment="1">
      <alignment horizontal="center" vertical="top"/>
    </xf>
    <xf numFmtId="164" fontId="5" fillId="3" borderId="3" xfId="5" applyNumberFormat="1" applyFont="1" applyFill="1" applyBorder="1" applyAlignment="1">
      <alignment horizontal="center" vertical="top"/>
    </xf>
    <xf numFmtId="0" fontId="6" fillId="3" borderId="43" xfId="5" applyFont="1" applyFill="1" applyBorder="1" applyAlignment="1">
      <alignment vertical="top" wrapText="1"/>
    </xf>
    <xf numFmtId="0" fontId="2" fillId="3" borderId="43" xfId="5" applyFont="1" applyFill="1" applyBorder="1" applyAlignment="1">
      <alignment horizontal="center" vertical="top" wrapText="1"/>
    </xf>
    <xf numFmtId="0" fontId="2" fillId="3" borderId="45" xfId="5" applyFont="1" applyFill="1" applyBorder="1" applyAlignment="1">
      <alignment horizontal="center" vertical="top" wrapText="1"/>
    </xf>
    <xf numFmtId="49" fontId="5" fillId="3" borderId="4" xfId="5" applyNumberFormat="1" applyFont="1" applyFill="1" applyBorder="1" applyAlignment="1">
      <alignment horizontal="center" vertical="top"/>
    </xf>
    <xf numFmtId="49" fontId="2" fillId="0" borderId="14" xfId="5" applyNumberFormat="1" applyFont="1" applyFill="1" applyBorder="1" applyAlignment="1">
      <alignment horizontal="center" vertical="top"/>
    </xf>
    <xf numFmtId="49" fontId="2" fillId="0" borderId="16" xfId="5" applyNumberFormat="1" applyFont="1" applyFill="1" applyBorder="1" applyAlignment="1">
      <alignment horizontal="center" vertical="top"/>
    </xf>
    <xf numFmtId="49" fontId="2" fillId="0" borderId="19" xfId="5" applyNumberFormat="1" applyFont="1" applyFill="1" applyBorder="1" applyAlignment="1">
      <alignment horizontal="center" vertical="top"/>
    </xf>
    <xf numFmtId="49" fontId="2" fillId="0" borderId="20" xfId="5" applyNumberFormat="1" applyFont="1" applyFill="1" applyBorder="1" applyAlignment="1">
      <alignment horizontal="center" vertical="top"/>
    </xf>
    <xf numFmtId="49" fontId="2" fillId="0" borderId="30" xfId="5" applyNumberFormat="1" applyFont="1" applyFill="1" applyBorder="1" applyAlignment="1">
      <alignment horizontal="center" vertical="top"/>
    </xf>
    <xf numFmtId="49" fontId="2" fillId="0" borderId="31" xfId="5" applyNumberFormat="1" applyFont="1" applyFill="1" applyBorder="1" applyAlignment="1">
      <alignment horizontal="center" vertical="top"/>
    </xf>
    <xf numFmtId="49" fontId="6" fillId="0" borderId="78" xfId="5" applyNumberFormat="1" applyFont="1" applyFill="1" applyBorder="1" applyAlignment="1">
      <alignment vertical="top"/>
    </xf>
    <xf numFmtId="49" fontId="2" fillId="0" borderId="57" xfId="5" applyNumberFormat="1" applyFont="1" applyFill="1" applyBorder="1" applyAlignment="1">
      <alignment horizontal="center" vertical="top"/>
    </xf>
    <xf numFmtId="49" fontId="2" fillId="0" borderId="56" xfId="5" applyNumberFormat="1" applyFont="1" applyFill="1" applyBorder="1" applyAlignment="1">
      <alignment horizontal="center" vertical="top"/>
    </xf>
    <xf numFmtId="0" fontId="6" fillId="0" borderId="55" xfId="5" applyFont="1" applyFill="1" applyBorder="1" applyAlignment="1">
      <alignment horizontal="center" vertical="top"/>
    </xf>
    <xf numFmtId="164" fontId="6" fillId="0" borderId="37" xfId="5" applyNumberFormat="1" applyFont="1" applyFill="1" applyBorder="1" applyAlignment="1">
      <alignment horizontal="center" vertical="top"/>
    </xf>
    <xf numFmtId="164" fontId="6" fillId="0" borderId="36" xfId="5" applyNumberFormat="1" applyFont="1" applyFill="1" applyBorder="1" applyAlignment="1">
      <alignment horizontal="center" vertical="top"/>
    </xf>
    <xf numFmtId="164" fontId="6" fillId="0" borderId="5" xfId="5" applyNumberFormat="1" applyFont="1" applyFill="1" applyBorder="1" applyAlignment="1">
      <alignment horizontal="center" vertical="top"/>
    </xf>
    <xf numFmtId="49" fontId="6" fillId="0" borderId="28" xfId="5" applyNumberFormat="1" applyFont="1" applyFill="1" applyBorder="1" applyAlignment="1">
      <alignment vertical="top"/>
    </xf>
    <xf numFmtId="0" fontId="6" fillId="0" borderId="47" xfId="5" applyFont="1" applyFill="1" applyBorder="1" applyAlignment="1">
      <alignment horizontal="center" vertical="top"/>
    </xf>
    <xf numFmtId="164" fontId="6" fillId="0" borderId="18" xfId="5" applyNumberFormat="1" applyFont="1" applyFill="1" applyBorder="1" applyAlignment="1">
      <alignment horizontal="center" vertical="top"/>
    </xf>
    <xf numFmtId="49" fontId="4" fillId="0" borderId="28" xfId="5" applyNumberFormat="1" applyFont="1" applyFill="1" applyBorder="1" applyAlignment="1">
      <alignment vertical="top"/>
    </xf>
    <xf numFmtId="0" fontId="18" fillId="5" borderId="45" xfId="5" applyFont="1" applyFill="1" applyBorder="1" applyAlignment="1">
      <alignment horizontal="center" vertical="top"/>
    </xf>
    <xf numFmtId="164" fontId="5" fillId="5" borderId="30" xfId="5" applyNumberFormat="1" applyFont="1" applyFill="1" applyBorder="1" applyAlignment="1">
      <alignment horizontal="center" vertical="top"/>
    </xf>
    <xf numFmtId="49" fontId="2" fillId="0" borderId="41" xfId="5" applyNumberFormat="1" applyFont="1" applyFill="1" applyBorder="1" applyAlignment="1">
      <alignment horizontal="center" vertical="top"/>
    </xf>
    <xf numFmtId="0" fontId="6" fillId="0" borderId="46" xfId="5" applyFont="1" applyFill="1" applyBorder="1" applyAlignment="1">
      <alignment horizontal="center" vertical="top"/>
    </xf>
    <xf numFmtId="49" fontId="2" fillId="0" borderId="26" xfId="5" applyNumberFormat="1" applyFont="1" applyFill="1" applyBorder="1" applyAlignment="1">
      <alignment horizontal="center" vertical="top"/>
    </xf>
    <xf numFmtId="49" fontId="2" fillId="0" borderId="27" xfId="5" applyNumberFormat="1" applyFont="1" applyFill="1" applyBorder="1" applyAlignment="1">
      <alignment horizontal="center" vertical="top"/>
    </xf>
    <xf numFmtId="0" fontId="18" fillId="5" borderId="48" xfId="5" applyFont="1" applyFill="1" applyBorder="1" applyAlignment="1">
      <alignment horizontal="center" vertical="top"/>
    </xf>
    <xf numFmtId="164" fontId="6" fillId="0" borderId="55" xfId="5" applyNumberFormat="1" applyFont="1" applyFill="1" applyBorder="1" applyAlignment="1">
      <alignment horizontal="center" vertical="top"/>
    </xf>
    <xf numFmtId="49" fontId="5" fillId="2" borderId="32" xfId="5" applyNumberFormat="1" applyFont="1" applyFill="1" applyBorder="1" applyAlignment="1">
      <alignment horizontal="center" vertical="top"/>
    </xf>
    <xf numFmtId="164" fontId="5" fillId="3" borderId="49" xfId="5" applyNumberFormat="1" applyFont="1" applyFill="1" applyBorder="1" applyAlignment="1">
      <alignment horizontal="center" vertical="top"/>
    </xf>
    <xf numFmtId="164" fontId="5" fillId="3" borderId="33" xfId="5" applyNumberFormat="1" applyFont="1" applyFill="1" applyBorder="1" applyAlignment="1">
      <alignment horizontal="center" vertical="top"/>
    </xf>
    <xf numFmtId="0" fontId="2" fillId="3" borderId="23" xfId="5" applyFont="1" applyFill="1" applyBorder="1" applyAlignment="1">
      <alignment horizontal="center" vertical="top" wrapText="1"/>
    </xf>
    <xf numFmtId="0" fontId="2" fillId="3" borderId="24" xfId="5" applyFont="1" applyFill="1" applyBorder="1" applyAlignment="1">
      <alignment horizontal="center" vertical="top" wrapText="1"/>
    </xf>
    <xf numFmtId="49" fontId="5" fillId="2" borderId="66" xfId="5" applyNumberFormat="1" applyFont="1" applyFill="1" applyBorder="1" applyAlignment="1">
      <alignment horizontal="center" vertical="top"/>
    </xf>
    <xf numFmtId="49" fontId="5" fillId="3" borderId="35" xfId="5" applyNumberFormat="1" applyFont="1" applyFill="1" applyBorder="1" applyAlignment="1">
      <alignment horizontal="center" vertical="top"/>
    </xf>
    <xf numFmtId="49" fontId="5" fillId="2" borderId="44" xfId="5" applyNumberFormat="1" applyFont="1" applyFill="1" applyBorder="1" applyAlignment="1">
      <alignment horizontal="center" vertical="top"/>
    </xf>
    <xf numFmtId="49" fontId="5" fillId="3" borderId="40" xfId="5" applyNumberFormat="1" applyFont="1" applyFill="1" applyBorder="1" applyAlignment="1">
      <alignment horizontal="center" vertical="top"/>
    </xf>
    <xf numFmtId="164" fontId="6" fillId="0" borderId="9" xfId="5" applyNumberFormat="1" applyFont="1" applyFill="1" applyBorder="1" applyAlignment="1">
      <alignment horizontal="center" vertical="top"/>
    </xf>
    <xf numFmtId="164" fontId="6" fillId="0" borderId="72" xfId="5" applyNumberFormat="1" applyFont="1" applyFill="1" applyBorder="1" applyAlignment="1">
      <alignment horizontal="center" vertical="top"/>
    </xf>
    <xf numFmtId="164" fontId="6" fillId="0" borderId="8" xfId="0" applyNumberFormat="1" applyFont="1" applyBorder="1" applyAlignment="1">
      <alignment horizontal="center" vertical="top"/>
    </xf>
    <xf numFmtId="164" fontId="6" fillId="0" borderId="36" xfId="0" applyNumberFormat="1" applyFont="1" applyBorder="1" applyAlignment="1">
      <alignment horizontal="center" vertical="top"/>
    </xf>
    <xf numFmtId="164" fontId="6" fillId="0" borderId="38" xfId="0" applyNumberFormat="1" applyFont="1" applyBorder="1" applyAlignment="1">
      <alignment horizontal="center" vertical="top"/>
    </xf>
    <xf numFmtId="164" fontId="6" fillId="0" borderId="5" xfId="0" applyNumberFormat="1" applyFont="1" applyBorder="1" applyAlignment="1">
      <alignment horizontal="center" vertical="top"/>
    </xf>
    <xf numFmtId="49" fontId="17" fillId="0" borderId="47" xfId="5" applyNumberFormat="1" applyFont="1" applyBorder="1" applyAlignment="1">
      <alignment horizontal="center" vertical="top"/>
    </xf>
    <xf numFmtId="49" fontId="2" fillId="0" borderId="47" xfId="5" applyNumberFormat="1" applyFont="1" applyBorder="1" applyAlignment="1">
      <alignment horizontal="center" vertical="top"/>
    </xf>
    <xf numFmtId="0" fontId="6" fillId="0" borderId="47" xfId="0" applyFont="1" applyBorder="1" applyAlignment="1">
      <alignment horizontal="center" vertical="top"/>
    </xf>
    <xf numFmtId="0" fontId="34" fillId="0" borderId="18" xfId="0" applyFont="1" applyBorder="1" applyAlignment="1">
      <alignment horizontal="center" vertical="top"/>
    </xf>
    <xf numFmtId="49" fontId="17" fillId="0" borderId="48" xfId="5" applyNumberFormat="1" applyFont="1" applyBorder="1" applyAlignment="1">
      <alignment horizontal="center" vertical="top"/>
    </xf>
    <xf numFmtId="49" fontId="2" fillId="0" borderId="48" xfId="5" applyNumberFormat="1" applyFont="1" applyBorder="1" applyAlignment="1">
      <alignment horizontal="center" vertical="top"/>
    </xf>
    <xf numFmtId="164" fontId="6" fillId="0" borderId="61" xfId="5" applyNumberFormat="1" applyFont="1" applyFill="1" applyBorder="1" applyAlignment="1">
      <alignment horizontal="center" vertical="top"/>
    </xf>
    <xf numFmtId="164" fontId="6" fillId="0" borderId="56" xfId="5" applyNumberFormat="1" applyFont="1" applyFill="1" applyBorder="1" applyAlignment="1">
      <alignment horizontal="center" vertical="top"/>
    </xf>
    <xf numFmtId="164" fontId="6" fillId="0" borderId="51" xfId="5" applyNumberFormat="1" applyFont="1" applyFill="1" applyBorder="1" applyAlignment="1">
      <alignment horizontal="center" vertical="top"/>
    </xf>
    <xf numFmtId="164" fontId="5" fillId="5" borderId="13" xfId="5" applyNumberFormat="1" applyFont="1" applyFill="1" applyBorder="1" applyAlignment="1">
      <alignment horizontal="center" vertical="top"/>
    </xf>
    <xf numFmtId="0" fontId="6" fillId="0" borderId="50" xfId="5" applyFont="1" applyFill="1" applyBorder="1" applyAlignment="1">
      <alignment vertical="top" wrapText="1"/>
    </xf>
    <xf numFmtId="0" fontId="2" fillId="0" borderId="26" xfId="5" applyFont="1" applyFill="1" applyBorder="1" applyAlignment="1">
      <alignment horizontal="center" vertical="top"/>
    </xf>
    <xf numFmtId="0" fontId="2" fillId="0" borderId="27" xfId="5" applyFont="1" applyFill="1" applyBorder="1" applyAlignment="1">
      <alignment horizontal="center" vertical="top"/>
    </xf>
    <xf numFmtId="0" fontId="18" fillId="5" borderId="42" xfId="5" applyFont="1" applyFill="1" applyBorder="1" applyAlignment="1">
      <alignment horizontal="center" vertical="top"/>
    </xf>
    <xf numFmtId="164" fontId="5" fillId="5" borderId="41" xfId="5" applyNumberFormat="1" applyFont="1" applyFill="1" applyBorder="1" applyAlignment="1">
      <alignment horizontal="center" vertical="top"/>
    </xf>
    <xf numFmtId="164" fontId="5" fillId="5" borderId="43" xfId="5" applyNumberFormat="1" applyFont="1" applyFill="1" applyBorder="1" applyAlignment="1">
      <alignment horizontal="center" vertical="top"/>
    </xf>
    <xf numFmtId="0" fontId="2" fillId="0" borderId="30" xfId="5" applyNumberFormat="1" applyFont="1" applyFill="1" applyBorder="1" applyAlignment="1">
      <alignment horizontal="center" vertical="top"/>
    </xf>
    <xf numFmtId="0" fontId="2" fillId="0" borderId="31" xfId="5" applyNumberFormat="1" applyFont="1" applyFill="1" applyBorder="1" applyAlignment="1">
      <alignment horizontal="center" vertical="top"/>
    </xf>
    <xf numFmtId="49" fontId="6" fillId="2" borderId="39" xfId="5" applyNumberFormat="1" applyFont="1" applyFill="1" applyBorder="1" applyAlignment="1">
      <alignment horizontal="center" vertical="top"/>
    </xf>
    <xf numFmtId="0" fontId="2" fillId="0" borderId="43" xfId="5" applyNumberFormat="1" applyFont="1" applyFill="1" applyBorder="1" applyAlignment="1">
      <alignment horizontal="center" vertical="top"/>
    </xf>
    <xf numFmtId="0" fontId="2" fillId="3" borderId="32" xfId="5" applyFont="1" applyFill="1" applyBorder="1" applyAlignment="1">
      <alignment horizontal="center" vertical="top" wrapText="1"/>
    </xf>
    <xf numFmtId="164" fontId="5" fillId="2" borderId="3" xfId="5" applyNumberFormat="1" applyFont="1" applyFill="1" applyBorder="1" applyAlignment="1">
      <alignment horizontal="center" vertical="top"/>
    </xf>
    <xf numFmtId="0" fontId="2" fillId="2" borderId="23" xfId="5" applyFont="1" applyFill="1" applyBorder="1" applyAlignment="1">
      <alignment vertical="top"/>
    </xf>
    <xf numFmtId="0" fontId="2" fillId="2" borderId="24" xfId="5" applyFont="1" applyFill="1" applyBorder="1" applyAlignment="1">
      <alignment vertical="top"/>
    </xf>
    <xf numFmtId="49" fontId="5" fillId="6" borderId="3" xfId="5" applyNumberFormat="1" applyFont="1" applyFill="1" applyBorder="1" applyAlignment="1">
      <alignment horizontal="center" vertical="top"/>
    </xf>
    <xf numFmtId="164" fontId="5" fillId="6" borderId="12" xfId="5" applyNumberFormat="1" applyFont="1" applyFill="1" applyBorder="1" applyAlignment="1">
      <alignment horizontal="center" vertical="top"/>
    </xf>
    <xf numFmtId="49" fontId="4" fillId="0" borderId="0" xfId="5" applyNumberFormat="1" applyFont="1" applyFill="1" applyBorder="1" applyAlignment="1">
      <alignment vertical="top"/>
    </xf>
    <xf numFmtId="49" fontId="4" fillId="0" borderId="0" xfId="5" applyNumberFormat="1" applyFont="1" applyFill="1" applyBorder="1" applyAlignment="1">
      <alignment horizontal="right" vertical="top"/>
    </xf>
    <xf numFmtId="0" fontId="4" fillId="0" borderId="0" xfId="5" applyFont="1" applyFill="1" applyBorder="1" applyAlignment="1">
      <alignment horizontal="center" vertical="top"/>
    </xf>
    <xf numFmtId="0" fontId="2" fillId="0" borderId="0" xfId="5" applyFont="1" applyBorder="1" applyAlignment="1">
      <alignment vertical="top"/>
    </xf>
    <xf numFmtId="0" fontId="19" fillId="0" borderId="0" xfId="5" applyFont="1" applyAlignment="1">
      <alignment vertical="top"/>
    </xf>
    <xf numFmtId="0" fontId="4" fillId="0" borderId="0" xfId="0" applyFont="1" applyAlignment="1">
      <alignment horizontal="center" vertical="top"/>
    </xf>
    <xf numFmtId="0" fontId="6" fillId="0" borderId="1" xfId="0" applyFont="1" applyFill="1" applyBorder="1" applyAlignment="1">
      <alignment horizontal="center" vertical="center" textRotation="90" wrapText="1"/>
    </xf>
    <xf numFmtId="1" fontId="4" fillId="0" borderId="2" xfId="0" applyNumberFormat="1" applyFont="1" applyFill="1" applyBorder="1" applyAlignment="1">
      <alignment horizontal="center" vertical="center" textRotation="90" wrapText="1"/>
    </xf>
    <xf numFmtId="49" fontId="3" fillId="7" borderId="3" xfId="0" applyNumberFormat="1" applyFont="1" applyFill="1" applyBorder="1" applyAlignment="1">
      <alignment horizontal="center" vertical="top" wrapText="1"/>
    </xf>
    <xf numFmtId="49" fontId="3" fillId="7" borderId="3" xfId="0" applyNumberFormat="1" applyFont="1" applyFill="1" applyBorder="1" applyAlignment="1">
      <alignment horizontal="center" vertical="top"/>
    </xf>
    <xf numFmtId="49" fontId="3" fillId="8" borderId="4" xfId="0" applyNumberFormat="1" applyFont="1" applyFill="1" applyBorder="1" applyAlignment="1">
      <alignment horizontal="center" vertical="top"/>
    </xf>
    <xf numFmtId="164" fontId="4" fillId="0" borderId="6" xfId="0" applyNumberFormat="1" applyFont="1" applyFill="1" applyBorder="1" applyAlignment="1">
      <alignment vertical="top"/>
    </xf>
    <xf numFmtId="0" fontId="4" fillId="0" borderId="18" xfId="0" applyFont="1" applyFill="1" applyBorder="1" applyAlignment="1">
      <alignment vertical="top"/>
    </xf>
    <xf numFmtId="1" fontId="4" fillId="0" borderId="31" xfId="0" applyNumberFormat="1" applyFont="1" applyFill="1" applyBorder="1" applyAlignment="1">
      <alignment horizontal="center" vertical="top" wrapText="1"/>
    </xf>
    <xf numFmtId="49" fontId="3" fillId="8" borderId="35" xfId="0" applyNumberFormat="1" applyFont="1" applyFill="1" applyBorder="1" applyAlignment="1">
      <alignment horizontal="center" vertical="top"/>
    </xf>
    <xf numFmtId="49" fontId="3" fillId="8" borderId="7" xfId="0" applyNumberFormat="1" applyFont="1" applyFill="1" applyBorder="1" applyAlignment="1">
      <alignment horizontal="center" vertical="top"/>
    </xf>
    <xf numFmtId="49" fontId="3" fillId="7" borderId="39" xfId="0" applyNumberFormat="1" applyFont="1" applyFill="1" applyBorder="1" applyAlignment="1">
      <alignment vertical="top"/>
    </xf>
    <xf numFmtId="49" fontId="3" fillId="8" borderId="40" xfId="0" applyNumberFormat="1" applyFont="1" applyFill="1" applyBorder="1" applyAlignment="1">
      <alignment vertical="top"/>
    </xf>
    <xf numFmtId="0" fontId="11" fillId="0" borderId="42" xfId="0" applyFont="1" applyFill="1" applyBorder="1" applyAlignment="1">
      <alignment vertical="top" wrapText="1"/>
    </xf>
    <xf numFmtId="0" fontId="7" fillId="0" borderId="29" xfId="0" applyFont="1" applyFill="1" applyBorder="1" applyAlignment="1">
      <alignment vertical="top" wrapText="1"/>
    </xf>
    <xf numFmtId="0" fontId="4" fillId="0" borderId="1" xfId="0" applyFont="1" applyFill="1" applyBorder="1" applyAlignment="1">
      <alignment vertical="top" wrapText="1"/>
    </xf>
    <xf numFmtId="1" fontId="4" fillId="0" borderId="2" xfId="0" applyNumberFormat="1" applyFont="1" applyFill="1" applyBorder="1" applyAlignment="1">
      <alignment vertical="top" wrapText="1"/>
    </xf>
    <xf numFmtId="49" fontId="3" fillId="8" borderId="22" xfId="0" applyNumberFormat="1" applyFont="1" applyFill="1" applyBorder="1" applyAlignment="1">
      <alignment horizontal="center" vertical="top"/>
    </xf>
    <xf numFmtId="0" fontId="4" fillId="8" borderId="43" xfId="0" applyFont="1" applyFill="1" applyBorder="1" applyAlignment="1">
      <alignment vertical="top" wrapText="1"/>
    </xf>
    <xf numFmtId="0" fontId="4" fillId="8" borderId="43" xfId="0" applyFont="1" applyFill="1" applyBorder="1" applyAlignment="1">
      <alignment horizontal="center" vertical="top" wrapText="1"/>
    </xf>
    <xf numFmtId="1" fontId="4" fillId="8" borderId="45" xfId="0" applyNumberFormat="1" applyFont="1" applyFill="1" applyBorder="1" applyAlignment="1">
      <alignment horizontal="center" vertical="top" wrapText="1"/>
    </xf>
    <xf numFmtId="164" fontId="4" fillId="0" borderId="59" xfId="0" applyNumberFormat="1" applyFont="1" applyFill="1" applyBorder="1" applyAlignment="1">
      <alignment vertical="top"/>
    </xf>
    <xf numFmtId="1" fontId="4" fillId="0" borderId="19"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1" fontId="4" fillId="0" borderId="20" xfId="0" applyNumberFormat="1" applyFont="1" applyFill="1" applyBorder="1" applyAlignment="1">
      <alignment horizontal="center" vertical="center" wrapText="1"/>
    </xf>
    <xf numFmtId="0" fontId="4" fillId="0" borderId="51" xfId="0" applyFont="1" applyFill="1" applyBorder="1" applyAlignment="1">
      <alignment vertical="top" wrapText="1"/>
    </xf>
    <xf numFmtId="0" fontId="4" fillId="0" borderId="57" xfId="0" applyNumberFormat="1" applyFont="1" applyFill="1" applyBorder="1" applyAlignment="1">
      <alignment horizontal="center" vertical="center" wrapText="1"/>
    </xf>
    <xf numFmtId="0" fontId="10" fillId="0" borderId="51" xfId="0" applyFont="1" applyBorder="1" applyAlignment="1">
      <alignment vertical="center" wrapText="1"/>
    </xf>
    <xf numFmtId="1" fontId="4" fillId="0" borderId="2" xfId="0" applyNumberFormat="1" applyFont="1" applyFill="1" applyBorder="1" applyAlignment="1">
      <alignment horizontal="center" vertical="top" wrapText="1"/>
    </xf>
    <xf numFmtId="49" fontId="3" fillId="7" borderId="32" xfId="0" applyNumberFormat="1" applyFont="1" applyFill="1" applyBorder="1" applyAlignment="1">
      <alignment horizontal="center" vertical="top"/>
    </xf>
    <xf numFmtId="164" fontId="3" fillId="0" borderId="19" xfId="0" applyNumberFormat="1" applyFont="1" applyFill="1" applyBorder="1" applyAlignment="1">
      <alignment horizontal="center" vertical="top" wrapText="1"/>
    </xf>
    <xf numFmtId="164" fontId="4" fillId="10" borderId="18" xfId="0" applyNumberFormat="1" applyFont="1" applyFill="1" applyBorder="1" applyAlignment="1">
      <alignment vertical="top"/>
    </xf>
    <xf numFmtId="0" fontId="4" fillId="0" borderId="73"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59" xfId="0" applyFont="1" applyFill="1" applyBorder="1" applyAlignment="1">
      <alignment horizontal="left" vertical="center"/>
    </xf>
    <xf numFmtId="0" fontId="4" fillId="0" borderId="54" xfId="0" applyFont="1" applyFill="1" applyBorder="1" applyAlignment="1">
      <alignment horizontal="left" vertical="center" wrapText="1"/>
    </xf>
    <xf numFmtId="164" fontId="4" fillId="0" borderId="56"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80" xfId="0" applyNumberFormat="1" applyFont="1" applyFill="1" applyBorder="1" applyAlignment="1">
      <alignment horizontal="center" vertical="center"/>
    </xf>
    <xf numFmtId="1" fontId="4" fillId="0" borderId="19"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1" fontId="4" fillId="0" borderId="47"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1" fontId="4" fillId="0" borderId="80" xfId="0" applyNumberFormat="1" applyFont="1" applyFill="1" applyBorder="1" applyAlignment="1">
      <alignment horizontal="center" vertical="center"/>
    </xf>
    <xf numFmtId="0" fontId="4" fillId="0" borderId="10" xfId="0" applyFont="1" applyFill="1" applyBorder="1" applyAlignment="1">
      <alignment horizontal="left" vertical="center" wrapText="1"/>
    </xf>
    <xf numFmtId="0" fontId="4" fillId="0" borderId="6" xfId="0" applyFont="1" applyFill="1" applyBorder="1" applyAlignment="1">
      <alignment horizontal="left" vertical="center" wrapText="1"/>
    </xf>
    <xf numFmtId="1" fontId="4" fillId="0" borderId="20" xfId="0" applyNumberFormat="1" applyFont="1" applyFill="1" applyBorder="1" applyAlignment="1">
      <alignment horizontal="center" vertical="center"/>
    </xf>
    <xf numFmtId="164" fontId="4" fillId="0" borderId="28" xfId="0" applyNumberFormat="1" applyFont="1" applyFill="1" applyBorder="1" applyAlignment="1">
      <alignment vertical="top"/>
    </xf>
    <xf numFmtId="164" fontId="4" fillId="0" borderId="7" xfId="0" applyNumberFormat="1" applyFont="1" applyFill="1" applyBorder="1" applyAlignment="1">
      <alignment horizontal="center" vertical="top"/>
    </xf>
    <xf numFmtId="0" fontId="4" fillId="0" borderId="12" xfId="0" applyFont="1" applyFill="1" applyBorder="1" applyAlignment="1">
      <alignment vertical="top" wrapText="1"/>
    </xf>
    <xf numFmtId="0" fontId="11" fillId="9" borderId="49" xfId="0" applyFont="1" applyFill="1" applyBorder="1" applyAlignment="1">
      <alignment horizontal="center" vertical="top"/>
    </xf>
    <xf numFmtId="164" fontId="3" fillId="8" borderId="33" xfId="0" applyNumberFormat="1" applyFont="1" applyFill="1" applyBorder="1" applyAlignment="1">
      <alignment horizontal="center" vertical="top"/>
    </xf>
    <xf numFmtId="0" fontId="4" fillId="8" borderId="23" xfId="0" applyFont="1" applyFill="1" applyBorder="1" applyAlignment="1">
      <alignment horizontal="center" vertical="top" wrapText="1"/>
    </xf>
    <xf numFmtId="1" fontId="4" fillId="8" borderId="24" xfId="0" applyNumberFormat="1" applyFont="1" applyFill="1" applyBorder="1" applyAlignment="1">
      <alignment horizontal="center" vertical="top" wrapText="1"/>
    </xf>
    <xf numFmtId="0" fontId="4" fillId="0" borderId="76" xfId="0" applyFont="1" applyFill="1" applyBorder="1" applyAlignment="1">
      <alignment vertical="center" wrapText="1"/>
    </xf>
    <xf numFmtId="0" fontId="4" fillId="0" borderId="14"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top" wrapText="1"/>
    </xf>
    <xf numFmtId="164" fontId="4" fillId="0" borderId="0" xfId="0" applyNumberFormat="1" applyFont="1" applyFill="1" applyBorder="1" applyAlignment="1">
      <alignment horizontal="center" vertical="top"/>
    </xf>
    <xf numFmtId="0" fontId="10" fillId="0" borderId="42" xfId="0" applyFont="1" applyFill="1" applyBorder="1" applyAlignment="1">
      <alignment vertical="top" wrapText="1"/>
    </xf>
    <xf numFmtId="49" fontId="3" fillId="7" borderId="66" xfId="0" applyNumberFormat="1" applyFont="1" applyFill="1" applyBorder="1" applyAlignment="1">
      <alignment horizontal="center" vertical="top"/>
    </xf>
    <xf numFmtId="49" fontId="3" fillId="7" borderId="44" xfId="0" applyNumberFormat="1" applyFont="1" applyFill="1" applyBorder="1" applyAlignment="1">
      <alignment horizontal="center" vertical="top"/>
    </xf>
    <xf numFmtId="0" fontId="4" fillId="7" borderId="23" xfId="0" applyFont="1" applyFill="1" applyBorder="1" applyAlignment="1">
      <alignment vertical="top"/>
    </xf>
    <xf numFmtId="0" fontId="4" fillId="7" borderId="23" xfId="0" applyFont="1" applyFill="1" applyBorder="1" applyAlignment="1">
      <alignment vertical="top" wrapText="1"/>
    </xf>
    <xf numFmtId="1" fontId="4" fillId="7" borderId="24" xfId="0" applyNumberFormat="1" applyFont="1" applyFill="1" applyBorder="1" applyAlignment="1">
      <alignment vertical="top" wrapText="1"/>
    </xf>
    <xf numFmtId="49" fontId="3" fillId="13" borderId="3" xfId="0" applyNumberFormat="1" applyFont="1" applyFill="1" applyBorder="1" applyAlignment="1">
      <alignment horizontal="center" vertical="top"/>
    </xf>
    <xf numFmtId="164" fontId="5" fillId="13" borderId="12" xfId="0" applyNumberFormat="1" applyFont="1" applyFill="1" applyBorder="1" applyAlignment="1">
      <alignment horizontal="center" vertical="top"/>
    </xf>
    <xf numFmtId="49" fontId="2" fillId="0" borderId="0" xfId="0" applyNumberFormat="1" applyFont="1" applyFill="1" applyBorder="1" applyAlignment="1">
      <alignment horizontal="right" vertical="top"/>
    </xf>
    <xf numFmtId="1" fontId="4" fillId="0" borderId="0" xfId="0" applyNumberFormat="1" applyFont="1" applyFill="1" applyBorder="1" applyAlignment="1">
      <alignment horizontal="center" vertical="top" wrapText="1"/>
    </xf>
    <xf numFmtId="0" fontId="4" fillId="0" borderId="0" xfId="0" applyFont="1" applyFill="1" applyBorder="1" applyAlignment="1">
      <alignment vertical="top" wrapText="1"/>
    </xf>
    <xf numFmtId="1" fontId="4" fillId="0" borderId="0" xfId="0" applyNumberFormat="1" applyFont="1" applyFill="1" applyBorder="1" applyAlignment="1">
      <alignment vertical="top" wrapText="1"/>
    </xf>
    <xf numFmtId="0" fontId="6" fillId="0" borderId="36" xfId="0" applyFont="1" applyFill="1" applyBorder="1" applyAlignment="1">
      <alignment horizontal="center" vertical="top" wrapText="1"/>
    </xf>
    <xf numFmtId="0" fontId="4" fillId="0" borderId="9" xfId="0" applyFont="1" applyFill="1" applyBorder="1" applyAlignment="1">
      <alignment horizontal="center" vertical="center" wrapText="1"/>
    </xf>
    <xf numFmtId="1" fontId="4" fillId="0" borderId="80" xfId="0" applyNumberFormat="1"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19" xfId="0" applyFont="1" applyFill="1" applyBorder="1" applyAlignment="1">
      <alignment horizontal="center" vertical="top" wrapText="1"/>
    </xf>
    <xf numFmtId="164" fontId="3" fillId="9" borderId="33" xfId="0" applyNumberFormat="1" applyFont="1" applyFill="1" applyBorder="1" applyAlignment="1">
      <alignment horizontal="right" vertical="center"/>
    </xf>
    <xf numFmtId="164" fontId="3" fillId="9" borderId="24" xfId="0" applyNumberFormat="1" applyFont="1" applyFill="1" applyBorder="1" applyAlignment="1">
      <alignment horizontal="right" vertical="center"/>
    </xf>
    <xf numFmtId="0" fontId="4" fillId="0" borderId="18" xfId="0" applyFont="1" applyFill="1" applyBorder="1" applyAlignment="1">
      <alignment horizontal="center" vertical="center" wrapText="1"/>
    </xf>
    <xf numFmtId="164" fontId="4" fillId="0" borderId="28" xfId="0" applyNumberFormat="1" applyFont="1" applyFill="1" applyBorder="1" applyAlignment="1">
      <alignment horizontal="right" vertical="center"/>
    </xf>
    <xf numFmtId="164" fontId="4" fillId="0" borderId="0" xfId="0" applyNumberFormat="1" applyFont="1" applyFill="1" applyBorder="1" applyAlignment="1">
      <alignment horizontal="right" vertical="center"/>
    </xf>
    <xf numFmtId="164" fontId="4" fillId="0" borderId="7" xfId="0" applyNumberFormat="1" applyFont="1" applyFill="1" applyBorder="1" applyAlignment="1">
      <alignment horizontal="right" vertical="center"/>
    </xf>
    <xf numFmtId="164" fontId="4" fillId="0" borderId="18" xfId="0" applyNumberFormat="1" applyFont="1" applyFill="1" applyBorder="1" applyAlignment="1">
      <alignment horizontal="right" vertical="center" wrapText="1"/>
    </xf>
    <xf numFmtId="164" fontId="4" fillId="0" borderId="47" xfId="0" applyNumberFormat="1" applyFont="1" applyFill="1" applyBorder="1" applyAlignment="1">
      <alignment horizontal="right" vertical="center"/>
    </xf>
    <xf numFmtId="0" fontId="4" fillId="0" borderId="78" xfId="0" applyFont="1" applyFill="1" applyBorder="1" applyAlignment="1">
      <alignment vertical="center" wrapText="1"/>
    </xf>
    <xf numFmtId="1" fontId="4" fillId="0" borderId="11" xfId="0" applyNumberFormat="1" applyFont="1" applyFill="1" applyBorder="1" applyAlignment="1">
      <alignment horizontal="center" vertical="center" wrapText="1"/>
    </xf>
    <xf numFmtId="0" fontId="4" fillId="0" borderId="42" xfId="0" applyFont="1" applyFill="1" applyBorder="1" applyAlignment="1">
      <alignment horizontal="center" vertical="center" wrapText="1"/>
    </xf>
    <xf numFmtId="164" fontId="4" fillId="0" borderId="42" xfId="0" applyNumberFormat="1" applyFont="1" applyFill="1" applyBorder="1" applyAlignment="1">
      <alignment horizontal="right" vertical="center" wrapText="1"/>
    </xf>
    <xf numFmtId="0" fontId="3" fillId="9" borderId="32" xfId="0" applyFont="1" applyFill="1" applyBorder="1" applyAlignment="1">
      <alignment horizontal="center" vertical="center"/>
    </xf>
    <xf numFmtId="164" fontId="3" fillId="9" borderId="4" xfId="0" applyNumberFormat="1" applyFont="1" applyFill="1" applyBorder="1" applyAlignment="1">
      <alignment horizontal="right" vertical="center"/>
    </xf>
    <xf numFmtId="164" fontId="3" fillId="9" borderId="22" xfId="0" applyNumberFormat="1" applyFont="1" applyFill="1" applyBorder="1" applyAlignment="1">
      <alignment horizontal="right" vertical="center"/>
    </xf>
    <xf numFmtId="164" fontId="3" fillId="9" borderId="49" xfId="0" applyNumberFormat="1" applyFont="1" applyFill="1" applyBorder="1" applyAlignment="1">
      <alignment horizontal="right" vertical="center"/>
    </xf>
    <xf numFmtId="164" fontId="3" fillId="8" borderId="39" xfId="0" applyNumberFormat="1" applyFont="1" applyFill="1" applyBorder="1" applyAlignment="1">
      <alignment horizontal="right" vertical="center"/>
    </xf>
    <xf numFmtId="164" fontId="3" fillId="8" borderId="30" xfId="0" applyNumberFormat="1" applyFont="1" applyFill="1" applyBorder="1" applyAlignment="1">
      <alignment horizontal="right" vertical="center"/>
    </xf>
    <xf numFmtId="164" fontId="3" fillId="8" borderId="31" xfId="0" applyNumberFormat="1" applyFont="1" applyFill="1" applyBorder="1" applyAlignment="1">
      <alignment horizontal="right" vertical="center"/>
    </xf>
    <xf numFmtId="0" fontId="4" fillId="0" borderId="49" xfId="0" applyFont="1" applyFill="1" applyBorder="1" applyAlignment="1">
      <alignment horizontal="center" vertical="center"/>
    </xf>
    <xf numFmtId="164" fontId="3" fillId="0" borderId="26" xfId="0" applyNumberFormat="1" applyFont="1" applyFill="1" applyBorder="1" applyAlignment="1">
      <alignment horizontal="center" vertical="center"/>
    </xf>
    <xf numFmtId="164" fontId="4" fillId="0" borderId="35" xfId="0" applyNumberFormat="1" applyFont="1" applyFill="1" applyBorder="1" applyAlignment="1">
      <alignment horizontal="center" vertical="center"/>
    </xf>
    <xf numFmtId="164" fontId="4" fillId="10" borderId="50" xfId="0" applyNumberFormat="1" applyFont="1" applyFill="1" applyBorder="1" applyAlignment="1">
      <alignment horizontal="center" vertical="center"/>
    </xf>
    <xf numFmtId="164" fontId="4" fillId="0" borderId="66" xfId="0" applyNumberFormat="1" applyFont="1" applyFill="1" applyBorder="1" applyAlignment="1">
      <alignment horizontal="center" vertical="center"/>
    </xf>
    <xf numFmtId="0" fontId="3" fillId="9" borderId="49" xfId="0" applyFont="1" applyFill="1" applyBorder="1" applyAlignment="1">
      <alignment horizontal="center" vertical="top"/>
    </xf>
    <xf numFmtId="164" fontId="3" fillId="9" borderId="33" xfId="0" applyNumberFormat="1" applyFont="1" applyFill="1" applyBorder="1" applyAlignment="1">
      <alignment horizontal="center" vertical="top"/>
    </xf>
    <xf numFmtId="164" fontId="3" fillId="9" borderId="4" xfId="0" applyNumberFormat="1" applyFont="1" applyFill="1" applyBorder="1" applyAlignment="1">
      <alignment horizontal="center" vertical="top"/>
    </xf>
    <xf numFmtId="164" fontId="3" fillId="9" borderId="22" xfId="0" applyNumberFormat="1" applyFont="1" applyFill="1" applyBorder="1" applyAlignment="1">
      <alignment horizontal="center" vertical="top"/>
    </xf>
    <xf numFmtId="164" fontId="3" fillId="9" borderId="49" xfId="0" applyNumberFormat="1" applyFont="1" applyFill="1" applyBorder="1" applyAlignment="1">
      <alignment horizontal="center" vertical="top"/>
    </xf>
    <xf numFmtId="164" fontId="3" fillId="9" borderId="32" xfId="0" applyNumberFormat="1" applyFont="1" applyFill="1" applyBorder="1" applyAlignment="1">
      <alignment horizontal="center" vertical="top"/>
    </xf>
    <xf numFmtId="164" fontId="4" fillId="0" borderId="66" xfId="0" applyNumberFormat="1" applyFont="1" applyFill="1" applyBorder="1" applyAlignment="1">
      <alignment vertical="top"/>
    </xf>
    <xf numFmtId="1" fontId="4" fillId="0" borderId="47"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1" fontId="4" fillId="0" borderId="36"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1" fontId="4" fillId="0" borderId="57" xfId="0" applyNumberFormat="1" applyFont="1" applyFill="1" applyBorder="1" applyAlignment="1">
      <alignment horizontal="center" vertical="center" wrapText="1"/>
    </xf>
    <xf numFmtId="1" fontId="4" fillId="0" borderId="56" xfId="0" applyNumberFormat="1" applyFont="1" applyFill="1" applyBorder="1" applyAlignment="1">
      <alignment horizontal="center" vertical="center" wrapText="1"/>
    </xf>
    <xf numFmtId="0" fontId="4" fillId="0" borderId="57" xfId="0" applyNumberFormat="1" applyFont="1" applyFill="1" applyBorder="1" applyAlignment="1">
      <alignment horizontal="center" vertical="top" wrapText="1"/>
    </xf>
    <xf numFmtId="164" fontId="3" fillId="8" borderId="3" xfId="0" applyNumberFormat="1" applyFont="1" applyFill="1" applyBorder="1" applyAlignment="1">
      <alignment horizontal="right" vertical="center"/>
    </xf>
    <xf numFmtId="164" fontId="4" fillId="10" borderId="50" xfId="0" applyNumberFormat="1" applyFont="1" applyFill="1" applyBorder="1" applyAlignment="1">
      <alignment vertical="top"/>
    </xf>
    <xf numFmtId="0" fontId="4" fillId="0" borderId="68" xfId="0" applyFont="1" applyFill="1" applyBorder="1" applyAlignment="1">
      <alignment horizontal="left" vertical="center" wrapText="1"/>
    </xf>
    <xf numFmtId="1" fontId="4" fillId="0" borderId="64" xfId="0" applyNumberFormat="1" applyFont="1" applyFill="1" applyBorder="1" applyAlignment="1">
      <alignment horizontal="center" vertical="center" wrapText="1"/>
    </xf>
    <xf numFmtId="0" fontId="4" fillId="0" borderId="71" xfId="0" applyFont="1" applyFill="1" applyBorder="1" applyAlignment="1">
      <alignment vertical="top" wrapText="1"/>
    </xf>
    <xf numFmtId="0" fontId="4" fillId="0" borderId="36" xfId="0" applyNumberFormat="1" applyFont="1" applyFill="1" applyBorder="1" applyAlignment="1">
      <alignment horizontal="center" vertical="top" wrapText="1"/>
    </xf>
    <xf numFmtId="0" fontId="4" fillId="10" borderId="61" xfId="0" applyFont="1" applyFill="1" applyBorder="1" applyAlignment="1">
      <alignment horizontal="left" vertical="center" wrapText="1"/>
    </xf>
    <xf numFmtId="49" fontId="4" fillId="0" borderId="57" xfId="0" applyNumberFormat="1" applyFont="1" applyFill="1" applyBorder="1" applyAlignment="1">
      <alignment horizontal="center" vertical="center" wrapText="1"/>
    </xf>
    <xf numFmtId="0" fontId="4" fillId="0" borderId="75" xfId="0" applyFont="1" applyFill="1" applyBorder="1" applyAlignment="1">
      <alignment horizontal="center" vertical="top"/>
    </xf>
    <xf numFmtId="164" fontId="3" fillId="0" borderId="28" xfId="0" applyNumberFormat="1" applyFont="1" applyFill="1" applyBorder="1" applyAlignment="1">
      <alignment horizontal="center" vertical="top"/>
    </xf>
    <xf numFmtId="164" fontId="4" fillId="0" borderId="37" xfId="0" applyNumberFormat="1" applyFont="1" applyFill="1" applyBorder="1" applyAlignment="1">
      <alignment horizontal="center" vertical="top"/>
    </xf>
    <xf numFmtId="0" fontId="4" fillId="0" borderId="78" xfId="0" applyFont="1" applyFill="1" applyBorder="1" applyAlignment="1">
      <alignment vertical="top" wrapText="1"/>
    </xf>
    <xf numFmtId="0" fontId="10" fillId="0" borderId="75" xfId="0" applyFont="1" applyFill="1" applyBorder="1" applyAlignment="1">
      <alignment horizontal="center" vertical="top"/>
    </xf>
    <xf numFmtId="164" fontId="11" fillId="0" borderId="28" xfId="0" applyNumberFormat="1" applyFont="1" applyFill="1" applyBorder="1" applyAlignment="1">
      <alignment horizontal="center" vertical="top"/>
    </xf>
    <xf numFmtId="164" fontId="11" fillId="9" borderId="34" xfId="0" applyNumberFormat="1" applyFont="1" applyFill="1" applyBorder="1" applyAlignment="1">
      <alignment horizontal="center" vertical="top"/>
    </xf>
    <xf numFmtId="164" fontId="11" fillId="9" borderId="26" xfId="0" applyNumberFormat="1" applyFont="1" applyFill="1" applyBorder="1" applyAlignment="1">
      <alignment horizontal="center" vertical="top"/>
    </xf>
    <xf numFmtId="164" fontId="3" fillId="9" borderId="35" xfId="0" applyNumberFormat="1" applyFont="1" applyFill="1" applyBorder="1" applyAlignment="1">
      <alignment horizontal="center" vertical="top"/>
    </xf>
    <xf numFmtId="164" fontId="3" fillId="9" borderId="50" xfId="0" applyNumberFormat="1" applyFont="1" applyFill="1" applyBorder="1" applyAlignment="1">
      <alignment horizontal="center" vertical="top"/>
    </xf>
    <xf numFmtId="164" fontId="3" fillId="9" borderId="66" xfId="0" applyNumberFormat="1" applyFont="1" applyFill="1" applyBorder="1" applyAlignment="1">
      <alignment horizontal="center" vertical="top"/>
    </xf>
    <xf numFmtId="164" fontId="4" fillId="0" borderId="17" xfId="0" applyNumberFormat="1" applyFont="1" applyFill="1" applyBorder="1" applyAlignment="1">
      <alignment horizontal="center" vertical="top"/>
    </xf>
    <xf numFmtId="0" fontId="4" fillId="0" borderId="56" xfId="0" applyNumberFormat="1" applyFont="1" applyFill="1" applyBorder="1" applyAlignment="1">
      <alignment horizontal="center" vertical="top" wrapText="1"/>
    </xf>
    <xf numFmtId="0" fontId="4" fillId="0" borderId="47" xfId="0" applyFont="1" applyFill="1" applyBorder="1" applyAlignment="1">
      <alignment horizontal="center" vertical="top"/>
    </xf>
    <xf numFmtId="0" fontId="4" fillId="9" borderId="48" xfId="0" applyFont="1" applyFill="1" applyBorder="1" applyAlignment="1">
      <alignment horizontal="center" vertical="top"/>
    </xf>
    <xf numFmtId="164" fontId="4" fillId="9" borderId="63" xfId="0" applyNumberFormat="1" applyFont="1" applyFill="1" applyBorder="1" applyAlignment="1">
      <alignment horizontal="center" vertical="top"/>
    </xf>
    <xf numFmtId="164" fontId="4" fillId="9" borderId="12" xfId="0" applyNumberFormat="1" applyFont="1" applyFill="1" applyBorder="1" applyAlignment="1">
      <alignment horizontal="center" vertical="top"/>
    </xf>
    <xf numFmtId="0" fontId="4" fillId="0" borderId="46" xfId="0" applyFont="1" applyFill="1" applyBorder="1" applyAlignment="1">
      <alignment horizontal="center" vertical="center"/>
    </xf>
    <xf numFmtId="164" fontId="3" fillId="0" borderId="17" xfId="0" applyNumberFormat="1" applyFont="1" applyFill="1" applyBorder="1" applyAlignment="1">
      <alignment horizontal="center" vertical="center"/>
    </xf>
    <xf numFmtId="164" fontId="4" fillId="0" borderId="25" xfId="0" applyNumberFormat="1" applyFont="1" applyFill="1" applyBorder="1" applyAlignment="1">
      <alignment horizontal="center" vertical="center"/>
    </xf>
    <xf numFmtId="0" fontId="3" fillId="9" borderId="48" xfId="0" applyFont="1" applyFill="1" applyBorder="1" applyAlignment="1">
      <alignment horizontal="center" vertical="top"/>
    </xf>
    <xf numFmtId="164" fontId="3" fillId="9" borderId="63" xfId="0" applyNumberFormat="1" applyFont="1" applyFill="1" applyBorder="1" applyAlignment="1">
      <alignment horizontal="center" vertical="top"/>
    </xf>
    <xf numFmtId="164" fontId="3" fillId="9" borderId="12" xfId="0" applyNumberFormat="1" applyFont="1" applyFill="1" applyBorder="1" applyAlignment="1">
      <alignment horizontal="center" vertical="top"/>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0" fontId="3" fillId="9" borderId="32" xfId="0" applyFont="1" applyFill="1" applyBorder="1" applyAlignment="1">
      <alignment horizontal="center" vertical="top"/>
    </xf>
    <xf numFmtId="164" fontId="3" fillId="9" borderId="3" xfId="0" applyNumberFormat="1" applyFont="1" applyFill="1" applyBorder="1" applyAlignment="1">
      <alignment horizontal="center" vertical="top"/>
    </xf>
    <xf numFmtId="164" fontId="3" fillId="9" borderId="60" xfId="0" applyNumberFormat="1" applyFont="1" applyFill="1" applyBorder="1" applyAlignment="1">
      <alignment horizontal="center" vertical="top"/>
    </xf>
    <xf numFmtId="164" fontId="3" fillId="9" borderId="24" xfId="0" applyNumberFormat="1" applyFont="1" applyFill="1" applyBorder="1" applyAlignment="1">
      <alignment horizontal="center" vertical="top"/>
    </xf>
    <xf numFmtId="164" fontId="3" fillId="8" borderId="42" xfId="0" applyNumberFormat="1" applyFont="1" applyFill="1" applyBorder="1" applyAlignment="1">
      <alignment horizontal="center" vertical="top"/>
    </xf>
    <xf numFmtId="164" fontId="3" fillId="8" borderId="41" xfId="0" applyNumberFormat="1" applyFont="1" applyFill="1" applyBorder="1" applyAlignment="1">
      <alignment horizontal="center" vertical="top"/>
    </xf>
    <xf numFmtId="164" fontId="3" fillId="8" borderId="43" xfId="0" applyNumberFormat="1" applyFont="1" applyFill="1" applyBorder="1" applyAlignment="1">
      <alignment horizontal="center" vertical="top"/>
    </xf>
    <xf numFmtId="164" fontId="3" fillId="8" borderId="49" xfId="0" applyNumberFormat="1" applyFont="1" applyFill="1" applyBorder="1" applyAlignment="1">
      <alignment horizontal="center" vertical="top"/>
    </xf>
    <xf numFmtId="0" fontId="33" fillId="0" borderId="0" xfId="0" applyFont="1" applyBorder="1" applyAlignment="1">
      <alignment vertical="top"/>
    </xf>
    <xf numFmtId="2" fontId="4" fillId="0" borderId="0" xfId="0" applyNumberFormat="1" applyFont="1" applyBorder="1" applyAlignment="1">
      <alignment vertical="top"/>
    </xf>
    <xf numFmtId="0" fontId="36" fillId="0" borderId="0" xfId="0" applyFont="1" applyBorder="1" applyAlignment="1">
      <alignment vertical="top"/>
    </xf>
    <xf numFmtId="0" fontId="10" fillId="0" borderId="0" xfId="0" applyFont="1" applyAlignment="1">
      <alignment vertical="top" wrapText="1"/>
    </xf>
    <xf numFmtId="0" fontId="4" fillId="0" borderId="0" xfId="0" applyFont="1" applyAlignment="1">
      <alignment vertical="top" wrapText="1"/>
    </xf>
    <xf numFmtId="1" fontId="4" fillId="0" borderId="0" xfId="0" applyNumberFormat="1" applyFont="1" applyAlignment="1">
      <alignment vertical="top" wrapText="1"/>
    </xf>
    <xf numFmtId="0" fontId="4" fillId="0" borderId="76" xfId="0" applyFont="1" applyFill="1" applyBorder="1" applyAlignment="1">
      <alignment vertical="top" wrapText="1"/>
    </xf>
    <xf numFmtId="0" fontId="4" fillId="0" borderId="14" xfId="0" applyNumberFormat="1" applyFont="1" applyFill="1" applyBorder="1" applyAlignment="1">
      <alignment horizontal="center" vertical="top" wrapText="1"/>
    </xf>
    <xf numFmtId="0" fontId="4" fillId="0" borderId="16" xfId="0" applyNumberFormat="1" applyFont="1" applyFill="1" applyBorder="1" applyAlignment="1">
      <alignment horizontal="center" vertical="top" wrapText="1"/>
    </xf>
    <xf numFmtId="0" fontId="4" fillId="0" borderId="29" xfId="0" applyFont="1" applyFill="1" applyBorder="1" applyAlignment="1">
      <alignment vertical="center" wrapText="1"/>
    </xf>
    <xf numFmtId="0" fontId="4" fillId="0" borderId="1" xfId="0" applyNumberFormat="1" applyFont="1" applyFill="1" applyBorder="1" applyAlignment="1">
      <alignment horizontal="center" vertical="top" wrapText="1"/>
    </xf>
    <xf numFmtId="0" fontId="4" fillId="0" borderId="2" xfId="0" applyNumberFormat="1" applyFont="1" applyFill="1" applyBorder="1" applyAlignment="1">
      <alignment horizontal="center" vertical="top" wrapText="1"/>
    </xf>
    <xf numFmtId="0" fontId="4" fillId="10" borderId="50" xfId="0" applyFont="1" applyFill="1" applyBorder="1" applyAlignment="1">
      <alignment horizontal="center" vertical="top"/>
    </xf>
    <xf numFmtId="0" fontId="4" fillId="0" borderId="8" xfId="0" applyFont="1" applyFill="1" applyBorder="1" applyAlignment="1">
      <alignment vertical="top" wrapText="1"/>
    </xf>
    <xf numFmtId="0" fontId="10" fillId="11" borderId="51" xfId="0" applyFont="1" applyFill="1" applyBorder="1" applyAlignment="1">
      <alignment vertical="center" wrapText="1"/>
    </xf>
    <xf numFmtId="0" fontId="4" fillId="0" borderId="53" xfId="0" applyFont="1" applyFill="1" applyBorder="1" applyAlignment="1">
      <alignment horizontal="left" vertical="top"/>
    </xf>
    <xf numFmtId="0" fontId="0" fillId="0" borderId="0" xfId="0"/>
    <xf numFmtId="0" fontId="2" fillId="0" borderId="0" xfId="0" applyFont="1" applyAlignment="1">
      <alignment vertical="top"/>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2"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0" fontId="18" fillId="5" borderId="12" xfId="0" applyFont="1" applyFill="1" applyBorder="1" applyAlignment="1">
      <alignment horizontal="center" vertical="top"/>
    </xf>
    <xf numFmtId="164" fontId="6" fillId="0" borderId="14" xfId="0" applyNumberFormat="1" applyFont="1" applyBorder="1" applyAlignment="1">
      <alignment horizontal="center" vertical="center"/>
    </xf>
    <xf numFmtId="0" fontId="2" fillId="0" borderId="36" xfId="0" applyNumberFormat="1" applyFont="1" applyFill="1" applyBorder="1" applyAlignment="1">
      <alignment horizontal="center" vertical="top"/>
    </xf>
    <xf numFmtId="0" fontId="2" fillId="0" borderId="74" xfId="0" applyNumberFormat="1" applyFont="1" applyFill="1" applyBorder="1" applyAlignment="1">
      <alignment horizontal="center" vertical="top"/>
    </xf>
    <xf numFmtId="49" fontId="5" fillId="3" borderId="22" xfId="0" applyNumberFormat="1" applyFont="1" applyFill="1" applyBorder="1" applyAlignment="1">
      <alignment horizontal="center" vertical="top"/>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3" xfId="0" applyNumberFormat="1" applyFont="1" applyFill="1" applyBorder="1" applyAlignment="1">
      <alignment horizontal="center" vertical="center"/>
    </xf>
    <xf numFmtId="0" fontId="2" fillId="2" borderId="23" xfId="0" applyFont="1" applyFill="1" applyBorder="1" applyAlignment="1">
      <alignment vertical="top"/>
    </xf>
    <xf numFmtId="0" fontId="2" fillId="2" borderId="24" xfId="0" applyFont="1" applyFill="1" applyBorder="1" applyAlignment="1">
      <alignment vertical="top"/>
    </xf>
    <xf numFmtId="0" fontId="6" fillId="4" borderId="0" xfId="0" applyFont="1" applyFill="1" applyAlignment="1">
      <alignment vertical="top"/>
    </xf>
    <xf numFmtId="0" fontId="2"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0" fontId="6" fillId="0" borderId="5" xfId="0" applyFont="1" applyFill="1" applyBorder="1" applyAlignment="1">
      <alignment horizontal="center" vertical="top" wrapText="1"/>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14"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1"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6" fillId="0" borderId="76"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49" fontId="6" fillId="2" borderId="39" xfId="0" applyNumberFormat="1" applyFont="1" applyFill="1" applyBorder="1" applyAlignment="1">
      <alignment horizontal="center" vertical="top"/>
    </xf>
    <xf numFmtId="0" fontId="2" fillId="2" borderId="32" xfId="0" applyFont="1" applyFill="1" applyBorder="1" applyAlignment="1">
      <alignment vertical="top"/>
    </xf>
    <xf numFmtId="0" fontId="19" fillId="0" borderId="0" xfId="0" applyFont="1" applyAlignment="1">
      <alignment vertical="top"/>
    </xf>
    <xf numFmtId="0" fontId="7" fillId="0" borderId="0" xfId="0" applyFont="1" applyBorder="1" applyAlignment="1">
      <alignment horizontal="right" vertical="top" wrapText="1"/>
    </xf>
    <xf numFmtId="0" fontId="6" fillId="0" borderId="70" xfId="0" applyFont="1" applyBorder="1" applyAlignment="1">
      <alignment horizontal="center" vertical="top"/>
    </xf>
    <xf numFmtId="0" fontId="2" fillId="0" borderId="0" xfId="0" applyFont="1" applyFill="1" applyBorder="1" applyAlignment="1">
      <alignment horizontal="center" vertical="top"/>
    </xf>
    <xf numFmtId="0" fontId="2" fillId="0" borderId="43"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0" fontId="32" fillId="0" borderId="0" xfId="0" applyFont="1" applyAlignment="1">
      <alignment horizontal="center"/>
    </xf>
    <xf numFmtId="0" fontId="7" fillId="0" borderId="0" xfId="0" applyFont="1" applyAlignment="1">
      <alignment vertical="top"/>
    </xf>
    <xf numFmtId="164" fontId="6" fillId="0" borderId="15" xfId="0" applyNumberFormat="1" applyFont="1" applyBorder="1" applyAlignment="1">
      <alignment horizontal="center" vertical="center"/>
    </xf>
    <xf numFmtId="164" fontId="6" fillId="0" borderId="16" xfId="0" applyNumberFormat="1" applyFont="1" applyBorder="1" applyAlignment="1">
      <alignment horizontal="center" vertical="center"/>
    </xf>
    <xf numFmtId="0" fontId="2" fillId="4" borderId="26" xfId="0" applyFont="1" applyFill="1" applyBorder="1" applyAlignment="1">
      <alignment horizontal="center" vertical="top"/>
    </xf>
    <xf numFmtId="0" fontId="2" fillId="0" borderId="0" xfId="0" applyFont="1" applyBorder="1" applyAlignment="1">
      <alignment horizontal="left" vertical="top"/>
    </xf>
    <xf numFmtId="0" fontId="6" fillId="3" borderId="43" xfId="0" applyFont="1" applyFill="1" applyBorder="1" applyAlignment="1">
      <alignment vertical="top" wrapText="1"/>
    </xf>
    <xf numFmtId="49" fontId="5" fillId="2" borderId="44" xfId="0" applyNumberFormat="1" applyFont="1" applyFill="1" applyBorder="1" applyAlignment="1">
      <alignment horizontal="center" vertical="top"/>
    </xf>
    <xf numFmtId="164" fontId="6" fillId="0" borderId="57" xfId="0" applyNumberFormat="1" applyFont="1" applyFill="1" applyBorder="1" applyAlignment="1">
      <alignment horizontal="center" vertical="top"/>
    </xf>
    <xf numFmtId="164" fontId="6" fillId="0" borderId="70" xfId="0" applyNumberFormat="1" applyFont="1" applyFill="1" applyBorder="1" applyAlignment="1">
      <alignment horizontal="center" vertical="top"/>
    </xf>
    <xf numFmtId="0" fontId="2" fillId="0" borderId="19"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164" fontId="6" fillId="0" borderId="7" xfId="0" applyNumberFormat="1" applyFont="1" applyFill="1" applyBorder="1" applyAlignment="1">
      <alignment horizontal="center" vertical="top"/>
    </xf>
    <xf numFmtId="164" fontId="5" fillId="5" borderId="44" xfId="0" applyNumberFormat="1" applyFont="1" applyFill="1" applyBorder="1" applyAlignment="1">
      <alignment horizontal="center" vertical="top"/>
    </xf>
    <xf numFmtId="0" fontId="6" fillId="0" borderId="0" xfId="0" applyFont="1" applyFill="1" applyAlignment="1">
      <alignment vertical="top"/>
    </xf>
    <xf numFmtId="0" fontId="5" fillId="0" borderId="0" xfId="0" applyFont="1" applyBorder="1" applyAlignment="1">
      <alignment horizontal="right" vertical="top" wrapText="1"/>
    </xf>
    <xf numFmtId="0" fontId="8" fillId="0" borderId="0" xfId="0" applyFont="1" applyAlignment="1">
      <alignment horizontal="left" vertical="top" wrapText="1"/>
    </xf>
    <xf numFmtId="49" fontId="5" fillId="2" borderId="66" xfId="0" applyNumberFormat="1" applyFont="1" applyFill="1" applyBorder="1" applyAlignment="1">
      <alignment horizontal="center" vertical="top"/>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0" fontId="2" fillId="4" borderId="27" xfId="0" applyFont="1" applyFill="1" applyBorder="1" applyAlignment="1">
      <alignment horizontal="center" vertical="top"/>
    </xf>
    <xf numFmtId="164" fontId="5" fillId="5" borderId="21"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64" fontId="6" fillId="4" borderId="17"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164" fontId="6" fillId="0" borderId="78"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67" xfId="0" applyNumberFormat="1" applyFont="1" applyFill="1" applyBorder="1" applyAlignment="1">
      <alignment horizontal="center" vertical="top"/>
    </xf>
    <xf numFmtId="164" fontId="6" fillId="0" borderId="62" xfId="0" applyNumberFormat="1" applyFont="1" applyFill="1" applyBorder="1" applyAlignment="1">
      <alignment horizontal="center" vertical="top"/>
    </xf>
    <xf numFmtId="0" fontId="4" fillId="0" borderId="0" xfId="0" applyFont="1" applyFill="1" applyBorder="1" applyAlignment="1">
      <alignment horizontal="left" vertical="top"/>
    </xf>
    <xf numFmtId="49" fontId="2" fillId="0" borderId="0" xfId="0" applyNumberFormat="1" applyFont="1" applyFill="1" applyBorder="1" applyAlignment="1">
      <alignment horizontal="center" vertical="top" wrapText="1"/>
    </xf>
    <xf numFmtId="0" fontId="15" fillId="0" borderId="44" xfId="0" applyFont="1" applyBorder="1"/>
    <xf numFmtId="164" fontId="5" fillId="5" borderId="29" xfId="5" applyNumberFormat="1" applyFont="1" applyFill="1" applyBorder="1" applyAlignment="1">
      <alignment horizontal="center" vertical="top"/>
    </xf>
    <xf numFmtId="1" fontId="2" fillId="0" borderId="15" xfId="5" applyNumberFormat="1" applyFont="1" applyFill="1" applyBorder="1" applyAlignment="1">
      <alignment horizontal="center" vertical="top"/>
    </xf>
    <xf numFmtId="1" fontId="2" fillId="0" borderId="6" xfId="5" applyNumberFormat="1" applyFont="1" applyFill="1" applyBorder="1" applyAlignment="1">
      <alignment horizontal="center" vertical="top"/>
    </xf>
    <xf numFmtId="1" fontId="2" fillId="0" borderId="39" xfId="5" applyNumberFormat="1" applyFont="1" applyFill="1" applyBorder="1" applyAlignment="1">
      <alignment horizontal="center" vertical="top"/>
    </xf>
    <xf numFmtId="1" fontId="2" fillId="0" borderId="71" xfId="5" applyNumberFormat="1" applyFont="1" applyFill="1" applyBorder="1" applyAlignment="1">
      <alignment horizontal="center" vertical="top"/>
    </xf>
    <xf numFmtId="49" fontId="2" fillId="0" borderId="36" xfId="5" applyNumberFormat="1" applyFont="1" applyFill="1" applyBorder="1" applyAlignment="1">
      <alignment horizontal="center" vertical="top"/>
    </xf>
    <xf numFmtId="49" fontId="2" fillId="0" borderId="74" xfId="5" applyNumberFormat="1" applyFont="1" applyFill="1" applyBorder="1" applyAlignment="1">
      <alignment horizontal="center" vertical="top"/>
    </xf>
    <xf numFmtId="1" fontId="2" fillId="0" borderId="61" xfId="5" applyNumberFormat="1" applyFont="1" applyFill="1" applyBorder="1" applyAlignment="1">
      <alignment horizontal="center" vertical="top"/>
    </xf>
    <xf numFmtId="1" fontId="2" fillId="0" borderId="41" xfId="5" applyNumberFormat="1" applyFont="1" applyFill="1" applyBorder="1" applyAlignment="1">
      <alignment horizontal="center" vertical="top"/>
    </xf>
    <xf numFmtId="1" fontId="2" fillId="0" borderId="76" xfId="5" applyNumberFormat="1" applyFont="1" applyFill="1" applyBorder="1" applyAlignment="1">
      <alignment horizontal="center" vertical="top"/>
    </xf>
    <xf numFmtId="1" fontId="2" fillId="0" borderId="28" xfId="5" applyNumberFormat="1" applyFont="1" applyFill="1" applyBorder="1" applyAlignment="1">
      <alignment horizontal="center" vertical="top"/>
    </xf>
    <xf numFmtId="9" fontId="2" fillId="0" borderId="41" xfId="5" applyNumberFormat="1" applyFont="1" applyFill="1" applyBorder="1" applyAlignment="1">
      <alignment horizontal="center" vertical="top"/>
    </xf>
    <xf numFmtId="9" fontId="2" fillId="0" borderId="30" xfId="5" applyNumberFormat="1" applyFont="1" applyFill="1" applyBorder="1" applyAlignment="1">
      <alignment horizontal="center" vertical="top"/>
    </xf>
    <xf numFmtId="9" fontId="2" fillId="0" borderId="31" xfId="5" applyNumberFormat="1" applyFont="1" applyFill="1" applyBorder="1" applyAlignment="1">
      <alignment horizontal="center" vertical="top"/>
    </xf>
    <xf numFmtId="164" fontId="5" fillId="3" borderId="39" xfId="5" applyNumberFormat="1" applyFont="1" applyFill="1" applyBorder="1" applyAlignment="1">
      <alignment horizontal="center" vertical="top"/>
    </xf>
    <xf numFmtId="0" fontId="6" fillId="3" borderId="23" xfId="5" applyFont="1" applyFill="1" applyBorder="1" applyAlignment="1">
      <alignment vertical="top" wrapText="1"/>
    </xf>
    <xf numFmtId="0" fontId="19" fillId="0" borderId="30" xfId="5" applyNumberFormat="1" applyFont="1" applyFill="1" applyBorder="1" applyAlignment="1">
      <alignment horizontal="center" vertical="top"/>
    </xf>
    <xf numFmtId="0" fontId="19" fillId="0" borderId="43" xfId="5" applyNumberFormat="1" applyFont="1" applyFill="1" applyBorder="1" applyAlignment="1">
      <alignment horizontal="center" vertical="top"/>
    </xf>
    <xf numFmtId="0" fontId="19" fillId="0" borderId="31" xfId="5" applyNumberFormat="1" applyFont="1" applyFill="1" applyBorder="1" applyAlignment="1">
      <alignment horizontal="center" vertical="top"/>
    </xf>
    <xf numFmtId="164" fontId="5" fillId="3" borderId="41" xfId="5" applyNumberFormat="1" applyFont="1" applyFill="1" applyBorder="1" applyAlignment="1">
      <alignment horizontal="center" vertical="top"/>
    </xf>
    <xf numFmtId="0" fontId="2" fillId="3" borderId="44" xfId="5" applyFont="1" applyFill="1" applyBorder="1" applyAlignment="1">
      <alignment horizontal="center" vertical="top" wrapText="1"/>
    </xf>
    <xf numFmtId="164" fontId="3" fillId="9" borderId="34" xfId="0" applyNumberFormat="1" applyFont="1" applyFill="1" applyBorder="1" applyAlignment="1">
      <alignment horizontal="center" vertical="top"/>
    </xf>
    <xf numFmtId="164" fontId="3" fillId="9" borderId="26" xfId="0" applyNumberFormat="1" applyFont="1" applyFill="1" applyBorder="1" applyAlignment="1">
      <alignment horizontal="center" vertical="top"/>
    </xf>
    <xf numFmtId="164" fontId="3" fillId="8" borderId="3" xfId="0" applyNumberFormat="1" applyFont="1" applyFill="1" applyBorder="1" applyAlignment="1">
      <alignment horizontal="center" vertical="top"/>
    </xf>
    <xf numFmtId="164" fontId="4" fillId="0" borderId="52" xfId="0" applyNumberFormat="1" applyFont="1" applyFill="1" applyBorder="1" applyAlignment="1">
      <alignment horizontal="center" vertical="center"/>
    </xf>
    <xf numFmtId="164" fontId="4" fillId="0" borderId="14" xfId="0" applyNumberFormat="1" applyFont="1" applyFill="1" applyBorder="1" applyAlignment="1">
      <alignment horizontal="center" vertical="center"/>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49" fontId="2" fillId="0" borderId="27" xfId="8" applyNumberFormat="1" applyFont="1" applyFill="1" applyBorder="1" applyAlignment="1">
      <alignment horizontal="center" vertical="top"/>
    </xf>
    <xf numFmtId="164" fontId="5" fillId="2" borderId="49" xfId="0" applyNumberFormat="1" applyFont="1" applyFill="1" applyBorder="1" applyAlignment="1">
      <alignment horizontal="center" vertical="top"/>
    </xf>
    <xf numFmtId="0" fontId="6" fillId="0" borderId="14" xfId="0" applyFont="1" applyBorder="1" applyAlignment="1">
      <alignment horizontal="center" vertical="top"/>
    </xf>
    <xf numFmtId="0" fontId="6" fillId="0" borderId="7" xfId="0" applyFont="1" applyFill="1" applyBorder="1" applyAlignment="1">
      <alignment horizontal="center" vertical="top"/>
    </xf>
    <xf numFmtId="164" fontId="6" fillId="0" borderId="28" xfId="0" applyNumberFormat="1" applyFont="1" applyFill="1" applyBorder="1" applyAlignment="1">
      <alignment horizontal="center" vertical="top"/>
    </xf>
    <xf numFmtId="0" fontId="6" fillId="0" borderId="57" xfId="0" applyFont="1" applyFill="1" applyBorder="1" applyAlignment="1">
      <alignment horizontal="center" vertical="top"/>
    </xf>
    <xf numFmtId="0" fontId="6" fillId="0" borderId="70" xfId="0" applyFont="1" applyFill="1" applyBorder="1" applyAlignment="1">
      <alignment horizontal="center" vertical="top"/>
    </xf>
    <xf numFmtId="0" fontId="6" fillId="0" borderId="19" xfId="0" applyFont="1" applyFill="1" applyBorder="1" applyAlignment="1">
      <alignment vertical="top" wrapText="1"/>
    </xf>
    <xf numFmtId="0" fontId="6" fillId="0" borderId="58" xfId="0" applyFont="1" applyFill="1" applyBorder="1" applyAlignment="1">
      <alignment horizontal="center" vertical="top"/>
    </xf>
    <xf numFmtId="0" fontId="18" fillId="5" borderId="63" xfId="0" applyFont="1" applyFill="1" applyBorder="1" applyAlignment="1">
      <alignment horizontal="center" vertical="top"/>
    </xf>
    <xf numFmtId="164" fontId="6" fillId="0" borderId="26" xfId="0" applyNumberFormat="1" applyFont="1" applyFill="1" applyBorder="1" applyAlignment="1">
      <alignment horizontal="center" vertical="top"/>
    </xf>
    <xf numFmtId="164" fontId="5" fillId="3" borderId="39" xfId="0" applyNumberFormat="1" applyFont="1" applyFill="1" applyBorder="1" applyAlignment="1">
      <alignment horizontal="center" vertical="top"/>
    </xf>
    <xf numFmtId="0" fontId="6" fillId="0" borderId="35" xfId="0" applyFont="1" applyBorder="1" applyAlignment="1">
      <alignment horizontal="center" vertical="top"/>
    </xf>
    <xf numFmtId="49" fontId="2" fillId="0" borderId="7" xfId="0" applyNumberFormat="1" applyFont="1" applyBorder="1" applyAlignment="1">
      <alignment horizontal="center" vertical="top" wrapText="1"/>
    </xf>
    <xf numFmtId="0" fontId="1" fillId="0" borderId="7" xfId="0" applyFont="1" applyBorder="1" applyAlignment="1">
      <alignment horizontal="center" vertical="top" wrapText="1"/>
    </xf>
    <xf numFmtId="0" fontId="1" fillId="0" borderId="40" xfId="0" applyFont="1" applyBorder="1" applyAlignment="1">
      <alignment horizontal="center" vertical="top" wrapText="1"/>
    </xf>
    <xf numFmtId="0" fontId="6" fillId="0" borderId="25" xfId="0" applyFont="1" applyBorder="1" applyAlignment="1">
      <alignment horizontal="center" vertical="top"/>
    </xf>
    <xf numFmtId="164" fontId="6" fillId="4" borderId="25" xfId="0" applyNumberFormat="1" applyFont="1" applyFill="1" applyBorder="1" applyAlignment="1">
      <alignment horizontal="center" vertical="top"/>
    </xf>
    <xf numFmtId="0" fontId="6" fillId="0" borderId="38" xfId="0" applyFont="1" applyFill="1" applyBorder="1" applyAlignment="1">
      <alignment horizontal="center" vertical="top"/>
    </xf>
    <xf numFmtId="164" fontId="6" fillId="4" borderId="38" xfId="0" applyNumberFormat="1" applyFont="1" applyFill="1" applyBorder="1" applyAlignment="1">
      <alignment horizontal="center" vertical="top"/>
    </xf>
    <xf numFmtId="49" fontId="6" fillId="2" borderId="71" xfId="0" applyNumberFormat="1" applyFont="1" applyFill="1" applyBorder="1" applyAlignment="1">
      <alignment horizontal="center" vertical="top"/>
    </xf>
    <xf numFmtId="49" fontId="5" fillId="3" borderId="38" xfId="0" applyNumberFormat="1" applyFont="1" applyFill="1" applyBorder="1" applyAlignment="1">
      <alignment horizontal="center" vertical="top"/>
    </xf>
    <xf numFmtId="0" fontId="1" fillId="0" borderId="38" xfId="0" applyFont="1" applyBorder="1" applyAlignment="1">
      <alignment horizontal="center" vertical="top" wrapText="1"/>
    </xf>
    <xf numFmtId="0" fontId="18" fillId="5" borderId="57" xfId="0" applyFont="1" applyFill="1" applyBorder="1" applyAlignment="1">
      <alignment horizontal="center" vertical="top"/>
    </xf>
    <xf numFmtId="164" fontId="5" fillId="5" borderId="78" xfId="0" applyNumberFormat="1" applyFont="1" applyFill="1" applyBorder="1" applyAlignment="1">
      <alignment horizontal="center" vertical="top"/>
    </xf>
    <xf numFmtId="0" fontId="18" fillId="5" borderId="1" xfId="0" applyFont="1" applyFill="1" applyBorder="1" applyAlignment="1">
      <alignment horizontal="center" vertical="top"/>
    </xf>
    <xf numFmtId="0" fontId="6" fillId="0" borderId="17" xfId="0" applyFont="1" applyFill="1" applyBorder="1" applyAlignment="1">
      <alignment horizontal="center" vertical="top"/>
    </xf>
    <xf numFmtId="49" fontId="5" fillId="14" borderId="3" xfId="0" applyNumberFormat="1" applyFont="1" applyFill="1" applyBorder="1" applyAlignment="1">
      <alignment horizontal="center" vertical="top"/>
    </xf>
    <xf numFmtId="0" fontId="2" fillId="14" borderId="32" xfId="0" applyFont="1" applyFill="1" applyBorder="1" applyAlignment="1">
      <alignment vertical="top"/>
    </xf>
    <xf numFmtId="0" fontId="2" fillId="14" borderId="23" xfId="0" applyFont="1" applyFill="1" applyBorder="1" applyAlignment="1">
      <alignment vertical="top"/>
    </xf>
    <xf numFmtId="0" fontId="2" fillId="14" borderId="24" xfId="0" applyFont="1" applyFill="1" applyBorder="1" applyAlignment="1">
      <alignment vertical="top"/>
    </xf>
    <xf numFmtId="164" fontId="6" fillId="0" borderId="7" xfId="0" applyNumberFormat="1" applyFont="1" applyFill="1" applyBorder="1" applyAlignment="1">
      <alignment horizontal="right" vertical="top"/>
    </xf>
    <xf numFmtId="0" fontId="10" fillId="0" borderId="50" xfId="0" applyFont="1" applyFill="1" applyBorder="1" applyAlignment="1">
      <alignment horizontal="center" vertical="top"/>
    </xf>
    <xf numFmtId="164" fontId="10" fillId="10" borderId="50" xfId="0" applyNumberFormat="1" applyFont="1" applyFill="1" applyBorder="1" applyAlignment="1">
      <alignment vertical="top" wrapText="1"/>
    </xf>
    <xf numFmtId="164" fontId="10" fillId="10" borderId="66" xfId="0" applyNumberFormat="1" applyFont="1" applyFill="1" applyBorder="1" applyAlignment="1">
      <alignment vertical="top" wrapText="1"/>
    </xf>
    <xf numFmtId="164" fontId="10" fillId="0" borderId="6" xfId="0" applyNumberFormat="1" applyFont="1" applyFill="1" applyBorder="1" applyAlignment="1">
      <alignment vertical="top"/>
    </xf>
    <xf numFmtId="164" fontId="10" fillId="0" borderId="19" xfId="0" applyNumberFormat="1" applyFont="1" applyFill="1" applyBorder="1" applyAlignment="1">
      <alignment vertical="top"/>
    </xf>
    <xf numFmtId="164" fontId="10" fillId="10" borderId="20" xfId="0" applyNumberFormat="1" applyFont="1" applyFill="1" applyBorder="1" applyAlignment="1">
      <alignment vertical="top"/>
    </xf>
    <xf numFmtId="164" fontId="10" fillId="10" borderId="18" xfId="0" applyNumberFormat="1" applyFont="1" applyFill="1" applyBorder="1" applyAlignment="1">
      <alignment vertical="top" wrapText="1"/>
    </xf>
    <xf numFmtId="164" fontId="10" fillId="10" borderId="59" xfId="0" applyNumberFormat="1" applyFont="1" applyFill="1" applyBorder="1" applyAlignment="1">
      <alignment vertical="top" wrapText="1"/>
    </xf>
    <xf numFmtId="0" fontId="10" fillId="0" borderId="18" xfId="0" applyFont="1" applyFill="1" applyBorder="1" applyAlignment="1">
      <alignment vertical="top"/>
    </xf>
    <xf numFmtId="0" fontId="10" fillId="10" borderId="73" xfId="0" applyFont="1" applyFill="1" applyBorder="1" applyAlignment="1">
      <alignment vertical="top" wrapText="1"/>
    </xf>
    <xf numFmtId="0" fontId="10" fillId="10" borderId="59" xfId="0" applyFont="1" applyFill="1" applyBorder="1" applyAlignment="1">
      <alignment vertical="top" wrapText="1"/>
    </xf>
    <xf numFmtId="0" fontId="10" fillId="10" borderId="73" xfId="0" applyFont="1" applyFill="1" applyBorder="1" applyAlignment="1">
      <alignment horizontal="left" vertical="top" wrapText="1"/>
    </xf>
    <xf numFmtId="0" fontId="10" fillId="10" borderId="59" xfId="0" applyFont="1" applyFill="1" applyBorder="1" applyAlignment="1">
      <alignment horizontal="left" vertical="top" wrapText="1"/>
    </xf>
    <xf numFmtId="0" fontId="10" fillId="0" borderId="42" xfId="0" applyFont="1" applyFill="1" applyBorder="1" applyAlignment="1">
      <alignment vertical="top"/>
    </xf>
    <xf numFmtId="164" fontId="10" fillId="0" borderId="39" xfId="0" applyNumberFormat="1" applyFont="1" applyFill="1" applyBorder="1" applyAlignment="1">
      <alignment vertical="top"/>
    </xf>
    <xf numFmtId="164" fontId="10" fillId="0" borderId="30" xfId="0" applyNumberFormat="1" applyFont="1" applyFill="1" applyBorder="1" applyAlignment="1">
      <alignment vertical="top"/>
    </xf>
    <xf numFmtId="164" fontId="10" fillId="10" borderId="31" xfId="0" applyNumberFormat="1" applyFont="1" applyFill="1" applyBorder="1" applyAlignment="1">
      <alignment vertical="top"/>
    </xf>
    <xf numFmtId="164" fontId="10" fillId="10" borderId="42" xfId="0" applyNumberFormat="1" applyFont="1" applyFill="1" applyBorder="1" applyAlignment="1">
      <alignment vertical="top" wrapText="1"/>
    </xf>
    <xf numFmtId="164" fontId="10" fillId="10" borderId="44" xfId="0" applyNumberFormat="1" applyFont="1" applyFill="1" applyBorder="1" applyAlignment="1">
      <alignment vertical="top" wrapText="1"/>
    </xf>
    <xf numFmtId="0" fontId="10" fillId="10" borderId="68" xfId="0" applyFont="1" applyFill="1" applyBorder="1" applyAlignment="1">
      <alignment horizontal="left" vertical="top" wrapText="1"/>
    </xf>
    <xf numFmtId="0" fontId="11" fillId="9" borderId="49" xfId="0" applyFont="1" applyFill="1" applyBorder="1" applyAlignment="1">
      <alignment horizontal="center" vertical="center"/>
    </xf>
    <xf numFmtId="164" fontId="11" fillId="9" borderId="33" xfId="0" applyNumberFormat="1" applyFont="1" applyFill="1" applyBorder="1" applyAlignment="1">
      <alignment horizontal="right" vertical="center"/>
    </xf>
    <xf numFmtId="164" fontId="28" fillId="9" borderId="33" xfId="0" applyNumberFormat="1" applyFont="1" applyFill="1" applyBorder="1" applyAlignment="1">
      <alignment horizontal="right" vertical="center"/>
    </xf>
    <xf numFmtId="164" fontId="11" fillId="9" borderId="24" xfId="0" applyNumberFormat="1" applyFont="1" applyFill="1" applyBorder="1" applyAlignment="1">
      <alignment horizontal="right" vertical="center"/>
    </xf>
    <xf numFmtId="0" fontId="10" fillId="10" borderId="39" xfId="0" applyFont="1" applyFill="1" applyBorder="1" applyAlignment="1">
      <alignment horizontal="center" vertical="top" wrapText="1"/>
    </xf>
    <xf numFmtId="164" fontId="5" fillId="8" borderId="3" xfId="0" applyNumberFormat="1" applyFont="1" applyFill="1" applyBorder="1" applyAlignment="1">
      <alignment horizontal="right" vertical="center"/>
    </xf>
    <xf numFmtId="0" fontId="4" fillId="0" borderId="5" xfId="0" applyFont="1" applyFill="1" applyBorder="1" applyAlignment="1">
      <alignment horizontal="center" vertical="top"/>
    </xf>
    <xf numFmtId="164" fontId="3" fillId="7" borderId="49" xfId="0" applyNumberFormat="1" applyFont="1" applyFill="1" applyBorder="1" applyAlignment="1">
      <alignment horizontal="center" vertical="top"/>
    </xf>
    <xf numFmtId="164" fontId="3" fillId="7" borderId="33" xfId="0" applyNumberFormat="1" applyFont="1" applyFill="1" applyBorder="1" applyAlignment="1">
      <alignment horizontal="center" vertical="top"/>
    </xf>
    <xf numFmtId="164" fontId="5" fillId="7" borderId="23" xfId="0" applyNumberFormat="1" applyFont="1" applyFill="1" applyBorder="1" applyAlignment="1">
      <alignment horizontal="center" vertical="top"/>
    </xf>
    <xf numFmtId="164" fontId="3" fillId="13" borderId="29" xfId="0" applyNumberFormat="1" applyFont="1" applyFill="1" applyBorder="1" applyAlignment="1">
      <alignment horizontal="center" vertical="top"/>
    </xf>
    <xf numFmtId="0" fontId="25" fillId="0" borderId="30" xfId="0" applyFont="1" applyFill="1" applyBorder="1" applyAlignment="1">
      <alignment horizontal="center" vertical="top"/>
    </xf>
    <xf numFmtId="0" fontId="25" fillId="0" borderId="31" xfId="0" applyFont="1" applyFill="1" applyBorder="1" applyAlignment="1">
      <alignment horizontal="center" vertical="top"/>
    </xf>
    <xf numFmtId="0" fontId="25" fillId="0" borderId="19" xfId="0" applyFont="1" applyFill="1" applyBorder="1" applyAlignment="1">
      <alignment horizontal="center" vertical="top" wrapText="1"/>
    </xf>
    <xf numFmtId="0" fontId="25" fillId="0" borderId="20" xfId="0" applyFont="1" applyFill="1" applyBorder="1" applyAlignment="1">
      <alignment horizontal="center" vertical="top" wrapText="1"/>
    </xf>
    <xf numFmtId="0" fontId="25" fillId="0" borderId="30" xfId="0" applyFont="1" applyFill="1" applyBorder="1" applyAlignment="1">
      <alignment horizontal="center" vertical="top" wrapText="1"/>
    </xf>
    <xf numFmtId="0" fontId="25" fillId="0" borderId="31" xfId="0" applyFont="1" applyFill="1" applyBorder="1" applyAlignment="1">
      <alignment horizontal="center" vertical="top" wrapText="1"/>
    </xf>
    <xf numFmtId="9" fontId="25" fillId="0" borderId="30" xfId="0" applyNumberFormat="1" applyFont="1" applyFill="1" applyBorder="1" applyAlignment="1">
      <alignment horizontal="center" vertical="top"/>
    </xf>
    <xf numFmtId="9" fontId="25" fillId="0" borderId="31" xfId="0" applyNumberFormat="1" applyFont="1" applyFill="1" applyBorder="1" applyAlignment="1">
      <alignment horizontal="center" vertical="top"/>
    </xf>
    <xf numFmtId="0" fontId="2" fillId="0" borderId="24" xfId="0" applyNumberFormat="1" applyFont="1" applyFill="1" applyBorder="1" applyAlignment="1">
      <alignment horizontal="center" vertical="top"/>
    </xf>
    <xf numFmtId="1" fontId="2" fillId="0" borderId="19" xfId="0" applyNumberFormat="1" applyFont="1" applyFill="1" applyBorder="1" applyAlignment="1">
      <alignment horizontal="center" vertical="top"/>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9" fontId="10" fillId="11" borderId="54" xfId="0" applyNumberFormat="1" applyFont="1" applyFill="1" applyBorder="1" applyAlignment="1">
      <alignment vertical="top"/>
    </xf>
    <xf numFmtId="9" fontId="10" fillId="11" borderId="70" xfId="0" applyNumberFormat="1" applyFont="1" applyFill="1" applyBorder="1" applyAlignment="1">
      <alignment vertical="top"/>
    </xf>
    <xf numFmtId="9" fontId="10" fillId="11" borderId="56" xfId="0" applyNumberFormat="1" applyFont="1" applyFill="1" applyBorder="1" applyAlignment="1">
      <alignment vertical="top"/>
    </xf>
    <xf numFmtId="164" fontId="10" fillId="0" borderId="26" xfId="0" applyNumberFormat="1" applyFont="1" applyFill="1" applyBorder="1" applyAlignment="1">
      <alignment vertical="top"/>
    </xf>
    <xf numFmtId="0" fontId="6" fillId="0" borderId="5" xfId="5" applyFont="1" applyFill="1" applyBorder="1" applyAlignment="1">
      <alignment horizontal="center" vertical="top"/>
    </xf>
    <xf numFmtId="164" fontId="5" fillId="14" borderId="49" xfId="0" applyNumberFormat="1" applyFont="1" applyFill="1" applyBorder="1" applyAlignment="1">
      <alignment horizontal="center" vertical="top"/>
    </xf>
    <xf numFmtId="164" fontId="6" fillId="0" borderId="25" xfId="0" applyNumberFormat="1" applyFont="1" applyBorder="1" applyAlignment="1">
      <alignment horizontal="center" vertical="top"/>
    </xf>
    <xf numFmtId="164" fontId="5" fillId="5" borderId="19" xfId="0" applyNumberFormat="1" applyFont="1" applyFill="1" applyBorder="1" applyAlignment="1">
      <alignment horizontal="center" vertical="top"/>
    </xf>
    <xf numFmtId="0" fontId="2" fillId="0" borderId="14" xfId="0" applyFont="1" applyFill="1" applyBorder="1" applyAlignment="1">
      <alignment horizontal="center" vertical="top"/>
    </xf>
    <xf numFmtId="0" fontId="2" fillId="0" borderId="16" xfId="0" applyFont="1" applyFill="1" applyBorder="1" applyAlignment="1">
      <alignment horizontal="center" vertical="top"/>
    </xf>
    <xf numFmtId="0" fontId="6" fillId="0" borderId="14" xfId="0" applyFont="1" applyFill="1" applyBorder="1" applyAlignment="1">
      <alignment vertical="top" wrapText="1"/>
    </xf>
    <xf numFmtId="0" fontId="5" fillId="0" borderId="46" xfId="0" applyFont="1" applyFill="1" applyBorder="1" applyAlignment="1">
      <alignment horizontal="center" vertical="top"/>
    </xf>
    <xf numFmtId="0" fontId="5" fillId="0" borderId="51" xfId="0" applyFont="1" applyFill="1" applyBorder="1" applyAlignment="1">
      <alignment horizontal="center" vertical="top"/>
    </xf>
    <xf numFmtId="49" fontId="2" fillId="0" borderId="1" xfId="5" applyNumberFormat="1" applyFont="1" applyFill="1" applyBorder="1" applyAlignment="1">
      <alignment horizontal="center" vertical="top"/>
    </xf>
    <xf numFmtId="49" fontId="2" fillId="0" borderId="2" xfId="5" applyNumberFormat="1" applyFont="1" applyFill="1" applyBorder="1" applyAlignment="1">
      <alignment horizontal="center" vertical="top"/>
    </xf>
    <xf numFmtId="164" fontId="6" fillId="0" borderId="79" xfId="5" applyNumberFormat="1" applyFont="1" applyFill="1" applyBorder="1" applyAlignment="1">
      <alignment horizontal="center" vertical="top"/>
    </xf>
    <xf numFmtId="0" fontId="6" fillId="0" borderId="46" xfId="5" applyFont="1" applyFill="1" applyBorder="1" applyAlignment="1">
      <alignment horizontal="left" vertical="top" wrapText="1"/>
    </xf>
    <xf numFmtId="0" fontId="6" fillId="0" borderId="47" xfId="5" applyFont="1" applyFill="1" applyBorder="1" applyAlignment="1">
      <alignment horizontal="left" vertical="top" wrapText="1"/>
    </xf>
    <xf numFmtId="0" fontId="6" fillId="0" borderId="45" xfId="5" applyFont="1" applyFill="1" applyBorder="1" applyAlignment="1">
      <alignment horizontal="left" vertical="top" wrapText="1"/>
    </xf>
    <xf numFmtId="0" fontId="6" fillId="0" borderId="64" xfId="5" applyFont="1" applyFill="1" applyBorder="1" applyAlignment="1">
      <alignment horizontal="left" vertical="top" wrapText="1"/>
    </xf>
    <xf numFmtId="0" fontId="4" fillId="0" borderId="45" xfId="3" applyFont="1" applyBorder="1" applyAlignment="1">
      <alignment horizontal="left" vertical="top" wrapText="1"/>
    </xf>
    <xf numFmtId="164" fontId="6" fillId="0" borderId="8" xfId="5" applyNumberFormat="1" applyFont="1" applyFill="1" applyBorder="1" applyAlignment="1">
      <alignment horizontal="center" vertical="top"/>
    </xf>
    <xf numFmtId="0" fontId="6" fillId="0" borderId="8" xfId="5" applyFont="1" applyFill="1" applyBorder="1" applyAlignment="1">
      <alignment horizontal="center" vertical="top"/>
    </xf>
    <xf numFmtId="164" fontId="5" fillId="11" borderId="39" xfId="5" applyNumberFormat="1" applyFont="1" applyFill="1" applyBorder="1" applyAlignment="1">
      <alignment horizontal="center" vertical="top"/>
    </xf>
    <xf numFmtId="0" fontId="18" fillId="11" borderId="44" xfId="5" applyFont="1" applyFill="1" applyBorder="1" applyAlignment="1">
      <alignment horizontal="center" vertical="top"/>
    </xf>
    <xf numFmtId="0" fontId="6" fillId="11" borderId="66" xfId="5" applyFont="1" applyFill="1" applyBorder="1" applyAlignment="1">
      <alignment vertical="top" wrapText="1"/>
    </xf>
    <xf numFmtId="0" fontId="6" fillId="0" borderId="76" xfId="5" applyFont="1" applyFill="1" applyBorder="1" applyAlignment="1">
      <alignment vertical="top" wrapText="1"/>
    </xf>
    <xf numFmtId="0" fontId="6" fillId="0" borderId="41" xfId="5" applyFont="1" applyBorder="1" applyAlignment="1">
      <alignment horizontal="left" vertical="top" wrapText="1"/>
    </xf>
    <xf numFmtId="0" fontId="7" fillId="0" borderId="41" xfId="5" applyFont="1" applyBorder="1" applyAlignment="1">
      <alignment horizontal="left" vertical="top" wrapText="1"/>
    </xf>
    <xf numFmtId="0" fontId="18" fillId="5" borderId="44" xfId="5" applyFont="1" applyFill="1" applyBorder="1" applyAlignment="1">
      <alignment horizontal="center" vertical="top"/>
    </xf>
    <xf numFmtId="0" fontId="6" fillId="0" borderId="59" xfId="5" applyFont="1" applyFill="1" applyBorder="1" applyAlignment="1">
      <alignment vertical="top" wrapText="1"/>
    </xf>
    <xf numFmtId="164" fontId="6" fillId="0" borderId="16" xfId="5" applyNumberFormat="1" applyFont="1" applyFill="1" applyBorder="1" applyAlignment="1">
      <alignment horizontal="center" vertical="top"/>
    </xf>
    <xf numFmtId="164" fontId="5" fillId="5" borderId="31" xfId="5" applyNumberFormat="1" applyFont="1" applyFill="1" applyBorder="1" applyAlignment="1">
      <alignment horizontal="center" vertical="top"/>
    </xf>
    <xf numFmtId="164" fontId="6" fillId="0" borderId="34" xfId="5" applyNumberFormat="1" applyFont="1" applyFill="1" applyBorder="1" applyAlignment="1">
      <alignment horizontal="center" vertical="top"/>
    </xf>
    <xf numFmtId="164" fontId="6" fillId="0" borderId="26" xfId="5" applyNumberFormat="1" applyFont="1" applyFill="1" applyBorder="1" applyAlignment="1">
      <alignment horizontal="center" vertical="top"/>
    </xf>
    <xf numFmtId="164" fontId="6" fillId="0" borderId="27" xfId="5" applyNumberFormat="1" applyFont="1" applyFill="1" applyBorder="1" applyAlignment="1">
      <alignment horizontal="center" vertical="top"/>
    </xf>
    <xf numFmtId="164" fontId="5" fillId="11" borderId="30" xfId="5" applyNumberFormat="1" applyFont="1" applyFill="1" applyBorder="1" applyAlignment="1">
      <alignment horizontal="center" vertical="top"/>
    </xf>
    <xf numFmtId="164" fontId="5" fillId="11" borderId="31" xfId="5" applyNumberFormat="1" applyFont="1" applyFill="1" applyBorder="1" applyAlignment="1">
      <alignment horizontal="center" vertical="top"/>
    </xf>
    <xf numFmtId="164" fontId="6" fillId="11" borderId="34" xfId="5" applyNumberFormat="1" applyFont="1" applyFill="1" applyBorder="1" applyAlignment="1">
      <alignment horizontal="center" vertical="top"/>
    </xf>
    <xf numFmtId="164" fontId="6" fillId="11" borderId="26" xfId="5" applyNumberFormat="1" applyFont="1" applyFill="1" applyBorder="1" applyAlignment="1">
      <alignment horizontal="center" vertical="top"/>
    </xf>
    <xf numFmtId="164" fontId="6" fillId="11" borderId="27" xfId="5" applyNumberFormat="1" applyFont="1" applyFill="1" applyBorder="1" applyAlignment="1">
      <alignment horizontal="center" vertical="top"/>
    </xf>
    <xf numFmtId="164" fontId="5" fillId="3" borderId="43" xfId="5" applyNumberFormat="1" applyFont="1" applyFill="1" applyBorder="1" applyAlignment="1">
      <alignment horizontal="center" vertical="top"/>
    </xf>
    <xf numFmtId="164" fontId="5" fillId="2" borderId="49" xfId="5" applyNumberFormat="1" applyFont="1" applyFill="1" applyBorder="1" applyAlignment="1">
      <alignment horizontal="center" vertical="top"/>
    </xf>
    <xf numFmtId="49" fontId="6" fillId="0" borderId="29" xfId="5" applyNumberFormat="1" applyFont="1" applyFill="1" applyBorder="1" applyAlignment="1">
      <alignment vertical="top" wrapText="1"/>
    </xf>
    <xf numFmtId="164" fontId="6" fillId="0" borderId="50" xfId="5" applyNumberFormat="1" applyFont="1" applyFill="1" applyBorder="1" applyAlignment="1">
      <alignment horizontal="center" vertical="top"/>
    </xf>
    <xf numFmtId="164" fontId="6" fillId="0" borderId="58" xfId="5" applyNumberFormat="1" applyFont="1" applyFill="1" applyBorder="1" applyAlignment="1">
      <alignment horizontal="center" vertical="top"/>
    </xf>
    <xf numFmtId="164" fontId="6" fillId="4" borderId="17" xfId="5" applyNumberFormat="1" applyFont="1" applyFill="1" applyBorder="1" applyAlignment="1">
      <alignment horizontal="center" vertical="top"/>
    </xf>
    <xf numFmtId="164" fontId="6" fillId="4" borderId="0" xfId="5" applyNumberFormat="1" applyFont="1" applyFill="1" applyBorder="1" applyAlignment="1">
      <alignment horizontal="center" vertical="top"/>
    </xf>
    <xf numFmtId="164" fontId="6" fillId="4" borderId="58" xfId="5" applyNumberFormat="1" applyFont="1" applyFill="1" applyBorder="1" applyAlignment="1">
      <alignment horizontal="center" vertical="top"/>
    </xf>
    <xf numFmtId="164" fontId="6" fillId="0" borderId="76" xfId="0" applyNumberFormat="1" applyFont="1" applyBorder="1" applyAlignment="1">
      <alignment horizontal="center" vertical="top"/>
    </xf>
    <xf numFmtId="164" fontId="6" fillId="0" borderId="14" xfId="0" applyNumberFormat="1" applyFont="1" applyBorder="1" applyAlignment="1">
      <alignment horizontal="center" vertical="top"/>
    </xf>
    <xf numFmtId="2" fontId="5" fillId="9" borderId="13" xfId="0" applyNumberFormat="1" applyFont="1" applyFill="1" applyBorder="1" applyAlignment="1">
      <alignment horizontal="center" vertical="top"/>
    </xf>
    <xf numFmtId="2" fontId="5" fillId="9" borderId="1" xfId="0" applyNumberFormat="1" applyFont="1" applyFill="1" applyBorder="1" applyAlignment="1">
      <alignment horizontal="center" vertical="top"/>
    </xf>
    <xf numFmtId="2" fontId="5" fillId="9" borderId="29" xfId="0" applyNumberFormat="1" applyFont="1" applyFill="1" applyBorder="1" applyAlignment="1">
      <alignment horizontal="center" vertical="top"/>
    </xf>
    <xf numFmtId="2" fontId="5" fillId="9" borderId="2" xfId="0" applyNumberFormat="1" applyFont="1" applyFill="1" applyBorder="1" applyAlignment="1">
      <alignment horizontal="center" vertical="top"/>
    </xf>
    <xf numFmtId="2" fontId="5" fillId="9" borderId="21" xfId="0" applyNumberFormat="1" applyFont="1" applyFill="1" applyBorder="1" applyAlignment="1">
      <alignment horizontal="center" vertical="top"/>
    </xf>
    <xf numFmtId="2" fontId="5" fillId="9" borderId="12" xfId="0" applyNumberFormat="1" applyFont="1" applyFill="1" applyBorder="1" applyAlignment="1">
      <alignment horizontal="center" vertical="top"/>
    </xf>
    <xf numFmtId="2" fontId="6" fillId="0" borderId="61" xfId="0" applyNumberFormat="1" applyFont="1" applyFill="1" applyBorder="1" applyAlignment="1">
      <alignment horizontal="center" vertical="top"/>
    </xf>
    <xf numFmtId="2" fontId="6" fillId="0" borderId="57" xfId="0" applyNumberFormat="1" applyFont="1" applyFill="1" applyBorder="1" applyAlignment="1">
      <alignment horizontal="center" vertical="top"/>
    </xf>
    <xf numFmtId="2" fontId="6" fillId="0" borderId="78" xfId="0" applyNumberFormat="1" applyFont="1" applyFill="1" applyBorder="1" applyAlignment="1">
      <alignment horizontal="center" vertical="top"/>
    </xf>
    <xf numFmtId="2" fontId="6" fillId="0" borderId="56" xfId="0" applyNumberFormat="1" applyFont="1" applyFill="1" applyBorder="1" applyAlignment="1">
      <alignment horizontal="center" vertical="top"/>
    </xf>
    <xf numFmtId="2" fontId="6" fillId="10" borderId="54" xfId="0" applyNumberFormat="1" applyFont="1" applyFill="1" applyBorder="1" applyAlignment="1">
      <alignment horizontal="center" vertical="top"/>
    </xf>
    <xf numFmtId="2" fontId="6" fillId="0" borderId="51" xfId="0" applyNumberFormat="1" applyFont="1" applyFill="1" applyBorder="1" applyAlignment="1">
      <alignment horizontal="center" vertical="top"/>
    </xf>
    <xf numFmtId="2" fontId="6" fillId="0" borderId="14" xfId="0" applyNumberFormat="1" applyFont="1" applyFill="1" applyBorder="1" applyAlignment="1">
      <alignment horizontal="center" vertical="top"/>
    </xf>
    <xf numFmtId="2" fontId="6" fillId="0" borderId="76" xfId="0" applyNumberFormat="1" applyFont="1" applyFill="1" applyBorder="1" applyAlignment="1">
      <alignment horizontal="center" vertical="top"/>
    </xf>
    <xf numFmtId="2" fontId="6" fillId="0" borderId="16" xfId="0" applyNumberFormat="1" applyFont="1" applyFill="1" applyBorder="1" applyAlignment="1">
      <alignment horizontal="center" vertical="top"/>
    </xf>
    <xf numFmtId="2" fontId="6" fillId="10" borderId="17" xfId="0" applyNumberFormat="1" applyFont="1" applyFill="1" applyBorder="1" applyAlignment="1">
      <alignment horizontal="center" vertical="top"/>
    </xf>
    <xf numFmtId="2" fontId="6" fillId="0" borderId="5" xfId="0" applyNumberFormat="1" applyFont="1" applyFill="1" applyBorder="1" applyAlignment="1">
      <alignment horizontal="center" vertical="top"/>
    </xf>
    <xf numFmtId="2" fontId="6" fillId="10" borderId="62" xfId="0" applyNumberFormat="1" applyFont="1" applyFill="1" applyBorder="1" applyAlignment="1">
      <alignment horizontal="center" vertical="top"/>
    </xf>
    <xf numFmtId="2" fontId="6" fillId="0" borderId="15" xfId="0" applyNumberFormat="1" applyFont="1" applyFill="1" applyBorder="1" applyAlignment="1">
      <alignment horizontal="center" vertical="top"/>
    </xf>
    <xf numFmtId="2" fontId="5" fillId="0" borderId="76" xfId="0" applyNumberFormat="1" applyFont="1" applyFill="1" applyBorder="1" applyAlignment="1">
      <alignment horizontal="center" vertical="top"/>
    </xf>
    <xf numFmtId="2" fontId="5" fillId="0" borderId="78" xfId="0" applyNumberFormat="1" applyFont="1" applyFill="1" applyBorder="1" applyAlignment="1">
      <alignment horizontal="center" vertical="top"/>
    </xf>
    <xf numFmtId="2" fontId="5" fillId="0" borderId="57" xfId="0" applyNumberFormat="1" applyFont="1" applyFill="1" applyBorder="1" applyAlignment="1">
      <alignment horizontal="center" vertical="top"/>
    </xf>
    <xf numFmtId="2" fontId="5" fillId="0" borderId="56" xfId="0" applyNumberFormat="1" applyFont="1" applyFill="1" applyBorder="1" applyAlignment="1">
      <alignment horizontal="center" vertical="top"/>
    </xf>
    <xf numFmtId="2" fontId="6" fillId="0" borderId="6" xfId="0" applyNumberFormat="1" applyFont="1" applyFill="1" applyBorder="1" applyAlignment="1">
      <alignment horizontal="center" vertical="top"/>
    </xf>
    <xf numFmtId="2" fontId="5" fillId="0" borderId="19" xfId="0" applyNumberFormat="1" applyFont="1" applyFill="1" applyBorder="1" applyAlignment="1">
      <alignment horizontal="center" vertical="top"/>
    </xf>
    <xf numFmtId="2" fontId="5" fillId="0" borderId="28" xfId="0" applyNumberFormat="1" applyFont="1" applyFill="1" applyBorder="1" applyAlignment="1">
      <alignment horizontal="center" vertical="top"/>
    </xf>
    <xf numFmtId="2" fontId="5" fillId="0" borderId="20" xfId="0" applyNumberFormat="1" applyFont="1" applyFill="1" applyBorder="1" applyAlignment="1">
      <alignment horizontal="center" vertical="top"/>
    </xf>
    <xf numFmtId="2" fontId="6" fillId="10" borderId="0" xfId="0" applyNumberFormat="1" applyFont="1" applyFill="1" applyBorder="1" applyAlignment="1">
      <alignment horizontal="center" vertical="top"/>
    </xf>
    <xf numFmtId="2" fontId="6" fillId="0" borderId="18" xfId="0" applyNumberFormat="1" applyFont="1" applyFill="1" applyBorder="1" applyAlignment="1">
      <alignment horizontal="center" vertical="top"/>
    </xf>
    <xf numFmtId="2" fontId="6" fillId="0" borderId="71" xfId="0" applyNumberFormat="1" applyFont="1" applyFill="1" applyBorder="1" applyAlignment="1">
      <alignment horizontal="center" vertical="top"/>
    </xf>
    <xf numFmtId="2" fontId="6" fillId="0" borderId="36" xfId="0" applyNumberFormat="1" applyFont="1" applyFill="1" applyBorder="1" applyAlignment="1">
      <alignment horizontal="center" vertical="top"/>
    </xf>
    <xf numFmtId="2" fontId="6" fillId="0" borderId="37" xfId="0" applyNumberFormat="1" applyFont="1" applyFill="1" applyBorder="1" applyAlignment="1">
      <alignment horizontal="center" vertical="top"/>
    </xf>
    <xf numFmtId="2" fontId="6" fillId="0" borderId="74" xfId="0" applyNumberFormat="1" applyFont="1" applyFill="1" applyBorder="1" applyAlignment="1">
      <alignment horizontal="center" vertical="top"/>
    </xf>
    <xf numFmtId="2" fontId="6" fillId="10" borderId="58" xfId="0" applyNumberFormat="1" applyFont="1" applyFill="1" applyBorder="1" applyAlignment="1">
      <alignment horizontal="center" vertical="top"/>
    </xf>
    <xf numFmtId="2" fontId="6" fillId="0" borderId="55" xfId="0" applyNumberFormat="1" applyFont="1" applyFill="1" applyBorder="1" applyAlignment="1">
      <alignment horizontal="center" vertical="top"/>
    </xf>
    <xf numFmtId="2" fontId="5" fillId="8" borderId="3" xfId="0" applyNumberFormat="1" applyFont="1" applyFill="1" applyBorder="1" applyAlignment="1">
      <alignment horizontal="center" vertical="center"/>
    </xf>
    <xf numFmtId="164" fontId="3" fillId="0" borderId="49" xfId="0" applyNumberFormat="1" applyFont="1" applyFill="1" applyBorder="1" applyAlignment="1">
      <alignment horizontal="center" vertical="top"/>
    </xf>
    <xf numFmtId="0" fontId="6" fillId="0" borderId="55" xfId="0" applyFont="1" applyFill="1" applyBorder="1" applyAlignment="1">
      <alignment horizontal="center" vertical="top"/>
    </xf>
    <xf numFmtId="2" fontId="6" fillId="0" borderId="52" xfId="0" applyNumberFormat="1" applyFont="1" applyFill="1" applyBorder="1" applyAlignment="1">
      <alignment horizontal="center" vertical="top"/>
    </xf>
    <xf numFmtId="2" fontId="6" fillId="0" borderId="54" xfId="0" applyNumberFormat="1" applyFont="1" applyFill="1" applyBorder="1" applyAlignment="1">
      <alignment horizontal="center" vertical="top"/>
    </xf>
    <xf numFmtId="2" fontId="6" fillId="0" borderId="59" xfId="0" applyNumberFormat="1" applyFont="1" applyFill="1" applyBorder="1" applyAlignment="1">
      <alignment horizontal="center" vertical="top"/>
    </xf>
    <xf numFmtId="2" fontId="5" fillId="9" borderId="32" xfId="0" applyNumberFormat="1" applyFont="1" applyFill="1" applyBorder="1" applyAlignment="1">
      <alignment horizontal="center" vertical="top"/>
    </xf>
    <xf numFmtId="2" fontId="5" fillId="9" borderId="49" xfId="0" applyNumberFormat="1" applyFont="1" applyFill="1" applyBorder="1" applyAlignment="1">
      <alignment horizontal="center" vertical="top"/>
    </xf>
    <xf numFmtId="2" fontId="5" fillId="9" borderId="24" xfId="0" applyNumberFormat="1" applyFont="1" applyFill="1" applyBorder="1" applyAlignment="1">
      <alignment horizontal="center" vertical="top"/>
    </xf>
    <xf numFmtId="0" fontId="4" fillId="0" borderId="44" xfId="0" applyFont="1" applyFill="1" applyBorder="1" applyAlignment="1">
      <alignment horizontal="left" vertical="top"/>
    </xf>
    <xf numFmtId="0" fontId="4" fillId="0" borderId="44" xfId="0" applyFont="1" applyFill="1" applyBorder="1" applyAlignment="1">
      <alignment horizontal="left" vertical="center"/>
    </xf>
    <xf numFmtId="2" fontId="5" fillId="9" borderId="53" xfId="0" applyNumberFormat="1" applyFont="1" applyFill="1" applyBorder="1" applyAlignment="1">
      <alignment horizontal="center" vertical="top"/>
    </xf>
    <xf numFmtId="2" fontId="24" fillId="0" borderId="57" xfId="0" applyNumberFormat="1" applyFont="1" applyFill="1" applyBorder="1" applyAlignment="1">
      <alignment horizontal="center" vertical="top"/>
    </xf>
    <xf numFmtId="2" fontId="24" fillId="0" borderId="56" xfId="0" applyNumberFormat="1" applyFont="1" applyFill="1" applyBorder="1" applyAlignment="1">
      <alignment horizontal="center" vertical="top"/>
    </xf>
    <xf numFmtId="0" fontId="24" fillId="0" borderId="66" xfId="0" applyFont="1" applyFill="1" applyBorder="1" applyAlignment="1">
      <alignment horizontal="left" vertical="top"/>
    </xf>
    <xf numFmtId="0" fontId="10" fillId="0" borderId="59" xfId="0" applyFont="1" applyFill="1" applyBorder="1" applyAlignment="1">
      <alignment horizontal="left" vertical="top"/>
    </xf>
    <xf numFmtId="2" fontId="6" fillId="0" borderId="19" xfId="0" applyNumberFormat="1" applyFont="1" applyFill="1" applyBorder="1" applyAlignment="1">
      <alignment horizontal="center" vertical="top"/>
    </xf>
    <xf numFmtId="2" fontId="6" fillId="0" borderId="20" xfId="0" applyNumberFormat="1" applyFont="1" applyFill="1" applyBorder="1" applyAlignment="1">
      <alignment horizontal="center" vertical="top"/>
    </xf>
    <xf numFmtId="2" fontId="6" fillId="0" borderId="28" xfId="0" applyNumberFormat="1" applyFont="1" applyFill="1" applyBorder="1" applyAlignment="1">
      <alignment horizontal="center" vertical="top"/>
    </xf>
    <xf numFmtId="2" fontId="5" fillId="7" borderId="3" xfId="0" applyNumberFormat="1" applyFont="1" applyFill="1" applyBorder="1" applyAlignment="1">
      <alignment horizontal="center" vertical="top"/>
    </xf>
    <xf numFmtId="2" fontId="6" fillId="10" borderId="15" xfId="0" applyNumberFormat="1" applyFont="1" applyFill="1" applyBorder="1" applyAlignment="1">
      <alignment horizontal="center" vertical="top"/>
    </xf>
    <xf numFmtId="2" fontId="6" fillId="10" borderId="14" xfId="0" applyNumberFormat="1" applyFont="1" applyFill="1" applyBorder="1" applyAlignment="1">
      <alignment horizontal="center" vertical="top"/>
    </xf>
    <xf numFmtId="2" fontId="5" fillId="10" borderId="76" xfId="0" applyNumberFormat="1" applyFont="1" applyFill="1" applyBorder="1" applyAlignment="1">
      <alignment horizontal="center" vertical="top"/>
    </xf>
    <xf numFmtId="2" fontId="6" fillId="10" borderId="16" xfId="0" applyNumberFormat="1" applyFont="1" applyFill="1" applyBorder="1" applyAlignment="1">
      <alignment horizontal="center" vertical="top"/>
    </xf>
    <xf numFmtId="2" fontId="6" fillId="10" borderId="5" xfId="0" applyNumberFormat="1" applyFont="1" applyFill="1" applyBorder="1" applyAlignment="1">
      <alignment horizontal="center" vertical="top"/>
    </xf>
    <xf numFmtId="2" fontId="6" fillId="10" borderId="71" xfId="0" applyNumberFormat="1" applyFont="1" applyFill="1" applyBorder="1" applyAlignment="1">
      <alignment horizontal="center" vertical="top"/>
    </xf>
    <xf numFmtId="2" fontId="6" fillId="10" borderId="36" xfId="0" applyNumberFormat="1" applyFont="1" applyFill="1" applyBorder="1" applyAlignment="1">
      <alignment horizontal="center" vertical="top"/>
    </xf>
    <xf numFmtId="2" fontId="5" fillId="10" borderId="37" xfId="0" applyNumberFormat="1" applyFont="1" applyFill="1" applyBorder="1" applyAlignment="1">
      <alignment horizontal="center" vertical="top"/>
    </xf>
    <xf numFmtId="2" fontId="6" fillId="10" borderId="74" xfId="0" applyNumberFormat="1" applyFont="1" applyFill="1" applyBorder="1" applyAlignment="1">
      <alignment horizontal="center" vertical="top"/>
    </xf>
    <xf numFmtId="2" fontId="6" fillId="10" borderId="55" xfId="0" applyNumberFormat="1" applyFont="1" applyFill="1" applyBorder="1" applyAlignment="1">
      <alignment horizontal="center" vertical="top"/>
    </xf>
    <xf numFmtId="2" fontId="6" fillId="10" borderId="61" xfId="0" applyNumberFormat="1" applyFont="1" applyFill="1" applyBorder="1" applyAlignment="1">
      <alignment horizontal="center" vertical="top"/>
    </xf>
    <xf numFmtId="2" fontId="6" fillId="10" borderId="57" xfId="0" applyNumberFormat="1" applyFont="1" applyFill="1" applyBorder="1" applyAlignment="1">
      <alignment horizontal="center" vertical="top"/>
    </xf>
    <xf numFmtId="2" fontId="5" fillId="10" borderId="78" xfId="0" applyNumberFormat="1" applyFont="1" applyFill="1" applyBorder="1" applyAlignment="1">
      <alignment horizontal="center" vertical="top"/>
    </xf>
    <xf numFmtId="2" fontId="6" fillId="10" borderId="51" xfId="0" applyNumberFormat="1" applyFont="1" applyFill="1" applyBorder="1" applyAlignment="1">
      <alignment horizontal="center" vertical="top"/>
    </xf>
    <xf numFmtId="2" fontId="5" fillId="9" borderId="39" xfId="0" applyNumberFormat="1" applyFont="1" applyFill="1" applyBorder="1" applyAlignment="1">
      <alignment horizontal="center" vertical="top"/>
    </xf>
    <xf numFmtId="2" fontId="6" fillId="10" borderId="8" xfId="0" applyNumberFormat="1" applyFont="1" applyFill="1" applyBorder="1" applyAlignment="1">
      <alignment horizontal="center" vertical="top"/>
    </xf>
    <xf numFmtId="2" fontId="15" fillId="0" borderId="18" xfId="0" applyNumberFormat="1" applyFont="1" applyFill="1" applyBorder="1" applyAlignment="1">
      <alignment horizontal="center" vertical="top"/>
    </xf>
    <xf numFmtId="2" fontId="5" fillId="9" borderId="63" xfId="0" applyNumberFormat="1" applyFont="1" applyFill="1" applyBorder="1" applyAlignment="1">
      <alignment horizontal="center" vertical="top"/>
    </xf>
    <xf numFmtId="2" fontId="5" fillId="10" borderId="61" xfId="0" applyNumberFormat="1" applyFont="1" applyFill="1" applyBorder="1" applyAlignment="1">
      <alignment horizontal="center" vertical="top"/>
    </xf>
    <xf numFmtId="2" fontId="5" fillId="8" borderId="3" xfId="0" applyNumberFormat="1" applyFont="1" applyFill="1" applyBorder="1" applyAlignment="1">
      <alignment horizontal="center" vertical="top"/>
    </xf>
    <xf numFmtId="164" fontId="6" fillId="0" borderId="9" xfId="0" applyNumberFormat="1" applyFont="1" applyFill="1" applyBorder="1" applyAlignment="1">
      <alignment horizontal="center" vertical="top"/>
    </xf>
    <xf numFmtId="0" fontId="6" fillId="0" borderId="69" xfId="5" applyFont="1" applyFill="1" applyBorder="1" applyAlignment="1">
      <alignment horizontal="left" vertical="top" wrapText="1"/>
    </xf>
    <xf numFmtId="0" fontId="2" fillId="0" borderId="31"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9" fontId="2" fillId="0" borderId="36" xfId="0" applyNumberFormat="1" applyFont="1" applyFill="1" applyBorder="1" applyAlignment="1">
      <alignment horizontal="center" vertical="top"/>
    </xf>
    <xf numFmtId="9" fontId="2" fillId="0" borderId="74" xfId="0" applyNumberFormat="1" applyFont="1" applyFill="1" applyBorder="1" applyAlignment="1">
      <alignment horizontal="center" vertical="top"/>
    </xf>
    <xf numFmtId="164" fontId="2" fillId="0" borderId="0" xfId="5" applyNumberFormat="1" applyFont="1" applyBorder="1" applyAlignment="1">
      <alignment vertical="top"/>
    </xf>
    <xf numFmtId="0" fontId="4" fillId="8" borderId="23" xfId="0" applyFont="1" applyFill="1" applyBorder="1" applyAlignment="1">
      <alignment vertical="top" wrapText="1"/>
    </xf>
    <xf numFmtId="2" fontId="6" fillId="11" borderId="54" xfId="0" applyNumberFormat="1" applyFont="1" applyFill="1" applyBorder="1" applyAlignment="1">
      <alignment horizontal="center" vertical="top"/>
    </xf>
    <xf numFmtId="2" fontId="5" fillId="13" borderId="29" xfId="0" applyNumberFormat="1" applyFont="1" applyFill="1" applyBorder="1" applyAlignment="1">
      <alignment horizontal="center" vertical="top"/>
    </xf>
    <xf numFmtId="0" fontId="4" fillId="0" borderId="42" xfId="0" applyFont="1" applyFill="1" applyBorder="1" applyAlignment="1">
      <alignment horizontal="left" vertical="top" wrapText="1"/>
    </xf>
    <xf numFmtId="0" fontId="6" fillId="4" borderId="43" xfId="0" applyFont="1" applyFill="1" applyBorder="1" applyAlignment="1">
      <alignment horizontal="left" vertical="top" wrapText="1"/>
    </xf>
    <xf numFmtId="9" fontId="2" fillId="0" borderId="43" xfId="0" applyNumberFormat="1" applyFont="1" applyFill="1" applyBorder="1" applyAlignment="1">
      <alignment horizontal="center" vertical="top"/>
    </xf>
    <xf numFmtId="9" fontId="2" fillId="0" borderId="45" xfId="0" applyNumberFormat="1" applyFont="1" applyFill="1" applyBorder="1" applyAlignment="1">
      <alignment horizontal="center" vertical="top"/>
    </xf>
    <xf numFmtId="0" fontId="7" fillId="0" borderId="0" xfId="0" applyFont="1"/>
    <xf numFmtId="0" fontId="2" fillId="0" borderId="19" xfId="0" applyFont="1" applyFill="1" applyBorder="1" applyAlignment="1">
      <alignment horizontal="center" vertical="top" wrapText="1"/>
    </xf>
    <xf numFmtId="0" fontId="2" fillId="0" borderId="20" xfId="0" applyFont="1" applyFill="1" applyBorder="1" applyAlignment="1">
      <alignment horizontal="center" vertical="top" wrapText="1"/>
    </xf>
    <xf numFmtId="0" fontId="4" fillId="10" borderId="10" xfId="0" applyFont="1" applyFill="1" applyBorder="1" applyAlignment="1">
      <alignment vertical="center" wrapText="1"/>
    </xf>
    <xf numFmtId="0" fontId="4" fillId="0" borderId="51" xfId="0" applyFont="1" applyBorder="1" applyAlignment="1">
      <alignment wrapText="1"/>
    </xf>
    <xf numFmtId="0" fontId="4" fillId="0" borderId="51" xfId="0" applyFont="1" applyFill="1" applyBorder="1" applyAlignment="1">
      <alignment horizontal="left" vertical="center" wrapText="1"/>
    </xf>
    <xf numFmtId="0" fontId="6" fillId="0" borderId="26" xfId="0" applyFont="1" applyBorder="1" applyAlignment="1">
      <alignment horizontal="center" vertical="top"/>
    </xf>
    <xf numFmtId="0" fontId="6" fillId="0" borderId="57" xfId="0" applyFont="1" applyBorder="1" applyAlignment="1">
      <alignment horizontal="center" vertical="top"/>
    </xf>
    <xf numFmtId="0" fontId="4" fillId="0" borderId="61" xfId="0" applyFont="1" applyFill="1" applyBorder="1" applyAlignment="1">
      <alignment horizontal="left" vertical="center" wrapText="1"/>
    </xf>
    <xf numFmtId="0" fontId="4" fillId="0" borderId="51" xfId="0" applyFont="1" applyFill="1" applyBorder="1" applyAlignment="1">
      <alignment vertical="center" wrapText="1"/>
    </xf>
    <xf numFmtId="0" fontId="4" fillId="0" borderId="18" xfId="0" applyFont="1" applyBorder="1" applyAlignment="1">
      <alignment vertical="center" wrapText="1"/>
    </xf>
    <xf numFmtId="164" fontId="4" fillId="0" borderId="67" xfId="0" applyNumberFormat="1" applyFont="1" applyFill="1" applyBorder="1" applyAlignment="1">
      <alignment horizontal="center" vertical="top"/>
    </xf>
    <xf numFmtId="164" fontId="4" fillId="0" borderId="35" xfId="0" applyNumberFormat="1" applyFont="1" applyFill="1" applyBorder="1" applyAlignment="1">
      <alignment horizontal="center" vertical="top"/>
    </xf>
    <xf numFmtId="164" fontId="3" fillId="0" borderId="35" xfId="0" applyNumberFormat="1" applyFont="1" applyFill="1" applyBorder="1" applyAlignment="1">
      <alignment horizontal="center" vertical="top"/>
    </xf>
    <xf numFmtId="164" fontId="3" fillId="0" borderId="50" xfId="0" applyNumberFormat="1" applyFont="1" applyFill="1" applyBorder="1" applyAlignment="1">
      <alignment horizontal="center" vertical="top"/>
    </xf>
    <xf numFmtId="164" fontId="3" fillId="0" borderId="66" xfId="0" applyNumberFormat="1" applyFont="1" applyFill="1" applyBorder="1" applyAlignment="1">
      <alignment horizontal="center" vertical="top"/>
    </xf>
    <xf numFmtId="0" fontId="6" fillId="11" borderId="5" xfId="0" applyFont="1" applyFill="1" applyBorder="1" applyAlignment="1">
      <alignment horizontal="center" vertical="top"/>
    </xf>
    <xf numFmtId="164" fontId="6" fillId="11" borderId="14" xfId="0" applyNumberFormat="1" applyFont="1" applyFill="1" applyBorder="1" applyAlignment="1">
      <alignment horizontal="center" vertical="center"/>
    </xf>
    <xf numFmtId="0" fontId="6" fillId="11" borderId="8" xfId="0" applyFont="1" applyFill="1" applyBorder="1" applyAlignment="1">
      <alignment horizontal="center" vertical="top" wrapText="1"/>
    </xf>
    <xf numFmtId="164" fontId="6" fillId="11" borderId="9" xfId="0" applyNumberFormat="1" applyFont="1" applyFill="1" applyBorder="1" applyAlignment="1">
      <alignment horizontal="center" vertical="center"/>
    </xf>
    <xf numFmtId="164" fontId="6" fillId="11" borderId="72" xfId="0" applyNumberFormat="1" applyFont="1" applyFill="1" applyBorder="1" applyAlignment="1">
      <alignment horizontal="center" vertical="center"/>
    </xf>
    <xf numFmtId="164" fontId="5" fillId="3" borderId="49" xfId="0" applyNumberFormat="1" applyFont="1" applyFill="1" applyBorder="1" applyAlignment="1">
      <alignment horizontal="center" vertical="top"/>
    </xf>
    <xf numFmtId="0" fontId="18" fillId="5" borderId="8" xfId="0" applyFont="1" applyFill="1" applyBorder="1" applyAlignment="1">
      <alignment horizontal="center" vertical="top"/>
    </xf>
    <xf numFmtId="164" fontId="5" fillId="5" borderId="40" xfId="5" applyNumberFormat="1" applyFont="1" applyFill="1" applyBorder="1" applyAlignment="1">
      <alignment horizontal="center" vertical="top"/>
    </xf>
    <xf numFmtId="164" fontId="5" fillId="6" borderId="49" xfId="0" applyNumberFormat="1" applyFont="1" applyFill="1" applyBorder="1" applyAlignment="1">
      <alignment horizontal="center" vertical="top"/>
    </xf>
    <xf numFmtId="164" fontId="6" fillId="0" borderId="3" xfId="0" applyNumberFormat="1" applyFont="1" applyFill="1" applyBorder="1" applyAlignment="1">
      <alignment horizontal="center" vertical="center"/>
    </xf>
    <xf numFmtId="164" fontId="6" fillId="0" borderId="4" xfId="0" applyNumberFormat="1" applyFont="1" applyFill="1" applyBorder="1" applyAlignment="1">
      <alignment horizontal="center" vertical="center"/>
    </xf>
    <xf numFmtId="164" fontId="6" fillId="0" borderId="60" xfId="0" applyNumberFormat="1" applyFont="1" applyFill="1" applyBorder="1" applyAlignment="1">
      <alignment horizontal="center" vertical="center"/>
    </xf>
    <xf numFmtId="164" fontId="6" fillId="0" borderId="23" xfId="0" applyNumberFormat="1" applyFont="1" applyFill="1" applyBorder="1" applyAlignment="1">
      <alignment horizontal="center" vertical="center" wrapText="1"/>
    </xf>
    <xf numFmtId="164" fontId="6" fillId="0" borderId="49" xfId="0" applyNumberFormat="1" applyFont="1" applyFill="1" applyBorder="1" applyAlignment="1">
      <alignment horizontal="center" vertical="center"/>
    </xf>
    <xf numFmtId="164" fontId="5" fillId="5" borderId="6" xfId="0" applyNumberFormat="1" applyFont="1" applyFill="1" applyBorder="1" applyAlignment="1">
      <alignment horizontal="center" vertical="center"/>
    </xf>
    <xf numFmtId="164" fontId="6" fillId="0" borderId="4" xfId="0" applyNumberFormat="1" applyFont="1" applyBorder="1" applyAlignment="1">
      <alignment horizontal="center"/>
    </xf>
    <xf numFmtId="164" fontId="6" fillId="0" borderId="60" xfId="0" applyNumberFormat="1" applyFont="1" applyBorder="1" applyAlignment="1">
      <alignment horizontal="center"/>
    </xf>
    <xf numFmtId="164" fontId="5" fillId="5" borderId="28" xfId="0" applyNumberFormat="1" applyFont="1" applyFill="1" applyBorder="1" applyAlignment="1">
      <alignment horizontal="center" vertical="center"/>
    </xf>
    <xf numFmtId="164" fontId="5" fillId="5" borderId="0" xfId="0" applyNumberFormat="1" applyFont="1" applyFill="1" applyBorder="1" applyAlignment="1">
      <alignment horizontal="center" vertical="center"/>
    </xf>
    <xf numFmtId="164" fontId="5" fillId="5" borderId="19" xfId="0" applyNumberFormat="1" applyFont="1" applyFill="1" applyBorder="1" applyAlignment="1">
      <alignment horizontal="center" vertical="center"/>
    </xf>
    <xf numFmtId="0" fontId="6" fillId="0" borderId="49" xfId="0" applyFont="1" applyFill="1" applyBorder="1" applyAlignment="1">
      <alignment horizontal="center" vertical="top" wrapText="1"/>
    </xf>
    <xf numFmtId="164" fontId="5" fillId="5" borderId="39" xfId="0" applyNumberFormat="1" applyFont="1" applyFill="1" applyBorder="1" applyAlignment="1">
      <alignment horizontal="center" vertical="center"/>
    </xf>
    <xf numFmtId="164" fontId="2" fillId="0" borderId="0" xfId="5" applyNumberFormat="1" applyFont="1" applyAlignment="1">
      <alignment vertical="top"/>
    </xf>
    <xf numFmtId="0" fontId="2" fillId="0" borderId="0" xfId="5" applyFont="1" applyAlignment="1">
      <alignment vertical="top" wrapText="1"/>
    </xf>
    <xf numFmtId="164" fontId="2" fillId="0" borderId="0" xfId="5" applyNumberFormat="1" applyFont="1" applyAlignment="1">
      <alignment vertical="top" wrapText="1"/>
    </xf>
    <xf numFmtId="0" fontId="1" fillId="0" borderId="0" xfId="5" applyFont="1" applyAlignment="1">
      <alignment vertical="top" wrapText="1"/>
    </xf>
    <xf numFmtId="2" fontId="2" fillId="0" borderId="0" xfId="0" applyNumberFormat="1" applyFont="1" applyFill="1" applyBorder="1" applyAlignment="1">
      <alignment vertical="top"/>
    </xf>
    <xf numFmtId="164" fontId="0" fillId="0" borderId="0" xfId="0" applyNumberFormat="1"/>
    <xf numFmtId="2" fontId="6" fillId="11" borderId="59" xfId="0" applyNumberFormat="1" applyFont="1" applyFill="1" applyBorder="1" applyAlignment="1">
      <alignment horizontal="center" vertical="top"/>
    </xf>
    <xf numFmtId="2" fontId="6" fillId="10" borderId="56" xfId="0" applyNumberFormat="1" applyFont="1" applyFill="1" applyBorder="1" applyAlignment="1">
      <alignment horizontal="center" vertical="top"/>
    </xf>
    <xf numFmtId="2" fontId="5" fillId="0" borderId="14" xfId="0" applyNumberFormat="1" applyFont="1" applyFill="1" applyBorder="1" applyAlignment="1">
      <alignment horizontal="center" vertical="top"/>
    </xf>
    <xf numFmtId="164" fontId="29" fillId="0" borderId="0" xfId="0" applyNumberFormat="1" applyFont="1" applyFill="1" applyBorder="1" applyAlignment="1">
      <alignment vertical="top"/>
    </xf>
    <xf numFmtId="0" fontId="29" fillId="0" borderId="0" xfId="0" applyFont="1" applyFill="1" applyBorder="1" applyAlignment="1">
      <alignment vertical="top"/>
    </xf>
    <xf numFmtId="164" fontId="3" fillId="0" borderId="26" xfId="0" applyNumberFormat="1" applyFont="1" applyFill="1" applyBorder="1" applyAlignment="1">
      <alignment horizontal="center" vertical="top" wrapText="1"/>
    </xf>
    <xf numFmtId="164" fontId="4" fillId="0" borderId="49" xfId="0" applyNumberFormat="1" applyFont="1" applyFill="1" applyBorder="1" applyAlignment="1">
      <alignment horizontal="center" vertical="top"/>
    </xf>
    <xf numFmtId="164" fontId="4" fillId="0" borderId="14" xfId="0" applyNumberFormat="1" applyFont="1" applyFill="1" applyBorder="1" applyAlignment="1">
      <alignment horizontal="center" vertical="top"/>
    </xf>
    <xf numFmtId="0" fontId="7" fillId="0" borderId="0" xfId="5" applyFont="1" applyAlignment="1">
      <alignment vertical="top"/>
    </xf>
    <xf numFmtId="0" fontId="7" fillId="0" borderId="0" xfId="5" applyFont="1" applyAlignment="1">
      <alignment horizontal="center" vertical="top"/>
    </xf>
    <xf numFmtId="164" fontId="6" fillId="0" borderId="70" xfId="5" applyNumberFormat="1" applyFont="1" applyFill="1" applyBorder="1" applyAlignment="1">
      <alignment horizontal="center" vertical="top"/>
    </xf>
    <xf numFmtId="0" fontId="6" fillId="0" borderId="64" xfId="5" applyFont="1" applyFill="1" applyBorder="1" applyAlignment="1">
      <alignment horizontal="center" vertical="top"/>
    </xf>
    <xf numFmtId="0" fontId="40" fillId="0" borderId="0" xfId="0" applyFont="1" applyFill="1" applyBorder="1" applyAlignment="1">
      <alignment vertical="top" wrapText="1"/>
    </xf>
    <xf numFmtId="164" fontId="6" fillId="11" borderId="15" xfId="5" applyNumberFormat="1" applyFont="1" applyFill="1" applyBorder="1" applyAlignment="1">
      <alignment horizontal="center" vertical="top"/>
    </xf>
    <xf numFmtId="0" fontId="6" fillId="0" borderId="3" xfId="0" applyFont="1" applyBorder="1" applyAlignment="1">
      <alignment horizontal="center"/>
    </xf>
    <xf numFmtId="0" fontId="18" fillId="5" borderId="18" xfId="0" applyFont="1" applyFill="1" applyBorder="1" applyAlignment="1">
      <alignment horizontal="center" vertical="top"/>
    </xf>
    <xf numFmtId="0" fontId="11" fillId="11" borderId="23" xfId="5" applyFont="1" applyFill="1" applyBorder="1" applyAlignment="1">
      <alignment horizontal="left" vertical="top"/>
    </xf>
    <xf numFmtId="49" fontId="6" fillId="0" borderId="28" xfId="5" applyNumberFormat="1" applyFont="1" applyFill="1" applyBorder="1" applyAlignment="1">
      <alignment vertical="top" wrapText="1"/>
    </xf>
    <xf numFmtId="49" fontId="19" fillId="0" borderId="56" xfId="5" applyNumberFormat="1" applyFont="1" applyFill="1" applyBorder="1" applyAlignment="1">
      <alignment horizontal="center" vertical="top"/>
    </xf>
    <xf numFmtId="0" fontId="42" fillId="0" borderId="0" xfId="0" applyFont="1"/>
    <xf numFmtId="0" fontId="25" fillId="0" borderId="0" xfId="0" applyFont="1" applyFill="1" applyBorder="1" applyAlignment="1">
      <alignment horizontal="left" vertical="top"/>
    </xf>
    <xf numFmtId="0" fontId="6" fillId="11" borderId="4" xfId="0" applyFont="1" applyFill="1" applyBorder="1" applyAlignment="1">
      <alignment horizontal="left" vertical="top" wrapText="1"/>
    </xf>
    <xf numFmtId="0" fontId="4" fillId="11" borderId="8" xfId="0" applyFont="1" applyFill="1" applyBorder="1" applyAlignment="1">
      <alignment vertical="top" wrapText="1"/>
    </xf>
    <xf numFmtId="2" fontId="24" fillId="0" borderId="78" xfId="0" applyNumberFormat="1" applyFont="1" applyFill="1" applyBorder="1" applyAlignment="1">
      <alignment horizontal="center" vertical="top"/>
    </xf>
    <xf numFmtId="0" fontId="24" fillId="0" borderId="44" xfId="0" applyFont="1" applyFill="1" applyBorder="1" applyAlignment="1">
      <alignment horizontal="left" vertical="top"/>
    </xf>
    <xf numFmtId="0" fontId="10" fillId="0" borderId="43" xfId="0" applyFont="1" applyFill="1" applyBorder="1" applyAlignment="1">
      <alignment horizontal="left" vertical="top"/>
    </xf>
    <xf numFmtId="0" fontId="4" fillId="0" borderId="51" xfId="0" applyFont="1" applyBorder="1"/>
    <xf numFmtId="2" fontId="24" fillId="0" borderId="20" xfId="0" applyNumberFormat="1" applyFont="1" applyFill="1" applyBorder="1" applyAlignment="1">
      <alignment horizontal="center" vertical="top"/>
    </xf>
    <xf numFmtId="49" fontId="2" fillId="0" borderId="67" xfId="0" applyNumberFormat="1" applyFont="1" applyFill="1" applyBorder="1" applyAlignment="1">
      <alignment horizontal="center" vertical="top"/>
    </xf>
    <xf numFmtId="0" fontId="2" fillId="10" borderId="5" xfId="0" applyFont="1" applyFill="1" applyBorder="1" applyAlignment="1">
      <alignment horizontal="center" vertical="top"/>
    </xf>
    <xf numFmtId="2" fontId="6" fillId="10" borderId="76" xfId="0" applyNumberFormat="1" applyFont="1" applyFill="1" applyBorder="1" applyAlignment="1">
      <alignment horizontal="center" vertical="top"/>
    </xf>
    <xf numFmtId="2" fontId="6" fillId="10" borderId="52"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10" borderId="55" xfId="0" applyFont="1" applyFill="1" applyBorder="1" applyAlignment="1">
      <alignment horizontal="center" vertical="top"/>
    </xf>
    <xf numFmtId="2" fontId="6" fillId="10" borderId="37" xfId="0" applyNumberFormat="1" applyFont="1" applyFill="1" applyBorder="1" applyAlignment="1">
      <alignment horizontal="center" vertical="top"/>
    </xf>
    <xf numFmtId="2" fontId="6" fillId="10" borderId="68" xfId="0" applyNumberFormat="1" applyFont="1" applyFill="1" applyBorder="1" applyAlignment="1">
      <alignment horizontal="center" vertical="top"/>
    </xf>
    <xf numFmtId="2" fontId="6" fillId="10" borderId="78" xfId="0" applyNumberFormat="1" applyFont="1" applyFill="1" applyBorder="1" applyAlignment="1">
      <alignment horizontal="center" vertical="top"/>
    </xf>
    <xf numFmtId="49" fontId="2" fillId="0" borderId="43" xfId="0" applyNumberFormat="1" applyFont="1" applyFill="1" applyBorder="1" applyAlignment="1">
      <alignment horizontal="center" vertical="top"/>
    </xf>
    <xf numFmtId="0" fontId="2" fillId="9" borderId="42" xfId="0" applyFont="1" applyFill="1" applyBorder="1" applyAlignment="1">
      <alignment horizontal="center" vertical="top"/>
    </xf>
    <xf numFmtId="0" fontId="6" fillId="0" borderId="14" xfId="0" applyNumberFormat="1" applyFont="1" applyFill="1" applyBorder="1" applyAlignment="1">
      <alignment horizontal="center" vertical="top"/>
    </xf>
    <xf numFmtId="49" fontId="2" fillId="10" borderId="18" xfId="0" applyNumberFormat="1" applyFont="1" applyFill="1" applyBorder="1" applyAlignment="1">
      <alignment horizontal="center" vertical="top"/>
    </xf>
    <xf numFmtId="0" fontId="24" fillId="10" borderId="5" xfId="0" applyFont="1" applyFill="1" applyBorder="1" applyAlignment="1">
      <alignment horizontal="center" vertical="top"/>
    </xf>
    <xf numFmtId="2" fontId="5" fillId="10" borderId="15" xfId="0" applyNumberFormat="1" applyFont="1" applyFill="1" applyBorder="1" applyAlignment="1">
      <alignment horizontal="center" vertical="top"/>
    </xf>
    <xf numFmtId="2" fontId="5" fillId="10" borderId="14" xfId="0" applyNumberFormat="1" applyFont="1" applyFill="1" applyBorder="1" applyAlignment="1">
      <alignment horizontal="center" vertical="top"/>
    </xf>
    <xf numFmtId="2" fontId="5" fillId="10" borderId="16" xfId="0" applyNumberFormat="1" applyFont="1" applyFill="1" applyBorder="1" applyAlignment="1">
      <alignment horizontal="center" vertical="top"/>
    </xf>
    <xf numFmtId="2" fontId="24" fillId="10" borderId="17" xfId="0" applyNumberFormat="1" applyFont="1" applyFill="1" applyBorder="1" applyAlignment="1">
      <alignment horizontal="center" vertical="top"/>
    </xf>
    <xf numFmtId="2" fontId="5" fillId="10" borderId="5" xfId="0" applyNumberFormat="1" applyFont="1" applyFill="1" applyBorder="1" applyAlignment="1">
      <alignment horizontal="center" vertical="top"/>
    </xf>
    <xf numFmtId="9" fontId="6" fillId="0" borderId="34" xfId="0" applyNumberFormat="1"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5" fillId="0" borderId="51" xfId="0" applyFont="1" applyFill="1" applyBorder="1" applyAlignment="1">
      <alignment horizontal="center" vertical="top"/>
    </xf>
    <xf numFmtId="2" fontId="5" fillId="10" borderId="57" xfId="0" applyNumberFormat="1" applyFont="1" applyFill="1" applyBorder="1" applyAlignment="1">
      <alignment horizontal="center" vertical="top"/>
    </xf>
    <xf numFmtId="2" fontId="5" fillId="10" borderId="56" xfId="0" applyNumberFormat="1" applyFont="1" applyFill="1" applyBorder="1" applyAlignment="1">
      <alignment horizontal="center" vertical="top"/>
    </xf>
    <xf numFmtId="2" fontId="5" fillId="10" borderId="62" xfId="0" applyNumberFormat="1" applyFont="1" applyFill="1" applyBorder="1" applyAlignment="1">
      <alignment horizontal="center" vertical="top"/>
    </xf>
    <xf numFmtId="2" fontId="5" fillId="10" borderId="51" xfId="0" applyNumberFormat="1" applyFont="1" applyFill="1" applyBorder="1" applyAlignment="1">
      <alignment horizontal="center" vertical="top"/>
    </xf>
    <xf numFmtId="0" fontId="29" fillId="12" borderId="12" xfId="0" applyFont="1" applyFill="1" applyBorder="1" applyAlignment="1">
      <alignment horizontal="center" vertical="top"/>
    </xf>
    <xf numFmtId="2" fontId="5" fillId="12" borderId="13" xfId="0" applyNumberFormat="1" applyFont="1" applyFill="1" applyBorder="1" applyAlignment="1">
      <alignment horizontal="center" vertical="top"/>
    </xf>
    <xf numFmtId="0" fontId="4" fillId="0" borderId="62" xfId="0" applyFont="1" applyFill="1" applyBorder="1" applyAlignment="1">
      <alignment horizontal="left" vertical="top"/>
    </xf>
    <xf numFmtId="0" fontId="18" fillId="0" borderId="0" xfId="0" applyFont="1" applyFill="1" applyBorder="1" applyAlignment="1">
      <alignment vertical="top"/>
    </xf>
    <xf numFmtId="2" fontId="18" fillId="0" borderId="0" xfId="0" applyNumberFormat="1" applyFont="1" applyFill="1" applyBorder="1" applyAlignment="1">
      <alignment vertical="top"/>
    </xf>
    <xf numFmtId="0" fontId="39" fillId="0" borderId="0" xfId="0" applyFont="1" applyFill="1" applyBorder="1" applyAlignment="1">
      <alignment vertical="top"/>
    </xf>
    <xf numFmtId="164" fontId="6" fillId="0" borderId="62" xfId="5" applyNumberFormat="1" applyFont="1" applyFill="1" applyBorder="1" applyAlignment="1">
      <alignment horizontal="center" vertical="top"/>
    </xf>
    <xf numFmtId="164" fontId="6" fillId="4" borderId="62" xfId="5" applyNumberFormat="1" applyFont="1" applyFill="1" applyBorder="1" applyAlignment="1">
      <alignment horizontal="center" vertical="top"/>
    </xf>
    <xf numFmtId="164" fontId="6" fillId="0" borderId="37" xfId="0" applyNumberFormat="1" applyFont="1" applyBorder="1" applyAlignment="1">
      <alignment horizontal="center" vertical="top"/>
    </xf>
    <xf numFmtId="164" fontId="6" fillId="0" borderId="38" xfId="5" applyNumberFormat="1" applyFont="1" applyFill="1" applyBorder="1" applyAlignment="1">
      <alignment horizontal="center" vertical="top"/>
    </xf>
    <xf numFmtId="164" fontId="6" fillId="4" borderId="55" xfId="5" applyNumberFormat="1" applyFont="1" applyFill="1" applyBorder="1" applyAlignment="1">
      <alignment horizontal="center" vertical="top"/>
    </xf>
    <xf numFmtId="0" fontId="6" fillId="0" borderId="51" xfId="5" applyFont="1" applyFill="1" applyBorder="1" applyAlignment="1">
      <alignment horizontal="left" vertical="top" wrapText="1"/>
    </xf>
    <xf numFmtId="164" fontId="6" fillId="0" borderId="71" xfId="5" applyNumberFormat="1" applyFont="1" applyFill="1" applyBorder="1" applyAlignment="1">
      <alignment horizontal="center" vertical="top"/>
    </xf>
    <xf numFmtId="0" fontId="6" fillId="0" borderId="13" xfId="5" applyFont="1" applyFill="1" applyBorder="1" applyAlignment="1" applyProtection="1">
      <alignment vertical="top" wrapText="1"/>
      <protection locked="0"/>
    </xf>
    <xf numFmtId="0" fontId="2" fillId="0" borderId="21" xfId="5" applyFont="1" applyFill="1" applyBorder="1" applyAlignment="1">
      <alignment horizontal="center" vertical="top" wrapText="1"/>
    </xf>
    <xf numFmtId="0" fontId="2" fillId="0" borderId="1" xfId="5" applyFont="1" applyFill="1" applyBorder="1" applyAlignment="1">
      <alignment horizontal="center" vertical="top" wrapText="1"/>
    </xf>
    <xf numFmtId="0" fontId="2" fillId="0" borderId="48" xfId="5" applyFont="1" applyFill="1" applyBorder="1" applyAlignment="1">
      <alignment horizontal="center" vertical="top" wrapText="1"/>
    </xf>
    <xf numFmtId="2" fontId="5" fillId="0" borderId="0" xfId="0" applyNumberFormat="1" applyFont="1" applyFill="1" applyBorder="1" applyAlignment="1">
      <alignment horizontal="center" vertical="top"/>
    </xf>
    <xf numFmtId="0" fontId="6" fillId="0" borderId="56" xfId="0" applyFont="1" applyFill="1" applyBorder="1" applyAlignment="1">
      <alignment horizontal="center" vertical="top"/>
    </xf>
    <xf numFmtId="0" fontId="10" fillId="0" borderId="52" xfId="0" applyFont="1" applyFill="1" applyBorder="1" applyAlignment="1">
      <alignment horizontal="left" vertical="top"/>
    </xf>
    <xf numFmtId="0" fontId="4" fillId="0" borderId="59" xfId="0" applyFont="1" applyFill="1" applyBorder="1" applyAlignment="1">
      <alignment horizontal="left" vertical="top"/>
    </xf>
    <xf numFmtId="2" fontId="6" fillId="0" borderId="25" xfId="0" applyNumberFormat="1" applyFont="1" applyFill="1" applyBorder="1" applyAlignment="1">
      <alignment horizontal="center" vertical="top"/>
    </xf>
    <xf numFmtId="2" fontId="6" fillId="0" borderId="70" xfId="0" applyNumberFormat="1" applyFont="1" applyFill="1" applyBorder="1" applyAlignment="1">
      <alignment horizontal="center" vertical="top"/>
    </xf>
    <xf numFmtId="2" fontId="5" fillId="0" borderId="70" xfId="0" applyNumberFormat="1" applyFont="1" applyFill="1" applyBorder="1" applyAlignment="1">
      <alignment horizontal="center" vertical="top"/>
    </xf>
    <xf numFmtId="2" fontId="6" fillId="10" borderId="42" xfId="0" applyNumberFormat="1" applyFont="1" applyFill="1" applyBorder="1" applyAlignment="1">
      <alignment horizontal="center" vertical="top"/>
    </xf>
    <xf numFmtId="164" fontId="10" fillId="0" borderId="34" xfId="0" applyNumberFormat="1" applyFont="1" applyFill="1" applyBorder="1" applyAlignment="1">
      <alignment vertical="top"/>
    </xf>
    <xf numFmtId="164" fontId="4" fillId="0" borderId="65" xfId="0" applyNumberFormat="1" applyFont="1" applyFill="1" applyBorder="1" applyAlignment="1">
      <alignment horizontal="center" vertical="center"/>
    </xf>
    <xf numFmtId="164" fontId="4" fillId="0" borderId="26" xfId="0" applyNumberFormat="1" applyFont="1" applyFill="1" applyBorder="1" applyAlignment="1">
      <alignment horizontal="center" vertical="center"/>
    </xf>
    <xf numFmtId="164" fontId="4" fillId="0" borderId="34" xfId="0" applyNumberFormat="1" applyFont="1" applyFill="1" applyBorder="1" applyAlignment="1">
      <alignment vertical="top"/>
    </xf>
    <xf numFmtId="1" fontId="4" fillId="0" borderId="11" xfId="0" applyNumberFormat="1" applyFont="1" applyFill="1" applyBorder="1" applyAlignment="1">
      <alignment horizontal="center" vertical="center"/>
    </xf>
    <xf numFmtId="0" fontId="4" fillId="10" borderId="15" xfId="0" applyFont="1" applyFill="1" applyBorder="1" applyAlignment="1">
      <alignment vertical="center" wrapText="1"/>
    </xf>
    <xf numFmtId="1" fontId="4" fillId="0" borderId="16"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1" fontId="2" fillId="0" borderId="78" xfId="5" applyNumberFormat="1" applyFont="1" applyFill="1" applyBorder="1" applyAlignment="1">
      <alignment horizontal="center" vertical="top"/>
    </xf>
    <xf numFmtId="1" fontId="4" fillId="0" borderId="20" xfId="0" applyNumberFormat="1" applyFont="1" applyFill="1" applyBorder="1" applyAlignment="1">
      <alignment horizontal="center" vertical="top" wrapText="1"/>
    </xf>
    <xf numFmtId="0" fontId="4" fillId="0" borderId="54" xfId="0" applyFont="1" applyFill="1" applyBorder="1" applyAlignment="1">
      <alignment vertical="center" wrapText="1"/>
    </xf>
    <xf numFmtId="0" fontId="4" fillId="0" borderId="59" xfId="0" applyFont="1" applyFill="1" applyBorder="1" applyAlignment="1">
      <alignment vertical="center" wrapText="1"/>
    </xf>
    <xf numFmtId="49" fontId="4" fillId="0" borderId="36" xfId="0" applyNumberFormat="1" applyFont="1" applyFill="1" applyBorder="1" applyAlignment="1">
      <alignment horizontal="center" vertical="center" wrapText="1"/>
    </xf>
    <xf numFmtId="49" fontId="3" fillId="15" borderId="35" xfId="0" applyNumberFormat="1" applyFont="1" applyFill="1" applyBorder="1" applyAlignment="1">
      <alignment horizontal="center" vertical="top"/>
    </xf>
    <xf numFmtId="49" fontId="3" fillId="15" borderId="67" xfId="0" applyNumberFormat="1" applyFont="1" applyFill="1" applyBorder="1" applyAlignment="1">
      <alignment horizontal="left" vertical="top"/>
    </xf>
    <xf numFmtId="49" fontId="3" fillId="15" borderId="23" xfId="0" applyNumberFormat="1" applyFont="1" applyFill="1" applyBorder="1" applyAlignment="1">
      <alignment horizontal="left" vertical="top"/>
    </xf>
    <xf numFmtId="49" fontId="4" fillId="15" borderId="22" xfId="0" applyNumberFormat="1" applyFont="1" applyFill="1" applyBorder="1" applyAlignment="1">
      <alignment horizontal="left" vertical="top"/>
    </xf>
    <xf numFmtId="49" fontId="4" fillId="15" borderId="4" xfId="0" applyNumberFormat="1" applyFont="1" applyFill="1" applyBorder="1" applyAlignment="1">
      <alignment horizontal="left" vertical="top"/>
    </xf>
    <xf numFmtId="49" fontId="4" fillId="15" borderId="35" xfId="0" applyNumberFormat="1" applyFont="1" applyFill="1" applyBorder="1" applyAlignment="1">
      <alignment horizontal="left" vertical="top"/>
    </xf>
    <xf numFmtId="49" fontId="4" fillId="15" borderId="60" xfId="0" applyNumberFormat="1" applyFont="1" applyFill="1" applyBorder="1" applyAlignment="1">
      <alignment horizontal="left" vertical="top"/>
    </xf>
    <xf numFmtId="49" fontId="4" fillId="15" borderId="26" xfId="0" applyNumberFormat="1" applyFont="1" applyFill="1" applyBorder="1" applyAlignment="1">
      <alignment horizontal="left" vertical="top"/>
    </xf>
    <xf numFmtId="49" fontId="4" fillId="15" borderId="27" xfId="0" applyNumberFormat="1" applyFont="1" applyFill="1" applyBorder="1" applyAlignment="1">
      <alignment horizontal="left" vertical="top"/>
    </xf>
    <xf numFmtId="0" fontId="4" fillId="0" borderId="39" xfId="0" applyFont="1" applyFill="1" applyBorder="1" applyAlignment="1">
      <alignment vertical="top" wrapText="1"/>
    </xf>
    <xf numFmtId="9" fontId="4" fillId="0" borderId="30" xfId="0" applyNumberFormat="1" applyFont="1" applyFill="1" applyBorder="1" applyAlignment="1">
      <alignment horizontal="center" vertical="top" wrapText="1"/>
    </xf>
    <xf numFmtId="9" fontId="4" fillId="0" borderId="40" xfId="0" applyNumberFormat="1" applyFont="1" applyFill="1" applyBorder="1" applyAlignment="1">
      <alignment horizontal="center" vertical="top" wrapText="1"/>
    </xf>
    <xf numFmtId="1" fontId="4" fillId="0" borderId="42" xfId="0" applyNumberFormat="1" applyFont="1" applyFill="1" applyBorder="1" applyAlignment="1">
      <alignment horizontal="center" vertical="top" wrapText="1"/>
    </xf>
    <xf numFmtId="49" fontId="5" fillId="2" borderId="49" xfId="0" applyNumberFormat="1" applyFont="1" applyFill="1" applyBorder="1" applyAlignment="1">
      <alignment horizontal="center" vertical="top"/>
    </xf>
    <xf numFmtId="49" fontId="5" fillId="3" borderId="43" xfId="0" applyNumberFormat="1" applyFont="1" applyFill="1" applyBorder="1" applyAlignment="1">
      <alignment horizontal="center" vertical="top"/>
    </xf>
    <xf numFmtId="49" fontId="6" fillId="0" borderId="36" xfId="0" applyNumberFormat="1" applyFont="1" applyBorder="1" applyAlignment="1">
      <alignment horizontal="center" vertical="top"/>
    </xf>
    <xf numFmtId="49" fontId="44" fillId="3" borderId="4" xfId="0" applyNumberFormat="1" applyFont="1" applyFill="1" applyBorder="1" applyAlignment="1">
      <alignment horizontal="center" vertical="top"/>
    </xf>
    <xf numFmtId="164" fontId="6" fillId="0" borderId="65" xfId="0" applyNumberFormat="1" applyFont="1" applyFill="1" applyBorder="1" applyAlignment="1">
      <alignment horizontal="center" vertical="top"/>
    </xf>
    <xf numFmtId="0" fontId="25" fillId="0" borderId="19" xfId="0" applyNumberFormat="1" applyFont="1" applyFill="1" applyBorder="1" applyAlignment="1">
      <alignment horizontal="center" vertical="top"/>
    </xf>
    <xf numFmtId="0" fontId="25" fillId="0" borderId="0" xfId="0" applyNumberFormat="1" applyFont="1" applyFill="1" applyBorder="1" applyAlignment="1">
      <alignment horizontal="center" vertical="top"/>
    </xf>
    <xf numFmtId="0" fontId="25" fillId="0" borderId="20" xfId="0" applyNumberFormat="1" applyFont="1" applyFill="1" applyBorder="1" applyAlignment="1">
      <alignment horizontal="center" vertical="top"/>
    </xf>
    <xf numFmtId="0" fontId="18" fillId="5" borderId="69" xfId="0" applyFont="1" applyFill="1" applyBorder="1" applyAlignment="1">
      <alignment horizontal="center" vertical="top"/>
    </xf>
    <xf numFmtId="164" fontId="5" fillId="5" borderId="61"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0" fontId="39" fillId="0" borderId="0" xfId="0" applyFont="1" applyFill="1" applyBorder="1" applyAlignment="1">
      <alignment horizontal="left" vertical="top"/>
    </xf>
    <xf numFmtId="164" fontId="18" fillId="0" borderId="0" xfId="0" applyNumberFormat="1" applyFont="1" applyFill="1" applyBorder="1" applyAlignment="1">
      <alignment vertical="top"/>
    </xf>
    <xf numFmtId="49" fontId="2" fillId="0" borderId="27"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19" xfId="0" applyFont="1" applyFill="1" applyBorder="1" applyAlignment="1">
      <alignment horizontal="center" vertical="top"/>
    </xf>
    <xf numFmtId="0" fontId="2" fillId="0" borderId="27" xfId="0" applyFont="1" applyFill="1" applyBorder="1" applyAlignment="1">
      <alignment horizontal="center" vertical="top"/>
    </xf>
    <xf numFmtId="0" fontId="2" fillId="0" borderId="20" xfId="0" applyFont="1" applyFill="1" applyBorder="1" applyAlignment="1">
      <alignment horizontal="center" vertical="top"/>
    </xf>
    <xf numFmtId="164" fontId="46" fillId="0" borderId="57" xfId="5" applyNumberFormat="1" applyFont="1" applyFill="1" applyBorder="1" applyAlignment="1">
      <alignment horizontal="center" vertical="top"/>
    </xf>
    <xf numFmtId="0" fontId="6" fillId="4" borderId="0" xfId="0" applyFont="1" applyFill="1" applyBorder="1" applyAlignment="1">
      <alignment horizontal="left" vertical="top" wrapText="1"/>
    </xf>
    <xf numFmtId="9" fontId="2" fillId="0" borderId="0" xfId="0" applyNumberFormat="1" applyFont="1" applyFill="1" applyBorder="1" applyAlignment="1">
      <alignment horizontal="center" vertical="top"/>
    </xf>
    <xf numFmtId="9" fontId="2" fillId="0" borderId="47" xfId="0" applyNumberFormat="1" applyFont="1" applyFill="1" applyBorder="1" applyAlignment="1">
      <alignment horizontal="center" vertical="top"/>
    </xf>
    <xf numFmtId="164" fontId="6" fillId="0" borderId="72" xfId="0" applyNumberFormat="1" applyFont="1" applyFill="1" applyBorder="1" applyAlignment="1">
      <alignment horizontal="center" vertical="top"/>
    </xf>
    <xf numFmtId="164" fontId="6" fillId="0" borderId="79" xfId="0" applyNumberFormat="1" applyFont="1" applyFill="1" applyBorder="1" applyAlignment="1">
      <alignment horizontal="center" vertical="top"/>
    </xf>
    <xf numFmtId="0" fontId="6" fillId="0" borderId="46" xfId="0" applyFont="1" applyBorder="1" applyAlignment="1">
      <alignment horizontal="center" vertical="top"/>
    </xf>
    <xf numFmtId="2" fontId="24" fillId="0" borderId="15" xfId="0" applyNumberFormat="1" applyFont="1" applyBorder="1" applyAlignment="1">
      <alignment horizontal="center" vertical="top"/>
    </xf>
    <xf numFmtId="2" fontId="24" fillId="0" borderId="14" xfId="0" applyNumberFormat="1" applyFont="1" applyBorder="1" applyAlignment="1">
      <alignment horizontal="center" vertical="top"/>
    </xf>
    <xf numFmtId="2" fontId="24" fillId="0" borderId="76" xfId="0" applyNumberFormat="1" applyFont="1" applyBorder="1" applyAlignment="1">
      <alignment horizontal="center" vertical="top"/>
    </xf>
    <xf numFmtId="2" fontId="24" fillId="0" borderId="16" xfId="0" applyNumberFormat="1" applyFont="1" applyBorder="1" applyAlignment="1">
      <alignment horizontal="center" vertical="top"/>
    </xf>
    <xf numFmtId="2" fontId="6" fillId="0" borderId="5" xfId="0" applyNumberFormat="1" applyFont="1" applyBorder="1" applyAlignment="1">
      <alignment horizontal="center" vertical="top"/>
    </xf>
    <xf numFmtId="0" fontId="6" fillId="0" borderId="66" xfId="0" applyFont="1" applyBorder="1" applyAlignment="1">
      <alignment horizontal="center" vertical="top"/>
    </xf>
    <xf numFmtId="0" fontId="2" fillId="0" borderId="35" xfId="0" applyFont="1" applyBorder="1" applyAlignment="1">
      <alignment vertical="top"/>
    </xf>
    <xf numFmtId="0" fontId="6" fillId="0" borderId="27" xfId="0" applyFont="1" applyBorder="1" applyAlignment="1">
      <alignment horizontal="center" vertical="top"/>
    </xf>
    <xf numFmtId="0" fontId="6" fillId="0" borderId="51" xfId="0" applyFont="1" applyBorder="1" applyAlignment="1">
      <alignment horizontal="center" vertical="top"/>
    </xf>
    <xf numFmtId="2" fontId="24" fillId="0" borderId="61" xfId="0" applyNumberFormat="1" applyFont="1" applyBorder="1" applyAlignment="1">
      <alignment horizontal="center" vertical="top"/>
    </xf>
    <xf numFmtId="2" fontId="24" fillId="0" borderId="57" xfId="0" applyNumberFormat="1" applyFont="1" applyBorder="1" applyAlignment="1">
      <alignment horizontal="center" vertical="top"/>
    </xf>
    <xf numFmtId="2" fontId="24" fillId="0" borderId="78" xfId="0" applyNumberFormat="1" applyFont="1" applyBorder="1" applyAlignment="1">
      <alignment horizontal="center" vertical="top"/>
    </xf>
    <xf numFmtId="2" fontId="24" fillId="0" borderId="56" xfId="0" applyNumberFormat="1" applyFont="1" applyBorder="1" applyAlignment="1">
      <alignment horizontal="center" vertical="top"/>
    </xf>
    <xf numFmtId="2" fontId="6" fillId="0" borderId="51" xfId="0" applyNumberFormat="1" applyFont="1" applyBorder="1" applyAlignment="1">
      <alignment horizontal="center" vertical="top"/>
    </xf>
    <xf numFmtId="0" fontId="4" fillId="0" borderId="51" xfId="0" applyFont="1" applyBorder="1" applyAlignment="1">
      <alignment horizontal="left" vertical="top" wrapText="1"/>
    </xf>
    <xf numFmtId="0" fontId="6" fillId="0" borderId="59" xfId="0" applyFont="1" applyBorder="1" applyAlignment="1">
      <alignment horizontal="center" vertical="top"/>
    </xf>
    <xf numFmtId="0" fontId="2" fillId="0" borderId="7" xfId="0" applyFont="1" applyBorder="1" applyAlignment="1">
      <alignment vertical="top"/>
    </xf>
    <xf numFmtId="0" fontId="6" fillId="0" borderId="20" xfId="0" applyFont="1" applyBorder="1" applyAlignment="1">
      <alignment horizontal="center" vertical="top"/>
    </xf>
    <xf numFmtId="2" fontId="24" fillId="0" borderId="6" xfId="0" applyNumberFormat="1" applyFont="1" applyBorder="1" applyAlignment="1">
      <alignment horizontal="center" vertical="top"/>
    </xf>
    <xf numFmtId="2" fontId="24" fillId="0" borderId="19" xfId="0" applyNumberFormat="1" applyFont="1" applyBorder="1" applyAlignment="1">
      <alignment horizontal="center" vertical="top"/>
    </xf>
    <xf numFmtId="2" fontId="24" fillId="0" borderId="28" xfId="0" applyNumberFormat="1" applyFont="1" applyBorder="1" applyAlignment="1">
      <alignment horizontal="center" vertical="top"/>
    </xf>
    <xf numFmtId="2" fontId="24" fillId="0" borderId="20" xfId="0" applyNumberFormat="1" applyFont="1" applyBorder="1" applyAlignment="1">
      <alignment horizontal="center" vertical="top"/>
    </xf>
    <xf numFmtId="2" fontId="6" fillId="10" borderId="0" xfId="0" applyNumberFormat="1" applyFont="1" applyFill="1" applyAlignment="1">
      <alignment horizontal="center" vertical="top"/>
    </xf>
    <xf numFmtId="2" fontId="6" fillId="0" borderId="18" xfId="0" applyNumberFormat="1" applyFont="1" applyBorder="1" applyAlignment="1">
      <alignment horizontal="center" vertical="top"/>
    </xf>
    <xf numFmtId="0" fontId="4" fillId="0" borderId="51" xfId="0" applyFont="1" applyBorder="1" applyAlignment="1">
      <alignment horizontal="left" vertical="top"/>
    </xf>
    <xf numFmtId="9" fontId="6" fillId="0" borderId="59" xfId="0" applyNumberFormat="1" applyFont="1" applyBorder="1" applyAlignment="1">
      <alignment horizontal="center" vertical="top"/>
    </xf>
    <xf numFmtId="9" fontId="6" fillId="0" borderId="20" xfId="0" applyNumberFormat="1" applyFont="1" applyBorder="1" applyAlignment="1">
      <alignment horizontal="center" vertical="top"/>
    </xf>
    <xf numFmtId="0" fontId="4" fillId="0" borderId="44" xfId="0" applyFont="1" applyBorder="1" applyAlignment="1">
      <alignment horizontal="left" vertical="top"/>
    </xf>
    <xf numFmtId="9" fontId="6" fillId="0" borderId="44" xfId="0" applyNumberFormat="1" applyFont="1" applyBorder="1" applyAlignment="1">
      <alignment horizontal="center" vertical="top"/>
    </xf>
    <xf numFmtId="0" fontId="2" fillId="0" borderId="40" xfId="0" applyFont="1" applyBorder="1" applyAlignment="1">
      <alignment vertical="top"/>
    </xf>
    <xf numFmtId="9" fontId="6" fillId="0" borderId="31" xfId="0" applyNumberFormat="1" applyFont="1" applyBorder="1" applyAlignment="1">
      <alignment horizontal="center" vertical="top"/>
    </xf>
    <xf numFmtId="2" fontId="5" fillId="0" borderId="7"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5" fillId="3" borderId="26" xfId="0" applyNumberFormat="1" applyFont="1" applyFill="1" applyBorder="1" applyAlignment="1">
      <alignment horizontal="center" vertical="top"/>
    </xf>
    <xf numFmtId="49" fontId="5" fillId="11" borderId="67" xfId="0" applyNumberFormat="1" applyFont="1" applyFill="1" applyBorder="1" applyAlignment="1">
      <alignment horizontal="left" vertical="top"/>
    </xf>
    <xf numFmtId="0" fontId="10" fillId="0" borderId="18" xfId="0" applyFont="1" applyFill="1" applyBorder="1" applyAlignment="1">
      <alignment horizontal="center" vertical="top"/>
    </xf>
    <xf numFmtId="0" fontId="6" fillId="11" borderId="47" xfId="0" applyFont="1" applyFill="1" applyBorder="1" applyAlignment="1">
      <alignment horizontal="center" vertical="top"/>
    </xf>
    <xf numFmtId="0" fontId="9" fillId="0" borderId="0" xfId="0" applyFont="1" applyAlignment="1">
      <alignment vertical="top"/>
    </xf>
    <xf numFmtId="0" fontId="9" fillId="0" borderId="0" xfId="0" applyFont="1" applyAlignment="1">
      <alignment horizontal="center" vertical="top"/>
    </xf>
    <xf numFmtId="0" fontId="3" fillId="11" borderId="23" xfId="0" applyFont="1" applyFill="1" applyBorder="1" applyAlignment="1">
      <alignment horizontal="left" vertical="top"/>
    </xf>
    <xf numFmtId="164" fontId="6" fillId="11" borderId="22" xfId="0" applyNumberFormat="1" applyFont="1" applyFill="1" applyBorder="1" applyAlignment="1">
      <alignment horizontal="center" vertical="top"/>
    </xf>
    <xf numFmtId="164" fontId="6" fillId="11" borderId="60" xfId="0" applyNumberFormat="1" applyFont="1" applyFill="1" applyBorder="1" applyAlignment="1">
      <alignment horizontal="center" vertical="top"/>
    </xf>
    <xf numFmtId="164" fontId="6" fillId="0" borderId="15" xfId="0" applyNumberFormat="1" applyFont="1" applyBorder="1" applyAlignment="1">
      <alignment horizontal="center" vertical="top"/>
    </xf>
    <xf numFmtId="164" fontId="5" fillId="0" borderId="76" xfId="0" applyNumberFormat="1" applyFont="1" applyBorder="1" applyAlignment="1">
      <alignment horizontal="center" vertical="top"/>
    </xf>
    <xf numFmtId="164" fontId="6" fillId="0" borderId="16" xfId="0" applyNumberFormat="1" applyFont="1" applyBorder="1" applyAlignment="1">
      <alignment horizontal="center" vertical="top"/>
    </xf>
    <xf numFmtId="164" fontId="6" fillId="0" borderId="6" xfId="0" applyNumberFormat="1" applyFont="1" applyBorder="1" applyAlignment="1">
      <alignment horizontal="center" vertical="top"/>
    </xf>
    <xf numFmtId="164" fontId="5" fillId="0" borderId="19" xfId="0" applyNumberFormat="1" applyFont="1" applyBorder="1" applyAlignment="1">
      <alignment horizontal="center" vertical="top"/>
    </xf>
    <xf numFmtId="164" fontId="5" fillId="0" borderId="28" xfId="0" applyNumberFormat="1" applyFont="1" applyBorder="1" applyAlignment="1">
      <alignment horizontal="center" vertical="top"/>
    </xf>
    <xf numFmtId="164" fontId="5" fillId="0" borderId="20" xfId="0" applyNumberFormat="1" applyFont="1" applyBorder="1" applyAlignment="1">
      <alignment horizontal="center" vertical="top"/>
    </xf>
    <xf numFmtId="164" fontId="6" fillId="4" borderId="0" xfId="0" applyNumberFormat="1" applyFont="1" applyFill="1" applyAlignment="1">
      <alignment horizontal="center" vertical="top"/>
    </xf>
    <xf numFmtId="164" fontId="6" fillId="0" borderId="18" xfId="0" applyNumberFormat="1" applyFont="1" applyBorder="1" applyAlignment="1">
      <alignment horizontal="center" vertical="top"/>
    </xf>
    <xf numFmtId="9" fontId="6" fillId="0" borderId="19" xfId="0" applyNumberFormat="1" applyFont="1" applyBorder="1" applyAlignment="1">
      <alignment horizontal="center" vertical="top"/>
    </xf>
    <xf numFmtId="9" fontId="6" fillId="0" borderId="30" xfId="0" applyNumberFormat="1" applyFont="1" applyBorder="1" applyAlignment="1">
      <alignment horizontal="center" vertical="top"/>
    </xf>
    <xf numFmtId="164" fontId="6" fillId="0" borderId="52" xfId="0" applyNumberFormat="1" applyFont="1" applyBorder="1" applyAlignment="1">
      <alignment horizontal="left" vertical="center" wrapText="1"/>
    </xf>
    <xf numFmtId="0" fontId="6" fillId="0" borderId="16" xfId="0" applyFont="1" applyBorder="1" applyAlignment="1">
      <alignment horizontal="center" vertical="top"/>
    </xf>
    <xf numFmtId="0" fontId="6" fillId="0" borderId="19" xfId="0" applyFont="1" applyBorder="1" applyAlignment="1">
      <alignment horizontal="center" vertical="top"/>
    </xf>
    <xf numFmtId="0" fontId="6" fillId="0" borderId="30" xfId="0" applyFont="1" applyBorder="1" applyAlignment="1">
      <alignment horizontal="center" vertical="top"/>
    </xf>
    <xf numFmtId="0" fontId="6" fillId="0" borderId="31" xfId="0" applyFont="1" applyBorder="1" applyAlignment="1">
      <alignment horizontal="center" vertical="top"/>
    </xf>
    <xf numFmtId="0" fontId="49" fillId="0" borderId="46" xfId="0" applyFont="1" applyBorder="1" applyAlignment="1">
      <alignment horizontal="center" vertical="top"/>
    </xf>
    <xf numFmtId="164" fontId="49" fillId="0" borderId="15" xfId="0" applyNumberFormat="1" applyFont="1" applyBorder="1" applyAlignment="1">
      <alignment horizontal="center" vertical="top"/>
    </xf>
    <xf numFmtId="164" fontId="49" fillId="0" borderId="14" xfId="0" applyNumberFormat="1" applyFont="1" applyBorder="1" applyAlignment="1">
      <alignment horizontal="center" vertical="top"/>
    </xf>
    <xf numFmtId="0" fontId="6" fillId="0" borderId="14" xfId="0" applyFont="1" applyBorder="1" applyAlignment="1">
      <alignment horizontal="center" vertical="top" wrapText="1"/>
    </xf>
    <xf numFmtId="0" fontId="6" fillId="0" borderId="46" xfId="0" applyFont="1" applyBorder="1" applyAlignment="1">
      <alignment horizontal="center" vertical="top" wrapText="1"/>
    </xf>
    <xf numFmtId="0" fontId="26" fillId="0" borderId="44" xfId="0" applyFont="1" applyBorder="1" applyAlignment="1">
      <alignment horizontal="left" vertical="center" wrapText="1"/>
    </xf>
    <xf numFmtId="0" fontId="6" fillId="0" borderId="30" xfId="0" applyFont="1" applyBorder="1" applyAlignment="1">
      <alignment horizontal="center" vertical="top" wrapText="1"/>
    </xf>
    <xf numFmtId="0" fontId="6" fillId="0" borderId="45" xfId="0" applyFont="1" applyBorder="1" applyAlignment="1">
      <alignment horizontal="center" vertical="top" wrapText="1"/>
    </xf>
    <xf numFmtId="0" fontId="6" fillId="0" borderId="75" xfId="0" applyFont="1" applyBorder="1" applyAlignment="1">
      <alignment horizontal="center" vertical="top"/>
    </xf>
    <xf numFmtId="9" fontId="6" fillId="0" borderId="47" xfId="0" applyNumberFormat="1" applyFont="1" applyBorder="1" applyAlignment="1">
      <alignment horizontal="center" vertical="top"/>
    </xf>
    <xf numFmtId="9" fontId="6" fillId="0" borderId="45" xfId="0" applyNumberFormat="1" applyFont="1" applyBorder="1" applyAlignment="1">
      <alignment horizontal="center" vertical="top"/>
    </xf>
    <xf numFmtId="49" fontId="5" fillId="11" borderId="35" xfId="0" applyNumberFormat="1" applyFont="1" applyFill="1" applyBorder="1" applyAlignment="1">
      <alignment horizontal="center" vertical="top"/>
    </xf>
    <xf numFmtId="49" fontId="5" fillId="11" borderId="40" xfId="0" applyNumberFormat="1" applyFont="1" applyFill="1" applyBorder="1" applyAlignment="1">
      <alignment horizontal="center" vertical="top"/>
    </xf>
    <xf numFmtId="1" fontId="6" fillId="0" borderId="26" xfId="0" applyNumberFormat="1" applyFont="1" applyBorder="1" applyAlignment="1">
      <alignment horizontal="center" vertical="top"/>
    </xf>
    <xf numFmtId="49" fontId="6" fillId="0" borderId="26" xfId="0" applyNumberFormat="1" applyFont="1" applyBorder="1" applyAlignment="1">
      <alignment horizontal="center" vertical="top"/>
    </xf>
    <xf numFmtId="9" fontId="31" fillId="0" borderId="30" xfId="0" applyNumberFormat="1" applyFont="1" applyBorder="1" applyAlignment="1">
      <alignment horizontal="center" vertical="top"/>
    </xf>
    <xf numFmtId="9" fontId="31" fillId="0" borderId="45" xfId="0" applyNumberFormat="1" applyFont="1" applyBorder="1" applyAlignment="1">
      <alignment horizontal="center" vertical="top"/>
    </xf>
    <xf numFmtId="0" fontId="6" fillId="11" borderId="46" xfId="0" applyFont="1" applyFill="1" applyBorder="1" applyAlignment="1">
      <alignment horizontal="center" vertical="top"/>
    </xf>
    <xf numFmtId="164" fontId="6" fillId="11" borderId="15" xfId="0" applyNumberFormat="1" applyFont="1" applyFill="1" applyBorder="1" applyAlignment="1">
      <alignment horizontal="center" vertical="top"/>
    </xf>
    <xf numFmtId="164" fontId="6" fillId="11" borderId="14" xfId="0" applyNumberFormat="1" applyFont="1" applyFill="1" applyBorder="1" applyAlignment="1">
      <alignment horizontal="center" vertical="top"/>
    </xf>
    <xf numFmtId="164" fontId="5" fillId="11" borderId="76" xfId="0" applyNumberFormat="1" applyFont="1" applyFill="1" applyBorder="1" applyAlignment="1">
      <alignment horizontal="center" vertical="top"/>
    </xf>
    <xf numFmtId="164" fontId="6" fillId="11" borderId="16" xfId="0" applyNumberFormat="1" applyFont="1" applyFill="1" applyBorder="1" applyAlignment="1">
      <alignment horizontal="center" vertical="top"/>
    </xf>
    <xf numFmtId="164" fontId="6" fillId="11" borderId="17" xfId="0" applyNumberFormat="1" applyFont="1" applyFill="1" applyBorder="1" applyAlignment="1">
      <alignment horizontal="center" vertical="top"/>
    </xf>
    <xf numFmtId="164" fontId="6" fillId="11" borderId="5" xfId="0" applyNumberFormat="1" applyFont="1" applyFill="1" applyBorder="1" applyAlignment="1">
      <alignment horizontal="center" vertical="top"/>
    </xf>
    <xf numFmtId="0" fontId="6" fillId="11" borderId="26" xfId="0" applyFont="1" applyFill="1" applyBorder="1" applyAlignment="1">
      <alignment horizontal="center" vertical="top"/>
    </xf>
    <xf numFmtId="0" fontId="6" fillId="11" borderId="75" xfId="0" applyFont="1" applyFill="1" applyBorder="1" applyAlignment="1">
      <alignment horizontal="center" vertical="top"/>
    </xf>
    <xf numFmtId="0" fontId="18" fillId="11" borderId="48" xfId="0" applyFont="1" applyFill="1" applyBorder="1" applyAlignment="1">
      <alignment horizontal="center" vertical="top"/>
    </xf>
    <xf numFmtId="164" fontId="5" fillId="11" borderId="1" xfId="0" applyNumberFormat="1" applyFont="1" applyFill="1" applyBorder="1" applyAlignment="1">
      <alignment horizontal="center" vertical="top"/>
    </xf>
    <xf numFmtId="9" fontId="31" fillId="11" borderId="30" xfId="0" applyNumberFormat="1" applyFont="1" applyFill="1" applyBorder="1" applyAlignment="1">
      <alignment horizontal="center" vertical="top"/>
    </xf>
    <xf numFmtId="9" fontId="31" fillId="11" borderId="45" xfId="0" applyNumberFormat="1" applyFont="1" applyFill="1" applyBorder="1" applyAlignment="1">
      <alignment horizontal="center" vertical="top"/>
    </xf>
    <xf numFmtId="49" fontId="5" fillId="3" borderId="35" xfId="0" applyNumberFormat="1" applyFont="1" applyFill="1" applyBorder="1" applyAlignment="1">
      <alignment horizontal="left" vertical="top"/>
    </xf>
    <xf numFmtId="49" fontId="6" fillId="11" borderId="4" xfId="0" applyNumberFormat="1" applyFont="1" applyFill="1" applyBorder="1" applyAlignment="1">
      <alignment horizontal="left" vertical="top"/>
    </xf>
    <xf numFmtId="49" fontId="2" fillId="11" borderId="22" xfId="0" applyNumberFormat="1" applyFont="1" applyFill="1" applyBorder="1" applyAlignment="1">
      <alignment horizontal="left" vertical="top"/>
    </xf>
    <xf numFmtId="49" fontId="2" fillId="11" borderId="60" xfId="0" applyNumberFormat="1" applyFont="1" applyFill="1" applyBorder="1" applyAlignment="1">
      <alignment horizontal="left" vertical="top"/>
    </xf>
    <xf numFmtId="9" fontId="6" fillId="0" borderId="27" xfId="0" applyNumberFormat="1" applyFont="1" applyBorder="1" applyAlignment="1">
      <alignment horizontal="center" vertical="top"/>
    </xf>
    <xf numFmtId="164" fontId="6" fillId="0" borderId="59" xfId="0" applyNumberFormat="1" applyFont="1" applyBorder="1" applyAlignment="1">
      <alignment horizontal="center" vertical="top"/>
    </xf>
    <xf numFmtId="164" fontId="6" fillId="0" borderId="0" xfId="0" applyNumberFormat="1" applyFont="1" applyAlignment="1">
      <alignment horizontal="center" vertical="top"/>
    </xf>
    <xf numFmtId="164" fontId="6" fillId="4" borderId="58" xfId="0" applyNumberFormat="1" applyFont="1" applyFill="1" applyBorder="1" applyAlignment="1">
      <alignment horizontal="center" vertical="top"/>
    </xf>
    <xf numFmtId="1" fontId="6" fillId="0" borderId="19" xfId="0" applyNumberFormat="1" applyFont="1" applyBorder="1" applyAlignment="1">
      <alignment horizontal="center" vertical="top"/>
    </xf>
    <xf numFmtId="49" fontId="6" fillId="0" borderId="19" xfId="0" applyNumberFormat="1" applyFont="1" applyBorder="1" applyAlignment="1">
      <alignment horizontal="center" vertical="top"/>
    </xf>
    <xf numFmtId="0" fontId="41" fillId="0" borderId="46" xfId="0" applyFont="1" applyBorder="1" applyAlignment="1">
      <alignment horizontal="center" vertical="top"/>
    </xf>
    <xf numFmtId="164" fontId="6" fillId="0" borderId="15" xfId="0" applyNumberFormat="1" applyFont="1" applyBorder="1" applyAlignment="1">
      <alignment horizontal="left" vertical="center" wrapText="1"/>
    </xf>
    <xf numFmtId="0" fontId="4" fillId="0" borderId="14" xfId="0" applyFont="1" applyBorder="1" applyAlignment="1">
      <alignment horizontal="center" vertical="top"/>
    </xf>
    <xf numFmtId="0" fontId="4" fillId="0" borderId="16" xfId="0" applyFont="1" applyBorder="1" applyAlignment="1">
      <alignment horizontal="center" vertical="top"/>
    </xf>
    <xf numFmtId="0" fontId="3" fillId="5" borderId="48" xfId="0" applyFont="1" applyFill="1" applyBorder="1" applyAlignment="1">
      <alignment horizontal="center" vertical="top"/>
    </xf>
    <xf numFmtId="0" fontId="6" fillId="0" borderId="6" xfId="0" applyFont="1" applyBorder="1" applyAlignment="1">
      <alignment horizontal="left" vertical="center" wrapText="1"/>
    </xf>
    <xf numFmtId="0" fontId="4" fillId="0" borderId="19" xfId="0" applyFont="1" applyBorder="1" applyAlignment="1">
      <alignment horizontal="center" vertical="top"/>
    </xf>
    <xf numFmtId="0" fontId="4" fillId="0" borderId="20" xfId="0" applyFont="1" applyBorder="1" applyAlignment="1">
      <alignment horizontal="center" vertical="top"/>
    </xf>
    <xf numFmtId="164" fontId="6" fillId="11" borderId="15" xfId="0" applyNumberFormat="1" applyFont="1" applyFill="1" applyBorder="1" applyAlignment="1">
      <alignment horizontal="center" vertical="center"/>
    </xf>
    <xf numFmtId="164" fontId="6" fillId="11" borderId="16" xfId="0" applyNumberFormat="1" applyFont="1" applyFill="1" applyBorder="1" applyAlignment="1">
      <alignment horizontal="center" vertical="center"/>
    </xf>
    <xf numFmtId="164" fontId="6" fillId="15" borderId="17" xfId="0" applyNumberFormat="1" applyFont="1" applyFill="1" applyBorder="1" applyAlignment="1">
      <alignment horizontal="center" vertical="center" wrapText="1"/>
    </xf>
    <xf numFmtId="164" fontId="6" fillId="15" borderId="52" xfId="0" applyNumberFormat="1" applyFont="1" applyFill="1" applyBorder="1" applyAlignment="1">
      <alignment horizontal="center" vertical="center" wrapText="1"/>
    </xf>
    <xf numFmtId="164" fontId="6" fillId="11" borderId="10" xfId="0" applyNumberFormat="1" applyFont="1" applyFill="1" applyBorder="1" applyAlignment="1">
      <alignment horizontal="center" vertical="center"/>
    </xf>
    <xf numFmtId="164" fontId="6" fillId="11" borderId="11" xfId="0" applyNumberFormat="1" applyFont="1" applyFill="1" applyBorder="1" applyAlignment="1">
      <alignment horizontal="center" vertical="center"/>
    </xf>
    <xf numFmtId="164" fontId="6" fillId="11" borderId="77" xfId="0" applyNumberFormat="1" applyFont="1" applyFill="1" applyBorder="1" applyAlignment="1">
      <alignment horizontal="center" vertical="center"/>
    </xf>
    <xf numFmtId="164" fontId="6" fillId="11" borderId="73" xfId="0" applyNumberFormat="1" applyFont="1" applyFill="1" applyBorder="1" applyAlignment="1">
      <alignment horizontal="center" vertical="center"/>
    </xf>
    <xf numFmtId="164" fontId="6" fillId="11" borderId="57" xfId="0" applyNumberFormat="1" applyFont="1" applyFill="1" applyBorder="1" applyAlignment="1">
      <alignment horizontal="center" vertical="center"/>
    </xf>
    <xf numFmtId="0" fontId="6" fillId="11" borderId="61" xfId="0" applyFont="1" applyFill="1" applyBorder="1" applyAlignment="1">
      <alignment vertical="top" wrapText="1"/>
    </xf>
    <xf numFmtId="0" fontId="6" fillId="11" borderId="57" xfId="0" applyFont="1" applyFill="1" applyBorder="1" applyAlignment="1">
      <alignment horizontal="center" vertical="top" wrapText="1"/>
    </xf>
    <xf numFmtId="0" fontId="6" fillId="11" borderId="56" xfId="0" applyFont="1" applyFill="1" applyBorder="1" applyAlignment="1">
      <alignment horizontal="center" vertical="top" wrapText="1"/>
    </xf>
    <xf numFmtId="0" fontId="18" fillId="15" borderId="12" xfId="0" applyFont="1" applyFill="1" applyBorder="1" applyAlignment="1">
      <alignment horizontal="center" vertical="top"/>
    </xf>
    <xf numFmtId="164" fontId="5" fillId="15" borderId="53" xfId="0" applyNumberFormat="1" applyFont="1" applyFill="1" applyBorder="1" applyAlignment="1">
      <alignment horizontal="center" vertical="center"/>
    </xf>
    <xf numFmtId="164" fontId="5" fillId="15" borderId="1" xfId="0" applyNumberFormat="1" applyFont="1" applyFill="1" applyBorder="1" applyAlignment="1">
      <alignment horizontal="center" vertical="center"/>
    </xf>
    <xf numFmtId="164" fontId="5" fillId="15" borderId="63" xfId="0" applyNumberFormat="1" applyFont="1" applyFill="1" applyBorder="1" applyAlignment="1">
      <alignment horizontal="center" vertical="center"/>
    </xf>
    <xf numFmtId="164" fontId="5" fillId="15" borderId="2" xfId="0" applyNumberFormat="1" applyFont="1" applyFill="1" applyBorder="1" applyAlignment="1">
      <alignment horizontal="center" vertical="center"/>
    </xf>
    <xf numFmtId="164" fontId="5" fillId="15" borderId="13" xfId="0" applyNumberFormat="1" applyFont="1" applyFill="1" applyBorder="1" applyAlignment="1">
      <alignment horizontal="center" vertical="center"/>
    </xf>
    <xf numFmtId="0" fontId="6" fillId="11" borderId="39" xfId="0" applyFont="1" applyFill="1" applyBorder="1" applyAlignment="1">
      <alignment vertical="top" wrapText="1"/>
    </xf>
    <xf numFmtId="0" fontId="6" fillId="11" borderId="30" xfId="0" applyFont="1" applyFill="1" applyBorder="1" applyAlignment="1">
      <alignment horizontal="center" vertical="top" wrapText="1"/>
    </xf>
    <xf numFmtId="0" fontId="6" fillId="11" borderId="31" xfId="0" applyFont="1" applyFill="1" applyBorder="1" applyAlignment="1">
      <alignment horizontal="center" vertical="top" wrapText="1"/>
    </xf>
    <xf numFmtId="49" fontId="50" fillId="3" borderId="22" xfId="0" applyNumberFormat="1" applyFont="1" applyFill="1" applyBorder="1" applyAlignment="1">
      <alignment horizontal="center" vertical="top"/>
    </xf>
    <xf numFmtId="0" fontId="23" fillId="3" borderId="45" xfId="0" applyFont="1" applyFill="1" applyBorder="1" applyAlignment="1">
      <alignment horizontal="center" vertical="top" wrapText="1"/>
    </xf>
    <xf numFmtId="164" fontId="6" fillId="0" borderId="17" xfId="0" applyNumberFormat="1" applyFont="1" applyBorder="1" applyAlignment="1">
      <alignment horizontal="center" vertical="top"/>
    </xf>
    <xf numFmtId="0" fontId="6" fillId="0" borderId="15" xfId="0" applyFont="1" applyBorder="1" applyAlignment="1">
      <alignment horizontal="justify" vertical="top"/>
    </xf>
    <xf numFmtId="0" fontId="2" fillId="0" borderId="14" xfId="0" applyFont="1" applyBorder="1" applyAlignment="1">
      <alignment horizontal="center" vertical="top" wrapText="1"/>
    </xf>
    <xf numFmtId="0" fontId="2" fillId="0" borderId="16" xfId="0" applyFont="1" applyBorder="1" applyAlignment="1">
      <alignment horizontal="center" vertical="top" wrapText="1"/>
    </xf>
    <xf numFmtId="164" fontId="5" fillId="0" borderId="7" xfId="0" applyNumberFormat="1" applyFont="1" applyBorder="1" applyAlignment="1">
      <alignment horizontal="center" vertical="top"/>
    </xf>
    <xf numFmtId="164" fontId="6" fillId="0" borderId="0" xfId="0" applyNumberFormat="1" applyFont="1" applyBorder="1" applyAlignment="1">
      <alignment horizontal="center" vertical="top"/>
    </xf>
    <xf numFmtId="0" fontId="6" fillId="0" borderId="61" xfId="0" applyFont="1" applyBorder="1" applyAlignment="1">
      <alignment wrapText="1"/>
    </xf>
    <xf numFmtId="0" fontId="2" fillId="0" borderId="57" xfId="0" applyFont="1" applyBorder="1" applyAlignment="1">
      <alignment horizontal="center" vertical="top" wrapText="1"/>
    </xf>
    <xf numFmtId="0" fontId="2" fillId="0" borderId="56" xfId="0" applyFont="1" applyBorder="1" applyAlignment="1">
      <alignment horizontal="center" vertical="top" wrapText="1"/>
    </xf>
    <xf numFmtId="164" fontId="5" fillId="0" borderId="0" xfId="0" applyNumberFormat="1" applyFont="1" applyBorder="1" applyAlignment="1">
      <alignment horizontal="center" vertical="top"/>
    </xf>
    <xf numFmtId="0" fontId="6" fillId="0" borderId="61" xfId="0" applyFont="1" applyBorder="1" applyAlignment="1">
      <alignment vertical="center" wrapText="1"/>
    </xf>
    <xf numFmtId="0" fontId="2" fillId="0" borderId="57" xfId="0" applyFont="1" applyBorder="1" applyAlignment="1">
      <alignment horizontal="center" vertical="center" wrapText="1"/>
    </xf>
    <xf numFmtId="0" fontId="2" fillId="0" borderId="56" xfId="0" applyFont="1" applyBorder="1" applyAlignment="1">
      <alignment horizontal="center" vertical="center" wrapText="1"/>
    </xf>
    <xf numFmtId="0" fontId="6" fillId="0" borderId="39" xfId="0" applyFont="1" applyBorder="1" applyAlignment="1">
      <alignment horizontal="justify" vertical="center"/>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2" fillId="0" borderId="76" xfId="0" applyFont="1" applyBorder="1" applyAlignment="1">
      <alignment horizontal="center" vertical="top" wrapText="1"/>
    </xf>
    <xf numFmtId="0" fontId="18" fillId="5" borderId="80" xfId="0" applyFont="1" applyFill="1" applyBorder="1" applyAlignment="1">
      <alignment horizontal="center" vertical="top"/>
    </xf>
    <xf numFmtId="164" fontId="5" fillId="5" borderId="10" xfId="0" applyNumberFormat="1" applyFont="1" applyFill="1" applyBorder="1" applyAlignment="1">
      <alignment horizontal="center" vertical="top"/>
    </xf>
    <xf numFmtId="164" fontId="5" fillId="5" borderId="73" xfId="0" applyNumberFormat="1" applyFont="1" applyFill="1" applyBorder="1" applyAlignment="1">
      <alignment horizontal="center" vertical="top"/>
    </xf>
    <xf numFmtId="164" fontId="5" fillId="5" borderId="8" xfId="0" applyNumberFormat="1" applyFont="1" applyFill="1" applyBorder="1" applyAlignment="1">
      <alignment horizontal="center" vertical="top"/>
    </xf>
    <xf numFmtId="164" fontId="5" fillId="5" borderId="77" xfId="0" applyNumberFormat="1" applyFont="1" applyFill="1" applyBorder="1" applyAlignment="1">
      <alignment horizontal="center" vertical="top"/>
    </xf>
    <xf numFmtId="0" fontId="2" fillId="0" borderId="1" xfId="0" applyFont="1" applyBorder="1" applyAlignment="1">
      <alignment horizontal="center" vertical="top" wrapText="1"/>
    </xf>
    <xf numFmtId="164" fontId="5" fillId="3" borderId="32" xfId="0" applyNumberFormat="1" applyFont="1" applyFill="1" applyBorder="1" applyAlignment="1">
      <alignment horizontal="center" vertical="top"/>
    </xf>
    <xf numFmtId="164" fontId="5" fillId="3" borderId="23" xfId="0" applyNumberFormat="1" applyFont="1" applyFill="1" applyBorder="1" applyAlignment="1">
      <alignment horizontal="center" vertical="top"/>
    </xf>
    <xf numFmtId="0" fontId="6" fillId="3" borderId="32" xfId="0" applyFont="1" applyFill="1" applyBorder="1" applyAlignment="1">
      <alignment vertical="top" wrapText="1"/>
    </xf>
    <xf numFmtId="0" fontId="2" fillId="3" borderId="24" xfId="0" applyFont="1" applyFill="1" applyBorder="1" applyAlignment="1">
      <alignment vertical="top"/>
    </xf>
    <xf numFmtId="164" fontId="5" fillId="6" borderId="33" xfId="0" applyNumberFormat="1" applyFont="1" applyFill="1" applyBorder="1" applyAlignment="1">
      <alignment horizontal="center" vertical="top"/>
    </xf>
    <xf numFmtId="164" fontId="5" fillId="6" borderId="23" xfId="0" applyNumberFormat="1" applyFont="1" applyFill="1" applyBorder="1" applyAlignment="1">
      <alignment horizontal="center" vertical="top"/>
    </xf>
    <xf numFmtId="49" fontId="4" fillId="0" borderId="0" xfId="0" applyNumberFormat="1" applyFont="1" applyAlignment="1">
      <alignment horizontal="right" vertical="top"/>
    </xf>
    <xf numFmtId="49" fontId="5" fillId="11" borderId="3" xfId="0" applyNumberFormat="1" applyFont="1" applyFill="1" applyBorder="1" applyAlignment="1">
      <alignment horizontal="center" vertical="top" wrapText="1"/>
    </xf>
    <xf numFmtId="49" fontId="4" fillId="0" borderId="0" xfId="0" applyNumberFormat="1" applyFont="1" applyAlignment="1">
      <alignment vertical="top"/>
    </xf>
    <xf numFmtId="9" fontId="4" fillId="0" borderId="59" xfId="0" applyNumberFormat="1" applyFont="1" applyFill="1" applyBorder="1" applyAlignment="1">
      <alignment horizontal="center" vertical="top"/>
    </xf>
    <xf numFmtId="9" fontId="4" fillId="0" borderId="7" xfId="0" applyNumberFormat="1" applyFont="1" applyFill="1" applyBorder="1" applyAlignment="1">
      <alignment horizontal="center" vertical="top"/>
    </xf>
    <xf numFmtId="9" fontId="4" fillId="0" borderId="20" xfId="0" applyNumberFormat="1" applyFont="1" applyFill="1" applyBorder="1" applyAlignment="1">
      <alignment horizontal="center" vertical="top"/>
    </xf>
    <xf numFmtId="0" fontId="6" fillId="0" borderId="72" xfId="0" applyFont="1" applyFill="1" applyBorder="1" applyAlignment="1">
      <alignment horizontal="center" vertical="top"/>
    </xf>
    <xf numFmtId="164" fontId="6" fillId="4" borderId="57" xfId="0" applyNumberFormat="1" applyFont="1" applyFill="1" applyBorder="1" applyAlignment="1">
      <alignment horizontal="center" vertical="top"/>
    </xf>
    <xf numFmtId="164" fontId="46" fillId="0" borderId="15" xfId="0" applyNumberFormat="1" applyFont="1" applyBorder="1" applyAlignment="1">
      <alignment horizontal="center" vertical="top"/>
    </xf>
    <xf numFmtId="164" fontId="46" fillId="0" borderId="14" xfId="0" applyNumberFormat="1" applyFont="1" applyBorder="1" applyAlignment="1">
      <alignment horizontal="center" vertical="top"/>
    </xf>
    <xf numFmtId="164" fontId="38" fillId="5" borderId="30" xfId="5" applyNumberFormat="1" applyFont="1" applyFill="1" applyBorder="1" applyAlignment="1">
      <alignment horizontal="center" vertical="top"/>
    </xf>
    <xf numFmtId="49" fontId="6" fillId="0" borderId="78" xfId="5" applyNumberFormat="1" applyFont="1" applyFill="1" applyBorder="1" applyAlignment="1">
      <alignment vertical="top" wrapText="1"/>
    </xf>
    <xf numFmtId="164" fontId="46" fillId="0" borderId="37" xfId="5" applyNumberFormat="1" applyFont="1" applyFill="1" applyBorder="1" applyAlignment="1">
      <alignment horizontal="center" vertical="top"/>
    </xf>
    <xf numFmtId="0" fontId="4" fillId="0" borderId="51" xfId="9" applyFont="1" applyFill="1" applyBorder="1" applyAlignment="1">
      <alignment horizontal="left" vertical="top" wrapText="1"/>
    </xf>
    <xf numFmtId="0" fontId="2" fillId="0" borderId="1" xfId="0" applyFont="1" applyFill="1" applyBorder="1" applyAlignment="1">
      <alignment horizontal="center" vertical="center" textRotation="90" wrapText="1"/>
    </xf>
    <xf numFmtId="0" fontId="4" fillId="0" borderId="0" xfId="0" applyFont="1" applyAlignment="1">
      <alignment vertical="top" wrapText="1"/>
    </xf>
    <xf numFmtId="0" fontId="6" fillId="0" borderId="61" xfId="0" applyFont="1" applyBorder="1" applyAlignment="1">
      <alignment horizontal="left" vertical="top" wrapText="1"/>
    </xf>
    <xf numFmtId="0" fontId="3" fillId="2" borderId="24" xfId="0" applyFont="1" applyFill="1" applyBorder="1" applyAlignment="1">
      <alignment horizontal="left" vertical="top"/>
    </xf>
    <xf numFmtId="0" fontId="6" fillId="15" borderId="15" xfId="0" applyFont="1" applyFill="1" applyBorder="1" applyAlignment="1">
      <alignment horizontal="left" vertical="top"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0" fontId="10" fillId="0" borderId="0" xfId="0" applyFont="1" applyFill="1" applyBorder="1" applyAlignment="1">
      <alignment horizontal="center" vertical="top"/>
    </xf>
    <xf numFmtId="0" fontId="4" fillId="0" borderId="36" xfId="0" applyFont="1" applyFill="1" applyBorder="1" applyAlignment="1">
      <alignment horizontal="center" vertical="top" wrapText="1"/>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2" fillId="0" borderId="59" xfId="0" applyNumberFormat="1" applyFont="1" applyBorder="1" applyAlignment="1">
      <alignment horizontal="center" vertical="top"/>
    </xf>
    <xf numFmtId="49" fontId="2" fillId="0" borderId="66" xfId="0" applyNumberFormat="1" applyFont="1" applyBorder="1" applyAlignment="1">
      <alignment horizontal="center" vertical="top"/>
    </xf>
    <xf numFmtId="164" fontId="11" fillId="0" borderId="26" xfId="0" applyNumberFormat="1" applyFont="1" applyFill="1" applyBorder="1" applyAlignment="1">
      <alignment vertical="top"/>
    </xf>
    <xf numFmtId="164" fontId="10" fillId="0" borderId="50" xfId="0" applyNumberFormat="1" applyFont="1" applyFill="1" applyBorder="1" applyAlignment="1">
      <alignment vertical="top"/>
    </xf>
    <xf numFmtId="164" fontId="10" fillId="0" borderId="66" xfId="0" applyNumberFormat="1" applyFont="1" applyFill="1" applyBorder="1" applyAlignment="1">
      <alignment vertical="top"/>
    </xf>
    <xf numFmtId="164" fontId="11" fillId="0" borderId="19" xfId="0" applyNumberFormat="1" applyFont="1" applyFill="1" applyBorder="1" applyAlignment="1">
      <alignment vertical="top"/>
    </xf>
    <xf numFmtId="164" fontId="10" fillId="0" borderId="20" xfId="0" applyNumberFormat="1" applyFont="1" applyFill="1" applyBorder="1" applyAlignment="1">
      <alignment vertical="top"/>
    </xf>
    <xf numFmtId="164" fontId="10" fillId="0" borderId="18" xfId="0" applyNumberFormat="1" applyFont="1" applyFill="1" applyBorder="1" applyAlignment="1">
      <alignment vertical="top"/>
    </xf>
    <xf numFmtId="164" fontId="10" fillId="0" borderId="59" xfId="0" applyNumberFormat="1" applyFont="1" applyFill="1" applyBorder="1" applyAlignment="1">
      <alignment vertical="top"/>
    </xf>
    <xf numFmtId="0" fontId="10" fillId="0" borderId="73" xfId="0" applyFont="1" applyFill="1" applyBorder="1" applyAlignment="1">
      <alignment horizontal="left" vertical="top" wrapText="1"/>
    </xf>
    <xf numFmtId="164" fontId="10" fillId="0" borderId="9" xfId="0" applyNumberFormat="1" applyFont="1" applyFill="1" applyBorder="1" applyAlignment="1">
      <alignment horizontal="center" vertical="center" wrapText="1"/>
    </xf>
    <xf numFmtId="164" fontId="10" fillId="0" borderId="80" xfId="0" applyNumberFormat="1" applyFont="1" applyFill="1" applyBorder="1" applyAlignment="1">
      <alignment horizontal="center" vertical="center" wrapText="1"/>
    </xf>
    <xf numFmtId="0" fontId="10" fillId="0" borderId="59" xfId="0" applyFont="1" applyFill="1" applyBorder="1" applyAlignment="1">
      <alignment horizontal="left" vertical="top" wrapText="1"/>
    </xf>
    <xf numFmtId="164" fontId="10" fillId="0" borderId="19" xfId="0" applyNumberFormat="1" applyFont="1" applyFill="1" applyBorder="1" applyAlignment="1">
      <alignment horizontal="center" vertical="center" wrapText="1"/>
    </xf>
    <xf numFmtId="164" fontId="10" fillId="0" borderId="47" xfId="0" applyNumberFormat="1" applyFont="1" applyFill="1" applyBorder="1" applyAlignment="1">
      <alignment horizontal="center" vertical="center" wrapText="1"/>
    </xf>
    <xf numFmtId="1" fontId="10" fillId="0" borderId="19"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1" fontId="10" fillId="0" borderId="47" xfId="0" applyNumberFormat="1" applyFont="1" applyFill="1" applyBorder="1" applyAlignment="1">
      <alignment horizontal="center" vertical="center" wrapText="1"/>
    </xf>
    <xf numFmtId="0" fontId="10" fillId="0" borderId="71" xfId="0" applyFont="1" applyFill="1" applyBorder="1" applyAlignment="1">
      <alignment horizontal="left" vertical="center" wrapText="1"/>
    </xf>
    <xf numFmtId="0" fontId="10" fillId="11" borderId="71" xfId="0" applyFont="1" applyFill="1" applyBorder="1" applyAlignment="1">
      <alignment horizontal="left" vertical="top" wrapText="1"/>
    </xf>
    <xf numFmtId="0" fontId="10" fillId="0" borderId="10" xfId="0" applyFont="1" applyFill="1" applyBorder="1" applyAlignment="1">
      <alignment horizontal="left" vertical="top" wrapText="1"/>
    </xf>
    <xf numFmtId="1" fontId="10" fillId="0" borderId="9" xfId="0" applyNumberFormat="1" applyFont="1" applyFill="1" applyBorder="1" applyAlignment="1">
      <alignment horizontal="center" vertical="center" wrapText="1"/>
    </xf>
    <xf numFmtId="0" fontId="10" fillId="0" borderId="9" xfId="0" applyNumberFormat="1" applyFont="1" applyFill="1" applyBorder="1" applyAlignment="1">
      <alignment horizontal="center" vertical="center" wrapText="1"/>
    </xf>
    <xf numFmtId="1" fontId="10" fillId="0" borderId="11" xfId="0" applyNumberFormat="1" applyFont="1" applyFill="1" applyBorder="1" applyAlignment="1">
      <alignment horizontal="center" vertical="center" wrapText="1"/>
    </xf>
    <xf numFmtId="0" fontId="10" fillId="0" borderId="6" xfId="0" applyFont="1" applyFill="1" applyBorder="1" applyAlignment="1">
      <alignment horizontal="left" vertical="top" wrapText="1"/>
    </xf>
    <xf numFmtId="1" fontId="10" fillId="0" borderId="20" xfId="0" applyNumberFormat="1" applyFont="1" applyFill="1" applyBorder="1" applyAlignment="1">
      <alignment horizontal="center" vertical="center" wrapText="1"/>
    </xf>
    <xf numFmtId="0" fontId="10" fillId="0" borderId="61" xfId="0" applyFont="1" applyFill="1" applyBorder="1" applyAlignment="1">
      <alignment horizontal="left" vertical="top" wrapText="1"/>
    </xf>
    <xf numFmtId="1" fontId="10" fillId="0" borderId="57" xfId="0" applyNumberFormat="1" applyFont="1" applyFill="1" applyBorder="1" applyAlignment="1">
      <alignment horizontal="center" vertical="center" wrapText="1"/>
    </xf>
    <xf numFmtId="0" fontId="10" fillId="0" borderId="57" xfId="0" applyNumberFormat="1" applyFont="1" applyFill="1" applyBorder="1" applyAlignment="1">
      <alignment horizontal="center" vertical="center" wrapText="1"/>
    </xf>
    <xf numFmtId="1" fontId="10" fillId="0" borderId="56" xfId="0" applyNumberFormat="1" applyFont="1" applyFill="1" applyBorder="1" applyAlignment="1">
      <alignment horizontal="center" vertical="center" wrapText="1"/>
    </xf>
    <xf numFmtId="1" fontId="10" fillId="0" borderId="36" xfId="0" applyNumberFormat="1" applyFont="1" applyFill="1" applyBorder="1" applyAlignment="1">
      <alignment horizontal="center" vertical="center" wrapText="1"/>
    </xf>
    <xf numFmtId="0" fontId="10" fillId="0" borderId="36" xfId="0" applyNumberFormat="1" applyFont="1" applyFill="1" applyBorder="1" applyAlignment="1">
      <alignment horizontal="center" vertical="center" wrapText="1"/>
    </xf>
    <xf numFmtId="1" fontId="10" fillId="0" borderId="74" xfId="0" applyNumberFormat="1" applyFont="1" applyFill="1" applyBorder="1" applyAlignment="1">
      <alignment horizontal="center" vertical="center" wrapText="1"/>
    </xf>
    <xf numFmtId="0" fontId="10" fillId="0" borderId="51" xfId="9" applyFont="1" applyFill="1" applyBorder="1" applyAlignment="1">
      <alignment vertical="top" wrapText="1"/>
    </xf>
    <xf numFmtId="0" fontId="10" fillId="0" borderId="61" xfId="9" applyFont="1" applyFill="1" applyBorder="1" applyAlignment="1">
      <alignment horizontal="left" vertical="top" wrapText="1"/>
    </xf>
    <xf numFmtId="1" fontId="10" fillId="0" borderId="57" xfId="9" applyNumberFormat="1" applyFont="1" applyFill="1" applyBorder="1" applyAlignment="1">
      <alignment horizontal="center" vertical="center" wrapText="1"/>
    </xf>
    <xf numFmtId="1" fontId="10" fillId="0" borderId="57" xfId="0" applyNumberFormat="1" applyFont="1" applyFill="1" applyBorder="1" applyAlignment="1">
      <alignment horizontal="center" vertical="top" wrapText="1"/>
    </xf>
    <xf numFmtId="0" fontId="10" fillId="0" borderId="57" xfId="0" applyNumberFormat="1" applyFont="1" applyFill="1" applyBorder="1" applyAlignment="1">
      <alignment horizontal="center" vertical="top" wrapText="1"/>
    </xf>
    <xf numFmtId="1" fontId="10" fillId="0" borderId="56" xfId="0" applyNumberFormat="1" applyFont="1" applyFill="1" applyBorder="1" applyAlignment="1">
      <alignment horizontal="center" vertical="top" wrapText="1"/>
    </xf>
    <xf numFmtId="164" fontId="11" fillId="9" borderId="23" xfId="0" applyNumberFormat="1" applyFont="1" applyFill="1" applyBorder="1" applyAlignment="1">
      <alignment horizontal="right" vertical="center"/>
    </xf>
    <xf numFmtId="0" fontId="10" fillId="10" borderId="13" xfId="0" applyFont="1" applyFill="1" applyBorder="1" applyAlignment="1">
      <alignment horizontal="center" vertical="top" wrapText="1"/>
    </xf>
    <xf numFmtId="0" fontId="10" fillId="0" borderId="1" xfId="0" applyFont="1" applyFill="1" applyBorder="1" applyAlignment="1">
      <alignment horizontal="center" vertical="top" wrapText="1"/>
    </xf>
    <xf numFmtId="1" fontId="10" fillId="0" borderId="2" xfId="0" applyNumberFormat="1" applyFont="1" applyFill="1" applyBorder="1" applyAlignment="1">
      <alignment horizontal="center" vertical="top" wrapText="1"/>
    </xf>
    <xf numFmtId="49" fontId="5" fillId="7" borderId="59"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0" fontId="4" fillId="0" borderId="27" xfId="0" applyFont="1" applyFill="1" applyBorder="1" applyAlignment="1">
      <alignment vertical="top" wrapText="1"/>
    </xf>
    <xf numFmtId="0" fontId="4" fillId="0" borderId="31" xfId="0" applyFont="1" applyFill="1" applyBorder="1" applyAlignment="1">
      <alignment vertical="top" wrapText="1"/>
    </xf>
    <xf numFmtId="49" fontId="2" fillId="0" borderId="18"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49" fontId="5" fillId="0" borderId="19" xfId="0" applyNumberFormat="1" applyFont="1" applyBorder="1" applyAlignment="1">
      <alignment horizontal="center" vertical="top"/>
    </xf>
    <xf numFmtId="0" fontId="2" fillId="0" borderId="1" xfId="0" applyFont="1" applyBorder="1" applyAlignment="1">
      <alignment horizontal="center" vertical="center" textRotation="90" wrapText="1"/>
    </xf>
    <xf numFmtId="49" fontId="5" fillId="2" borderId="59" xfId="0" applyNumberFormat="1" applyFont="1" applyFill="1" applyBorder="1" applyAlignment="1">
      <alignment horizontal="center" vertical="top"/>
    </xf>
    <xf numFmtId="49" fontId="2" fillId="0" borderId="18" xfId="0" applyNumberFormat="1" applyFont="1" applyBorder="1" applyAlignment="1">
      <alignment horizontal="center"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3" fillId="7" borderId="34"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4" fillId="0" borderId="39" xfId="0" applyFont="1" applyFill="1" applyBorder="1" applyAlignment="1">
      <alignment horizontal="left" vertical="center" wrapText="1"/>
    </xf>
    <xf numFmtId="1" fontId="4" fillId="0" borderId="31" xfId="0" applyNumberFormat="1" applyFont="1" applyFill="1" applyBorder="1" applyAlignment="1">
      <alignment horizontal="center" vertical="center" wrapText="1"/>
    </xf>
    <xf numFmtId="0" fontId="4" fillId="0" borderId="52" xfId="0" applyFont="1" applyFill="1" applyBorder="1" applyAlignment="1">
      <alignment horizontal="left" vertical="top" wrapText="1"/>
    </xf>
    <xf numFmtId="0" fontId="4" fillId="0" borderId="54" xfId="0" applyFont="1" applyFill="1" applyBorder="1" applyAlignment="1">
      <alignment horizontal="left" vertical="top" wrapText="1"/>
    </xf>
    <xf numFmtId="49" fontId="3" fillId="7" borderId="6"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5" xfId="0" applyFont="1" applyFill="1" applyBorder="1" applyAlignment="1">
      <alignment horizontal="left" vertical="center" wrapText="1"/>
    </xf>
    <xf numFmtId="1" fontId="4" fillId="0" borderId="36"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0" fontId="10" fillId="0" borderId="71" xfId="0" applyFont="1" applyFill="1" applyBorder="1" applyAlignment="1">
      <alignment horizontal="left" vertical="top" wrapText="1"/>
    </xf>
    <xf numFmtId="49" fontId="2" fillId="0" borderId="75"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4" fillId="0" borderId="36" xfId="0" applyFont="1" applyFill="1" applyBorder="1" applyAlignment="1">
      <alignment horizontal="center" vertical="top" wrapText="1"/>
    </xf>
    <xf numFmtId="1" fontId="4" fillId="0" borderId="30" xfId="0" applyNumberFormat="1" applyFont="1" applyFill="1" applyBorder="1" applyAlignment="1">
      <alignment horizontal="center" vertical="center" wrapText="1"/>
    </xf>
    <xf numFmtId="0" fontId="4" fillId="0" borderId="50" xfId="0" applyFont="1" applyFill="1" applyBorder="1" applyAlignment="1">
      <alignment horizontal="center" vertical="top"/>
    </xf>
    <xf numFmtId="0" fontId="4" fillId="0" borderId="18" xfId="0" applyFont="1" applyFill="1" applyBorder="1" applyAlignment="1">
      <alignment horizontal="center" vertical="top"/>
    </xf>
    <xf numFmtId="164" fontId="4" fillId="0" borderId="26"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6" fillId="0" borderId="65" xfId="5" applyFont="1" applyFill="1" applyBorder="1" applyAlignment="1">
      <alignment vertical="top" wrapText="1"/>
    </xf>
    <xf numFmtId="49" fontId="5" fillId="2" borderId="34" xfId="5" applyNumberFormat="1" applyFont="1" applyFill="1" applyBorder="1" applyAlignment="1">
      <alignment horizontal="center" vertical="top"/>
    </xf>
    <xf numFmtId="49" fontId="5" fillId="2" borderId="6"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17" fillId="0" borderId="18"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0" fontId="2" fillId="0" borderId="1" xfId="5" applyFont="1" applyBorder="1" applyAlignment="1">
      <alignment horizontal="center" vertical="center" textRotation="90" wrapText="1"/>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49" fontId="5" fillId="3" borderId="7" xfId="5" applyNumberFormat="1" applyFont="1" applyFill="1" applyBorder="1" applyAlignment="1">
      <alignment horizontal="center" vertical="top"/>
    </xf>
    <xf numFmtId="0" fontId="6" fillId="0" borderId="10" xfId="5" applyFont="1" applyFill="1" applyBorder="1" applyAlignment="1" applyProtection="1">
      <alignment vertical="top" wrapText="1"/>
      <protection locked="0"/>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5" fillId="2" borderId="59" xfId="5" applyNumberFormat="1"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0" fontId="4" fillId="0" borderId="7" xfId="0" applyFont="1" applyFill="1" applyBorder="1" applyAlignment="1">
      <alignment horizontal="left" vertical="top" wrapText="1"/>
    </xf>
    <xf numFmtId="49" fontId="2" fillId="0" borderId="59"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35" xfId="0" applyNumberFormat="1" applyFont="1" applyBorder="1" applyAlignment="1">
      <alignment horizontal="center" vertical="top" wrapText="1"/>
    </xf>
    <xf numFmtId="49" fontId="2" fillId="0" borderId="52" xfId="0" applyNumberFormat="1" applyFont="1" applyBorder="1" applyAlignment="1">
      <alignment horizontal="center" vertical="top"/>
    </xf>
    <xf numFmtId="49" fontId="6" fillId="0" borderId="5" xfId="0" applyNumberFormat="1" applyFont="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10" fillId="0" borderId="0" xfId="0" applyFont="1" applyAlignment="1">
      <alignment vertical="top"/>
    </xf>
    <xf numFmtId="0" fontId="11"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top"/>
    </xf>
    <xf numFmtId="0" fontId="10" fillId="0" borderId="0" xfId="0" applyFont="1" applyAlignment="1">
      <alignment horizontal="left" vertical="top" wrapText="1"/>
    </xf>
    <xf numFmtId="0" fontId="10" fillId="0" borderId="0" xfId="0" applyFont="1" applyBorder="1" applyAlignment="1">
      <alignment vertical="top"/>
    </xf>
    <xf numFmtId="0" fontId="4" fillId="0" borderId="0" xfId="0" applyFont="1" applyFill="1" applyAlignment="1">
      <alignment horizontal="center" vertical="top"/>
    </xf>
    <xf numFmtId="0" fontId="23" fillId="0" borderId="0" xfId="0" applyFont="1" applyBorder="1" applyAlignment="1">
      <alignment vertical="top"/>
    </xf>
    <xf numFmtId="0" fontId="6" fillId="0" borderId="44" xfId="0" applyFont="1" applyBorder="1" applyAlignment="1">
      <alignment horizontal="left" wrapText="1"/>
    </xf>
    <xf numFmtId="164" fontId="6" fillId="0" borderId="42" xfId="0" applyNumberFormat="1" applyFont="1" applyFill="1" applyBorder="1" applyAlignment="1">
      <alignment horizontal="center" vertical="center"/>
    </xf>
    <xf numFmtId="164" fontId="6" fillId="4" borderId="5" xfId="0" applyNumberFormat="1" applyFont="1" applyFill="1" applyBorder="1" applyAlignment="1">
      <alignment horizontal="left" vertical="center" wrapText="1"/>
    </xf>
    <xf numFmtId="49" fontId="6" fillId="4" borderId="5" xfId="0" applyNumberFormat="1" applyFont="1" applyFill="1" applyBorder="1" applyAlignment="1">
      <alignment horizontal="center" vertical="center" wrapText="1"/>
    </xf>
    <xf numFmtId="49" fontId="5" fillId="0" borderId="9" xfId="0" applyNumberFormat="1" applyFont="1" applyBorder="1" applyAlignment="1">
      <alignment horizontal="center" vertical="top"/>
    </xf>
    <xf numFmtId="164" fontId="6" fillId="0" borderId="11" xfId="0" applyNumberFormat="1" applyFont="1" applyFill="1" applyBorder="1" applyAlignment="1">
      <alignment horizontal="center" vertical="center"/>
    </xf>
    <xf numFmtId="164" fontId="6" fillId="0" borderId="77"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164" fontId="6" fillId="0" borderId="51" xfId="0" applyNumberFormat="1" applyFont="1" applyFill="1" applyBorder="1" applyAlignment="1">
      <alignment horizontal="left" vertical="center" wrapText="1"/>
    </xf>
    <xf numFmtId="49" fontId="6" fillId="0" borderId="8" xfId="0" applyNumberFormat="1" applyFont="1" applyFill="1" applyBorder="1" applyAlignment="1">
      <alignment horizontal="center" vertical="center"/>
    </xf>
    <xf numFmtId="0" fontId="23" fillId="0" borderId="0" xfId="0" applyFont="1" applyBorder="1" applyAlignment="1">
      <alignment horizontal="left" vertical="top"/>
    </xf>
    <xf numFmtId="164" fontId="6" fillId="0" borderId="54" xfId="0" applyNumberFormat="1" applyFont="1" applyFill="1" applyBorder="1" applyAlignment="1">
      <alignment horizontal="left" vertical="center" wrapText="1"/>
    </xf>
    <xf numFmtId="0" fontId="6" fillId="0" borderId="8" xfId="0" applyFont="1" applyFill="1" applyBorder="1" applyAlignment="1">
      <alignment horizontal="center" vertical="top" wrapText="1"/>
    </xf>
    <xf numFmtId="164" fontId="6" fillId="0" borderId="10" xfId="0" applyNumberFormat="1" applyFont="1" applyFill="1" applyBorder="1" applyAlignment="1">
      <alignment horizontal="center" vertical="center"/>
    </xf>
    <xf numFmtId="164" fontId="6" fillId="0" borderId="9" xfId="0" applyNumberFormat="1" applyFont="1" applyFill="1" applyBorder="1" applyAlignment="1">
      <alignment horizontal="center" vertical="center"/>
    </xf>
    <xf numFmtId="49" fontId="6" fillId="0" borderId="51" xfId="0" applyNumberFormat="1" applyFont="1" applyFill="1" applyBorder="1" applyAlignment="1">
      <alignment horizontal="center" vertical="center"/>
    </xf>
    <xf numFmtId="0" fontId="18" fillId="5" borderId="49" xfId="0" applyFont="1" applyFill="1" applyBorder="1" applyAlignment="1">
      <alignment horizontal="center" vertical="top"/>
    </xf>
    <xf numFmtId="164" fontId="5" fillId="5" borderId="32" xfId="0" applyNumberFormat="1" applyFont="1" applyFill="1" applyBorder="1" applyAlignment="1">
      <alignment horizontal="center" vertical="center"/>
    </xf>
    <xf numFmtId="0" fontId="23" fillId="0" borderId="0" xfId="0" applyFont="1" applyFill="1" applyBorder="1" applyAlignment="1">
      <alignment vertical="top"/>
    </xf>
    <xf numFmtId="164" fontId="6" fillId="0" borderId="25"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wrapText="1"/>
    </xf>
    <xf numFmtId="164" fontId="6" fillId="4" borderId="52" xfId="0" applyNumberFormat="1" applyFont="1" applyFill="1" applyBorder="1" applyAlignment="1">
      <alignment horizontal="left" vertical="center" wrapText="1"/>
    </xf>
    <xf numFmtId="0" fontId="6" fillId="0" borderId="17" xfId="0" applyFont="1" applyFill="1" applyBorder="1" applyAlignment="1">
      <alignment horizontal="center" vertical="top" wrapText="1"/>
    </xf>
    <xf numFmtId="0" fontId="6" fillId="0" borderId="18" xfId="0" applyFont="1" applyFill="1" applyBorder="1" applyAlignment="1">
      <alignment horizontal="center" vertical="top" wrapText="1"/>
    </xf>
    <xf numFmtId="164" fontId="6" fillId="0" borderId="6"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wrapText="1"/>
    </xf>
    <xf numFmtId="164" fontId="6" fillId="0" borderId="18" xfId="0" applyNumberFormat="1" applyFont="1" applyFill="1" applyBorder="1" applyAlignment="1">
      <alignment horizontal="center" vertical="center"/>
    </xf>
    <xf numFmtId="164" fontId="6" fillId="4" borderId="59" xfId="0" applyNumberFormat="1" applyFont="1" applyFill="1" applyBorder="1" applyAlignment="1">
      <alignment horizontal="left" vertical="center" wrapText="1"/>
    </xf>
    <xf numFmtId="49" fontId="17" fillId="0" borderId="51" xfId="0" applyNumberFormat="1" applyFont="1" applyFill="1" applyBorder="1" applyAlignment="1">
      <alignment horizontal="center" vertical="top" wrapText="1"/>
    </xf>
    <xf numFmtId="164" fontId="5" fillId="0" borderId="18" xfId="0" applyNumberFormat="1" applyFont="1" applyFill="1" applyBorder="1" applyAlignment="1">
      <alignment horizontal="center" vertical="center" wrapText="1"/>
    </xf>
    <xf numFmtId="164" fontId="5" fillId="0" borderId="18" xfId="0" applyNumberFormat="1" applyFont="1" applyFill="1" applyBorder="1" applyAlignment="1">
      <alignment horizontal="center" vertical="center"/>
    </xf>
    <xf numFmtId="0" fontId="6" fillId="0" borderId="8" xfId="0" applyFont="1" applyBorder="1" applyAlignment="1">
      <alignment horizontal="center" vertical="top"/>
    </xf>
    <xf numFmtId="0" fontId="6" fillId="0" borderId="77" xfId="0" applyFont="1" applyBorder="1" applyAlignment="1">
      <alignment horizontal="center" vertical="top"/>
    </xf>
    <xf numFmtId="164" fontId="6" fillId="0" borderId="28"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5" fillId="0" borderId="59" xfId="0" applyNumberFormat="1" applyFont="1" applyFill="1" applyBorder="1" applyAlignment="1">
      <alignment horizontal="center" vertical="center"/>
    </xf>
    <xf numFmtId="0" fontId="6" fillId="0" borderId="55" xfId="0" applyFont="1" applyBorder="1" applyAlignment="1">
      <alignment horizontal="center" vertical="top"/>
    </xf>
    <xf numFmtId="0" fontId="6" fillId="0" borderId="58" xfId="0" applyFont="1" applyBorder="1" applyAlignment="1">
      <alignment horizontal="center" vertical="top"/>
    </xf>
    <xf numFmtId="0" fontId="6" fillId="0" borderId="55" xfId="0" applyFont="1" applyFill="1" applyBorder="1" applyAlignment="1">
      <alignment horizontal="center" vertical="top" wrapText="1"/>
    </xf>
    <xf numFmtId="164" fontId="5" fillId="5" borderId="53" xfId="0" applyNumberFormat="1" applyFont="1" applyFill="1" applyBorder="1" applyAlignment="1">
      <alignment horizontal="center" vertical="center"/>
    </xf>
    <xf numFmtId="164" fontId="5" fillId="5" borderId="63" xfId="0" applyNumberFormat="1" applyFont="1" applyFill="1" applyBorder="1" applyAlignment="1">
      <alignment horizontal="center" vertical="center"/>
    </xf>
    <xf numFmtId="164" fontId="5" fillId="5" borderId="2" xfId="0" applyNumberFormat="1" applyFont="1" applyFill="1" applyBorder="1" applyAlignment="1">
      <alignment horizontal="center" vertical="center"/>
    </xf>
    <xf numFmtId="164" fontId="5" fillId="5" borderId="12" xfId="0" applyNumberFormat="1" applyFont="1" applyFill="1" applyBorder="1" applyAlignment="1">
      <alignment horizontal="center" vertical="center"/>
    </xf>
    <xf numFmtId="0" fontId="24" fillId="0" borderId="44" xfId="0" applyFont="1" applyBorder="1" applyAlignment="1">
      <alignment wrapText="1"/>
    </xf>
    <xf numFmtId="0" fontId="6" fillId="0" borderId="42" xfId="0" applyFont="1" applyFill="1" applyBorder="1" applyAlignment="1">
      <alignment horizontal="center" vertical="top" wrapText="1"/>
    </xf>
    <xf numFmtId="0" fontId="6" fillId="0" borderId="43" xfId="0" applyFont="1" applyFill="1" applyBorder="1" applyAlignment="1">
      <alignment horizontal="center" vertical="top" wrapText="1"/>
    </xf>
    <xf numFmtId="0" fontId="23" fillId="0" borderId="0" xfId="0" applyFont="1" applyFill="1" applyBorder="1" applyAlignment="1">
      <alignment horizontal="center" vertical="top" wrapText="1"/>
    </xf>
    <xf numFmtId="164" fontId="6" fillId="0" borderId="20"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top" wrapText="1"/>
    </xf>
    <xf numFmtId="164" fontId="5" fillId="5" borderId="1"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wrapText="1"/>
    </xf>
    <xf numFmtId="164" fontId="6" fillId="0" borderId="5" xfId="0" applyNumberFormat="1" applyFont="1" applyFill="1" applyBorder="1" applyAlignment="1">
      <alignment horizontal="left" vertical="center"/>
    </xf>
    <xf numFmtId="0" fontId="2" fillId="0" borderId="0" xfId="0" applyFont="1" applyFill="1" applyBorder="1" applyAlignment="1">
      <alignment horizontal="center" vertical="top" wrapText="1"/>
    </xf>
    <xf numFmtId="164" fontId="6" fillId="0" borderId="18" xfId="0" applyNumberFormat="1" applyFont="1" applyFill="1" applyBorder="1" applyAlignment="1">
      <alignment horizontal="left" vertical="center"/>
    </xf>
    <xf numFmtId="164" fontId="6" fillId="0" borderId="42" xfId="0" applyNumberFormat="1" applyFont="1" applyFill="1" applyBorder="1" applyAlignment="1">
      <alignment horizontal="left" vertical="center" wrapText="1"/>
    </xf>
    <xf numFmtId="0" fontId="6" fillId="0" borderId="42" xfId="0" applyFont="1" applyFill="1" applyBorder="1" applyAlignment="1">
      <alignment horizontal="left" vertical="top" wrapText="1"/>
    </xf>
    <xf numFmtId="0" fontId="25" fillId="0" borderId="0" xfId="0" applyFont="1" applyFill="1" applyBorder="1" applyAlignment="1">
      <alignment horizontal="center" vertical="top" wrapText="1"/>
    </xf>
    <xf numFmtId="49" fontId="44" fillId="2" borderId="39" xfId="0" applyNumberFormat="1" applyFont="1" applyFill="1" applyBorder="1" applyAlignment="1">
      <alignment horizontal="center" vertical="top"/>
    </xf>
    <xf numFmtId="49" fontId="44" fillId="3" borderId="40" xfId="0" applyNumberFormat="1" applyFont="1" applyFill="1" applyBorder="1" applyAlignment="1">
      <alignment horizontal="center" vertical="top"/>
    </xf>
    <xf numFmtId="164" fontId="6" fillId="0" borderId="52" xfId="0" applyNumberFormat="1" applyFont="1" applyFill="1" applyBorder="1" applyAlignment="1">
      <alignment horizontal="center" vertical="top"/>
    </xf>
    <xf numFmtId="164" fontId="24" fillId="0" borderId="25" xfId="0" applyNumberFormat="1" applyFont="1" applyFill="1" applyBorder="1" applyAlignment="1">
      <alignment horizontal="center" vertical="top"/>
    </xf>
    <xf numFmtId="164" fontId="6" fillId="0" borderId="59" xfId="0" applyNumberFormat="1" applyFont="1" applyFill="1" applyBorder="1" applyAlignment="1">
      <alignment horizontal="center" vertical="top"/>
    </xf>
    <xf numFmtId="164" fontId="5" fillId="0" borderId="19" xfId="0" applyNumberFormat="1" applyFont="1" applyFill="1" applyBorder="1" applyAlignment="1">
      <alignment horizontal="center" vertical="top"/>
    </xf>
    <xf numFmtId="164" fontId="5" fillId="0" borderId="7"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164" fontId="5" fillId="5" borderId="63"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9" fontId="2" fillId="0" borderId="27" xfId="0" applyNumberFormat="1" applyFont="1" applyFill="1" applyBorder="1" applyAlignment="1">
      <alignment horizontal="center" vertical="top"/>
    </xf>
    <xf numFmtId="0" fontId="4" fillId="0" borderId="27" xfId="0" applyFont="1" applyFill="1" applyBorder="1" applyAlignment="1">
      <alignment vertical="top"/>
    </xf>
    <xf numFmtId="2" fontId="23" fillId="0" borderId="0" xfId="0" applyNumberFormat="1" applyFont="1" applyBorder="1" applyAlignment="1">
      <alignment vertical="top"/>
    </xf>
    <xf numFmtId="0" fontId="15" fillId="0" borderId="31" xfId="0" applyFont="1" applyBorder="1" applyAlignment="1">
      <alignment vertical="top"/>
    </xf>
    <xf numFmtId="164" fontId="5" fillId="0" borderId="76" xfId="0" applyNumberFormat="1" applyFont="1" applyFill="1" applyBorder="1" applyAlignment="1">
      <alignment horizontal="center" vertical="top"/>
    </xf>
    <xf numFmtId="0" fontId="2" fillId="0" borderId="27" xfId="0" applyNumberFormat="1" applyFont="1" applyFill="1" applyBorder="1" applyAlignment="1">
      <alignment horizontal="center" vertical="top"/>
    </xf>
    <xf numFmtId="164" fontId="5" fillId="0" borderId="28"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9" fontId="2" fillId="0" borderId="1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1" fontId="2" fillId="0" borderId="15" xfId="0" applyNumberFormat="1" applyFont="1" applyFill="1" applyBorder="1" applyAlignment="1">
      <alignment horizontal="center" vertical="top"/>
    </xf>
    <xf numFmtId="49" fontId="2" fillId="0" borderId="14" xfId="0" applyNumberFormat="1" applyFont="1" applyFill="1" applyBorder="1" applyAlignment="1">
      <alignment horizontal="center" vertical="top"/>
    </xf>
    <xf numFmtId="0" fontId="2" fillId="0" borderId="16" xfId="0" applyNumberFormat="1" applyFont="1" applyFill="1" applyBorder="1" applyAlignment="1">
      <alignment horizontal="center" vertical="top"/>
    </xf>
    <xf numFmtId="0" fontId="6" fillId="0" borderId="43" xfId="0" applyFont="1" applyFill="1" applyBorder="1" applyAlignment="1">
      <alignment horizontal="left" vertical="top" wrapText="1"/>
    </xf>
    <xf numFmtId="9" fontId="2" fillId="0" borderId="13"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164" fontId="5" fillId="2" borderId="3" xfId="0" applyNumberFormat="1" applyFont="1" applyFill="1" applyBorder="1" applyAlignment="1">
      <alignment horizontal="center" vertical="top"/>
    </xf>
    <xf numFmtId="0" fontId="2" fillId="2" borderId="43" xfId="0" applyFont="1" applyFill="1" applyBorder="1" applyAlignment="1">
      <alignment vertical="top"/>
    </xf>
    <xf numFmtId="0" fontId="2" fillId="2" borderId="45" xfId="0" applyFont="1" applyFill="1" applyBorder="1" applyAlignment="1">
      <alignment vertical="top"/>
    </xf>
    <xf numFmtId="0" fontId="19" fillId="0" borderId="14" xfId="0" applyNumberFormat="1" applyFont="1" applyFill="1" applyBorder="1" applyAlignment="1">
      <alignment horizontal="center" vertical="top"/>
    </xf>
    <xf numFmtId="0" fontId="19" fillId="0" borderId="17" xfId="0" applyNumberFormat="1" applyFont="1" applyFill="1" applyBorder="1" applyAlignment="1">
      <alignment horizontal="center" vertical="top"/>
    </xf>
    <xf numFmtId="0" fontId="19" fillId="0" borderId="16" xfId="0" applyNumberFormat="1" applyFont="1" applyFill="1" applyBorder="1" applyAlignment="1">
      <alignment horizontal="center" vertical="top"/>
    </xf>
    <xf numFmtId="164" fontId="6" fillId="0" borderId="37"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0" fontId="19" fillId="0" borderId="19" xfId="0" applyNumberFormat="1" applyFont="1" applyFill="1" applyBorder="1" applyAlignment="1">
      <alignment horizontal="center" vertical="top"/>
    </xf>
    <xf numFmtId="0" fontId="19" fillId="0" borderId="0" xfId="0" applyNumberFormat="1" applyFont="1" applyFill="1" applyBorder="1" applyAlignment="1">
      <alignment horizontal="center" vertical="top"/>
    </xf>
    <xf numFmtId="0" fontId="19" fillId="0" borderId="20" xfId="0" applyNumberFormat="1" applyFont="1" applyFill="1" applyBorder="1" applyAlignment="1">
      <alignment horizontal="center" vertical="top"/>
    </xf>
    <xf numFmtId="0" fontId="7" fillId="0" borderId="37" xfId="0" applyFont="1" applyBorder="1" applyAlignment="1"/>
    <xf numFmtId="0" fontId="7" fillId="0" borderId="36" xfId="0" applyFont="1" applyBorder="1" applyAlignment="1"/>
    <xf numFmtId="0" fontId="7" fillId="0" borderId="38" xfId="0" applyFont="1" applyBorder="1" applyAlignment="1"/>
    <xf numFmtId="0" fontId="7" fillId="0" borderId="55" xfId="0" applyFont="1" applyBorder="1" applyAlignment="1"/>
    <xf numFmtId="0" fontId="7" fillId="0" borderId="42" xfId="0" applyFont="1" applyBorder="1" applyAlignment="1"/>
    <xf numFmtId="0" fontId="19" fillId="0" borderId="14" xfId="0" applyFont="1" applyFill="1" applyBorder="1" applyAlignment="1">
      <alignment horizontal="center" vertical="top"/>
    </xf>
    <xf numFmtId="0" fontId="19" fillId="0" borderId="16" xfId="0" applyFont="1" applyFill="1" applyBorder="1" applyAlignment="1">
      <alignment horizontal="center" vertical="top"/>
    </xf>
    <xf numFmtId="164" fontId="5" fillId="5" borderId="41"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164" fontId="5" fillId="5" borderId="40"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0" fontId="19" fillId="0" borderId="4" xfId="0" applyFont="1" applyFill="1" applyBorder="1" applyAlignment="1">
      <alignment horizontal="center" vertical="top"/>
    </xf>
    <xf numFmtId="0" fontId="19" fillId="0" borderId="60" xfId="0" applyFont="1" applyFill="1" applyBorder="1" applyAlignment="1">
      <alignment horizontal="center" vertical="top"/>
    </xf>
    <xf numFmtId="164" fontId="5" fillId="3" borderId="41" xfId="0" applyNumberFormat="1" applyFont="1" applyFill="1" applyBorder="1" applyAlignment="1">
      <alignment horizontal="center" vertical="top"/>
    </xf>
    <xf numFmtId="0" fontId="2" fillId="3" borderId="44" xfId="0" applyFont="1" applyFill="1" applyBorder="1" applyAlignment="1">
      <alignment horizontal="center" vertical="top" wrapText="1"/>
    </xf>
    <xf numFmtId="164" fontId="5" fillId="2" borderId="33" xfId="0" applyNumberFormat="1" applyFont="1" applyFill="1" applyBorder="1" applyAlignment="1">
      <alignment horizontal="center" vertical="top"/>
    </xf>
    <xf numFmtId="0" fontId="52" fillId="3" borderId="67" xfId="0" applyFont="1" applyFill="1" applyBorder="1" applyAlignment="1">
      <alignment horizontal="left" vertical="top" wrapText="1"/>
    </xf>
    <xf numFmtId="0" fontId="52" fillId="11" borderId="67" xfId="0" applyFont="1" applyFill="1" applyBorder="1" applyAlignment="1">
      <alignment horizontal="left" vertical="top" wrapText="1"/>
    </xf>
    <xf numFmtId="0" fontId="6" fillId="11" borderId="15" xfId="0" applyFont="1" applyFill="1" applyBorder="1" applyAlignment="1">
      <alignment horizontal="left" vertical="top" wrapText="1"/>
    </xf>
    <xf numFmtId="0" fontId="52" fillId="11" borderId="14" xfId="0" applyFont="1" applyFill="1" applyBorder="1" applyAlignment="1">
      <alignment horizontal="left" vertical="top" wrapText="1"/>
    </xf>
    <xf numFmtId="0" fontId="52" fillId="11" borderId="16" xfId="0" applyFont="1" applyFill="1" applyBorder="1" applyAlignment="1">
      <alignment horizontal="left" vertical="top" wrapText="1"/>
    </xf>
    <xf numFmtId="0" fontId="6" fillId="0" borderId="50" xfId="0" applyFont="1" applyFill="1" applyBorder="1" applyAlignment="1">
      <alignment horizontal="center" vertical="top" wrapText="1"/>
    </xf>
    <xf numFmtId="0" fontId="2" fillId="0" borderId="4" xfId="0" applyFont="1" applyFill="1" applyBorder="1" applyAlignment="1">
      <alignment horizontal="center" vertical="top"/>
    </xf>
    <xf numFmtId="0" fontId="2" fillId="0" borderId="60" xfId="0" applyFont="1" applyFill="1" applyBorder="1" applyAlignment="1">
      <alignment horizontal="center" vertical="top"/>
    </xf>
    <xf numFmtId="0" fontId="4" fillId="0" borderId="30" xfId="0" applyNumberFormat="1" applyFont="1" applyFill="1" applyBorder="1" applyAlignment="1">
      <alignment horizontal="center" vertical="top"/>
    </xf>
    <xf numFmtId="0" fontId="4" fillId="0" borderId="43" xfId="0" applyNumberFormat="1" applyFont="1" applyFill="1" applyBorder="1" applyAlignment="1">
      <alignment horizontal="center" vertical="top"/>
    </xf>
    <xf numFmtId="0" fontId="4" fillId="0" borderId="31" xfId="0" applyNumberFormat="1" applyFont="1" applyFill="1" applyBorder="1" applyAlignment="1">
      <alignment horizontal="center" vertical="top"/>
    </xf>
    <xf numFmtId="164" fontId="38" fillId="6" borderId="29"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0" fontId="53" fillId="0" borderId="0" xfId="0" applyFont="1" applyFill="1" applyAlignment="1">
      <alignment vertical="top"/>
    </xf>
    <xf numFmtId="49" fontId="4"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3" fillId="0" borderId="0" xfId="0" applyFont="1" applyAlignment="1">
      <alignment vertical="top"/>
    </xf>
    <xf numFmtId="0" fontId="3" fillId="0" borderId="0" xfId="0" applyNumberFormat="1" applyFont="1" applyAlignment="1">
      <alignment vertical="top"/>
    </xf>
    <xf numFmtId="0" fontId="3" fillId="0" borderId="0" xfId="0" applyFont="1" applyAlignment="1">
      <alignment horizontal="center" vertical="top"/>
    </xf>
    <xf numFmtId="0" fontId="11" fillId="0" borderId="0" xfId="0" applyFont="1" applyAlignment="1">
      <alignment horizontal="left" vertical="top" wrapText="1"/>
    </xf>
    <xf numFmtId="0" fontId="54" fillId="0" borderId="0" xfId="0" applyFont="1" applyAlignment="1">
      <alignment vertical="top"/>
    </xf>
    <xf numFmtId="0" fontId="3" fillId="0" borderId="0" xfId="0" applyFont="1" applyBorder="1" applyAlignment="1">
      <alignment vertical="top"/>
    </xf>
    <xf numFmtId="0" fontId="4" fillId="0" borderId="1" xfId="0" applyFont="1" applyBorder="1" applyAlignment="1">
      <alignment horizontal="center" vertical="center" textRotation="90" wrapText="1"/>
    </xf>
    <xf numFmtId="0" fontId="4" fillId="0" borderId="1" xfId="0" applyFont="1" applyBorder="1" applyAlignment="1">
      <alignment horizontal="center" vertical="center" textRotation="90"/>
    </xf>
    <xf numFmtId="0" fontId="4" fillId="0" borderId="2" xfId="0" applyFont="1" applyBorder="1" applyAlignment="1">
      <alignment horizontal="center" vertical="center" textRotation="90"/>
    </xf>
    <xf numFmtId="49" fontId="3" fillId="11" borderId="35" xfId="0" applyNumberFormat="1" applyFont="1" applyFill="1" applyBorder="1" applyAlignment="1">
      <alignment horizontal="center" vertical="top"/>
    </xf>
    <xf numFmtId="0" fontId="3" fillId="11" borderId="35" xfId="0" applyFont="1" applyFill="1" applyBorder="1" applyAlignment="1">
      <alignment horizontal="left" vertical="top" wrapText="1"/>
    </xf>
    <xf numFmtId="0" fontId="3" fillId="11" borderId="23" xfId="0" applyFont="1" applyFill="1" applyBorder="1" applyAlignment="1">
      <alignment horizontal="left" vertical="top" wrapText="1"/>
    </xf>
    <xf numFmtId="0" fontId="3" fillId="11" borderId="67" xfId="0" applyFont="1" applyFill="1" applyBorder="1" applyAlignment="1">
      <alignment horizontal="left" vertical="top" wrapText="1"/>
    </xf>
    <xf numFmtId="0" fontId="10" fillId="0" borderId="3" xfId="9" applyFont="1" applyBorder="1" applyAlignment="1">
      <alignment wrapText="1"/>
    </xf>
    <xf numFmtId="0" fontId="6" fillId="0" borderId="4" xfId="9" applyFont="1" applyFill="1" applyBorder="1" applyAlignment="1">
      <alignment horizontal="center" vertical="top" wrapText="1"/>
    </xf>
    <xf numFmtId="0" fontId="6" fillId="0" borderId="60" xfId="9" applyFont="1" applyFill="1" applyBorder="1" applyAlignment="1">
      <alignment horizontal="center" vertical="top" wrapText="1"/>
    </xf>
    <xf numFmtId="49" fontId="3" fillId="3" borderId="35" xfId="0" applyNumberFormat="1" applyFont="1" applyFill="1" applyBorder="1" applyAlignment="1">
      <alignment horizontal="center" vertical="top"/>
    </xf>
    <xf numFmtId="0" fontId="3" fillId="0" borderId="22" xfId="0" applyFont="1" applyFill="1" applyBorder="1" applyAlignment="1">
      <alignment horizontal="left" vertical="top" wrapText="1"/>
    </xf>
    <xf numFmtId="49" fontId="6" fillId="0" borderId="16" xfId="0" applyNumberFormat="1" applyFont="1" applyBorder="1" applyAlignment="1">
      <alignment horizontal="center" vertical="top"/>
    </xf>
    <xf numFmtId="0" fontId="4" fillId="0" borderId="5" xfId="0" applyFont="1" applyFill="1" applyBorder="1" applyAlignment="1">
      <alignment vertical="top" wrapText="1"/>
    </xf>
    <xf numFmtId="164" fontId="4" fillId="0" borderId="5" xfId="0" applyNumberFormat="1" applyFont="1" applyFill="1" applyBorder="1" applyAlignment="1">
      <alignment horizontal="center" vertical="center" wrapText="1"/>
    </xf>
    <xf numFmtId="164" fontId="45" fillId="0" borderId="5" xfId="0" applyNumberFormat="1" applyFont="1" applyFill="1" applyBorder="1" applyAlignment="1">
      <alignment horizontal="center" vertical="center" wrapText="1"/>
    </xf>
    <xf numFmtId="164" fontId="4" fillId="0" borderId="5" xfId="0" applyNumberFormat="1" applyFont="1" applyFill="1" applyBorder="1" applyAlignment="1">
      <alignment vertical="center"/>
    </xf>
    <xf numFmtId="0" fontId="15" fillId="0" borderId="15" xfId="0" applyFont="1" applyBorder="1"/>
    <xf numFmtId="0" fontId="4" fillId="0" borderId="16" xfId="0" applyFont="1" applyFill="1" applyBorder="1" applyAlignment="1">
      <alignment horizontal="center" vertical="top" wrapText="1"/>
    </xf>
    <xf numFmtId="0" fontId="55" fillId="0" borderId="0" xfId="0" applyFont="1" applyFill="1" applyBorder="1" applyAlignment="1">
      <alignment vertical="top"/>
    </xf>
    <xf numFmtId="0" fontId="55" fillId="0" borderId="0" xfId="0" applyFont="1" applyBorder="1" applyAlignment="1">
      <alignment vertical="top"/>
    </xf>
    <xf numFmtId="0" fontId="55" fillId="0" borderId="0" xfId="0" applyFont="1" applyBorder="1" applyAlignment="1">
      <alignment horizontal="left" vertical="top"/>
    </xf>
    <xf numFmtId="0" fontId="4" fillId="0" borderId="55" xfId="0" applyFont="1" applyFill="1" applyBorder="1" applyAlignment="1">
      <alignment vertical="top" wrapText="1"/>
    </xf>
    <xf numFmtId="0" fontId="15" fillId="0" borderId="55" xfId="0" applyFont="1" applyBorder="1" applyAlignment="1">
      <alignment horizontal="center"/>
    </xf>
    <xf numFmtId="164" fontId="4" fillId="0" borderId="55" xfId="0" applyNumberFormat="1" applyFont="1" applyFill="1" applyBorder="1" applyAlignment="1">
      <alignment horizontal="center" vertical="center"/>
    </xf>
    <xf numFmtId="164" fontId="4" fillId="0" borderId="55" xfId="0" applyNumberFormat="1" applyFont="1" applyFill="1" applyBorder="1" applyAlignment="1">
      <alignment vertical="top"/>
    </xf>
    <xf numFmtId="0" fontId="10" fillId="0" borderId="78" xfId="9" applyFont="1" applyBorder="1" applyAlignment="1">
      <alignment wrapText="1"/>
    </xf>
    <xf numFmtId="0" fontId="6" fillId="0" borderId="57" xfId="9" applyFont="1" applyFill="1" applyBorder="1" applyAlignment="1">
      <alignment horizontal="center" vertical="top" wrapText="1"/>
    </xf>
    <xf numFmtId="0" fontId="6" fillId="0" borderId="56" xfId="9" applyFont="1" applyFill="1" applyBorder="1" applyAlignment="1">
      <alignment horizontal="center" vertical="top" wrapText="1"/>
    </xf>
    <xf numFmtId="49" fontId="3" fillId="2" borderId="6" xfId="0" applyNumberFormat="1" applyFont="1" applyFill="1" applyBorder="1" applyAlignment="1">
      <alignment horizontal="center" vertical="top"/>
    </xf>
    <xf numFmtId="164" fontId="4" fillId="0" borderId="18" xfId="0" applyNumberFormat="1" applyFont="1" applyFill="1" applyBorder="1" applyAlignment="1">
      <alignment horizontal="center" vertical="center"/>
    </xf>
    <xf numFmtId="0" fontId="4" fillId="0" borderId="70" xfId="0" applyFont="1" applyBorder="1" applyAlignment="1">
      <alignment vertical="top"/>
    </xf>
    <xf numFmtId="0" fontId="15" fillId="0" borderId="18" xfId="0" applyFont="1" applyBorder="1" applyAlignment="1">
      <alignment horizontal="center" vertical="center"/>
    </xf>
    <xf numFmtId="0" fontId="10" fillId="0" borderId="0" xfId="9" applyFont="1" applyBorder="1"/>
    <xf numFmtId="0" fontId="4" fillId="0" borderId="70" xfId="0" applyFont="1" applyBorder="1" applyAlignment="1">
      <alignment vertical="top" wrapText="1"/>
    </xf>
    <xf numFmtId="0" fontId="10" fillId="0" borderId="70" xfId="0" applyFont="1" applyBorder="1" applyAlignment="1">
      <alignment vertical="top" wrapText="1"/>
    </xf>
    <xf numFmtId="0" fontId="10" fillId="0" borderId="78" xfId="9" applyFont="1" applyBorder="1" applyAlignment="1">
      <alignment horizontal="left" vertical="top" wrapText="1"/>
    </xf>
    <xf numFmtId="0" fontId="10" fillId="0" borderId="70" xfId="9" applyFont="1" applyBorder="1" applyAlignment="1">
      <alignment vertical="top" wrapText="1"/>
    </xf>
    <xf numFmtId="0" fontId="10" fillId="0" borderId="78" xfId="9" applyFont="1" applyBorder="1" applyAlignment="1">
      <alignment vertical="top" wrapText="1"/>
    </xf>
    <xf numFmtId="0" fontId="4" fillId="0" borderId="63" xfId="0" applyFont="1" applyFill="1" applyBorder="1" applyAlignment="1">
      <alignment horizontal="center" vertical="top" wrapText="1"/>
    </xf>
    <xf numFmtId="49" fontId="2" fillId="0" borderId="32" xfId="0" applyNumberFormat="1" applyFont="1" applyBorder="1" applyAlignment="1">
      <alignment horizontal="center" vertical="top"/>
    </xf>
    <xf numFmtId="164" fontId="3" fillId="5" borderId="49" xfId="0" applyNumberFormat="1" applyFont="1" applyFill="1" applyBorder="1" applyAlignment="1">
      <alignment horizontal="center" vertical="center"/>
    </xf>
    <xf numFmtId="164" fontId="3" fillId="5" borderId="49" xfId="0" applyNumberFormat="1" applyFont="1" applyFill="1" applyBorder="1" applyAlignment="1">
      <alignment horizontal="center" vertical="center" wrapText="1"/>
    </xf>
    <xf numFmtId="0" fontId="4" fillId="0" borderId="33" xfId="0" applyFont="1" applyBorder="1" applyAlignment="1">
      <alignment vertical="top" wrapText="1"/>
    </xf>
    <xf numFmtId="0" fontId="4" fillId="0" borderId="4" xfId="0" applyFont="1" applyBorder="1" applyAlignment="1">
      <alignment horizontal="center" vertical="top"/>
    </xf>
    <xf numFmtId="0" fontId="4" fillId="0" borderId="60" xfId="0" applyFont="1" applyFill="1" applyBorder="1" applyAlignment="1">
      <alignment horizontal="center" vertical="top" wrapText="1"/>
    </xf>
    <xf numFmtId="49" fontId="3" fillId="2" borderId="66" xfId="0" applyNumberFormat="1" applyFont="1" applyFill="1" applyBorder="1" applyAlignment="1">
      <alignment horizontal="center" vertical="top"/>
    </xf>
    <xf numFmtId="49" fontId="3" fillId="0" borderId="26" xfId="0" applyNumberFormat="1" applyFont="1" applyBorder="1" applyAlignment="1">
      <alignment vertical="top"/>
    </xf>
    <xf numFmtId="0" fontId="3" fillId="0" borderId="16" xfId="0" applyFont="1" applyFill="1" applyBorder="1" applyAlignment="1">
      <alignment horizontal="left" vertical="top" wrapText="1"/>
    </xf>
    <xf numFmtId="49" fontId="6" fillId="0" borderId="25" xfId="0" applyNumberFormat="1" applyFont="1" applyBorder="1" applyAlignment="1">
      <alignment horizontal="center" vertical="top"/>
    </xf>
    <xf numFmtId="0" fontId="4" fillId="0" borderId="5" xfId="3" applyFont="1" applyBorder="1" applyAlignment="1"/>
    <xf numFmtId="0" fontId="4" fillId="0" borderId="17" xfId="3" applyFont="1" applyBorder="1" applyAlignment="1"/>
    <xf numFmtId="164" fontId="6" fillId="0" borderId="5" xfId="3" applyNumberFormat="1" applyFont="1" applyBorder="1" applyAlignment="1"/>
    <xf numFmtId="164" fontId="4" fillId="0" borderId="17" xfId="3" applyNumberFormat="1" applyFont="1" applyBorder="1" applyAlignment="1"/>
    <xf numFmtId="164" fontId="4" fillId="0" borderId="5" xfId="3" applyNumberFormat="1" applyFont="1" applyBorder="1" applyAlignment="1"/>
    <xf numFmtId="0" fontId="15" fillId="0" borderId="67" xfId="0" applyFont="1" applyBorder="1"/>
    <xf numFmtId="49" fontId="3" fillId="3" borderId="19" xfId="0" applyNumberFormat="1" applyFont="1" applyFill="1" applyBorder="1" applyAlignment="1">
      <alignment horizontal="center" vertical="top"/>
    </xf>
    <xf numFmtId="0" fontId="4" fillId="0" borderId="56" xfId="0" applyFont="1" applyFill="1" applyBorder="1" applyAlignment="1">
      <alignment horizontal="left" vertical="top" wrapText="1"/>
    </xf>
    <xf numFmtId="0" fontId="4" fillId="0" borderId="18" xfId="3" applyFont="1" applyBorder="1" applyAlignment="1"/>
    <xf numFmtId="0" fontId="4" fillId="0" borderId="0" xfId="3" applyFont="1" applyBorder="1" applyAlignment="1"/>
    <xf numFmtId="0" fontId="10" fillId="0" borderId="78" xfId="0" applyFont="1" applyBorder="1" applyAlignment="1">
      <alignment vertical="top" wrapText="1"/>
    </xf>
    <xf numFmtId="0" fontId="6" fillId="0" borderId="11" xfId="0" applyFont="1" applyFill="1" applyBorder="1" applyAlignment="1">
      <alignment horizontal="center" vertical="top" wrapText="1"/>
    </xf>
    <xf numFmtId="0" fontId="24" fillId="0" borderId="57" xfId="0" applyFont="1" applyBorder="1" applyAlignment="1">
      <alignment horizontal="center" vertical="top"/>
    </xf>
    <xf numFmtId="0" fontId="2" fillId="0" borderId="56" xfId="0" applyFont="1" applyFill="1" applyBorder="1" applyAlignment="1">
      <alignment horizontal="center" vertical="top" wrapText="1"/>
    </xf>
    <xf numFmtId="0" fontId="6" fillId="0" borderId="9" xfId="0" applyFont="1" applyBorder="1" applyAlignment="1">
      <alignment horizontal="center" vertical="top"/>
    </xf>
    <xf numFmtId="0" fontId="10" fillId="0" borderId="0" xfId="0" applyFont="1" applyAlignment="1">
      <alignment wrapText="1"/>
    </xf>
    <xf numFmtId="49" fontId="3" fillId="2" borderId="39" xfId="0" applyNumberFormat="1" applyFont="1" applyFill="1" applyBorder="1" applyAlignment="1">
      <alignment horizontal="center" vertical="top"/>
    </xf>
    <xf numFmtId="49" fontId="4" fillId="0" borderId="79" xfId="0" applyNumberFormat="1" applyFont="1" applyBorder="1" applyAlignment="1">
      <alignment horizontal="center" vertical="top"/>
    </xf>
    <xf numFmtId="164" fontId="3" fillId="5" borderId="9" xfId="0" applyNumberFormat="1" applyFont="1" applyFill="1" applyBorder="1" applyAlignment="1">
      <alignment horizontal="center" vertical="center"/>
    </xf>
    <xf numFmtId="0" fontId="10" fillId="0" borderId="9" xfId="0" applyFont="1" applyBorder="1" applyAlignment="1">
      <alignment vertical="top" wrapText="1"/>
    </xf>
    <xf numFmtId="0" fontId="4" fillId="0" borderId="9" xfId="0" applyFont="1" applyBorder="1" applyAlignment="1">
      <alignment horizontal="center" vertical="top"/>
    </xf>
    <xf numFmtId="0" fontId="11" fillId="0" borderId="16" xfId="0" applyFont="1" applyBorder="1" applyAlignment="1">
      <alignment wrapText="1"/>
    </xf>
    <xf numFmtId="49" fontId="2" fillId="0" borderId="76" xfId="0" applyNumberFormat="1" applyFont="1" applyBorder="1" applyAlignment="1">
      <alignment horizontal="center" vertical="top"/>
    </xf>
    <xf numFmtId="0" fontId="15" fillId="0" borderId="14" xfId="0" applyFont="1" applyBorder="1"/>
    <xf numFmtId="0" fontId="15" fillId="0" borderId="16" xfId="0" applyFont="1" applyBorder="1"/>
    <xf numFmtId="49" fontId="3" fillId="2" borderId="59" xfId="0" applyNumberFormat="1" applyFont="1" applyFill="1" applyBorder="1" applyAlignment="1">
      <alignment horizontal="center" vertical="top"/>
    </xf>
    <xf numFmtId="49" fontId="4" fillId="0" borderId="61" xfId="0" applyNumberFormat="1" applyFont="1" applyFill="1" applyBorder="1" applyAlignment="1">
      <alignment horizontal="left" vertical="top" wrapText="1"/>
    </xf>
    <xf numFmtId="49" fontId="6" fillId="0" borderId="57" xfId="0" applyNumberFormat="1" applyFont="1" applyFill="1" applyBorder="1" applyAlignment="1">
      <alignment horizontal="center" vertical="top"/>
    </xf>
    <xf numFmtId="49" fontId="6" fillId="0" borderId="56" xfId="0" applyNumberFormat="1" applyFont="1" applyFill="1" applyBorder="1" applyAlignment="1">
      <alignment horizontal="center" vertical="top"/>
    </xf>
    <xf numFmtId="0" fontId="10" fillId="0" borderId="61" xfId="0" applyFont="1" applyBorder="1" applyAlignment="1">
      <alignment wrapText="1"/>
    </xf>
    <xf numFmtId="0" fontId="10" fillId="0" borderId="56" xfId="0" applyFont="1" applyBorder="1" applyAlignment="1">
      <alignment wrapText="1"/>
    </xf>
    <xf numFmtId="0" fontId="10" fillId="0" borderId="61" xfId="0" applyFont="1" applyBorder="1" applyAlignment="1">
      <alignment vertical="center"/>
    </xf>
    <xf numFmtId="0" fontId="10" fillId="0" borderId="2" xfId="0" applyFont="1" applyBorder="1" applyAlignment="1">
      <alignment wrapText="1"/>
    </xf>
    <xf numFmtId="164" fontId="3" fillId="16" borderId="1" xfId="0" applyNumberFormat="1" applyFont="1" applyFill="1" applyBorder="1" applyAlignment="1">
      <alignment horizontal="center" vertical="top"/>
    </xf>
    <xf numFmtId="0" fontId="15" fillId="0" borderId="13" xfId="0" applyFont="1" applyBorder="1"/>
    <xf numFmtId="49" fontId="4" fillId="0" borderId="1" xfId="0" applyNumberFormat="1" applyFont="1" applyFill="1" applyBorder="1" applyAlignment="1">
      <alignment horizontal="center" vertical="top"/>
    </xf>
    <xf numFmtId="49" fontId="4" fillId="0" borderId="2" xfId="0" applyNumberFormat="1" applyFont="1" applyFill="1" applyBorder="1" applyAlignment="1">
      <alignment horizontal="center" vertical="top"/>
    </xf>
    <xf numFmtId="49" fontId="3" fillId="2" borderId="44"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164" fontId="3" fillId="5" borderId="36" xfId="0" applyNumberFormat="1" applyFont="1" applyFill="1" applyBorder="1" applyAlignment="1">
      <alignment horizontal="center" vertical="top"/>
    </xf>
    <xf numFmtId="0" fontId="4" fillId="3" borderId="36" xfId="0" applyFont="1" applyFill="1" applyBorder="1" applyAlignment="1">
      <alignment vertical="top" wrapText="1"/>
    </xf>
    <xf numFmtId="0" fontId="4" fillId="3" borderId="36" xfId="0" applyFont="1" applyFill="1" applyBorder="1" applyAlignment="1">
      <alignment horizontal="center" vertical="top" wrapText="1"/>
    </xf>
    <xf numFmtId="49" fontId="3" fillId="2" borderId="34"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0" fontId="3" fillId="0" borderId="16" xfId="0" applyFont="1" applyFill="1" applyBorder="1" applyAlignment="1">
      <alignment vertical="top" wrapText="1"/>
    </xf>
    <xf numFmtId="49" fontId="2" fillId="0" borderId="46" xfId="0" applyNumberFormat="1" applyFont="1" applyBorder="1" applyAlignment="1">
      <alignment horizontal="center" vertical="top"/>
    </xf>
    <xf numFmtId="164" fontId="4" fillId="4" borderId="5" xfId="0" applyNumberFormat="1" applyFont="1" applyFill="1" applyBorder="1" applyAlignment="1">
      <alignment horizontal="center" vertical="top"/>
    </xf>
    <xf numFmtId="0" fontId="4" fillId="0" borderId="15" xfId="0" applyFont="1" applyBorder="1" applyAlignment="1">
      <alignment vertical="top" wrapText="1"/>
    </xf>
    <xf numFmtId="1" fontId="6" fillId="0" borderId="14" xfId="0" applyNumberFormat="1" applyFont="1" applyFill="1" applyBorder="1" applyAlignment="1">
      <alignment horizontal="center" vertical="top"/>
    </xf>
    <xf numFmtId="1" fontId="6" fillId="0" borderId="16" xfId="0" applyNumberFormat="1" applyFont="1" applyFill="1" applyBorder="1" applyAlignment="1">
      <alignment horizontal="center" vertical="top"/>
    </xf>
    <xf numFmtId="0" fontId="10" fillId="0" borderId="74" xfId="0" applyFont="1" applyBorder="1" applyAlignment="1">
      <alignment wrapText="1"/>
    </xf>
    <xf numFmtId="164" fontId="3" fillId="0" borderId="18" xfId="0" applyNumberFormat="1" applyFont="1" applyFill="1" applyBorder="1" applyAlignment="1">
      <alignment horizontal="center" vertical="top"/>
    </xf>
    <xf numFmtId="164" fontId="4" fillId="4" borderId="18" xfId="0" applyNumberFormat="1" applyFont="1" applyFill="1" applyBorder="1" applyAlignment="1">
      <alignment horizontal="center" vertical="top"/>
    </xf>
    <xf numFmtId="0" fontId="10" fillId="0" borderId="59" xfId="0" applyFont="1" applyBorder="1" applyAlignment="1">
      <alignment vertical="center"/>
    </xf>
    <xf numFmtId="1" fontId="6" fillId="0" borderId="36" xfId="0" applyNumberFormat="1" applyFont="1" applyFill="1" applyBorder="1" applyAlignment="1">
      <alignment horizontal="center" vertical="center"/>
    </xf>
    <xf numFmtId="1" fontId="6" fillId="0" borderId="74" xfId="0" applyNumberFormat="1" applyFont="1" applyFill="1" applyBorder="1" applyAlignment="1">
      <alignment horizontal="center" vertical="center"/>
    </xf>
    <xf numFmtId="49" fontId="2" fillId="0" borderId="47" xfId="0" applyNumberFormat="1" applyFont="1" applyBorder="1" applyAlignment="1">
      <alignment horizontal="center" vertical="top"/>
    </xf>
    <xf numFmtId="49" fontId="4" fillId="0" borderId="18" xfId="0" applyNumberFormat="1" applyFont="1" applyBorder="1" applyAlignment="1">
      <alignment horizontal="center" vertical="top"/>
    </xf>
    <xf numFmtId="0" fontId="4" fillId="0" borderId="61" xfId="0" applyFont="1" applyBorder="1" applyAlignment="1">
      <alignment wrapText="1"/>
    </xf>
    <xf numFmtId="1" fontId="6" fillId="0" borderId="36" xfId="0" applyNumberFormat="1" applyFont="1" applyFill="1" applyBorder="1" applyAlignment="1">
      <alignment horizontal="center" vertical="top"/>
    </xf>
    <xf numFmtId="1" fontId="6" fillId="0" borderId="74" xfId="0" applyNumberFormat="1" applyFont="1" applyFill="1" applyBorder="1" applyAlignment="1">
      <alignment horizontal="center" vertical="top"/>
    </xf>
    <xf numFmtId="0" fontId="4" fillId="0" borderId="61" xfId="0" applyFont="1" applyBorder="1" applyAlignment="1">
      <alignment vertical="top" wrapText="1"/>
    </xf>
    <xf numFmtId="1" fontId="6" fillId="0" borderId="57" xfId="0" applyNumberFormat="1" applyFont="1" applyFill="1" applyBorder="1" applyAlignment="1">
      <alignment horizontal="center" vertical="top"/>
    </xf>
    <xf numFmtId="1" fontId="6" fillId="0" borderId="56" xfId="0" applyNumberFormat="1" applyFont="1" applyFill="1" applyBorder="1" applyAlignment="1">
      <alignment horizontal="center" vertical="top"/>
    </xf>
    <xf numFmtId="49" fontId="3" fillId="2" borderId="3" xfId="0" applyNumberFormat="1" applyFont="1" applyFill="1" applyBorder="1" applyAlignment="1">
      <alignment horizontal="center" vertical="top"/>
    </xf>
    <xf numFmtId="49" fontId="3" fillId="3" borderId="22" xfId="0" applyNumberFormat="1" applyFont="1" applyFill="1" applyBorder="1" applyAlignment="1">
      <alignment horizontal="center" vertical="top"/>
    </xf>
    <xf numFmtId="49" fontId="3" fillId="0" borderId="23" xfId="0" applyNumberFormat="1" applyFont="1" applyBorder="1" applyAlignment="1">
      <alignment horizontal="center" vertical="top"/>
    </xf>
    <xf numFmtId="0" fontId="4" fillId="0" borderId="60" xfId="0" applyFont="1" applyFill="1" applyBorder="1" applyAlignment="1">
      <alignment vertical="top" wrapText="1"/>
    </xf>
    <xf numFmtId="49" fontId="2" fillId="0" borderId="49" xfId="0" applyNumberFormat="1" applyFont="1" applyBorder="1" applyAlignment="1">
      <alignment horizontal="center" vertical="top"/>
    </xf>
    <xf numFmtId="164" fontId="3" fillId="5" borderId="3" xfId="0" applyNumberFormat="1" applyFont="1" applyFill="1" applyBorder="1" applyAlignment="1">
      <alignment horizontal="center" vertical="top"/>
    </xf>
    <xf numFmtId="0" fontId="15" fillId="0" borderId="32" xfId="0" applyFont="1" applyBorder="1" applyAlignment="1">
      <alignment horizontal="left" vertical="top" wrapText="1"/>
    </xf>
    <xf numFmtId="49" fontId="4" fillId="0" borderId="23" xfId="0" applyNumberFormat="1" applyFont="1" applyFill="1" applyBorder="1" applyAlignment="1">
      <alignment horizontal="center" vertical="top"/>
    </xf>
    <xf numFmtId="49" fontId="4" fillId="0" borderId="24" xfId="0" applyNumberFormat="1" applyFont="1" applyFill="1" applyBorder="1" applyAlignment="1">
      <alignment horizontal="center" vertical="top"/>
    </xf>
    <xf numFmtId="49" fontId="3" fillId="2" borderId="32" xfId="0" applyNumberFormat="1" applyFont="1" applyFill="1" applyBorder="1" applyAlignment="1">
      <alignment horizontal="center" vertical="top"/>
    </xf>
    <xf numFmtId="164" fontId="3" fillId="3" borderId="3" xfId="0" applyNumberFormat="1" applyFont="1" applyFill="1" applyBorder="1" applyAlignment="1">
      <alignment horizontal="center" vertical="top"/>
    </xf>
    <xf numFmtId="164" fontId="3" fillId="6" borderId="12" xfId="0" applyNumberFormat="1" applyFont="1" applyFill="1" applyBorder="1" applyAlignment="1">
      <alignment horizontal="center" vertical="top"/>
    </xf>
    <xf numFmtId="164" fontId="48" fillId="6" borderId="12" xfId="0" applyNumberFormat="1" applyFont="1" applyFill="1" applyBorder="1" applyAlignment="1">
      <alignment horizontal="center" vertical="top"/>
    </xf>
    <xf numFmtId="0" fontId="3" fillId="0" borderId="0" xfId="0" applyFont="1" applyBorder="1" applyAlignment="1">
      <alignment horizontal="right" vertical="top" wrapText="1"/>
    </xf>
    <xf numFmtId="49" fontId="3" fillId="0" borderId="0" xfId="0" applyNumberFormat="1" applyFont="1" applyFill="1" applyBorder="1" applyAlignment="1">
      <alignment horizontal="center" vertical="top" wrapText="1"/>
    </xf>
    <xf numFmtId="0" fontId="4" fillId="0" borderId="52" xfId="0" applyFont="1" applyBorder="1" applyAlignment="1">
      <alignment horizontal="left" vertical="top" wrapText="1"/>
    </xf>
    <xf numFmtId="0" fontId="10" fillId="0" borderId="0" xfId="0" applyFont="1" applyFill="1" applyBorder="1" applyAlignment="1">
      <alignment vertical="top"/>
    </xf>
    <xf numFmtId="0" fontId="30" fillId="0" borderId="0" xfId="0" applyFont="1" applyFill="1" applyBorder="1" applyAlignment="1">
      <alignment vertical="top"/>
    </xf>
    <xf numFmtId="0" fontId="32" fillId="0" borderId="0" xfId="0" applyNumberFormat="1" applyFont="1" applyFill="1" applyBorder="1" applyAlignment="1">
      <alignment vertical="top"/>
    </xf>
    <xf numFmtId="0" fontId="32" fillId="0" borderId="0" xfId="0" applyFont="1" applyFill="1" applyBorder="1" applyAlignment="1">
      <alignment vertical="top"/>
    </xf>
    <xf numFmtId="0" fontId="32" fillId="0" borderId="0" xfId="0" applyFont="1" applyFill="1" applyBorder="1" applyAlignment="1">
      <alignment horizontal="center" vertical="top"/>
    </xf>
    <xf numFmtId="0" fontId="30" fillId="0" borderId="0" xfId="0" applyFont="1" applyFill="1" applyBorder="1" applyAlignment="1">
      <alignment horizontal="left" vertical="top" wrapText="1"/>
    </xf>
    <xf numFmtId="0" fontId="57" fillId="0" borderId="0" xfId="0" applyFont="1" applyFill="1" applyBorder="1" applyAlignment="1">
      <alignment vertical="top"/>
    </xf>
    <xf numFmtId="49" fontId="5" fillId="7" borderId="34" xfId="0" applyNumberFormat="1" applyFont="1" applyFill="1" applyBorder="1" applyAlignment="1">
      <alignment horizontal="center" vertical="top"/>
    </xf>
    <xf numFmtId="49" fontId="52" fillId="15" borderId="35" xfId="0" applyNumberFormat="1" applyFont="1" applyFill="1" applyBorder="1" applyAlignment="1">
      <alignment horizontal="center" vertical="top"/>
    </xf>
    <xf numFmtId="0" fontId="52" fillId="15" borderId="26" xfId="0" applyFont="1" applyFill="1" applyBorder="1" applyAlignment="1">
      <alignment horizontal="left" vertical="top" wrapText="1"/>
    </xf>
    <xf numFmtId="0" fontId="52" fillId="15" borderId="35" xfId="0" applyFont="1" applyFill="1" applyBorder="1" applyAlignment="1">
      <alignment horizontal="left" vertical="top" wrapText="1"/>
    </xf>
    <xf numFmtId="0" fontId="52" fillId="15" borderId="67" xfId="0" applyFont="1" applyFill="1" applyBorder="1" applyAlignment="1">
      <alignment horizontal="left" vertical="top" wrapText="1"/>
    </xf>
    <xf numFmtId="0" fontId="52" fillId="15" borderId="65" xfId="0" applyFont="1" applyFill="1" applyBorder="1" applyAlignment="1">
      <alignment horizontal="left" vertical="top" wrapText="1"/>
    </xf>
    <xf numFmtId="164" fontId="6" fillId="15" borderId="14" xfId="0" applyNumberFormat="1" applyFont="1" applyFill="1" applyBorder="1" applyAlignment="1">
      <alignment horizontal="left" vertical="top" wrapText="1"/>
    </xf>
    <xf numFmtId="164" fontId="6" fillId="15" borderId="16" xfId="0" applyNumberFormat="1" applyFont="1" applyFill="1" applyBorder="1" applyAlignment="1">
      <alignment horizontal="left" vertical="top" wrapText="1"/>
    </xf>
    <xf numFmtId="0" fontId="6" fillId="15" borderId="1" xfId="0" applyFont="1" applyFill="1" applyBorder="1" applyAlignment="1">
      <alignment horizontal="left" vertical="top" wrapText="1"/>
    </xf>
    <xf numFmtId="164" fontId="6" fillId="15" borderId="1" xfId="0" applyNumberFormat="1" applyFont="1" applyFill="1" applyBorder="1" applyAlignment="1">
      <alignment horizontal="left" vertical="top" wrapText="1"/>
    </xf>
    <xf numFmtId="164" fontId="6" fillId="15" borderId="2" xfId="0" applyNumberFormat="1" applyFont="1" applyFill="1" applyBorder="1" applyAlignment="1">
      <alignment horizontal="left" vertical="top" wrapText="1"/>
    </xf>
    <xf numFmtId="0" fontId="6" fillId="0" borderId="50" xfId="0" applyFont="1" applyFill="1" applyBorder="1" applyAlignment="1">
      <alignment horizontal="center" vertical="top"/>
    </xf>
    <xf numFmtId="164" fontId="6" fillId="0" borderId="67" xfId="0" applyNumberFormat="1" applyFont="1" applyFill="1" applyBorder="1" applyAlignment="1">
      <alignment horizontal="center" vertical="center"/>
    </xf>
    <xf numFmtId="164" fontId="6" fillId="0" borderId="35" xfId="0" applyNumberFormat="1" applyFont="1" applyFill="1" applyBorder="1" applyAlignment="1">
      <alignment horizontal="center" vertical="center"/>
    </xf>
    <xf numFmtId="164" fontId="6" fillId="0" borderId="27" xfId="0" applyNumberFormat="1" applyFont="1" applyFill="1" applyBorder="1" applyAlignment="1">
      <alignment horizontal="center" vertical="center"/>
    </xf>
    <xf numFmtId="164" fontId="6" fillId="10" borderId="50" xfId="0" applyNumberFormat="1" applyFont="1" applyFill="1" applyBorder="1" applyAlignment="1">
      <alignment horizontal="center" vertical="center" wrapText="1"/>
    </xf>
    <xf numFmtId="0" fontId="6" fillId="10" borderId="76" xfId="0" applyFont="1" applyFill="1" applyBorder="1" applyAlignment="1">
      <alignment horizontal="left" vertical="top"/>
    </xf>
    <xf numFmtId="0" fontId="2" fillId="10" borderId="14" xfId="0" applyFont="1" applyFill="1" applyBorder="1" applyAlignment="1">
      <alignment horizontal="center" vertical="top"/>
    </xf>
    <xf numFmtId="0" fontId="2" fillId="10" borderId="16" xfId="0" applyFont="1" applyFill="1" applyBorder="1" applyAlignment="1">
      <alignment horizontal="center" vertical="top"/>
    </xf>
    <xf numFmtId="164" fontId="6" fillId="0" borderId="38" xfId="0" applyNumberFormat="1" applyFont="1" applyFill="1" applyBorder="1" applyAlignment="1">
      <alignment horizontal="center" vertical="center"/>
    </xf>
    <xf numFmtId="164" fontId="6" fillId="0" borderId="74" xfId="0" applyNumberFormat="1" applyFont="1" applyFill="1" applyBorder="1" applyAlignment="1">
      <alignment horizontal="center" vertical="center"/>
    </xf>
    <xf numFmtId="0" fontId="6" fillId="0" borderId="41" xfId="0" applyFont="1" applyFill="1" applyBorder="1" applyAlignment="1">
      <alignment horizontal="left" vertical="top" wrapText="1"/>
    </xf>
    <xf numFmtId="0" fontId="6" fillId="0" borderId="30" xfId="0" applyFont="1" applyFill="1" applyBorder="1" applyAlignment="1">
      <alignment horizontal="center" vertical="top" wrapText="1"/>
    </xf>
    <xf numFmtId="0" fontId="57" fillId="0" borderId="0" xfId="0" applyFont="1" applyFill="1" applyBorder="1" applyAlignment="1">
      <alignment horizontal="left" vertical="top"/>
    </xf>
    <xf numFmtId="164" fontId="5" fillId="9" borderId="29" xfId="0" applyNumberFormat="1" applyFont="1" applyFill="1" applyBorder="1" applyAlignment="1">
      <alignment horizontal="center" vertical="center"/>
    </xf>
    <xf numFmtId="164" fontId="5" fillId="9" borderId="13" xfId="0" applyNumberFormat="1" applyFont="1" applyFill="1" applyBorder="1" applyAlignment="1">
      <alignment horizontal="center" vertical="center"/>
    </xf>
    <xf numFmtId="164" fontId="5" fillId="9" borderId="53" xfId="0" applyNumberFormat="1" applyFont="1" applyFill="1" applyBorder="1" applyAlignment="1">
      <alignment horizontal="center" vertical="center"/>
    </xf>
    <xf numFmtId="164" fontId="5" fillId="9" borderId="12" xfId="0" applyNumberFormat="1" applyFont="1" applyFill="1" applyBorder="1" applyAlignment="1">
      <alignment horizontal="center" vertical="center"/>
    </xf>
    <xf numFmtId="0" fontId="4" fillId="0" borderId="31" xfId="0" applyFont="1" applyFill="1" applyBorder="1" applyAlignment="1">
      <alignment horizontal="center" vertical="top" wrapText="1"/>
    </xf>
    <xf numFmtId="0" fontId="6" fillId="0" borderId="5" xfId="0" applyFont="1" applyFill="1" applyBorder="1" applyAlignment="1">
      <alignment horizontal="center" vertical="top"/>
    </xf>
    <xf numFmtId="164" fontId="6" fillId="10" borderId="14" xfId="0" applyNumberFormat="1" applyFont="1" applyFill="1" applyBorder="1" applyAlignment="1">
      <alignment horizontal="center" vertical="center"/>
    </xf>
    <xf numFmtId="164" fontId="24" fillId="10" borderId="25" xfId="0" applyNumberFormat="1" applyFont="1" applyFill="1" applyBorder="1" applyAlignment="1">
      <alignment horizontal="center" vertical="center"/>
    </xf>
    <xf numFmtId="164" fontId="6" fillId="10" borderId="5" xfId="0" applyNumberFormat="1" applyFont="1" applyFill="1" applyBorder="1" applyAlignment="1">
      <alignment horizontal="center" vertical="center"/>
    </xf>
    <xf numFmtId="0" fontId="4" fillId="0" borderId="26" xfId="0" applyFont="1" applyFill="1" applyBorder="1" applyAlignment="1">
      <alignment horizontal="center" vertical="top"/>
    </xf>
    <xf numFmtId="0" fontId="4" fillId="0" borderId="27" xfId="0" applyFont="1" applyFill="1" applyBorder="1" applyAlignment="1">
      <alignment horizontal="center" vertical="top"/>
    </xf>
    <xf numFmtId="164" fontId="5" fillId="9" borderId="6" xfId="0" applyNumberFormat="1" applyFont="1" applyFill="1" applyBorder="1" applyAlignment="1">
      <alignment horizontal="center" vertical="center"/>
    </xf>
    <xf numFmtId="164" fontId="5" fillId="9" borderId="59" xfId="0" applyNumberFormat="1" applyFont="1" applyFill="1" applyBorder="1" applyAlignment="1">
      <alignment horizontal="center" vertical="center"/>
    </xf>
    <xf numFmtId="164" fontId="5" fillId="9" borderId="18" xfId="0" applyNumberFormat="1" applyFont="1" applyFill="1" applyBorder="1" applyAlignment="1">
      <alignment horizontal="center" vertical="center"/>
    </xf>
    <xf numFmtId="0" fontId="4" fillId="0" borderId="30" xfId="0" applyFont="1" applyFill="1" applyBorder="1" applyAlignment="1">
      <alignment horizontal="center" vertical="top"/>
    </xf>
    <xf numFmtId="0" fontId="4" fillId="0" borderId="31" xfId="0" applyFont="1" applyFill="1" applyBorder="1" applyAlignment="1">
      <alignment horizontal="center" vertical="top"/>
    </xf>
    <xf numFmtId="49" fontId="5" fillId="0" borderId="26" xfId="0" applyNumberFormat="1" applyFont="1" applyFill="1" applyBorder="1" applyAlignment="1">
      <alignment horizontal="center" vertical="top"/>
    </xf>
    <xf numFmtId="49" fontId="5" fillId="7" borderId="6" xfId="0" applyNumberFormat="1" applyFont="1" applyFill="1" applyBorder="1" applyAlignment="1">
      <alignment horizontal="center" vertical="top"/>
    </xf>
    <xf numFmtId="0" fontId="4" fillId="0" borderId="74" xfId="0" applyFont="1" applyFill="1" applyBorder="1" applyAlignment="1">
      <alignment horizontal="center" vertical="top" wrapText="1"/>
    </xf>
    <xf numFmtId="49" fontId="5" fillId="7" borderId="39"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164" fontId="5" fillId="9" borderId="1" xfId="0" applyNumberFormat="1" applyFont="1" applyFill="1" applyBorder="1" applyAlignment="1">
      <alignment horizontal="center" vertical="center"/>
    </xf>
    <xf numFmtId="164" fontId="5" fillId="9" borderId="63" xfId="0" applyNumberFormat="1" applyFont="1" applyFill="1" applyBorder="1" applyAlignment="1">
      <alignment horizontal="center" vertical="center"/>
    </xf>
    <xf numFmtId="49" fontId="28" fillId="7" borderId="3" xfId="0" applyNumberFormat="1" applyFont="1" applyFill="1" applyBorder="1" applyAlignment="1">
      <alignment horizontal="center" vertical="top"/>
    </xf>
    <xf numFmtId="49" fontId="28" fillId="8" borderId="22" xfId="0" applyNumberFormat="1" applyFont="1" applyFill="1" applyBorder="1" applyAlignment="1">
      <alignment horizontal="center" vertical="top"/>
    </xf>
    <xf numFmtId="164" fontId="28" fillId="8" borderId="3" xfId="0" applyNumberFormat="1" applyFont="1" applyFill="1" applyBorder="1" applyAlignment="1">
      <alignment horizontal="center" vertical="center"/>
    </xf>
    <xf numFmtId="164" fontId="28" fillId="8" borderId="32" xfId="0" applyNumberFormat="1" applyFont="1" applyFill="1" applyBorder="1" applyAlignment="1">
      <alignment horizontal="center" vertical="center"/>
    </xf>
    <xf numFmtId="164" fontId="28" fillId="8" borderId="49" xfId="0" applyNumberFormat="1" applyFont="1" applyFill="1" applyBorder="1" applyAlignment="1">
      <alignment horizontal="center" vertical="center"/>
    </xf>
    <xf numFmtId="0" fontId="28" fillId="8" borderId="23" xfId="0" applyFont="1" applyFill="1" applyBorder="1" applyAlignment="1">
      <alignment vertical="top" wrapText="1"/>
    </xf>
    <xf numFmtId="0" fontId="29" fillId="8" borderId="23" xfId="0" applyFont="1" applyFill="1" applyBorder="1" applyAlignment="1">
      <alignment horizontal="center" vertical="top" wrapText="1"/>
    </xf>
    <xf numFmtId="0" fontId="29" fillId="8" borderId="24" xfId="0" applyFont="1" applyFill="1" applyBorder="1" applyAlignment="1">
      <alignment horizontal="center" vertical="top" wrapText="1"/>
    </xf>
    <xf numFmtId="164" fontId="6" fillId="0" borderId="27" xfId="0" applyNumberFormat="1" applyFont="1" applyFill="1" applyBorder="1" applyAlignment="1">
      <alignment horizontal="center" vertical="top"/>
    </xf>
    <xf numFmtId="164" fontId="6" fillId="10" borderId="67" xfId="0" applyNumberFormat="1" applyFont="1" applyFill="1" applyBorder="1" applyAlignment="1">
      <alignment horizontal="center" vertical="top"/>
    </xf>
    <xf numFmtId="164" fontId="6" fillId="0" borderId="50" xfId="0" applyNumberFormat="1" applyFont="1" applyFill="1" applyBorder="1" applyAlignment="1">
      <alignment horizontal="center" vertical="top"/>
    </xf>
    <xf numFmtId="0" fontId="4" fillId="0" borderId="76" xfId="0" applyFont="1" applyFill="1" applyBorder="1" applyAlignment="1">
      <alignment wrapText="1"/>
    </xf>
    <xf numFmtId="0" fontId="6" fillId="0" borderId="18" xfId="0" applyFont="1" applyFill="1" applyBorder="1" applyAlignment="1">
      <alignment horizontal="center" vertical="top"/>
    </xf>
    <xf numFmtId="164" fontId="6" fillId="0" borderId="20" xfId="0" applyNumberFormat="1" applyFont="1" applyFill="1" applyBorder="1" applyAlignment="1">
      <alignment horizontal="center" vertical="top"/>
    </xf>
    <xf numFmtId="164" fontId="6" fillId="10" borderId="0" xfId="0" applyNumberFormat="1" applyFont="1" applyFill="1" applyBorder="1" applyAlignment="1">
      <alignment horizontal="center" vertical="top"/>
    </xf>
    <xf numFmtId="0" fontId="6" fillId="0" borderId="78" xfId="0" applyFont="1" applyFill="1" applyBorder="1" applyAlignment="1">
      <alignment wrapText="1"/>
    </xf>
    <xf numFmtId="0" fontId="2" fillId="0" borderId="36" xfId="0" applyFont="1" applyFill="1" applyBorder="1" applyAlignment="1">
      <alignment horizontal="center" vertical="top"/>
    </xf>
    <xf numFmtId="0" fontId="2" fillId="0" borderId="74" xfId="0" applyFont="1" applyFill="1" applyBorder="1" applyAlignment="1">
      <alignment horizontal="center" vertical="top"/>
    </xf>
    <xf numFmtId="0" fontId="6" fillId="0" borderId="37" xfId="0" applyFont="1" applyFill="1" applyBorder="1" applyAlignment="1">
      <alignment wrapText="1"/>
    </xf>
    <xf numFmtId="0" fontId="2" fillId="0" borderId="57" xfId="0" applyFont="1" applyFill="1" applyBorder="1" applyAlignment="1">
      <alignment horizontal="center" vertical="top"/>
    </xf>
    <xf numFmtId="0" fontId="2" fillId="0" borderId="56" xfId="0" applyFont="1" applyFill="1" applyBorder="1" applyAlignment="1">
      <alignment horizontal="center" vertical="top"/>
    </xf>
    <xf numFmtId="0" fontId="6" fillId="0" borderId="58" xfId="0" applyFont="1" applyFill="1" applyBorder="1" applyAlignment="1">
      <alignment wrapText="1"/>
    </xf>
    <xf numFmtId="0" fontId="6" fillId="0" borderId="42" xfId="0" applyFont="1" applyFill="1" applyBorder="1" applyAlignment="1">
      <alignment horizontal="center" vertical="top"/>
    </xf>
    <xf numFmtId="164" fontId="6" fillId="0" borderId="43" xfId="0" applyNumberFormat="1" applyFont="1" applyFill="1" applyBorder="1" applyAlignment="1">
      <alignment horizontal="center" vertical="top"/>
    </xf>
    <xf numFmtId="164" fontId="6" fillId="0" borderId="40" xfId="0" applyNumberFormat="1" applyFont="1" applyFill="1" applyBorder="1" applyAlignment="1">
      <alignment horizontal="center" vertical="top"/>
    </xf>
    <xf numFmtId="164" fontId="5" fillId="0" borderId="40" xfId="0" applyNumberFormat="1" applyFont="1" applyFill="1" applyBorder="1" applyAlignment="1">
      <alignment horizontal="center" vertical="top"/>
    </xf>
    <xf numFmtId="164" fontId="6" fillId="0" borderId="31" xfId="0" applyNumberFormat="1" applyFont="1" applyFill="1" applyBorder="1" applyAlignment="1">
      <alignment horizontal="center" vertical="top"/>
    </xf>
    <xf numFmtId="164" fontId="6" fillId="10" borderId="43" xfId="0" applyNumberFormat="1" applyFont="1" applyFill="1" applyBorder="1" applyAlignment="1">
      <alignment horizontal="center" vertical="top"/>
    </xf>
    <xf numFmtId="164" fontId="6" fillId="0" borderId="42" xfId="0" applyNumberFormat="1" applyFont="1" applyFill="1" applyBorder="1" applyAlignment="1">
      <alignment horizontal="center" vertical="top"/>
    </xf>
    <xf numFmtId="0" fontId="6" fillId="0" borderId="62" xfId="0" applyFont="1" applyFill="1" applyBorder="1" applyAlignment="1">
      <alignment vertical="top" wrapText="1"/>
    </xf>
    <xf numFmtId="0" fontId="18" fillId="9" borderId="42" xfId="0" applyFont="1" applyFill="1" applyBorder="1" applyAlignment="1">
      <alignment horizontal="center" vertical="top"/>
    </xf>
    <xf numFmtId="164" fontId="5" fillId="9" borderId="41" xfId="0" applyNumberFormat="1" applyFont="1" applyFill="1" applyBorder="1" applyAlignment="1">
      <alignment horizontal="center" vertical="top"/>
    </xf>
    <xf numFmtId="164" fontId="5" fillId="9" borderId="39" xfId="0" applyNumberFormat="1" applyFont="1" applyFill="1" applyBorder="1" applyAlignment="1">
      <alignment horizontal="center" vertical="top"/>
    </xf>
    <xf numFmtId="0" fontId="4" fillId="0" borderId="30" xfId="0" applyNumberFormat="1" applyFont="1" applyFill="1" applyBorder="1" applyAlignment="1">
      <alignment horizontal="left" vertical="top" wrapText="1"/>
    </xf>
    <xf numFmtId="0" fontId="4" fillId="0" borderId="15" xfId="0" applyFont="1" applyFill="1" applyBorder="1" applyAlignment="1">
      <alignment wrapText="1"/>
    </xf>
    <xf numFmtId="164" fontId="5" fillId="9" borderId="1" xfId="0" applyNumberFormat="1" applyFont="1" applyFill="1" applyBorder="1" applyAlignment="1">
      <alignment horizontal="center" vertical="top"/>
    </xf>
    <xf numFmtId="164" fontId="5" fillId="9" borderId="29" xfId="0" applyNumberFormat="1" applyFont="1" applyFill="1" applyBorder="1" applyAlignment="1">
      <alignment horizontal="center" vertical="top"/>
    </xf>
    <xf numFmtId="164" fontId="5" fillId="9" borderId="2" xfId="0" applyNumberFormat="1" applyFont="1" applyFill="1" applyBorder="1" applyAlignment="1">
      <alignment horizontal="center" vertical="top"/>
    </xf>
    <xf numFmtId="164" fontId="5" fillId="8" borderId="3" xfId="0" applyNumberFormat="1" applyFont="1" applyFill="1" applyBorder="1" applyAlignment="1">
      <alignment horizontal="center" vertical="top"/>
    </xf>
    <xf numFmtId="164" fontId="46" fillId="0" borderId="76" xfId="0" applyNumberFormat="1" applyFont="1" applyFill="1" applyBorder="1" applyAlignment="1">
      <alignment horizontal="center" vertical="top"/>
    </xf>
    <xf numFmtId="164" fontId="46" fillId="0" borderId="14" xfId="0" applyNumberFormat="1" applyFont="1" applyFill="1" applyBorder="1" applyAlignment="1">
      <alignment horizontal="center" vertical="top"/>
    </xf>
    <xf numFmtId="0" fontId="24" fillId="0" borderId="66" xfId="0" applyFont="1" applyFill="1" applyBorder="1"/>
    <xf numFmtId="0" fontId="24" fillId="0" borderId="26" xfId="0" applyFont="1" applyFill="1" applyBorder="1" applyAlignment="1">
      <alignment horizontal="center" vertical="top" wrapText="1"/>
    </xf>
    <xf numFmtId="0" fontId="24" fillId="0" borderId="27" xfId="0" applyFont="1" applyFill="1" applyBorder="1" applyAlignment="1">
      <alignment horizontal="center" vertical="top" wrapText="1"/>
    </xf>
    <xf numFmtId="0" fontId="7" fillId="0" borderId="37" xfId="0" applyFont="1" applyFill="1" applyBorder="1" applyAlignment="1"/>
    <xf numFmtId="0" fontId="7" fillId="0" borderId="36" xfId="0" applyFont="1" applyFill="1" applyBorder="1" applyAlignment="1"/>
    <xf numFmtId="0" fontId="7" fillId="0" borderId="38" xfId="0" applyFont="1" applyFill="1" applyBorder="1" applyAlignment="1"/>
    <xf numFmtId="0" fontId="7" fillId="0" borderId="68" xfId="0" applyFont="1" applyFill="1" applyBorder="1" applyAlignment="1"/>
    <xf numFmtId="0" fontId="24" fillId="0" borderId="71" xfId="0" applyFont="1" applyFill="1" applyBorder="1" applyAlignment="1">
      <alignment horizontal="center" vertical="top"/>
    </xf>
    <xf numFmtId="0" fontId="24" fillId="0" borderId="19" xfId="0" applyFont="1" applyFill="1" applyBorder="1" applyAlignment="1">
      <alignment horizontal="center" vertical="top" wrapText="1"/>
    </xf>
    <xf numFmtId="0" fontId="24" fillId="0" borderId="20" xfId="0" applyFont="1" applyFill="1" applyBorder="1" applyAlignment="1">
      <alignment horizontal="center" vertical="top" wrapText="1"/>
    </xf>
    <xf numFmtId="49" fontId="6" fillId="7" borderId="39" xfId="0" applyNumberFormat="1" applyFont="1" applyFill="1" applyBorder="1" applyAlignment="1">
      <alignment horizontal="center" vertical="top"/>
    </xf>
    <xf numFmtId="164" fontId="5" fillId="9" borderId="30" xfId="0" applyNumberFormat="1" applyFont="1" applyFill="1" applyBorder="1" applyAlignment="1">
      <alignment horizontal="center" vertical="top"/>
    </xf>
    <xf numFmtId="164" fontId="5" fillId="9" borderId="40" xfId="0" applyNumberFormat="1" applyFont="1" applyFill="1" applyBorder="1" applyAlignment="1">
      <alignment horizontal="center" vertical="top"/>
    </xf>
    <xf numFmtId="164" fontId="5" fillId="9" borderId="44" xfId="0" applyNumberFormat="1" applyFont="1" applyFill="1" applyBorder="1" applyAlignment="1">
      <alignment horizontal="center" vertical="top"/>
    </xf>
    <xf numFmtId="0" fontId="24" fillId="0" borderId="39" xfId="0" applyFont="1" applyFill="1" applyBorder="1" applyAlignment="1">
      <alignment horizontal="left" vertical="top" wrapText="1"/>
    </xf>
    <xf numFmtId="0" fontId="24" fillId="0" borderId="30" xfId="0" applyFont="1" applyFill="1" applyBorder="1" applyAlignment="1">
      <alignment horizontal="center" vertical="top" wrapText="1"/>
    </xf>
    <xf numFmtId="0" fontId="24" fillId="0" borderId="31" xfId="0" applyFont="1" applyFill="1" applyBorder="1" applyAlignment="1">
      <alignment horizontal="center" vertical="top" wrapText="1"/>
    </xf>
    <xf numFmtId="164" fontId="6" fillId="15" borderId="14" xfId="0" applyNumberFormat="1" applyFont="1" applyFill="1" applyBorder="1" applyAlignment="1">
      <alignment horizontal="center" vertical="top"/>
    </xf>
    <xf numFmtId="0" fontId="7" fillId="0" borderId="55" xfId="0" applyFont="1" applyFill="1" applyBorder="1" applyAlignment="1"/>
    <xf numFmtId="164" fontId="5" fillId="9" borderId="42" xfId="0" applyNumberFormat="1" applyFont="1" applyFill="1" applyBorder="1" applyAlignment="1">
      <alignment horizontal="center" vertical="top"/>
    </xf>
    <xf numFmtId="0" fontId="24" fillId="0" borderId="15" xfId="0" applyFont="1" applyFill="1" applyBorder="1" applyAlignment="1">
      <alignment wrapText="1"/>
    </xf>
    <xf numFmtId="0" fontId="24" fillId="0" borderId="14" xfId="0" applyFont="1" applyFill="1" applyBorder="1" applyAlignment="1">
      <alignment horizontal="center" vertical="top" wrapText="1"/>
    </xf>
    <xf numFmtId="0" fontId="24" fillId="0" borderId="16" xfId="0" applyFont="1" applyFill="1" applyBorder="1" applyAlignment="1">
      <alignment horizontal="center" vertical="top" wrapText="1"/>
    </xf>
    <xf numFmtId="0" fontId="6" fillId="0" borderId="51" xfId="0" applyFont="1" applyFill="1" applyBorder="1" applyAlignment="1">
      <alignment horizontal="center" vertical="top" wrapText="1"/>
    </xf>
    <xf numFmtId="164" fontId="6" fillId="0" borderId="51" xfId="0" applyNumberFormat="1" applyFont="1" applyFill="1" applyBorder="1" applyAlignment="1">
      <alignment horizontal="center" vertical="top"/>
    </xf>
    <xf numFmtId="0" fontId="24" fillId="0" borderId="57" xfId="0" applyFont="1" applyFill="1" applyBorder="1" applyAlignment="1">
      <alignment horizontal="center" vertical="top" wrapText="1"/>
    </xf>
    <xf numFmtId="0" fontId="24" fillId="0" borderId="56" xfId="0" applyFont="1" applyFill="1" applyBorder="1" applyAlignment="1">
      <alignment horizontal="center" vertical="top" wrapText="1"/>
    </xf>
    <xf numFmtId="164" fontId="5" fillId="9" borderId="43" xfId="0" applyNumberFormat="1" applyFont="1" applyFill="1" applyBorder="1" applyAlignment="1">
      <alignment horizontal="center" vertical="top"/>
    </xf>
    <xf numFmtId="0" fontId="24" fillId="0" borderId="44" xfId="0" applyFont="1" applyFill="1" applyBorder="1" applyAlignment="1">
      <alignment vertical="top"/>
    </xf>
    <xf numFmtId="0" fontId="24" fillId="0" borderId="66" xfId="0" applyFont="1" applyFill="1" applyBorder="1" applyAlignment="1">
      <alignment wrapText="1"/>
    </xf>
    <xf numFmtId="164" fontId="5" fillId="8" borderId="41" xfId="0" applyNumberFormat="1" applyFont="1" applyFill="1" applyBorder="1" applyAlignment="1">
      <alignment horizontal="center" vertical="top"/>
    </xf>
    <xf numFmtId="0" fontId="2" fillId="8" borderId="44" xfId="0" applyFont="1" applyFill="1" applyBorder="1" applyAlignment="1">
      <alignment horizontal="center" vertical="top" wrapText="1"/>
    </xf>
    <xf numFmtId="164" fontId="5" fillId="7" borderId="33" xfId="0" applyNumberFormat="1" applyFont="1" applyFill="1" applyBorder="1" applyAlignment="1">
      <alignment horizontal="center" vertical="top"/>
    </xf>
    <xf numFmtId="0" fontId="2" fillId="7" borderId="32" xfId="0" applyFont="1" applyFill="1" applyBorder="1" applyAlignment="1">
      <alignment vertical="top"/>
    </xf>
    <xf numFmtId="164" fontId="6" fillId="10" borderId="16" xfId="0" applyNumberFormat="1" applyFont="1" applyFill="1" applyBorder="1" applyAlignment="1">
      <alignment horizontal="center" vertical="center" wrapText="1"/>
    </xf>
    <xf numFmtId="164" fontId="6" fillId="10" borderId="5" xfId="0" applyNumberFormat="1" applyFont="1" applyFill="1" applyBorder="1" applyAlignment="1">
      <alignment horizontal="center" vertical="center" wrapText="1"/>
    </xf>
    <xf numFmtId="0" fontId="6" fillId="10" borderId="59" xfId="0" applyFont="1" applyFill="1" applyBorder="1" applyAlignment="1">
      <alignment horizontal="center" vertical="top"/>
    </xf>
    <xf numFmtId="0" fontId="6" fillId="10" borderId="7" xfId="0" applyFont="1" applyFill="1" applyBorder="1" applyAlignment="1">
      <alignment horizontal="center" vertical="top" wrapText="1"/>
    </xf>
    <xf numFmtId="0" fontId="6" fillId="10" borderId="20" xfId="0" applyFont="1" applyFill="1" applyBorder="1" applyAlignment="1">
      <alignment horizontal="center" vertical="top"/>
    </xf>
    <xf numFmtId="164" fontId="6" fillId="0" borderId="72" xfId="0" applyNumberFormat="1" applyFont="1" applyFill="1" applyBorder="1" applyAlignment="1">
      <alignment horizontal="center" vertical="center"/>
    </xf>
    <xf numFmtId="164" fontId="5" fillId="9" borderId="2" xfId="0" applyNumberFormat="1" applyFont="1" applyFill="1" applyBorder="1" applyAlignment="1">
      <alignment horizontal="center" vertical="center"/>
    </xf>
    <xf numFmtId="0" fontId="6" fillId="0" borderId="44" xfId="0" applyFont="1" applyFill="1" applyBorder="1" applyAlignment="1">
      <alignment horizontal="left" vertical="top" wrapText="1"/>
    </xf>
    <xf numFmtId="0" fontId="6" fillId="0" borderId="66" xfId="0" applyFont="1" applyFill="1" applyBorder="1" applyAlignment="1">
      <alignment horizontal="center" vertical="top"/>
    </xf>
    <xf numFmtId="164" fontId="6" fillId="0" borderId="66" xfId="0" applyNumberFormat="1" applyFont="1" applyFill="1" applyBorder="1" applyAlignment="1">
      <alignment horizontal="center" vertical="center"/>
    </xf>
    <xf numFmtId="164" fontId="6" fillId="10" borderId="35" xfId="0" applyNumberFormat="1" applyFont="1" applyFill="1" applyBorder="1" applyAlignment="1">
      <alignment horizontal="center" vertical="center" wrapText="1"/>
    </xf>
    <xf numFmtId="164" fontId="6" fillId="10" borderId="27" xfId="0" applyNumberFormat="1" applyFont="1" applyFill="1" applyBorder="1" applyAlignment="1">
      <alignment horizontal="center" vertical="center" wrapText="1"/>
    </xf>
    <xf numFmtId="0" fontId="6" fillId="10" borderId="46" xfId="0" applyFont="1" applyFill="1" applyBorder="1" applyAlignment="1">
      <alignment horizontal="left" vertical="top" wrapText="1"/>
    </xf>
    <xf numFmtId="0" fontId="6" fillId="10" borderId="52" xfId="0" applyFont="1" applyFill="1" applyBorder="1" applyAlignment="1">
      <alignment horizontal="center" vertical="top"/>
    </xf>
    <xf numFmtId="0" fontId="6" fillId="10" borderId="25" xfId="0" applyFont="1" applyFill="1" applyBorder="1" applyAlignment="1">
      <alignment horizontal="center" vertical="top"/>
    </xf>
    <xf numFmtId="0" fontId="6" fillId="10" borderId="16" xfId="0" applyFont="1" applyFill="1" applyBorder="1" applyAlignment="1">
      <alignment horizontal="center" vertical="top"/>
    </xf>
    <xf numFmtId="49" fontId="5" fillId="8" borderId="7" xfId="0" applyNumberFormat="1" applyFont="1" applyFill="1" applyBorder="1" applyAlignment="1">
      <alignment horizontal="center" vertical="top"/>
    </xf>
    <xf numFmtId="0" fontId="6" fillId="0" borderId="59" xfId="0" applyFont="1" applyFill="1" applyBorder="1" applyAlignment="1">
      <alignment horizontal="center" vertical="top"/>
    </xf>
    <xf numFmtId="164" fontId="6" fillId="0" borderId="59" xfId="0" applyNumberFormat="1" applyFont="1" applyFill="1" applyBorder="1" applyAlignment="1">
      <alignment horizontal="center" vertical="center"/>
    </xf>
    <xf numFmtId="164" fontId="6" fillId="10" borderId="7" xfId="0" applyNumberFormat="1" applyFont="1" applyFill="1" applyBorder="1" applyAlignment="1">
      <alignment horizontal="center" vertical="center" wrapText="1"/>
    </xf>
    <xf numFmtId="164" fontId="6" fillId="10" borderId="20" xfId="0" applyNumberFormat="1" applyFont="1" applyFill="1" applyBorder="1" applyAlignment="1">
      <alignment horizontal="center" vertical="center" wrapText="1"/>
    </xf>
    <xf numFmtId="0" fontId="6" fillId="10" borderId="64" xfId="0" applyFont="1" applyFill="1" applyBorder="1" applyAlignment="1">
      <alignment horizontal="left" vertical="top" wrapText="1"/>
    </xf>
    <xf numFmtId="0" fontId="6" fillId="10" borderId="68" xfId="0" applyFont="1" applyFill="1" applyBorder="1" applyAlignment="1">
      <alignment horizontal="center" vertical="top"/>
    </xf>
    <xf numFmtId="0" fontId="6" fillId="10" borderId="38" xfId="0" applyFont="1" applyFill="1" applyBorder="1" applyAlignment="1">
      <alignment horizontal="center" vertical="top"/>
    </xf>
    <xf numFmtId="0" fontId="6" fillId="10" borderId="74" xfId="0" applyFont="1" applyFill="1" applyBorder="1" applyAlignment="1">
      <alignment horizontal="center" vertical="top"/>
    </xf>
    <xf numFmtId="0" fontId="6" fillId="0" borderId="64" xfId="0" applyFont="1" applyBorder="1" applyAlignment="1">
      <alignment vertical="top" wrapText="1"/>
    </xf>
    <xf numFmtId="0" fontId="6" fillId="0" borderId="68" xfId="0" applyFont="1" applyFill="1" applyBorder="1" applyAlignment="1">
      <alignment horizontal="center" vertical="top" wrapText="1"/>
    </xf>
    <xf numFmtId="0" fontId="6" fillId="0" borderId="38" xfId="0" applyFont="1" applyFill="1" applyBorder="1" applyAlignment="1">
      <alignment horizontal="center" vertical="top" wrapText="1"/>
    </xf>
    <xf numFmtId="0" fontId="6" fillId="0" borderId="74" xfId="0" applyFont="1" applyFill="1" applyBorder="1" applyAlignment="1">
      <alignment horizontal="center" vertical="top" wrapText="1"/>
    </xf>
    <xf numFmtId="164" fontId="6" fillId="0" borderId="68" xfId="0" applyNumberFormat="1" applyFont="1" applyFill="1" applyBorder="1" applyAlignment="1">
      <alignment horizontal="center" vertical="center"/>
    </xf>
    <xf numFmtId="0" fontId="6" fillId="0" borderId="70" xfId="0" applyFont="1" applyFill="1" applyBorder="1" applyAlignment="1">
      <alignment horizontal="center" vertical="top" wrapText="1"/>
    </xf>
    <xf numFmtId="0" fontId="6" fillId="0" borderId="56" xfId="0" applyFont="1" applyFill="1" applyBorder="1" applyAlignment="1">
      <alignment horizontal="center" vertical="top" wrapText="1"/>
    </xf>
    <xf numFmtId="0" fontId="18" fillId="9" borderId="53" xfId="0" applyFont="1" applyFill="1" applyBorder="1" applyAlignment="1">
      <alignment horizontal="center" vertical="top"/>
    </xf>
    <xf numFmtId="164" fontId="5" fillId="9" borderId="44" xfId="0" applyNumberFormat="1" applyFont="1" applyFill="1" applyBorder="1" applyAlignment="1">
      <alignment horizontal="center" vertical="center"/>
    </xf>
    <xf numFmtId="164" fontId="5" fillId="9" borderId="43" xfId="0" applyNumberFormat="1" applyFont="1" applyFill="1" applyBorder="1" applyAlignment="1">
      <alignment horizontal="center" vertical="center"/>
    </xf>
    <xf numFmtId="164" fontId="5" fillId="9" borderId="45" xfId="0" applyNumberFormat="1" applyFont="1" applyFill="1" applyBorder="1" applyAlignment="1">
      <alignment horizontal="center" vertical="center"/>
    </xf>
    <xf numFmtId="0" fontId="4" fillId="0" borderId="40" xfId="0" applyFont="1" applyFill="1" applyBorder="1" applyAlignment="1">
      <alignment horizontal="center" vertical="top" wrapText="1"/>
    </xf>
    <xf numFmtId="164" fontId="5" fillId="8" borderId="39" xfId="0" applyNumberFormat="1" applyFont="1" applyFill="1" applyBorder="1" applyAlignment="1">
      <alignment horizontal="center" vertical="top"/>
    </xf>
    <xf numFmtId="164" fontId="5" fillId="8" borderId="45" xfId="0" applyNumberFormat="1" applyFont="1" applyFill="1" applyBorder="1" applyAlignment="1">
      <alignment horizontal="center" vertical="top"/>
    </xf>
    <xf numFmtId="164" fontId="5" fillId="13" borderId="49" xfId="0" applyNumberFormat="1" applyFont="1" applyFill="1" applyBorder="1" applyAlignment="1">
      <alignment horizontal="center" vertical="top"/>
    </xf>
    <xf numFmtId="49" fontId="5" fillId="0" borderId="0" xfId="0" applyNumberFormat="1" applyFont="1" applyFill="1" applyBorder="1" applyAlignment="1">
      <alignment horizontal="center" vertical="top"/>
    </xf>
    <xf numFmtId="49" fontId="5" fillId="0" borderId="0" xfId="0" applyNumberFormat="1" applyFont="1" applyFill="1" applyBorder="1" applyAlignment="1">
      <alignment horizontal="right" vertical="top"/>
    </xf>
    <xf numFmtId="164" fontId="5" fillId="0" borderId="0" xfId="0" applyNumberFormat="1" applyFont="1" applyFill="1" applyBorder="1" applyAlignment="1">
      <alignment horizontal="center" vertical="top"/>
    </xf>
    <xf numFmtId="0" fontId="5" fillId="0" borderId="0" xfId="0" applyFont="1" applyFill="1" applyBorder="1" applyAlignment="1">
      <alignment horizontal="right" vertical="top" wrapText="1"/>
    </xf>
    <xf numFmtId="0" fontId="15" fillId="0" borderId="0" xfId="0" applyFont="1" applyFill="1" applyBorder="1" applyAlignment="1">
      <alignment horizontal="right" vertical="top" wrapText="1"/>
    </xf>
    <xf numFmtId="49" fontId="20" fillId="0" borderId="0" xfId="0" applyNumberFormat="1" applyFont="1" applyFill="1" applyBorder="1" applyAlignment="1">
      <alignment horizontal="center" vertical="top" wrapText="1"/>
    </xf>
    <xf numFmtId="0" fontId="15" fillId="0" borderId="0" xfId="0" applyFont="1" applyFill="1" applyBorder="1" applyAlignment="1">
      <alignment vertical="top" wrapText="1"/>
    </xf>
    <xf numFmtId="0" fontId="0" fillId="0" borderId="0" xfId="0" applyAlignment="1">
      <alignment vertical="top"/>
    </xf>
    <xf numFmtId="0" fontId="5" fillId="11" borderId="26" xfId="0" applyFont="1" applyFill="1" applyBorder="1" applyAlignment="1">
      <alignment horizontal="left" vertical="top" wrapText="1"/>
    </xf>
    <xf numFmtId="0" fontId="5" fillId="11" borderId="35" xfId="0" applyFont="1" applyFill="1" applyBorder="1" applyAlignment="1">
      <alignment horizontal="left" vertical="top" wrapText="1"/>
    </xf>
    <xf numFmtId="0" fontId="5" fillId="11" borderId="67" xfId="0" applyFont="1" applyFill="1" applyBorder="1" applyAlignment="1">
      <alignment horizontal="left" vertical="top" wrapText="1"/>
    </xf>
    <xf numFmtId="0" fontId="5" fillId="11" borderId="65" xfId="0" applyFont="1" applyFill="1" applyBorder="1" applyAlignment="1">
      <alignment horizontal="left" vertical="top" wrapText="1"/>
    </xf>
    <xf numFmtId="0" fontId="6" fillId="11" borderId="50" xfId="0" applyFont="1" applyFill="1" applyBorder="1" applyAlignment="1">
      <alignment horizontal="left" vertical="top" wrapText="1"/>
    </xf>
    <xf numFmtId="0" fontId="6" fillId="11" borderId="65" xfId="0" applyFont="1" applyFill="1" applyBorder="1" applyAlignment="1">
      <alignment horizontal="left" vertical="top" wrapText="1"/>
    </xf>
    <xf numFmtId="0" fontId="6" fillId="11" borderId="26" xfId="0" applyFont="1" applyFill="1" applyBorder="1" applyAlignment="1">
      <alignment horizontal="left" vertical="top" wrapText="1"/>
    </xf>
    <xf numFmtId="0" fontId="6" fillId="11" borderId="27" xfId="0" applyFont="1" applyFill="1" applyBorder="1" applyAlignment="1">
      <alignment horizontal="left" vertical="top" wrapText="1"/>
    </xf>
    <xf numFmtId="0" fontId="6" fillId="11" borderId="49" xfId="0" applyFont="1" applyFill="1" applyBorder="1" applyAlignment="1">
      <alignment horizontal="left" vertical="top" wrapText="1"/>
    </xf>
    <xf numFmtId="164" fontId="6" fillId="0" borderId="25" xfId="0" applyNumberFormat="1" applyFont="1" applyBorder="1" applyAlignment="1">
      <alignment horizontal="center" vertical="center"/>
    </xf>
    <xf numFmtId="0" fontId="2" fillId="0" borderId="30" xfId="0" applyFont="1" applyFill="1" applyBorder="1" applyAlignment="1">
      <alignment horizontal="center" vertical="top"/>
    </xf>
    <xf numFmtId="0" fontId="2" fillId="0" borderId="31" xfId="0" applyFont="1" applyFill="1" applyBorder="1" applyAlignment="1">
      <alignment horizontal="center" vertical="top"/>
    </xf>
    <xf numFmtId="0" fontId="17" fillId="0" borderId="35" xfId="0" applyNumberFormat="1" applyFont="1" applyFill="1" applyBorder="1" applyAlignment="1">
      <alignment horizontal="center" vertical="top" wrapText="1"/>
    </xf>
    <xf numFmtId="0" fontId="17" fillId="0" borderId="26" xfId="0" applyNumberFormat="1" applyFont="1" applyFill="1" applyBorder="1" applyAlignment="1">
      <alignment horizontal="center" vertical="top" wrapText="1"/>
    </xf>
    <xf numFmtId="0" fontId="17" fillId="0" borderId="27" xfId="0" applyNumberFormat="1" applyFont="1" applyFill="1" applyBorder="1" applyAlignment="1">
      <alignment horizontal="center" vertical="top" wrapText="1"/>
    </xf>
    <xf numFmtId="9" fontId="2" fillId="0" borderId="63" xfId="0" applyNumberFormat="1" applyFont="1" applyFill="1" applyBorder="1" applyAlignment="1">
      <alignment horizontal="center" vertical="top" wrapText="1"/>
    </xf>
    <xf numFmtId="9" fontId="2" fillId="0" borderId="1" xfId="0" applyNumberFormat="1" applyFont="1" applyFill="1" applyBorder="1" applyAlignment="1">
      <alignment horizontal="center" vertical="top" wrapText="1"/>
    </xf>
    <xf numFmtId="9" fontId="2" fillId="0" borderId="2" xfId="0" applyNumberFormat="1" applyFont="1" applyFill="1" applyBorder="1" applyAlignment="1">
      <alignment horizontal="center" vertical="top" wrapText="1"/>
    </xf>
    <xf numFmtId="9" fontId="2" fillId="0" borderId="26" xfId="0" applyNumberFormat="1" applyFont="1" applyFill="1" applyBorder="1" applyAlignment="1">
      <alignment horizontal="center" vertical="top" wrapText="1"/>
    </xf>
    <xf numFmtId="9" fontId="2" fillId="0" borderId="27" xfId="0" applyNumberFormat="1" applyFont="1" applyFill="1" applyBorder="1" applyAlignment="1">
      <alignment horizontal="center" vertical="top" wrapText="1"/>
    </xf>
    <xf numFmtId="164" fontId="5" fillId="5" borderId="21" xfId="0" applyNumberFormat="1" applyFont="1" applyFill="1" applyBorder="1" applyAlignment="1">
      <alignment horizontal="center" vertical="center"/>
    </xf>
    <xf numFmtId="0" fontId="2" fillId="0" borderId="30" xfId="0" applyFont="1" applyFill="1" applyBorder="1" applyAlignment="1">
      <alignment horizontal="center" vertical="top" wrapText="1"/>
    </xf>
    <xf numFmtId="0" fontId="2" fillId="0" borderId="31" xfId="0" applyFont="1" applyFill="1" applyBorder="1" applyAlignment="1">
      <alignment horizontal="center" vertical="top" wrapText="1"/>
    </xf>
    <xf numFmtId="164" fontId="6" fillId="0" borderId="36" xfId="0" applyNumberFormat="1" applyFont="1" applyFill="1" applyBorder="1" applyAlignment="1">
      <alignment horizontal="center" vertical="center"/>
    </xf>
    <xf numFmtId="164" fontId="5" fillId="3" borderId="32" xfId="0" applyNumberFormat="1" applyFont="1" applyFill="1" applyBorder="1" applyAlignment="1">
      <alignment horizontal="center" vertical="center"/>
    </xf>
    <xf numFmtId="164" fontId="5" fillId="3" borderId="49" xfId="0" applyNumberFormat="1" applyFont="1" applyFill="1" applyBorder="1" applyAlignment="1">
      <alignment horizontal="center" vertical="center"/>
    </xf>
    <xf numFmtId="164" fontId="6" fillId="0" borderId="58" xfId="0" applyNumberFormat="1" applyFont="1" applyFill="1" applyBorder="1" applyAlignment="1">
      <alignment horizontal="center" vertical="top"/>
    </xf>
    <xf numFmtId="164" fontId="6" fillId="0" borderId="74" xfId="0" applyNumberFormat="1" applyFont="1" applyFill="1" applyBorder="1" applyAlignment="1">
      <alignment horizontal="center" vertical="top"/>
    </xf>
    <xf numFmtId="164" fontId="5" fillId="5" borderId="31" xfId="0" applyNumberFormat="1" applyFont="1" applyFill="1" applyBorder="1" applyAlignment="1">
      <alignment horizontal="center" vertical="top"/>
    </xf>
    <xf numFmtId="164" fontId="5" fillId="5" borderId="45" xfId="0" applyNumberFormat="1" applyFont="1" applyFill="1" applyBorder="1" applyAlignment="1">
      <alignment horizontal="center" vertical="top"/>
    </xf>
    <xf numFmtId="0" fontId="6" fillId="0" borderId="39" xfId="0" applyNumberFormat="1" applyFont="1" applyFill="1" applyBorder="1" applyAlignment="1">
      <alignment horizontal="left" vertical="top" wrapText="1"/>
    </xf>
    <xf numFmtId="164" fontId="4" fillId="0" borderId="55" xfId="0" applyNumberFormat="1" applyFont="1" applyBorder="1" applyAlignment="1">
      <alignment horizontal="center"/>
    </xf>
    <xf numFmtId="0" fontId="7" fillId="0" borderId="58" xfId="0" applyFont="1" applyBorder="1" applyAlignment="1"/>
    <xf numFmtId="0" fontId="7" fillId="0" borderId="74" xfId="0" applyFont="1" applyBorder="1" applyAlignment="1"/>
    <xf numFmtId="164" fontId="10" fillId="0" borderId="58" xfId="0" applyNumberFormat="1" applyFont="1" applyBorder="1" applyAlignment="1">
      <alignment horizontal="center"/>
    </xf>
    <xf numFmtId="164" fontId="5" fillId="5" borderId="48" xfId="0" applyNumberFormat="1" applyFont="1" applyFill="1" applyBorder="1" applyAlignment="1">
      <alignment horizontal="center" vertical="top"/>
    </xf>
    <xf numFmtId="0" fontId="18" fillId="0" borderId="27" xfId="0" applyFont="1" applyFill="1" applyBorder="1" applyAlignment="1">
      <alignment horizontal="center" vertical="top"/>
    </xf>
    <xf numFmtId="49" fontId="5" fillId="2" borderId="30" xfId="0" applyNumberFormat="1" applyFont="1" applyFill="1" applyBorder="1" applyAlignment="1">
      <alignment horizontal="center" vertical="top"/>
    </xf>
    <xf numFmtId="164" fontId="5" fillId="2" borderId="42" xfId="0" applyNumberFormat="1" applyFont="1" applyFill="1" applyBorder="1" applyAlignment="1">
      <alignment horizontal="center" vertical="top"/>
    </xf>
    <xf numFmtId="0" fontId="2" fillId="2" borderId="44" xfId="0" applyFont="1" applyFill="1" applyBorder="1" applyAlignment="1">
      <alignment horizontal="center" vertical="top" wrapText="1"/>
    </xf>
    <xf numFmtId="0" fontId="2" fillId="2" borderId="43" xfId="0" applyFont="1" applyFill="1" applyBorder="1" applyAlignment="1">
      <alignment horizontal="center" vertical="top" wrapText="1"/>
    </xf>
    <xf numFmtId="0" fontId="2" fillId="2" borderId="45" xfId="0" applyFont="1" applyFill="1" applyBorder="1" applyAlignment="1">
      <alignment horizontal="center" vertical="top" wrapText="1"/>
    </xf>
    <xf numFmtId="49" fontId="58" fillId="6" borderId="3" xfId="0" applyNumberFormat="1" applyFont="1" applyFill="1" applyBorder="1" applyAlignment="1">
      <alignment horizontal="center" vertical="top"/>
    </xf>
    <xf numFmtId="164" fontId="5" fillId="6" borderId="12" xfId="0" applyNumberFormat="1" applyFont="1" applyFill="1" applyBorder="1" applyAlignment="1">
      <alignment horizontal="center" vertical="top"/>
    </xf>
    <xf numFmtId="49" fontId="58" fillId="4" borderId="0" xfId="0" applyNumberFormat="1" applyFont="1" applyFill="1" applyBorder="1" applyAlignment="1">
      <alignment horizontal="center" vertical="top"/>
    </xf>
    <xf numFmtId="49" fontId="5" fillId="4" borderId="0" xfId="0" applyNumberFormat="1" applyFont="1" applyFill="1" applyBorder="1" applyAlignment="1">
      <alignment horizontal="right" vertical="top"/>
    </xf>
    <xf numFmtId="164" fontId="5" fillId="4" borderId="0" xfId="0" applyNumberFormat="1" applyFont="1" applyFill="1" applyBorder="1" applyAlignment="1">
      <alignment horizontal="center" vertical="top"/>
    </xf>
    <xf numFmtId="0" fontId="2" fillId="4" borderId="0" xfId="0" applyFont="1" applyFill="1" applyBorder="1" applyAlignment="1">
      <alignment horizontal="center" vertical="top"/>
    </xf>
    <xf numFmtId="0" fontId="4" fillId="0" borderId="0" xfId="0" applyFont="1" applyAlignment="1">
      <alignment horizontal="left" vertical="top"/>
    </xf>
    <xf numFmtId="164" fontId="6" fillId="0" borderId="76" xfId="0" applyNumberFormat="1" applyFont="1" applyBorder="1" applyAlignment="1">
      <alignment horizontal="center" vertical="center"/>
    </xf>
    <xf numFmtId="164"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xf>
    <xf numFmtId="49" fontId="19" fillId="0" borderId="14" xfId="0" applyNumberFormat="1" applyFont="1" applyFill="1" applyBorder="1" applyAlignment="1">
      <alignment horizontal="center" vertical="top"/>
    </xf>
    <xf numFmtId="164" fontId="6" fillId="0" borderId="79" xfId="0" applyNumberFormat="1" applyFont="1" applyFill="1" applyBorder="1" applyAlignment="1">
      <alignment horizontal="center" vertical="center"/>
    </xf>
    <xf numFmtId="164" fontId="6" fillId="0" borderId="73" xfId="0" applyNumberFormat="1" applyFont="1" applyFill="1" applyBorder="1" applyAlignment="1">
      <alignment horizontal="center" vertical="center"/>
    </xf>
    <xf numFmtId="0" fontId="4" fillId="0" borderId="61" xfId="0" applyFont="1" applyBorder="1" applyAlignment="1"/>
    <xf numFmtId="49" fontId="19" fillId="0" borderId="57" xfId="0" applyNumberFormat="1" applyFont="1" applyFill="1" applyBorder="1" applyAlignment="1">
      <alignment horizontal="center" vertical="top"/>
    </xf>
    <xf numFmtId="0" fontId="19" fillId="0" borderId="56" xfId="0" applyFont="1" applyFill="1" applyBorder="1" applyAlignment="1">
      <alignment horizontal="center" vertical="top"/>
    </xf>
    <xf numFmtId="49" fontId="4" fillId="0" borderId="61" xfId="0" applyNumberFormat="1" applyFont="1" applyFill="1" applyBorder="1" applyAlignment="1">
      <alignment vertical="top" wrapText="1"/>
    </xf>
    <xf numFmtId="164" fontId="5" fillId="5" borderId="29" xfId="0" applyNumberFormat="1" applyFont="1" applyFill="1" applyBorder="1" applyAlignment="1">
      <alignment horizontal="center" vertical="center"/>
    </xf>
    <xf numFmtId="0" fontId="2" fillId="0" borderId="13" xfId="0" applyFont="1" applyBorder="1" applyAlignment="1">
      <alignment vertical="top"/>
    </xf>
    <xf numFmtId="49" fontId="19" fillId="0" borderId="1" xfId="0" applyNumberFormat="1" applyFont="1" applyFill="1" applyBorder="1" applyAlignment="1">
      <alignment horizontal="center" vertical="top"/>
    </xf>
    <xf numFmtId="49" fontId="19" fillId="0" borderId="2" xfId="0" applyNumberFormat="1" applyFont="1" applyFill="1" applyBorder="1" applyAlignment="1">
      <alignment horizontal="center" vertical="top"/>
    </xf>
    <xf numFmtId="49" fontId="4" fillId="4" borderId="71" xfId="0" applyNumberFormat="1" applyFont="1" applyFill="1" applyBorder="1" applyAlignment="1">
      <alignment vertical="top"/>
    </xf>
    <xf numFmtId="0" fontId="19" fillId="0" borderId="36" xfId="0" applyFont="1" applyFill="1" applyBorder="1" applyAlignment="1">
      <alignment horizontal="center" vertical="top"/>
    </xf>
    <xf numFmtId="0" fontId="19" fillId="0" borderId="74" xfId="0" applyFont="1" applyFill="1" applyBorder="1" applyAlignment="1">
      <alignment horizontal="center" vertical="top"/>
    </xf>
    <xf numFmtId="0" fontId="19" fillId="0" borderId="57" xfId="0" applyFont="1" applyFill="1" applyBorder="1" applyAlignment="1">
      <alignment horizontal="center" vertical="top"/>
    </xf>
    <xf numFmtId="49" fontId="4" fillId="4" borderId="61" xfId="0" applyNumberFormat="1" applyFont="1" applyFill="1" applyBorder="1" applyAlignment="1">
      <alignment vertical="top"/>
    </xf>
    <xf numFmtId="49" fontId="4" fillId="0" borderId="13" xfId="0" applyNumberFormat="1" applyFont="1" applyFill="1" applyBorder="1" applyAlignment="1">
      <alignment vertical="top" wrapText="1"/>
    </xf>
    <xf numFmtId="0" fontId="19" fillId="0" borderId="2" xfId="0" applyFont="1" applyFill="1" applyBorder="1" applyAlignment="1">
      <alignment horizontal="center" vertical="top"/>
    </xf>
    <xf numFmtId="49" fontId="4" fillId="0" borderId="15" xfId="0" applyNumberFormat="1" applyFont="1" applyFill="1" applyBorder="1" applyAlignment="1">
      <alignment vertical="top" wrapText="1"/>
    </xf>
    <xf numFmtId="49" fontId="19" fillId="0" borderId="14" xfId="0" applyNumberFormat="1" applyFont="1" applyFill="1" applyBorder="1" applyAlignment="1">
      <alignment horizontal="center" vertical="top" wrapText="1"/>
    </xf>
    <xf numFmtId="164" fontId="6" fillId="0" borderId="28"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4" borderId="18" xfId="0" applyNumberFormat="1" applyFont="1" applyFill="1" applyBorder="1" applyAlignment="1">
      <alignment horizontal="center" vertical="center" wrapText="1"/>
    </xf>
    <xf numFmtId="164" fontId="6" fillId="4" borderId="59" xfId="0" applyNumberFormat="1" applyFont="1" applyFill="1" applyBorder="1" applyAlignment="1">
      <alignment horizontal="center" vertical="center" wrapText="1"/>
    </xf>
    <xf numFmtId="49" fontId="19" fillId="0" borderId="57" xfId="0" applyNumberFormat="1" applyFont="1" applyFill="1" applyBorder="1" applyAlignment="1">
      <alignment horizontal="center" vertical="top" wrapText="1"/>
    </xf>
    <xf numFmtId="164" fontId="6" fillId="0" borderId="51" xfId="0" applyNumberFormat="1" applyFont="1" applyFill="1" applyBorder="1" applyAlignment="1">
      <alignment horizontal="center" vertical="center"/>
    </xf>
    <xf numFmtId="164" fontId="6" fillId="0" borderId="54" xfId="0" applyNumberFormat="1" applyFont="1" applyFill="1" applyBorder="1" applyAlignment="1">
      <alignment horizontal="center" vertical="center"/>
    </xf>
    <xf numFmtId="0" fontId="19" fillId="0" borderId="1" xfId="0" applyFont="1" applyFill="1" applyBorder="1" applyAlignment="1">
      <alignment vertical="top"/>
    </xf>
    <xf numFmtId="164" fontId="6" fillId="0" borderId="37"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38" xfId="0" applyNumberFormat="1" applyFont="1" applyBorder="1" applyAlignment="1">
      <alignment horizontal="center" vertical="center"/>
    </xf>
    <xf numFmtId="164" fontId="6" fillId="4" borderId="55" xfId="0" applyNumberFormat="1" applyFont="1" applyFill="1" applyBorder="1" applyAlignment="1">
      <alignment horizontal="center" vertical="center" wrapText="1"/>
    </xf>
    <xf numFmtId="164" fontId="6" fillId="4" borderId="58" xfId="0" applyNumberFormat="1" applyFont="1" applyFill="1" applyBorder="1" applyAlignment="1">
      <alignment horizontal="center" vertical="center" wrapText="1"/>
    </xf>
    <xf numFmtId="0" fontId="10" fillId="11" borderId="71" xfId="0" applyFont="1" applyFill="1" applyBorder="1" applyAlignment="1">
      <alignment wrapText="1"/>
    </xf>
    <xf numFmtId="0" fontId="19" fillId="0" borderId="36" xfId="0" applyNumberFormat="1" applyFont="1" applyFill="1" applyBorder="1" applyAlignment="1">
      <alignment horizontal="center" vertical="top"/>
    </xf>
    <xf numFmtId="0" fontId="18" fillId="5" borderId="51" xfId="0" applyFont="1" applyFill="1" applyBorder="1" applyAlignment="1">
      <alignment horizontal="center" vertical="top"/>
    </xf>
    <xf numFmtId="164" fontId="5" fillId="5" borderId="78" xfId="0" applyNumberFormat="1" applyFont="1" applyFill="1" applyBorder="1" applyAlignment="1">
      <alignment horizontal="center" vertical="center"/>
    </xf>
    <xf numFmtId="164" fontId="5" fillId="5" borderId="62" xfId="0" applyNumberFormat="1" applyFont="1" applyFill="1" applyBorder="1" applyAlignment="1">
      <alignment horizontal="center" vertical="center"/>
    </xf>
    <xf numFmtId="164" fontId="5" fillId="5" borderId="51" xfId="0" applyNumberFormat="1" applyFont="1" applyFill="1" applyBorder="1" applyAlignment="1">
      <alignment horizontal="center" vertical="center"/>
    </xf>
    <xf numFmtId="49" fontId="19" fillId="0" borderId="56" xfId="0" applyNumberFormat="1" applyFont="1" applyFill="1" applyBorder="1" applyAlignment="1">
      <alignment horizontal="center" vertical="top"/>
    </xf>
    <xf numFmtId="0" fontId="7" fillId="0" borderId="61" xfId="0" applyFont="1" applyBorder="1" applyAlignment="1">
      <alignment wrapText="1"/>
    </xf>
    <xf numFmtId="164" fontId="6" fillId="11" borderId="76"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wrapText="1"/>
    </xf>
    <xf numFmtId="49" fontId="4" fillId="11" borderId="71" xfId="0" applyNumberFormat="1" applyFont="1" applyFill="1" applyBorder="1" applyAlignment="1">
      <alignment vertical="top" wrapText="1"/>
    </xf>
    <xf numFmtId="49" fontId="19" fillId="0" borderId="36" xfId="0" applyNumberFormat="1" applyFont="1" applyFill="1" applyBorder="1" applyAlignment="1">
      <alignment horizontal="center" vertical="top"/>
    </xf>
    <xf numFmtId="0" fontId="19" fillId="0" borderId="36" xfId="0" applyFont="1" applyFill="1" applyBorder="1"/>
    <xf numFmtId="49" fontId="19" fillId="0" borderId="74" xfId="0" applyNumberFormat="1" applyFont="1" applyFill="1" applyBorder="1" applyAlignment="1">
      <alignment horizontal="center" vertical="top"/>
    </xf>
    <xf numFmtId="0" fontId="18" fillId="11" borderId="51" xfId="0" applyFont="1" applyFill="1" applyBorder="1" applyAlignment="1">
      <alignment horizontal="center" vertical="top"/>
    </xf>
    <xf numFmtId="164" fontId="5" fillId="11" borderId="78" xfId="0" applyNumberFormat="1" applyFont="1" applyFill="1" applyBorder="1" applyAlignment="1">
      <alignment horizontal="center" vertical="center"/>
    </xf>
    <xf numFmtId="164" fontId="5" fillId="11" borderId="62" xfId="0" applyNumberFormat="1" applyFont="1" applyFill="1" applyBorder="1" applyAlignment="1">
      <alignment horizontal="center" vertical="center"/>
    </xf>
    <xf numFmtId="49" fontId="4" fillId="11" borderId="61" xfId="0" applyNumberFormat="1" applyFont="1" applyFill="1" applyBorder="1" applyAlignment="1">
      <alignment vertical="top" wrapText="1"/>
    </xf>
    <xf numFmtId="0" fontId="18" fillId="11" borderId="18" xfId="0" applyFont="1" applyFill="1" applyBorder="1" applyAlignment="1">
      <alignment horizontal="center" vertical="top"/>
    </xf>
    <xf numFmtId="164" fontId="5" fillId="11" borderId="28" xfId="0" applyNumberFormat="1" applyFont="1" applyFill="1" applyBorder="1" applyAlignment="1">
      <alignment horizontal="center" vertical="center"/>
    </xf>
    <xf numFmtId="164" fontId="5" fillId="11" borderId="1" xfId="0" applyNumberFormat="1" applyFont="1" applyFill="1" applyBorder="1" applyAlignment="1">
      <alignment horizontal="center" vertical="center"/>
    </xf>
    <xf numFmtId="164" fontId="5" fillId="11" borderId="0" xfId="0" applyNumberFormat="1" applyFont="1" applyFill="1" applyBorder="1" applyAlignment="1">
      <alignment horizontal="center" vertical="center"/>
    </xf>
    <xf numFmtId="49" fontId="4" fillId="11" borderId="10" xfId="0" applyNumberFormat="1" applyFont="1" applyFill="1" applyBorder="1" applyAlignment="1">
      <alignment vertical="top" wrapText="1"/>
    </xf>
    <xf numFmtId="49" fontId="19" fillId="0" borderId="9" xfId="0" applyNumberFormat="1" applyFont="1" applyFill="1" applyBorder="1" applyAlignment="1">
      <alignment horizontal="center" vertical="top"/>
    </xf>
    <xf numFmtId="49" fontId="19" fillId="0" borderId="11" xfId="0" applyNumberFormat="1" applyFont="1" applyFill="1" applyBorder="1" applyAlignment="1">
      <alignment horizontal="center" vertical="top"/>
    </xf>
    <xf numFmtId="164" fontId="6" fillId="11" borderId="38"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wrapText="1"/>
    </xf>
    <xf numFmtId="164" fontId="6" fillId="11" borderId="17" xfId="0" applyNumberFormat="1" applyFont="1" applyFill="1" applyBorder="1" applyAlignment="1">
      <alignment horizontal="center" vertical="center" wrapText="1"/>
    </xf>
    <xf numFmtId="49" fontId="4" fillId="11" borderId="15" xfId="0" applyNumberFormat="1" applyFont="1" applyFill="1" applyBorder="1" applyAlignment="1">
      <alignment vertical="top" wrapText="1"/>
    </xf>
    <xf numFmtId="0" fontId="18" fillId="11" borderId="12" xfId="0" applyFont="1" applyFill="1" applyBorder="1" applyAlignment="1">
      <alignment horizontal="center" vertical="top"/>
    </xf>
    <xf numFmtId="164" fontId="5" fillId="11" borderId="29" xfId="0" applyNumberFormat="1" applyFont="1" applyFill="1" applyBorder="1" applyAlignment="1">
      <alignment horizontal="center" vertical="center"/>
    </xf>
    <xf numFmtId="164" fontId="5" fillId="11" borderId="21" xfId="0" applyNumberFormat="1" applyFont="1" applyFill="1" applyBorder="1" applyAlignment="1">
      <alignment horizontal="center" vertical="center"/>
    </xf>
    <xf numFmtId="49" fontId="4" fillId="11" borderId="13" xfId="0" applyNumberFormat="1" applyFont="1" applyFill="1" applyBorder="1" applyAlignment="1">
      <alignment vertical="top" wrapText="1"/>
    </xf>
    <xf numFmtId="49" fontId="19" fillId="11" borderId="1" xfId="0" applyNumberFormat="1" applyFont="1" applyFill="1" applyBorder="1" applyAlignment="1">
      <alignment horizontal="center" vertical="top"/>
    </xf>
    <xf numFmtId="49" fontId="19" fillId="11" borderId="2" xfId="0" applyNumberFormat="1" applyFont="1" applyFill="1" applyBorder="1" applyAlignment="1">
      <alignment horizontal="center" vertical="top"/>
    </xf>
    <xf numFmtId="49" fontId="4" fillId="0" borderId="71" xfId="9" applyNumberFormat="1" applyFont="1" applyFill="1" applyBorder="1" applyAlignment="1">
      <alignment vertical="top" wrapText="1"/>
    </xf>
    <xf numFmtId="49" fontId="19" fillId="0" borderId="36" xfId="9" applyNumberFormat="1" applyFont="1" applyFill="1" applyBorder="1" applyAlignment="1">
      <alignment horizontal="center" vertical="top"/>
    </xf>
    <xf numFmtId="0" fontId="19" fillId="0" borderId="74" xfId="9" applyFont="1" applyFill="1" applyBorder="1" applyAlignment="1">
      <alignment horizontal="center" vertical="top"/>
    </xf>
    <xf numFmtId="0" fontId="6" fillId="11" borderId="18" xfId="0" applyFont="1" applyFill="1" applyBorder="1" applyAlignment="1">
      <alignment horizontal="center" vertical="top"/>
    </xf>
    <xf numFmtId="164" fontId="6" fillId="11" borderId="28" xfId="0" applyNumberFormat="1" applyFont="1" applyFill="1" applyBorder="1" applyAlignment="1">
      <alignment horizontal="center" vertical="center"/>
    </xf>
    <xf numFmtId="164" fontId="6" fillId="11" borderId="0" xfId="0" applyNumberFormat="1" applyFont="1" applyFill="1" applyBorder="1" applyAlignment="1">
      <alignment horizontal="center" vertical="center"/>
    </xf>
    <xf numFmtId="49" fontId="4" fillId="0" borderId="10" xfId="9" applyNumberFormat="1" applyFont="1" applyFill="1" applyBorder="1" applyAlignment="1">
      <alignment vertical="top" wrapText="1"/>
    </xf>
    <xf numFmtId="49" fontId="19" fillId="0" borderId="9" xfId="9" applyNumberFormat="1" applyFont="1" applyFill="1" applyBorder="1" applyAlignment="1">
      <alignment horizontal="center" vertical="top"/>
    </xf>
    <xf numFmtId="49" fontId="19" fillId="0" borderId="11" xfId="9" applyNumberFormat="1" applyFont="1" applyFill="1" applyBorder="1" applyAlignment="1">
      <alignment horizontal="center" vertical="top"/>
    </xf>
    <xf numFmtId="49" fontId="4" fillId="0" borderId="61" xfId="9" applyNumberFormat="1" applyFont="1" applyFill="1" applyBorder="1" applyAlignment="1">
      <alignment vertical="top" wrapText="1"/>
    </xf>
    <xf numFmtId="49" fontId="19" fillId="0" borderId="57" xfId="9" applyNumberFormat="1" applyFont="1" applyFill="1" applyBorder="1" applyAlignment="1">
      <alignment horizontal="center" vertical="top"/>
    </xf>
    <xf numFmtId="0" fontId="19" fillId="0" borderId="56" xfId="9" applyFont="1" applyFill="1" applyBorder="1" applyAlignment="1">
      <alignment horizontal="center" vertical="top"/>
    </xf>
    <xf numFmtId="0" fontId="19" fillId="0" borderId="74" xfId="0" applyNumberFormat="1" applyFont="1" applyFill="1" applyBorder="1" applyAlignment="1">
      <alignment horizontal="center" vertical="top"/>
    </xf>
    <xf numFmtId="164" fontId="5" fillId="11" borderId="3" xfId="0" applyNumberFormat="1" applyFont="1" applyFill="1" applyBorder="1" applyAlignment="1">
      <alignment horizontal="center" vertical="center"/>
    </xf>
    <xf numFmtId="0" fontId="6" fillId="11" borderId="44" xfId="0" applyFont="1" applyFill="1" applyBorder="1" applyAlignment="1">
      <alignment vertical="top" wrapText="1"/>
    </xf>
    <xf numFmtId="0" fontId="2" fillId="11" borderId="43" xfId="0" applyFont="1" applyFill="1" applyBorder="1" applyAlignment="1">
      <alignment horizontal="center" vertical="top" wrapText="1"/>
    </xf>
    <xf numFmtId="0" fontId="2" fillId="11" borderId="45" xfId="0" applyFont="1" applyFill="1" applyBorder="1" applyAlignment="1">
      <alignment horizontal="center" vertical="top" wrapText="1"/>
    </xf>
    <xf numFmtId="164" fontId="6" fillId="11" borderId="5" xfId="0" applyNumberFormat="1" applyFont="1" applyFill="1" applyBorder="1" applyAlignment="1">
      <alignment horizontal="center" vertical="center" wrapText="1"/>
    </xf>
    <xf numFmtId="164" fontId="6" fillId="11" borderId="46" xfId="0" applyNumberFormat="1" applyFont="1" applyFill="1" applyBorder="1" applyAlignment="1">
      <alignment horizontal="center" vertical="center" wrapText="1"/>
    </xf>
    <xf numFmtId="0" fontId="4" fillId="11" borderId="66" xfId="0" applyFont="1" applyFill="1" applyBorder="1" applyAlignment="1">
      <alignment horizontal="left" wrapText="1"/>
    </xf>
    <xf numFmtId="164" fontId="6" fillId="11" borderId="79" xfId="0" applyNumberFormat="1" applyFont="1" applyFill="1" applyBorder="1" applyAlignment="1">
      <alignment horizontal="center" vertical="center"/>
    </xf>
    <xf numFmtId="164" fontId="6" fillId="11" borderId="8" xfId="0" applyNumberFormat="1" applyFont="1" applyFill="1" applyBorder="1" applyAlignment="1">
      <alignment horizontal="center" vertical="center"/>
    </xf>
    <xf numFmtId="164" fontId="6" fillId="11" borderId="80" xfId="0" applyNumberFormat="1" applyFont="1" applyFill="1" applyBorder="1" applyAlignment="1">
      <alignment horizontal="center" vertical="center"/>
    </xf>
    <xf numFmtId="0" fontId="4" fillId="11" borderId="54" xfId="0" applyFont="1" applyFill="1" applyBorder="1" applyAlignment="1">
      <alignment horizontal="left" vertical="top"/>
    </xf>
    <xf numFmtId="0" fontId="4" fillId="11" borderId="68" xfId="0" applyFont="1" applyFill="1" applyBorder="1" applyAlignment="1">
      <alignment horizontal="left" vertical="top" wrapText="1"/>
    </xf>
    <xf numFmtId="164" fontId="5" fillId="11" borderId="12" xfId="0" applyNumberFormat="1" applyFont="1" applyFill="1" applyBorder="1" applyAlignment="1">
      <alignment horizontal="center" vertical="center"/>
    </xf>
    <xf numFmtId="0" fontId="4" fillId="11" borderId="13" xfId="0" applyFont="1" applyFill="1" applyBorder="1" applyAlignment="1">
      <alignment horizontal="left" vertical="top" wrapText="1"/>
    </xf>
    <xf numFmtId="0" fontId="19" fillId="0" borderId="1" xfId="0" applyNumberFormat="1" applyFont="1" applyFill="1" applyBorder="1" applyAlignment="1">
      <alignment horizontal="center" vertical="top"/>
    </xf>
    <xf numFmtId="164" fontId="6" fillId="4" borderId="46" xfId="0" applyNumberFormat="1" applyFont="1" applyFill="1" applyBorder="1" applyAlignment="1">
      <alignment horizontal="center" vertical="center" wrapText="1"/>
    </xf>
    <xf numFmtId="0" fontId="4" fillId="11" borderId="15" xfId="0" applyFont="1" applyFill="1" applyBorder="1" applyAlignment="1">
      <alignment wrapText="1"/>
    </xf>
    <xf numFmtId="164" fontId="6" fillId="0" borderId="80" xfId="0" applyNumberFormat="1" applyFont="1" applyFill="1" applyBorder="1" applyAlignment="1">
      <alignment horizontal="center" vertical="center"/>
    </xf>
    <xf numFmtId="0" fontId="10" fillId="11" borderId="34" xfId="0" applyFont="1" applyFill="1" applyBorder="1" applyAlignment="1">
      <alignment wrapText="1"/>
    </xf>
    <xf numFmtId="49" fontId="19" fillId="0" borderId="16" xfId="0" applyNumberFormat="1" applyFont="1" applyFill="1" applyBorder="1" applyAlignment="1">
      <alignment horizontal="center" vertical="top"/>
    </xf>
    <xf numFmtId="0" fontId="10" fillId="11" borderId="13" xfId="0" applyFont="1" applyFill="1" applyBorder="1" applyAlignment="1">
      <alignment wrapText="1"/>
    </xf>
    <xf numFmtId="49" fontId="4" fillId="4" borderId="15" xfId="0" applyNumberFormat="1" applyFont="1" applyFill="1" applyBorder="1" applyAlignment="1">
      <alignment vertical="top" wrapText="1"/>
    </xf>
    <xf numFmtId="0" fontId="19" fillId="0" borderId="16" xfId="0" applyFont="1" applyFill="1" applyBorder="1"/>
    <xf numFmtId="0" fontId="7" fillId="0" borderId="71" xfId="0" applyFont="1" applyBorder="1" applyAlignment="1">
      <alignment wrapText="1"/>
    </xf>
    <xf numFmtId="0" fontId="2" fillId="0" borderId="44" xfId="0" applyFont="1" applyBorder="1" applyAlignment="1">
      <alignment vertical="top"/>
    </xf>
    <xf numFmtId="49" fontId="2" fillId="0" borderId="16"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49" fontId="2" fillId="0" borderId="2" xfId="0" applyNumberFormat="1" applyFont="1" applyFill="1" applyBorder="1" applyAlignment="1">
      <alignment horizontal="center" vertical="top"/>
    </xf>
    <xf numFmtId="49" fontId="4" fillId="4" borderId="71" xfId="0" applyNumberFormat="1" applyFont="1" applyFill="1" applyBorder="1" applyAlignment="1">
      <alignment vertical="top" wrapText="1"/>
    </xf>
    <xf numFmtId="49" fontId="2" fillId="0" borderId="57" xfId="0" applyNumberFormat="1" applyFont="1" applyFill="1" applyBorder="1" applyAlignment="1">
      <alignment horizontal="center" vertical="top"/>
    </xf>
    <xf numFmtId="0" fontId="15" fillId="0" borderId="56" xfId="0" applyFont="1" applyFill="1" applyBorder="1"/>
    <xf numFmtId="0" fontId="6" fillId="0" borderId="44" xfId="0" applyFont="1" applyBorder="1" applyAlignment="1">
      <alignment vertical="top"/>
    </xf>
    <xf numFmtId="0" fontId="15" fillId="0" borderId="2" xfId="0" applyFont="1" applyFill="1" applyBorder="1"/>
    <xf numFmtId="49" fontId="2" fillId="0" borderId="56" xfId="0" applyNumberFormat="1" applyFont="1" applyFill="1" applyBorder="1" applyAlignment="1">
      <alignment horizontal="center" vertical="top"/>
    </xf>
    <xf numFmtId="0" fontId="46" fillId="0" borderId="5" xfId="0" applyFont="1" applyBorder="1" applyAlignment="1">
      <alignment horizontal="center" vertical="top"/>
    </xf>
    <xf numFmtId="164" fontId="46" fillId="0" borderId="15" xfId="0" applyNumberFormat="1" applyFont="1" applyBorder="1" applyAlignment="1">
      <alignment horizontal="center" vertical="center"/>
    </xf>
    <xf numFmtId="0" fontId="19" fillId="0" borderId="57" xfId="0" applyNumberFormat="1" applyFont="1" applyFill="1" applyBorder="1" applyAlignment="1">
      <alignment horizontal="center" vertical="top"/>
    </xf>
    <xf numFmtId="0" fontId="19" fillId="0" borderId="56" xfId="0" applyNumberFormat="1" applyFont="1" applyFill="1" applyBorder="1" applyAlignment="1">
      <alignment horizontal="center" vertical="top"/>
    </xf>
    <xf numFmtId="0" fontId="1" fillId="0" borderId="1" xfId="0" applyFont="1" applyFill="1" applyBorder="1"/>
    <xf numFmtId="0" fontId="1" fillId="0" borderId="2" xfId="0" applyFont="1" applyFill="1" applyBorder="1"/>
    <xf numFmtId="0" fontId="7" fillId="11" borderId="13" xfId="0" applyFont="1" applyFill="1" applyBorder="1" applyAlignment="1">
      <alignment vertical="top" wrapText="1"/>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49" fontId="4" fillId="11" borderId="15" xfId="0" applyNumberFormat="1" applyFont="1" applyFill="1" applyBorder="1" applyAlignment="1">
      <alignment vertical="top"/>
    </xf>
    <xf numFmtId="0" fontId="2" fillId="0" borderId="61" xfId="0" applyFont="1" applyBorder="1" applyAlignment="1">
      <alignment vertical="top"/>
    </xf>
    <xf numFmtId="0" fontId="19" fillId="0" borderId="57" xfId="0" applyFont="1" applyFill="1" applyBorder="1" applyAlignment="1">
      <alignment vertical="top"/>
    </xf>
    <xf numFmtId="0" fontId="2" fillId="0" borderId="57" xfId="0" applyFont="1" applyFill="1" applyBorder="1" applyAlignment="1">
      <alignment vertical="top"/>
    </xf>
    <xf numFmtId="0" fontId="2" fillId="0" borderId="56" xfId="0" applyFont="1" applyFill="1" applyBorder="1" applyAlignment="1">
      <alignment vertical="top"/>
    </xf>
    <xf numFmtId="49" fontId="4" fillId="11" borderId="13" xfId="0" applyNumberFormat="1" applyFont="1" applyFill="1" applyBorder="1" applyAlignment="1">
      <alignment vertical="top"/>
    </xf>
    <xf numFmtId="49" fontId="4" fillId="11" borderId="61" xfId="0" applyNumberFormat="1" applyFont="1" applyFill="1" applyBorder="1" applyAlignment="1">
      <alignment vertical="top"/>
    </xf>
    <xf numFmtId="0" fontId="2" fillId="0" borderId="51" xfId="0" applyFont="1" applyBorder="1" applyAlignment="1">
      <alignment horizontal="center" vertical="top"/>
    </xf>
    <xf numFmtId="164" fontId="6" fillId="0" borderId="78" xfId="0" applyNumberFormat="1" applyFont="1" applyBorder="1" applyAlignment="1">
      <alignment horizontal="center" vertical="center"/>
    </xf>
    <xf numFmtId="164" fontId="6" fillId="0" borderId="62" xfId="0" applyNumberFormat="1" applyFont="1" applyBorder="1" applyAlignment="1">
      <alignment horizontal="center" vertical="center"/>
    </xf>
    <xf numFmtId="164" fontId="6" fillId="4" borderId="54" xfId="0" applyNumberFormat="1" applyFont="1" applyFill="1" applyBorder="1" applyAlignment="1">
      <alignment horizontal="center" vertical="center" wrapText="1"/>
    </xf>
    <xf numFmtId="164" fontId="6" fillId="4" borderId="51" xfId="0" applyNumberFormat="1" applyFont="1" applyFill="1" applyBorder="1" applyAlignment="1">
      <alignment horizontal="center" vertical="center" wrapText="1"/>
    </xf>
    <xf numFmtId="49" fontId="4" fillId="4" borderId="61" xfId="0" applyNumberFormat="1" applyFont="1" applyFill="1" applyBorder="1" applyAlignment="1">
      <alignment vertical="top" wrapText="1"/>
    </xf>
    <xf numFmtId="49" fontId="19" fillId="0" borderId="57" xfId="0" applyNumberFormat="1" applyFont="1" applyFill="1" applyBorder="1" applyAlignment="1">
      <alignment vertical="top" wrapText="1"/>
    </xf>
    <xf numFmtId="49" fontId="19" fillId="0" borderId="56" xfId="0" applyNumberFormat="1" applyFont="1" applyFill="1" applyBorder="1" applyAlignment="1">
      <alignment vertical="top" wrapText="1"/>
    </xf>
    <xf numFmtId="164" fontId="6" fillId="0" borderId="0" xfId="0" applyNumberFormat="1" applyFont="1" applyBorder="1" applyAlignment="1">
      <alignment horizontal="center" vertical="center"/>
    </xf>
    <xf numFmtId="0" fontId="7" fillId="0" borderId="6" xfId="0" applyFont="1" applyBorder="1" applyAlignment="1">
      <alignment wrapText="1"/>
    </xf>
    <xf numFmtId="49" fontId="19" fillId="0" borderId="9" xfId="0" applyNumberFormat="1" applyFont="1" applyFill="1" applyBorder="1" applyAlignment="1">
      <alignment vertical="top" wrapText="1"/>
    </xf>
    <xf numFmtId="49" fontId="19" fillId="0" borderId="11" xfId="0" applyNumberFormat="1" applyFont="1" applyFill="1" applyBorder="1" applyAlignment="1">
      <alignment vertical="top" wrapText="1"/>
    </xf>
    <xf numFmtId="1" fontId="19" fillId="0" borderId="16" xfId="0" applyNumberFormat="1" applyFont="1" applyFill="1" applyBorder="1" applyAlignment="1">
      <alignment horizontal="center" vertical="center"/>
    </xf>
    <xf numFmtId="49" fontId="59" fillId="11" borderId="13" xfId="0" applyNumberFormat="1" applyFont="1" applyFill="1" applyBorder="1" applyAlignment="1">
      <alignment vertical="top" wrapText="1"/>
    </xf>
    <xf numFmtId="49" fontId="60" fillId="0" borderId="1" xfId="0" applyNumberFormat="1" applyFont="1" applyFill="1" applyBorder="1" applyAlignment="1">
      <alignment horizontal="center" vertical="top" wrapText="1"/>
    </xf>
    <xf numFmtId="49" fontId="60" fillId="0" borderId="2" xfId="0" applyNumberFormat="1" applyFont="1" applyFill="1" applyBorder="1" applyAlignment="1">
      <alignment horizontal="center" vertical="top" wrapText="1"/>
    </xf>
    <xf numFmtId="49" fontId="4" fillId="4" borderId="34" xfId="0" applyNumberFormat="1" applyFont="1" applyFill="1" applyBorder="1" applyAlignment="1">
      <alignment vertical="top" wrapText="1"/>
    </xf>
    <xf numFmtId="0" fontId="2" fillId="0" borderId="16" xfId="0" applyFont="1" applyFill="1" applyBorder="1" applyAlignment="1">
      <alignment horizontal="center"/>
    </xf>
    <xf numFmtId="49" fontId="20" fillId="0" borderId="0" xfId="0" applyNumberFormat="1" applyFont="1" applyFill="1" applyBorder="1" applyAlignment="1">
      <alignment vertical="top" wrapText="1"/>
    </xf>
    <xf numFmtId="0" fontId="61" fillId="0" borderId="0" xfId="0" applyFont="1" applyAlignment="1">
      <alignment vertical="top"/>
    </xf>
    <xf numFmtId="0" fontId="61" fillId="0" borderId="0" xfId="0" applyNumberFormat="1" applyFont="1" applyAlignment="1">
      <alignment vertical="top"/>
    </xf>
    <xf numFmtId="0" fontId="30" fillId="0" borderId="0" xfId="0" applyFont="1" applyAlignment="1">
      <alignment horizontal="left" vertical="top" wrapText="1"/>
    </xf>
    <xf numFmtId="0" fontId="62" fillId="0" borderId="0" xfId="0" applyFont="1" applyAlignment="1">
      <alignment vertical="top"/>
    </xf>
    <xf numFmtId="0" fontId="24" fillId="11" borderId="15" xfId="0" applyFont="1" applyFill="1" applyBorder="1" applyAlignment="1">
      <alignment vertical="top" wrapText="1"/>
    </xf>
    <xf numFmtId="0" fontId="24" fillId="11" borderId="14" xfId="0" applyFont="1" applyFill="1" applyBorder="1" applyAlignment="1">
      <alignment horizontal="left" vertical="top" wrapText="1"/>
    </xf>
    <xf numFmtId="0" fontId="24" fillId="11" borderId="16" xfId="0" applyFont="1" applyFill="1" applyBorder="1" applyAlignment="1">
      <alignment horizontal="left" vertical="top" wrapText="1"/>
    </xf>
    <xf numFmtId="0" fontId="6" fillId="0" borderId="5" xfId="0" applyFont="1" applyBorder="1" applyAlignment="1">
      <alignment horizontal="center" vertical="top" wrapText="1"/>
    </xf>
    <xf numFmtId="0" fontId="6" fillId="0" borderId="15" xfId="0" applyFont="1" applyFill="1" applyBorder="1" applyAlignment="1">
      <alignment vertical="top" wrapText="1"/>
    </xf>
    <xf numFmtId="0" fontId="6" fillId="0" borderId="14" xfId="0" applyFont="1" applyFill="1" applyBorder="1" applyAlignment="1">
      <alignment horizontal="center" vertical="top"/>
    </xf>
    <xf numFmtId="0" fontId="6" fillId="0" borderId="16" xfId="0" applyFont="1" applyFill="1" applyBorder="1" applyAlignment="1">
      <alignment horizontal="center" vertical="top"/>
    </xf>
    <xf numFmtId="0" fontId="6" fillId="0" borderId="57" xfId="0" applyNumberFormat="1" applyFont="1" applyFill="1" applyBorder="1" applyAlignment="1">
      <alignment horizontal="center" vertical="top"/>
    </xf>
    <xf numFmtId="0" fontId="6" fillId="0" borderId="62" xfId="0" applyNumberFormat="1" applyFont="1" applyFill="1" applyBorder="1" applyAlignment="1">
      <alignment horizontal="center" vertical="top"/>
    </xf>
    <xf numFmtId="0" fontId="6" fillId="0" borderId="56" xfId="0" applyNumberFormat="1" applyFont="1" applyFill="1" applyBorder="1" applyAlignment="1">
      <alignment horizontal="center" vertical="top"/>
    </xf>
    <xf numFmtId="0" fontId="6" fillId="0" borderId="55" xfId="0" applyFont="1" applyBorder="1" applyAlignment="1">
      <alignment horizontal="center" vertical="top" wrapText="1"/>
    </xf>
    <xf numFmtId="0" fontId="6" fillId="0" borderId="61" xfId="0" applyFont="1" applyBorder="1" applyAlignment="1">
      <alignment vertical="top" wrapText="1"/>
    </xf>
    <xf numFmtId="0" fontId="46" fillId="0" borderId="18" xfId="0" applyFont="1" applyBorder="1" applyAlignment="1">
      <alignment horizontal="center" vertical="top" wrapText="1"/>
    </xf>
    <xf numFmtId="0" fontId="4" fillId="0" borderId="43" xfId="0" applyFont="1" applyFill="1" applyBorder="1" applyAlignment="1">
      <alignment horizontal="left" vertical="top" wrapText="1"/>
    </xf>
    <xf numFmtId="0" fontId="6" fillId="0" borderId="31" xfId="0" applyNumberFormat="1" applyFont="1" applyFill="1" applyBorder="1" applyAlignment="1">
      <alignment horizontal="center" vertical="top"/>
    </xf>
    <xf numFmtId="0" fontId="6" fillId="0" borderId="26" xfId="0" applyFont="1" applyFill="1" applyBorder="1" applyAlignment="1">
      <alignment horizontal="center" vertical="top"/>
    </xf>
    <xf numFmtId="164" fontId="2" fillId="0" borderId="0" xfId="0" applyNumberFormat="1" applyFont="1" applyBorder="1" applyAlignment="1">
      <alignment vertical="top"/>
    </xf>
    <xf numFmtId="164" fontId="5" fillId="5" borderId="2" xfId="0" applyNumberFormat="1" applyFont="1" applyFill="1" applyBorder="1" applyAlignment="1">
      <alignment horizontal="center" vertical="center" wrapText="1"/>
    </xf>
    <xf numFmtId="164" fontId="5" fillId="5" borderId="12" xfId="0" applyNumberFormat="1" applyFont="1" applyFill="1" applyBorder="1" applyAlignment="1">
      <alignment horizontal="center" vertical="center" wrapText="1"/>
    </xf>
    <xf numFmtId="164" fontId="6" fillId="11" borderId="5" xfId="0" applyNumberFormat="1" applyFont="1" applyFill="1" applyBorder="1" applyAlignment="1">
      <alignment horizontal="center" vertical="center"/>
    </xf>
    <xf numFmtId="0" fontId="6" fillId="0" borderId="26" xfId="0" applyFont="1" applyFill="1" applyBorder="1" applyAlignment="1">
      <alignment horizontal="center" vertical="top" wrapText="1"/>
    </xf>
    <xf numFmtId="0" fontId="6" fillId="11" borderId="8" xfId="0" applyFont="1" applyFill="1" applyBorder="1" applyAlignment="1">
      <alignment horizontal="center" vertical="top"/>
    </xf>
    <xf numFmtId="0" fontId="6" fillId="0" borderId="19" xfId="0" applyFont="1" applyFill="1" applyBorder="1" applyAlignment="1">
      <alignment horizontal="center" vertical="top" wrapText="1"/>
    </xf>
    <xf numFmtId="0" fontId="5" fillId="5" borderId="12" xfId="0" applyFont="1" applyFill="1" applyBorder="1" applyAlignment="1">
      <alignment horizontal="center" vertical="top"/>
    </xf>
    <xf numFmtId="164" fontId="5" fillId="5" borderId="48" xfId="0" applyNumberFormat="1" applyFont="1" applyFill="1" applyBorder="1" applyAlignment="1">
      <alignment horizontal="center" vertical="center"/>
    </xf>
    <xf numFmtId="0" fontId="6" fillId="0" borderId="0" xfId="0" applyFont="1" applyBorder="1" applyAlignment="1">
      <alignment vertical="top"/>
    </xf>
    <xf numFmtId="0" fontId="6" fillId="0" borderId="0" xfId="0" applyFont="1" applyBorder="1" applyAlignment="1">
      <alignment horizontal="left" vertical="top"/>
    </xf>
    <xf numFmtId="0" fontId="6" fillId="0" borderId="39" xfId="0" applyFont="1" applyFill="1" applyBorder="1" applyAlignment="1">
      <alignment horizontal="left" vertical="top"/>
    </xf>
    <xf numFmtId="164" fontId="5" fillId="17" borderId="3" xfId="0" applyNumberFormat="1" applyFont="1" applyFill="1" applyBorder="1" applyAlignment="1">
      <alignment horizontal="center" vertical="top"/>
    </xf>
    <xf numFmtId="0" fontId="2" fillId="17" borderId="23" xfId="0" applyFont="1" applyFill="1" applyBorder="1" applyAlignment="1">
      <alignment vertical="top"/>
    </xf>
    <xf numFmtId="0" fontId="2" fillId="17" borderId="24" xfId="0" applyFont="1" applyFill="1" applyBorder="1" applyAlignment="1">
      <alignment vertical="top"/>
    </xf>
    <xf numFmtId="49" fontId="5" fillId="18" borderId="22" xfId="0" applyNumberFormat="1" applyFont="1" applyFill="1" applyBorder="1" applyAlignment="1">
      <alignment horizontal="center" vertical="top"/>
    </xf>
    <xf numFmtId="164" fontId="5" fillId="18" borderId="3" xfId="0" applyNumberFormat="1" applyFont="1" applyFill="1" applyBorder="1" applyAlignment="1">
      <alignment horizontal="center" vertical="center"/>
    </xf>
    <xf numFmtId="0" fontId="6" fillId="18" borderId="23" xfId="0" applyFont="1" applyFill="1" applyBorder="1" applyAlignment="1">
      <alignment vertical="top" wrapText="1"/>
    </xf>
    <xf numFmtId="0" fontId="2" fillId="18" borderId="23" xfId="0" applyFont="1" applyFill="1" applyBorder="1" applyAlignment="1">
      <alignment horizontal="center" vertical="top" wrapText="1"/>
    </xf>
    <xf numFmtId="0" fontId="2" fillId="18" borderId="24" xfId="0" applyFont="1" applyFill="1" applyBorder="1" applyAlignment="1">
      <alignment horizontal="center" vertical="top" wrapText="1"/>
    </xf>
    <xf numFmtId="164" fontId="2" fillId="0" borderId="0" xfId="0" applyNumberFormat="1" applyFont="1" applyAlignment="1">
      <alignment vertical="top"/>
    </xf>
    <xf numFmtId="164" fontId="19" fillId="0" borderId="0" xfId="0" applyNumberFormat="1" applyFont="1" applyAlignment="1">
      <alignment vertical="top"/>
    </xf>
    <xf numFmtId="0" fontId="6" fillId="0" borderId="18" xfId="0" applyFont="1" applyFill="1" applyBorder="1" applyAlignment="1">
      <alignment horizontal="center" vertical="top" wrapText="1"/>
    </xf>
    <xf numFmtId="49" fontId="5" fillId="2" borderId="59" xfId="0" applyNumberFormat="1" applyFont="1" applyFill="1" applyBorder="1" applyAlignment="1">
      <alignment horizontal="center" vertical="top"/>
    </xf>
    <xf numFmtId="49" fontId="2" fillId="0" borderId="42" xfId="0" applyNumberFormat="1" applyFont="1" applyBorder="1" applyAlignment="1">
      <alignment horizontal="center" vertical="top"/>
    </xf>
    <xf numFmtId="0" fontId="5" fillId="11" borderId="22" xfId="0" applyFont="1" applyFill="1" applyBorder="1" applyAlignment="1">
      <alignment horizontal="left" vertical="top" wrapText="1"/>
    </xf>
    <xf numFmtId="0" fontId="4" fillId="0" borderId="35" xfId="0" applyFont="1" applyFill="1" applyBorder="1" applyAlignment="1">
      <alignment horizontal="left" vertical="top" wrapText="1"/>
    </xf>
    <xf numFmtId="0" fontId="4" fillId="0" borderId="40" xfId="0" applyFont="1" applyFill="1" applyBorder="1" applyAlignment="1">
      <alignment horizontal="left" vertical="top"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33" fillId="0" borderId="0" xfId="0" applyFont="1" applyFill="1" applyBorder="1" applyAlignment="1">
      <alignment vertical="top"/>
    </xf>
    <xf numFmtId="0" fontId="33" fillId="0" borderId="54" xfId="0" applyFont="1" applyFill="1" applyBorder="1" applyAlignment="1">
      <alignment horizontal="left" vertical="top"/>
    </xf>
    <xf numFmtId="0" fontId="65" fillId="0" borderId="0" xfId="0" applyFont="1" applyFill="1" applyBorder="1" applyAlignment="1">
      <alignment vertical="top"/>
    </xf>
    <xf numFmtId="2" fontId="46" fillId="0" borderId="15" xfId="0" applyNumberFormat="1" applyFont="1" applyFill="1" applyBorder="1" applyAlignment="1">
      <alignment horizontal="center" vertical="top"/>
    </xf>
    <xf numFmtId="2" fontId="46" fillId="0" borderId="16" xfId="0" applyNumberFormat="1" applyFont="1" applyFill="1" applyBorder="1" applyAlignment="1">
      <alignment horizontal="center" vertical="top"/>
    </xf>
    <xf numFmtId="2" fontId="46" fillId="0" borderId="14" xfId="0" applyNumberFormat="1" applyFont="1" applyFill="1" applyBorder="1" applyAlignment="1">
      <alignment horizontal="center" vertical="top"/>
    </xf>
    <xf numFmtId="2" fontId="38" fillId="13" borderId="29" xfId="0" applyNumberFormat="1" applyFont="1" applyFill="1" applyBorder="1" applyAlignment="1">
      <alignment horizontal="center" vertical="top"/>
    </xf>
    <xf numFmtId="2" fontId="46" fillId="0" borderId="61" xfId="0" applyNumberFormat="1" applyFont="1" applyFill="1" applyBorder="1" applyAlignment="1">
      <alignment horizontal="center" vertical="top"/>
    </xf>
    <xf numFmtId="2" fontId="46" fillId="0" borderId="57" xfId="0" applyNumberFormat="1" applyFont="1" applyFill="1" applyBorder="1" applyAlignment="1">
      <alignment horizontal="center" vertical="top"/>
    </xf>
    <xf numFmtId="2" fontId="46" fillId="0" borderId="78" xfId="0" applyNumberFormat="1" applyFont="1" applyFill="1" applyBorder="1" applyAlignment="1">
      <alignment horizontal="center" vertical="top"/>
    </xf>
    <xf numFmtId="2" fontId="46" fillId="10" borderId="62" xfId="0" applyNumberFormat="1" applyFont="1" applyFill="1" applyBorder="1" applyAlignment="1">
      <alignment horizontal="center" vertical="top"/>
    </xf>
    <xf numFmtId="2" fontId="46" fillId="0" borderId="56" xfId="0" applyNumberFormat="1" applyFont="1" applyFill="1" applyBorder="1" applyAlignment="1">
      <alignment horizontal="center" vertical="top"/>
    </xf>
    <xf numFmtId="2" fontId="46" fillId="0" borderId="36" xfId="0" applyNumberFormat="1" applyFont="1" applyFill="1" applyBorder="1" applyAlignment="1">
      <alignment horizontal="center" vertical="top"/>
    </xf>
    <xf numFmtId="0" fontId="4" fillId="0" borderId="15" xfId="0" applyFont="1" applyBorder="1" applyAlignment="1">
      <alignment wrapText="1"/>
    </xf>
    <xf numFmtId="0" fontId="2" fillId="0" borderId="57" xfId="0" applyNumberFormat="1" applyFont="1" applyFill="1" applyBorder="1" applyAlignment="1">
      <alignment horizontal="center" vertical="top"/>
    </xf>
    <xf numFmtId="9" fontId="4" fillId="0" borderId="61" xfId="0" applyNumberFormat="1" applyFont="1" applyFill="1" applyBorder="1" applyAlignment="1">
      <alignment horizontal="left" vertical="top" wrapText="1"/>
    </xf>
    <xf numFmtId="164" fontId="46" fillId="0" borderId="76" xfId="0" applyNumberFormat="1" applyFont="1" applyBorder="1" applyAlignment="1">
      <alignment horizontal="center" vertical="center"/>
    </xf>
    <xf numFmtId="164" fontId="46" fillId="0" borderId="14" xfId="0" applyNumberFormat="1" applyFont="1" applyBorder="1" applyAlignment="1">
      <alignment horizontal="center" vertical="center"/>
    </xf>
    <xf numFmtId="0" fontId="6" fillId="0" borderId="28" xfId="5" applyFont="1" applyFill="1" applyBorder="1" applyAlignment="1">
      <alignment vertical="top" wrapText="1"/>
    </xf>
    <xf numFmtId="0" fontId="6" fillId="0" borderId="52" xfId="5" applyFont="1" applyFill="1" applyBorder="1" applyAlignment="1">
      <alignment vertical="top" wrapText="1"/>
    </xf>
    <xf numFmtId="164" fontId="46" fillId="0" borderId="36" xfId="5" applyNumberFormat="1" applyFont="1" applyFill="1" applyBorder="1" applyAlignment="1">
      <alignment horizontal="center" vertical="top"/>
    </xf>
    <xf numFmtId="0" fontId="46" fillId="0" borderId="5" xfId="0" applyFont="1" applyFill="1" applyBorder="1" applyAlignment="1">
      <alignment horizontal="center" vertical="top" wrapText="1"/>
    </xf>
    <xf numFmtId="164" fontId="46" fillId="0" borderId="15" xfId="0" applyNumberFormat="1" applyFont="1" applyFill="1" applyBorder="1" applyAlignment="1">
      <alignment horizontal="center" vertical="center"/>
    </xf>
    <xf numFmtId="164" fontId="46" fillId="0" borderId="14" xfId="0" applyNumberFormat="1" applyFont="1" applyFill="1" applyBorder="1" applyAlignment="1">
      <alignment horizontal="center" vertical="center"/>
    </xf>
    <xf numFmtId="164" fontId="46" fillId="0" borderId="71" xfId="0" applyNumberFormat="1" applyFont="1" applyFill="1" applyBorder="1" applyAlignment="1">
      <alignment horizontal="center" vertical="center"/>
    </xf>
    <xf numFmtId="164" fontId="46" fillId="0" borderId="36" xfId="0" applyNumberFormat="1" applyFont="1" applyFill="1" applyBorder="1" applyAlignment="1">
      <alignment horizontal="center" vertical="center"/>
    </xf>
    <xf numFmtId="164" fontId="46" fillId="0" borderId="17" xfId="0" applyNumberFormat="1" applyFont="1" applyFill="1" applyBorder="1" applyAlignment="1">
      <alignment horizontal="center" vertical="top"/>
    </xf>
    <xf numFmtId="164" fontId="46" fillId="0" borderId="5" xfId="0" applyNumberFormat="1" applyFont="1" applyFill="1" applyBorder="1" applyAlignment="1">
      <alignment horizontal="center" vertical="top"/>
    </xf>
    <xf numFmtId="164" fontId="38" fillId="6" borderId="12" xfId="0" applyNumberFormat="1" applyFont="1" applyFill="1" applyBorder="1" applyAlignment="1">
      <alignment horizontal="center" vertical="top"/>
    </xf>
    <xf numFmtId="2" fontId="4" fillId="0" borderId="17" xfId="3" applyNumberFormat="1" applyFont="1" applyBorder="1" applyAlignment="1">
      <alignment horizontal="center" vertical="center"/>
    </xf>
    <xf numFmtId="2" fontId="6" fillId="0" borderId="17" xfId="3" applyNumberFormat="1" applyFont="1" applyBorder="1" applyAlignment="1">
      <alignment horizontal="center"/>
    </xf>
    <xf numFmtId="0" fontId="24" fillId="0" borderId="78" xfId="0" applyFont="1" applyFill="1" applyBorder="1" applyAlignment="1">
      <alignment wrapText="1"/>
    </xf>
    <xf numFmtId="0" fontId="24" fillId="0" borderId="54" xfId="0" applyFont="1" applyFill="1" applyBorder="1" applyAlignment="1">
      <alignment horizontal="center" vertical="top" wrapText="1"/>
    </xf>
    <xf numFmtId="0" fontId="10" fillId="0" borderId="43" xfId="0" applyFont="1" applyFill="1" applyBorder="1" applyAlignment="1">
      <alignment vertical="top" wrapText="1"/>
    </xf>
    <xf numFmtId="0" fontId="10" fillId="0" borderId="44" xfId="0" applyFont="1" applyFill="1" applyBorder="1" applyAlignment="1">
      <alignment horizontal="center" vertical="top" wrapText="1"/>
    </xf>
    <xf numFmtId="0" fontId="46" fillId="0" borderId="50" xfId="0" applyFont="1" applyFill="1" applyBorder="1" applyAlignment="1">
      <alignment horizontal="center" vertical="top"/>
    </xf>
    <xf numFmtId="164" fontId="46" fillId="0" borderId="67" xfId="0" applyNumberFormat="1" applyFont="1" applyFill="1" applyBorder="1" applyAlignment="1">
      <alignment horizontal="center" vertical="top"/>
    </xf>
    <xf numFmtId="164" fontId="46" fillId="0" borderId="35" xfId="0" applyNumberFormat="1" applyFont="1" applyFill="1" applyBorder="1" applyAlignment="1">
      <alignment horizontal="center" vertical="top"/>
    </xf>
    <xf numFmtId="0" fontId="66" fillId="0" borderId="37" xfId="0" applyFont="1" applyFill="1" applyBorder="1" applyAlignment="1"/>
    <xf numFmtId="0" fontId="66" fillId="0" borderId="36" xfId="0" applyFont="1" applyFill="1" applyBorder="1" applyAlignment="1"/>
    <xf numFmtId="0" fontId="2" fillId="0" borderId="0" xfId="4" applyFont="1" applyAlignment="1">
      <alignment vertical="top"/>
    </xf>
    <xf numFmtId="1" fontId="2" fillId="0" borderId="0" xfId="4" applyNumberFormat="1" applyFont="1" applyAlignment="1">
      <alignment vertical="top"/>
    </xf>
    <xf numFmtId="1" fontId="67" fillId="0" borderId="0" xfId="4" applyNumberFormat="1" applyFont="1" applyAlignment="1">
      <alignment vertical="top"/>
    </xf>
    <xf numFmtId="1" fontId="67" fillId="0" borderId="0" xfId="4" applyNumberFormat="1" applyFont="1" applyAlignment="1">
      <alignment horizontal="center" vertical="top"/>
    </xf>
    <xf numFmtId="1" fontId="32" fillId="0" borderId="0" xfId="4" applyNumberFormat="1" applyFont="1" applyAlignment="1">
      <alignment horizontal="left" vertical="top" wrapText="1"/>
    </xf>
    <xf numFmtId="1" fontId="68" fillId="0" borderId="0" xfId="4" applyNumberFormat="1" applyFont="1" applyAlignment="1">
      <alignment vertical="top"/>
    </xf>
    <xf numFmtId="1" fontId="7" fillId="0" borderId="0" xfId="4" applyNumberFormat="1" applyFont="1" applyAlignment="1">
      <alignment vertical="top"/>
    </xf>
    <xf numFmtId="1" fontId="2" fillId="0" borderId="1" xfId="4" applyNumberFormat="1" applyFont="1" applyBorder="1" applyAlignment="1">
      <alignment horizontal="center" vertical="center" textRotation="90" wrapText="1"/>
    </xf>
    <xf numFmtId="1" fontId="2" fillId="0" borderId="1" xfId="4" applyNumberFormat="1" applyFont="1" applyFill="1" applyBorder="1" applyAlignment="1">
      <alignment horizontal="center" vertical="center" textRotation="90" wrapText="1"/>
    </xf>
    <xf numFmtId="1" fontId="2" fillId="0" borderId="1" xfId="4" applyNumberFormat="1" applyFont="1" applyBorder="1" applyAlignment="1">
      <alignment horizontal="center" vertical="center" textRotation="90"/>
    </xf>
    <xf numFmtId="1" fontId="2" fillId="0" borderId="2" xfId="4" applyNumberFormat="1" applyFont="1" applyBorder="1" applyAlignment="1">
      <alignment horizontal="center" vertical="center" textRotation="90"/>
    </xf>
    <xf numFmtId="49" fontId="5" fillId="2" borderId="3" xfId="4" applyNumberFormat="1" applyFont="1" applyFill="1" applyBorder="1" applyAlignment="1">
      <alignment horizontal="center" vertical="top" wrapText="1"/>
    </xf>
    <xf numFmtId="49" fontId="5" fillId="2" borderId="3" xfId="4" applyNumberFormat="1" applyFont="1" applyFill="1" applyBorder="1" applyAlignment="1">
      <alignment horizontal="center" vertical="top"/>
    </xf>
    <xf numFmtId="1" fontId="5" fillId="3" borderId="4" xfId="4" applyNumberFormat="1" applyFont="1" applyFill="1" applyBorder="1" applyAlignment="1">
      <alignment horizontal="center" vertical="top"/>
    </xf>
    <xf numFmtId="1" fontId="6" fillId="0" borderId="5" xfId="4" applyNumberFormat="1" applyFont="1" applyBorder="1" applyAlignment="1">
      <alignment horizontal="center" vertical="top"/>
    </xf>
    <xf numFmtId="164" fontId="6" fillId="0" borderId="15" xfId="4" applyNumberFormat="1" applyFont="1" applyBorder="1" applyAlignment="1">
      <alignment horizontal="center" vertical="center"/>
    </xf>
    <xf numFmtId="164" fontId="6" fillId="0" borderId="14" xfId="4" applyNumberFormat="1" applyFont="1" applyBorder="1" applyAlignment="1">
      <alignment horizontal="center" vertical="center"/>
    </xf>
    <xf numFmtId="164" fontId="6" fillId="0" borderId="16" xfId="4" applyNumberFormat="1" applyFont="1" applyBorder="1" applyAlignment="1">
      <alignment horizontal="center" vertical="center"/>
    </xf>
    <xf numFmtId="164" fontId="6" fillId="4" borderId="17" xfId="4" applyNumberFormat="1" applyFont="1" applyFill="1" applyBorder="1" applyAlignment="1">
      <alignment horizontal="center" vertical="center" wrapText="1"/>
    </xf>
    <xf numFmtId="164" fontId="6" fillId="4" borderId="5" xfId="4" applyNumberFormat="1" applyFont="1" applyFill="1" applyBorder="1" applyAlignment="1">
      <alignment horizontal="center" vertical="center" wrapText="1"/>
    </xf>
    <xf numFmtId="1" fontId="2" fillId="4" borderId="26" xfId="4" applyNumberFormat="1" applyFont="1" applyFill="1" applyBorder="1" applyAlignment="1">
      <alignment horizontal="center" vertical="top"/>
    </xf>
    <xf numFmtId="1" fontId="2" fillId="4" borderId="27" xfId="4" applyNumberFormat="1" applyFont="1" applyFill="1" applyBorder="1" applyAlignment="1">
      <alignment horizontal="center" vertical="top"/>
    </xf>
    <xf numFmtId="1" fontId="6" fillId="0" borderId="8" xfId="4" applyNumberFormat="1" applyFont="1" applyFill="1" applyBorder="1" applyAlignment="1">
      <alignment horizontal="center" vertical="top" wrapText="1"/>
    </xf>
    <xf numFmtId="164" fontId="6" fillId="0" borderId="10" xfId="4" applyNumberFormat="1" applyFont="1" applyFill="1" applyBorder="1" applyAlignment="1">
      <alignment horizontal="center" vertical="center"/>
    </xf>
    <xf numFmtId="164" fontId="6" fillId="0" borderId="9" xfId="4" applyNumberFormat="1" applyFont="1" applyFill="1" applyBorder="1" applyAlignment="1">
      <alignment horizontal="center" vertical="center"/>
    </xf>
    <xf numFmtId="164" fontId="6" fillId="0" borderId="11" xfId="4" applyNumberFormat="1" applyFont="1" applyFill="1" applyBorder="1" applyAlignment="1">
      <alignment horizontal="center" vertical="center"/>
    </xf>
    <xf numFmtId="164" fontId="6" fillId="0" borderId="77" xfId="4" applyNumberFormat="1" applyFont="1" applyFill="1" applyBorder="1" applyAlignment="1">
      <alignment horizontal="center" vertical="center"/>
    </xf>
    <xf numFmtId="164" fontId="6" fillId="0" borderId="8" xfId="4" applyNumberFormat="1" applyFont="1" applyFill="1" applyBorder="1" applyAlignment="1">
      <alignment horizontal="center" vertical="center"/>
    </xf>
    <xf numFmtId="1" fontId="2" fillId="0" borderId="19" xfId="4" applyNumberFormat="1" applyFont="1" applyFill="1" applyBorder="1" applyAlignment="1">
      <alignment horizontal="center" vertical="top"/>
    </xf>
    <xf numFmtId="1" fontId="2" fillId="0" borderId="20" xfId="4" applyNumberFormat="1" applyFont="1" applyFill="1" applyBorder="1" applyAlignment="1">
      <alignment horizontal="center" vertical="top"/>
    </xf>
    <xf numFmtId="1" fontId="18" fillId="5" borderId="12" xfId="4" applyNumberFormat="1" applyFont="1" applyFill="1" applyBorder="1" applyAlignment="1">
      <alignment horizontal="center" vertical="top"/>
    </xf>
    <xf numFmtId="164" fontId="5" fillId="5" borderId="13" xfId="4" applyNumberFormat="1" applyFont="1" applyFill="1" applyBorder="1" applyAlignment="1">
      <alignment horizontal="center" vertical="center"/>
    </xf>
    <xf numFmtId="0" fontId="41" fillId="0" borderId="1" xfId="4" applyFont="1" applyBorder="1" applyAlignment="1">
      <alignment horizontal="left" vertical="top"/>
    </xf>
    <xf numFmtId="1" fontId="2" fillId="0" borderId="1" xfId="4" applyNumberFormat="1" applyFont="1" applyFill="1" applyBorder="1" applyAlignment="1">
      <alignment horizontal="center" vertical="top"/>
    </xf>
    <xf numFmtId="1" fontId="2" fillId="0" borderId="2" xfId="4" applyNumberFormat="1" applyFont="1" applyFill="1" applyBorder="1" applyAlignment="1">
      <alignment horizontal="center" vertical="top"/>
    </xf>
    <xf numFmtId="1" fontId="2" fillId="0" borderId="36" xfId="4" applyNumberFormat="1" applyFont="1" applyFill="1" applyBorder="1" applyAlignment="1">
      <alignment horizontal="center" vertical="top"/>
    </xf>
    <xf numFmtId="1" fontId="2" fillId="0" borderId="74" xfId="4" applyNumberFormat="1" applyFont="1" applyFill="1" applyBorder="1" applyAlignment="1">
      <alignment horizontal="center" vertical="top"/>
    </xf>
    <xf numFmtId="0" fontId="41" fillId="0" borderId="41" xfId="4" applyFont="1" applyBorder="1" applyAlignment="1">
      <alignment horizontal="left" vertical="top"/>
    </xf>
    <xf numFmtId="1" fontId="2" fillId="0" borderId="30" xfId="4" applyNumberFormat="1" applyFont="1" applyFill="1" applyBorder="1" applyAlignment="1">
      <alignment horizontal="center" vertical="top"/>
    </xf>
    <xf numFmtId="1" fontId="2" fillId="0" borderId="31" xfId="4" applyNumberFormat="1" applyFont="1" applyFill="1" applyBorder="1" applyAlignment="1">
      <alignment horizontal="center" vertical="top"/>
    </xf>
    <xf numFmtId="1" fontId="5" fillId="3" borderId="22" xfId="4" applyNumberFormat="1" applyFont="1" applyFill="1" applyBorder="1" applyAlignment="1">
      <alignment horizontal="center" vertical="top"/>
    </xf>
    <xf numFmtId="164" fontId="5" fillId="3" borderId="3" xfId="4" applyNumberFormat="1" applyFont="1" applyFill="1" applyBorder="1" applyAlignment="1">
      <alignment horizontal="center" vertical="center"/>
    </xf>
    <xf numFmtId="1" fontId="6" fillId="3" borderId="23" xfId="4" applyNumberFormat="1" applyFont="1" applyFill="1" applyBorder="1" applyAlignment="1">
      <alignment vertical="top" wrapText="1"/>
    </xf>
    <xf numFmtId="1" fontId="2" fillId="3" borderId="23" xfId="4" applyNumberFormat="1" applyFont="1" applyFill="1" applyBorder="1" applyAlignment="1">
      <alignment horizontal="center" vertical="top" wrapText="1"/>
    </xf>
    <xf numFmtId="1" fontId="2" fillId="3" borderId="24" xfId="4" applyNumberFormat="1" applyFont="1" applyFill="1" applyBorder="1" applyAlignment="1">
      <alignment horizontal="center" vertical="top" wrapText="1"/>
    </xf>
    <xf numFmtId="164" fontId="46" fillId="0" borderId="15" xfId="4" applyNumberFormat="1" applyFont="1" applyFill="1" applyBorder="1" applyAlignment="1">
      <alignment horizontal="center" vertical="top"/>
    </xf>
    <xf numFmtId="164" fontId="6" fillId="0" borderId="76" xfId="4" applyNumberFormat="1" applyFont="1" applyFill="1" applyBorder="1" applyAlignment="1">
      <alignment horizontal="center" vertical="top"/>
    </xf>
    <xf numFmtId="164" fontId="6" fillId="0" borderId="16" xfId="4" applyNumberFormat="1" applyFont="1" applyFill="1" applyBorder="1" applyAlignment="1">
      <alignment horizontal="center" vertical="top"/>
    </xf>
    <xf numFmtId="164" fontId="6" fillId="4" borderId="17" xfId="4" applyNumberFormat="1" applyFont="1" applyFill="1" applyBorder="1" applyAlignment="1">
      <alignment horizontal="center" vertical="top"/>
    </xf>
    <xf numFmtId="164" fontId="6" fillId="0" borderId="52" xfId="4" applyNumberFormat="1" applyFont="1" applyFill="1" applyBorder="1" applyAlignment="1">
      <alignment horizontal="center" vertical="top"/>
    </xf>
    <xf numFmtId="1" fontId="4" fillId="0" borderId="71" xfId="4" applyNumberFormat="1" applyFont="1" applyFill="1" applyBorder="1" applyAlignment="1">
      <alignment horizontal="left" vertical="top" wrapText="1"/>
    </xf>
    <xf numFmtId="1" fontId="6" fillId="0" borderId="18" xfId="4" applyNumberFormat="1" applyFont="1" applyFill="1" applyBorder="1" applyAlignment="1">
      <alignment horizontal="center" vertical="top"/>
    </xf>
    <xf numFmtId="164" fontId="6" fillId="0" borderId="6" xfId="4" applyNumberFormat="1" applyFont="1" applyFill="1" applyBorder="1" applyAlignment="1">
      <alignment horizontal="center" vertical="top"/>
    </xf>
    <xf numFmtId="164" fontId="5" fillId="0" borderId="19" xfId="4" applyNumberFormat="1" applyFont="1" applyFill="1" applyBorder="1" applyAlignment="1">
      <alignment horizontal="center" vertical="top"/>
    </xf>
    <xf numFmtId="164" fontId="5" fillId="0" borderId="28" xfId="4" applyNumberFormat="1" applyFont="1" applyFill="1" applyBorder="1" applyAlignment="1">
      <alignment horizontal="center" vertical="top"/>
    </xf>
    <xf numFmtId="164" fontId="5" fillId="0" borderId="20" xfId="4" applyNumberFormat="1" applyFont="1" applyFill="1" applyBorder="1" applyAlignment="1">
      <alignment horizontal="center" vertical="top"/>
    </xf>
    <xf numFmtId="164" fontId="6" fillId="4" borderId="0" xfId="4" applyNumberFormat="1" applyFont="1" applyFill="1" applyBorder="1" applyAlignment="1">
      <alignment horizontal="center" vertical="top"/>
    </xf>
    <xf numFmtId="164" fontId="6" fillId="0" borderId="59" xfId="4" applyNumberFormat="1" applyFont="1" applyFill="1" applyBorder="1" applyAlignment="1">
      <alignment horizontal="center" vertical="top"/>
    </xf>
    <xf numFmtId="164" fontId="5" fillId="5" borderId="13" xfId="4" applyNumberFormat="1" applyFont="1" applyFill="1" applyBorder="1" applyAlignment="1">
      <alignment horizontal="center" vertical="top"/>
    </xf>
    <xf numFmtId="164" fontId="5" fillId="5" borderId="53" xfId="4" applyNumberFormat="1" applyFont="1" applyFill="1" applyBorder="1" applyAlignment="1">
      <alignment horizontal="center" vertical="top"/>
    </xf>
    <xf numFmtId="164" fontId="6" fillId="0" borderId="17" xfId="4" applyNumberFormat="1" applyFont="1" applyFill="1" applyBorder="1" applyAlignment="1">
      <alignment horizontal="center" vertical="top"/>
    </xf>
    <xf numFmtId="164" fontId="6" fillId="0" borderId="5" xfId="4" applyNumberFormat="1" applyFont="1" applyFill="1" applyBorder="1" applyAlignment="1">
      <alignment horizontal="center" vertical="top"/>
    </xf>
    <xf numFmtId="1" fontId="4" fillId="0" borderId="26" xfId="4" applyNumberFormat="1" applyFont="1" applyFill="1" applyBorder="1" applyAlignment="1">
      <alignment horizontal="center" vertical="top"/>
    </xf>
    <xf numFmtId="1" fontId="2" fillId="0" borderId="26" xfId="4" applyNumberFormat="1" applyFont="1" applyFill="1" applyBorder="1" applyAlignment="1">
      <alignment horizontal="center" vertical="top"/>
    </xf>
    <xf numFmtId="1" fontId="2" fillId="0" borderId="27" xfId="4" applyNumberFormat="1" applyFont="1" applyFill="1" applyBorder="1" applyAlignment="1">
      <alignment horizontal="center" vertical="top"/>
    </xf>
    <xf numFmtId="164" fontId="6" fillId="0" borderId="0" xfId="4" applyNumberFormat="1" applyFont="1" applyFill="1" applyBorder="1" applyAlignment="1">
      <alignment horizontal="center" vertical="top"/>
    </xf>
    <xf numFmtId="164" fontId="6" fillId="0" borderId="18" xfId="4" applyNumberFormat="1" applyFont="1" applyFill="1" applyBorder="1" applyAlignment="1">
      <alignment horizontal="center" vertical="top"/>
    </xf>
    <xf numFmtId="1" fontId="4" fillId="0" borderId="19" xfId="4" applyNumberFormat="1" applyFont="1" applyFill="1" applyBorder="1" applyAlignment="1">
      <alignment horizontal="center" vertical="top"/>
    </xf>
    <xf numFmtId="164" fontId="5" fillId="5" borderId="1" xfId="4" applyNumberFormat="1" applyFont="1" applyFill="1" applyBorder="1" applyAlignment="1">
      <alignment horizontal="center" vertical="top"/>
    </xf>
    <xf numFmtId="164" fontId="5" fillId="5" borderId="2" xfId="4" applyNumberFormat="1" applyFont="1" applyFill="1" applyBorder="1" applyAlignment="1">
      <alignment horizontal="center" vertical="top"/>
    </xf>
    <xf numFmtId="164" fontId="5" fillId="5" borderId="21" xfId="4" applyNumberFormat="1" applyFont="1" applyFill="1" applyBorder="1" applyAlignment="1">
      <alignment horizontal="center" vertical="top"/>
    </xf>
    <xf numFmtId="164" fontId="5" fillId="5" borderId="12" xfId="4" applyNumberFormat="1" applyFont="1" applyFill="1" applyBorder="1" applyAlignment="1">
      <alignment horizontal="center" vertical="top"/>
    </xf>
    <xf numFmtId="1" fontId="25" fillId="0" borderId="26" xfId="4" applyNumberFormat="1" applyFont="1" applyFill="1" applyBorder="1" applyAlignment="1">
      <alignment horizontal="center" vertical="top"/>
    </xf>
    <xf numFmtId="1" fontId="25" fillId="0" borderId="27" xfId="4" applyNumberFormat="1" applyFont="1" applyFill="1" applyBorder="1" applyAlignment="1">
      <alignment horizontal="center" vertical="top"/>
    </xf>
    <xf numFmtId="1" fontId="25" fillId="0" borderId="30" xfId="4" applyNumberFormat="1" applyFont="1" applyFill="1" applyBorder="1" applyAlignment="1">
      <alignment horizontal="center" vertical="top"/>
    </xf>
    <xf numFmtId="1" fontId="25" fillId="0" borderId="31" xfId="4" applyNumberFormat="1" applyFont="1" applyFill="1" applyBorder="1" applyAlignment="1">
      <alignment horizontal="center" vertical="top"/>
    </xf>
    <xf numFmtId="49" fontId="5" fillId="2" borderId="66" xfId="4" applyNumberFormat="1" applyFont="1" applyFill="1" applyBorder="1" applyAlignment="1">
      <alignment horizontal="center" vertical="top"/>
    </xf>
    <xf numFmtId="1" fontId="5" fillId="3" borderId="26" xfId="4" applyNumberFormat="1" applyFont="1" applyFill="1" applyBorder="1" applyAlignment="1">
      <alignment horizontal="center" vertical="top"/>
    </xf>
    <xf numFmtId="49" fontId="5" fillId="0" borderId="26" xfId="6" applyNumberFormat="1" applyFont="1" applyBorder="1" applyAlignment="1">
      <alignment horizontal="center" vertical="top"/>
    </xf>
    <xf numFmtId="1" fontId="6" fillId="0" borderId="5" xfId="4" applyNumberFormat="1" applyFont="1" applyFill="1" applyBorder="1" applyAlignment="1">
      <alignment horizontal="center" vertical="top"/>
    </xf>
    <xf numFmtId="164" fontId="6" fillId="0" borderId="15" xfId="4" applyNumberFormat="1" applyFont="1" applyFill="1" applyBorder="1" applyAlignment="1">
      <alignment horizontal="center" vertical="top"/>
    </xf>
    <xf numFmtId="164" fontId="6" fillId="0" borderId="14" xfId="4" applyNumberFormat="1" applyFont="1" applyFill="1" applyBorder="1" applyAlignment="1">
      <alignment horizontal="center" vertical="top"/>
    </xf>
    <xf numFmtId="1" fontId="4" fillId="0" borderId="15" xfId="4" applyNumberFormat="1" applyFont="1" applyFill="1" applyBorder="1" applyAlignment="1">
      <alignment horizontal="left" vertical="top" wrapText="1"/>
    </xf>
    <xf numFmtId="1" fontId="25" fillId="0" borderId="14" xfId="4" applyNumberFormat="1" applyFont="1" applyFill="1" applyBorder="1" applyAlignment="1">
      <alignment horizontal="center" vertical="top"/>
    </xf>
    <xf numFmtId="1" fontId="25" fillId="0" borderId="16" xfId="4" applyNumberFormat="1" applyFont="1" applyFill="1" applyBorder="1" applyAlignment="1">
      <alignment horizontal="center" vertical="top"/>
    </xf>
    <xf numFmtId="49" fontId="5" fillId="2" borderId="44" xfId="4" applyNumberFormat="1" applyFont="1" applyFill="1" applyBorder="1" applyAlignment="1">
      <alignment horizontal="center" vertical="top"/>
    </xf>
    <xf numFmtId="1" fontId="5" fillId="3" borderId="30" xfId="4" applyNumberFormat="1" applyFont="1" applyFill="1" applyBorder="1" applyAlignment="1">
      <alignment horizontal="center" vertical="top"/>
    </xf>
    <xf numFmtId="49" fontId="5" fillId="0" borderId="30" xfId="4" applyNumberFormat="1" applyFont="1" applyBorder="1" applyAlignment="1">
      <alignment horizontal="center" vertical="top"/>
    </xf>
    <xf numFmtId="1" fontId="4" fillId="0" borderId="39" xfId="4" applyNumberFormat="1" applyFont="1" applyFill="1" applyBorder="1" applyAlignment="1">
      <alignment horizontal="center" vertical="top" wrapText="1"/>
    </xf>
    <xf numFmtId="1" fontId="2" fillId="0" borderId="14" xfId="4" applyNumberFormat="1" applyFont="1" applyFill="1" applyBorder="1" applyAlignment="1">
      <alignment horizontal="center" vertical="top"/>
    </xf>
    <xf numFmtId="1" fontId="2" fillId="0" borderId="16" xfId="4" applyNumberFormat="1" applyFont="1" applyFill="1" applyBorder="1" applyAlignment="1">
      <alignment horizontal="center" vertical="top"/>
    </xf>
    <xf numFmtId="2" fontId="5" fillId="2" borderId="3" xfId="4" applyNumberFormat="1" applyFont="1" applyFill="1" applyBorder="1" applyAlignment="1">
      <alignment horizontal="center" vertical="top"/>
    </xf>
    <xf numFmtId="1" fontId="23" fillId="2" borderId="32" xfId="4" applyNumberFormat="1" applyFont="1" applyFill="1" applyBorder="1" applyAlignment="1">
      <alignment vertical="top"/>
    </xf>
    <xf numFmtId="1" fontId="23" fillId="2" borderId="23" xfId="4" applyNumberFormat="1" applyFont="1" applyFill="1" applyBorder="1" applyAlignment="1">
      <alignment vertical="top"/>
    </xf>
    <xf numFmtId="1" fontId="23" fillId="2" borderId="24" xfId="4" applyNumberFormat="1" applyFont="1" applyFill="1" applyBorder="1" applyAlignment="1">
      <alignment vertical="top"/>
    </xf>
    <xf numFmtId="49" fontId="5" fillId="6" borderId="3" xfId="4" applyNumberFormat="1" applyFont="1" applyFill="1" applyBorder="1" applyAlignment="1">
      <alignment horizontal="center" vertical="top"/>
    </xf>
    <xf numFmtId="2" fontId="5" fillId="6" borderId="13" xfId="4" applyNumberFormat="1" applyFont="1" applyFill="1" applyBorder="1" applyAlignment="1">
      <alignment horizontal="center" vertical="top"/>
    </xf>
    <xf numFmtId="49" fontId="55" fillId="0" borderId="0" xfId="4" applyNumberFormat="1" applyFont="1" applyFill="1" applyBorder="1" applyAlignment="1">
      <alignment vertical="top"/>
    </xf>
    <xf numFmtId="49" fontId="4" fillId="0" borderId="0" xfId="4" applyNumberFormat="1" applyFont="1" applyFill="1" applyBorder="1" applyAlignment="1">
      <alignment horizontal="right" vertical="top"/>
    </xf>
    <xf numFmtId="49" fontId="20" fillId="0" borderId="0" xfId="4" applyNumberFormat="1" applyFont="1" applyFill="1" applyBorder="1" applyAlignment="1">
      <alignment horizontal="center" vertical="top" wrapText="1"/>
    </xf>
    <xf numFmtId="0" fontId="7" fillId="0" borderId="0" xfId="4" applyFont="1" applyAlignment="1">
      <alignment vertical="top" wrapText="1"/>
    </xf>
    <xf numFmtId="0" fontId="55" fillId="0" borderId="0" xfId="4" applyFont="1" applyFill="1" applyBorder="1" applyAlignment="1">
      <alignment horizontal="center" vertical="top"/>
    </xf>
    <xf numFmtId="0" fontId="23" fillId="0" borderId="0" xfId="4" applyFont="1" applyAlignment="1">
      <alignment vertical="top"/>
    </xf>
    <xf numFmtId="0" fontId="2" fillId="0" borderId="0" xfId="4" applyFont="1" applyBorder="1" applyAlignment="1">
      <alignment vertical="top"/>
    </xf>
    <xf numFmtId="0" fontId="69" fillId="0" borderId="0" xfId="4" applyFont="1" applyAlignment="1">
      <alignment vertical="top"/>
    </xf>
    <xf numFmtId="1" fontId="46" fillId="0" borderId="5" xfId="4" applyNumberFormat="1" applyFont="1" applyBorder="1" applyAlignment="1">
      <alignment horizontal="center" vertical="top"/>
    </xf>
    <xf numFmtId="164" fontId="46" fillId="0" borderId="16" xfId="4" applyNumberFormat="1" applyFont="1" applyFill="1" applyBorder="1" applyAlignment="1">
      <alignment horizontal="center" vertical="top"/>
    </xf>
    <xf numFmtId="0" fontId="46" fillId="0" borderId="46" xfId="0" applyFont="1" applyFill="1" applyBorder="1" applyAlignment="1">
      <alignment horizontal="center" vertical="top"/>
    </xf>
    <xf numFmtId="2" fontId="38" fillId="0" borderId="76" xfId="0" applyNumberFormat="1" applyFont="1" applyFill="1" applyBorder="1" applyAlignment="1">
      <alignment horizontal="center" vertical="top"/>
    </xf>
    <xf numFmtId="0" fontId="46" fillId="0" borderId="26" xfId="0" applyNumberFormat="1" applyFont="1" applyFill="1" applyBorder="1" applyAlignment="1">
      <alignment horizontal="center" vertical="top"/>
    </xf>
    <xf numFmtId="0" fontId="46" fillId="0" borderId="27" xfId="0" applyNumberFormat="1" applyFont="1" applyFill="1" applyBorder="1" applyAlignment="1">
      <alignment horizontal="center" vertical="top"/>
    </xf>
    <xf numFmtId="0" fontId="70" fillId="0" borderId="0" xfId="0" applyFont="1" applyFill="1" applyBorder="1" applyAlignment="1">
      <alignment vertical="top"/>
    </xf>
    <xf numFmtId="0" fontId="46" fillId="0" borderId="19" xfId="0" applyNumberFormat="1" applyFont="1" applyFill="1" applyBorder="1" applyAlignment="1">
      <alignment horizontal="center" vertical="top"/>
    </xf>
    <xf numFmtId="0" fontId="46" fillId="0" borderId="20" xfId="0" applyNumberFormat="1" applyFont="1" applyFill="1" applyBorder="1" applyAlignment="1">
      <alignment horizontal="center" vertical="top"/>
    </xf>
    <xf numFmtId="0" fontId="45" fillId="0" borderId="54" xfId="0" applyFont="1" applyFill="1" applyBorder="1" applyAlignment="1">
      <alignment horizontal="left" vertical="top"/>
    </xf>
    <xf numFmtId="9" fontId="46" fillId="0" borderId="19" xfId="0" applyNumberFormat="1" applyFont="1" applyFill="1" applyBorder="1" applyAlignment="1">
      <alignment horizontal="center" vertical="top"/>
    </xf>
    <xf numFmtId="9" fontId="46" fillId="0" borderId="20" xfId="0" applyNumberFormat="1" applyFont="1" applyFill="1" applyBorder="1" applyAlignment="1">
      <alignment horizontal="center" vertical="top"/>
    </xf>
    <xf numFmtId="0" fontId="45" fillId="0" borderId="53" xfId="0" applyFont="1" applyFill="1" applyBorder="1" applyAlignment="1">
      <alignment horizontal="left" vertical="top"/>
    </xf>
    <xf numFmtId="9" fontId="46" fillId="0" borderId="30" xfId="0" applyNumberFormat="1" applyFont="1" applyFill="1" applyBorder="1" applyAlignment="1">
      <alignment horizontal="center" vertical="top"/>
    </xf>
    <xf numFmtId="9" fontId="46" fillId="0" borderId="31" xfId="0" applyNumberFormat="1" applyFont="1" applyFill="1" applyBorder="1" applyAlignment="1">
      <alignment horizontal="center" vertical="top"/>
    </xf>
    <xf numFmtId="164" fontId="38" fillId="5" borderId="1" xfId="0" applyNumberFormat="1" applyFont="1" applyFill="1" applyBorder="1" applyAlignment="1">
      <alignment horizontal="center" vertical="top"/>
    </xf>
    <xf numFmtId="2" fontId="38" fillId="6" borderId="13" xfId="4" applyNumberFormat="1" applyFont="1" applyFill="1" applyBorder="1" applyAlignment="1">
      <alignment horizontal="center" vertical="top"/>
    </xf>
    <xf numFmtId="164" fontId="38" fillId="6" borderId="33" xfId="0" applyNumberFormat="1" applyFont="1" applyFill="1" applyBorder="1" applyAlignment="1">
      <alignment horizontal="center" vertical="top"/>
    </xf>
    <xf numFmtId="0" fontId="10" fillId="0" borderId="62" xfId="9" applyFont="1" applyBorder="1" applyAlignment="1">
      <alignment vertical="top" wrapText="1"/>
    </xf>
    <xf numFmtId="164" fontId="6" fillId="0" borderId="57" xfId="9" applyNumberFormat="1" applyFont="1" applyFill="1" applyBorder="1" applyAlignment="1">
      <alignment horizontal="center" vertical="top" wrapText="1"/>
    </xf>
    <xf numFmtId="0" fontId="6" fillId="0" borderId="50" xfId="0" applyFont="1" applyBorder="1" applyAlignment="1">
      <alignment horizontal="center" vertical="top"/>
    </xf>
    <xf numFmtId="0" fontId="6" fillId="0" borderId="49" xfId="0" applyFont="1" applyBorder="1" applyAlignment="1">
      <alignment horizontal="center" vertical="top"/>
    </xf>
    <xf numFmtId="49" fontId="51" fillId="3" borderId="22" xfId="0" applyNumberFormat="1" applyFont="1" applyFill="1" applyBorder="1" applyAlignment="1">
      <alignment horizontal="center" vertical="top"/>
    </xf>
    <xf numFmtId="164" fontId="46" fillId="0" borderId="16" xfId="0" applyNumberFormat="1" applyFont="1" applyBorder="1" applyAlignment="1">
      <alignment horizontal="center" vertical="center"/>
    </xf>
    <xf numFmtId="164" fontId="46" fillId="4" borderId="17" xfId="0" applyNumberFormat="1" applyFont="1" applyFill="1" applyBorder="1" applyAlignment="1">
      <alignment horizontal="center" vertical="center" wrapText="1"/>
    </xf>
    <xf numFmtId="164" fontId="46" fillId="4" borderId="5" xfId="0" applyNumberFormat="1" applyFont="1" applyFill="1" applyBorder="1" applyAlignment="1">
      <alignment horizontal="center" vertical="center" wrapText="1"/>
    </xf>
    <xf numFmtId="164" fontId="38" fillId="5" borderId="13" xfId="0" applyNumberFormat="1" applyFont="1" applyFill="1" applyBorder="1" applyAlignment="1">
      <alignment horizontal="center" vertical="center"/>
    </xf>
    <xf numFmtId="0" fontId="70" fillId="4" borderId="26" xfId="0" applyFont="1" applyFill="1" applyBorder="1" applyAlignment="1">
      <alignment horizontal="center" vertical="top"/>
    </xf>
    <xf numFmtId="0" fontId="70" fillId="4" borderId="27" xfId="0" applyFont="1" applyFill="1" applyBorder="1" applyAlignment="1">
      <alignment horizontal="center" vertical="top"/>
    </xf>
    <xf numFmtId="0" fontId="70" fillId="0" borderId="30" xfId="0" applyFont="1" applyFill="1" applyBorder="1" applyAlignment="1">
      <alignment horizontal="center" vertical="top"/>
    </xf>
    <xf numFmtId="0" fontId="70" fillId="0" borderId="31" xfId="0" applyFont="1" applyFill="1" applyBorder="1" applyAlignment="1">
      <alignment horizontal="center" vertical="top"/>
    </xf>
    <xf numFmtId="164" fontId="46" fillId="0" borderId="4" xfId="0" applyNumberFormat="1" applyFont="1" applyBorder="1" applyAlignment="1">
      <alignment horizontal="center"/>
    </xf>
    <xf numFmtId="164" fontId="38" fillId="5" borderId="6" xfId="0" applyNumberFormat="1" applyFont="1" applyFill="1" applyBorder="1" applyAlignment="1">
      <alignment horizontal="center" vertical="center"/>
    </xf>
    <xf numFmtId="164" fontId="38" fillId="5" borderId="28" xfId="0" applyNumberFormat="1" applyFont="1" applyFill="1" applyBorder="1" applyAlignment="1">
      <alignment horizontal="center" vertical="center"/>
    </xf>
    <xf numFmtId="0" fontId="70" fillId="0" borderId="26" xfId="0" applyFont="1" applyFill="1" applyBorder="1" applyAlignment="1">
      <alignment horizontal="center" vertical="top" wrapText="1"/>
    </xf>
    <xf numFmtId="0" fontId="70" fillId="0" borderId="27" xfId="0" applyFont="1" applyFill="1" applyBorder="1" applyAlignment="1">
      <alignment horizontal="center" vertical="top" wrapText="1"/>
    </xf>
    <xf numFmtId="0" fontId="70" fillId="0" borderId="19" xfId="0" applyFont="1" applyFill="1" applyBorder="1" applyAlignment="1">
      <alignment horizontal="center" vertical="top" wrapText="1"/>
    </xf>
    <xf numFmtId="0" fontId="70" fillId="0" borderId="20" xfId="0" applyFont="1" applyFill="1" applyBorder="1" applyAlignment="1">
      <alignment horizontal="center" vertical="top" wrapText="1"/>
    </xf>
    <xf numFmtId="0" fontId="70" fillId="0" borderId="30" xfId="0" applyFont="1" applyFill="1" applyBorder="1" applyAlignment="1">
      <alignment horizontal="center" vertical="top" wrapText="1"/>
    </xf>
    <xf numFmtId="0" fontId="70" fillId="0" borderId="31" xfId="0" applyFont="1" applyFill="1" applyBorder="1" applyAlignment="1">
      <alignment horizontal="center" vertical="top" wrapText="1"/>
    </xf>
    <xf numFmtId="164" fontId="46" fillId="0" borderId="34" xfId="0" applyNumberFormat="1" applyFont="1" applyBorder="1" applyAlignment="1">
      <alignment horizontal="center" vertical="center"/>
    </xf>
    <xf numFmtId="164" fontId="46" fillId="0" borderId="26" xfId="0" applyNumberFormat="1" applyFont="1" applyBorder="1" applyAlignment="1">
      <alignment horizontal="center" vertical="center"/>
    </xf>
    <xf numFmtId="164" fontId="46" fillId="0" borderId="27" xfId="0" applyNumberFormat="1" applyFont="1" applyBorder="1" applyAlignment="1">
      <alignment horizontal="center" vertical="center"/>
    </xf>
    <xf numFmtId="164" fontId="46" fillId="4" borderId="67" xfId="0" applyNumberFormat="1" applyFont="1" applyFill="1" applyBorder="1" applyAlignment="1">
      <alignment horizontal="center" vertical="center" wrapText="1"/>
    </xf>
    <xf numFmtId="164" fontId="46" fillId="4" borderId="50" xfId="0" applyNumberFormat="1" applyFont="1" applyFill="1" applyBorder="1" applyAlignment="1">
      <alignment horizontal="center" vertical="center" wrapText="1"/>
    </xf>
    <xf numFmtId="164" fontId="46" fillId="0" borderId="49" xfId="0" applyNumberFormat="1" applyFont="1" applyBorder="1" applyAlignment="1">
      <alignment horizontal="center" vertical="center"/>
    </xf>
    <xf numFmtId="164" fontId="46" fillId="0" borderId="23" xfId="0" applyNumberFormat="1" applyFont="1" applyBorder="1" applyAlignment="1">
      <alignment horizontal="center" vertical="center"/>
    </xf>
    <xf numFmtId="164" fontId="46" fillId="4" borderId="49" xfId="0" applyNumberFormat="1" applyFont="1" applyFill="1" applyBorder="1" applyAlignment="1">
      <alignment horizontal="center" vertical="center" wrapText="1"/>
    </xf>
    <xf numFmtId="164" fontId="38" fillId="5" borderId="39" xfId="0" applyNumberFormat="1" applyFont="1" applyFill="1" applyBorder="1" applyAlignment="1">
      <alignment horizontal="center" vertical="center"/>
    </xf>
    <xf numFmtId="164" fontId="38" fillId="3" borderId="39" xfId="0" applyNumberFormat="1" applyFont="1" applyFill="1" applyBorder="1" applyAlignment="1">
      <alignment horizontal="center" vertical="center"/>
    </xf>
    <xf numFmtId="164" fontId="46" fillId="0" borderId="15" xfId="0" applyNumberFormat="1" applyFont="1" applyFill="1" applyBorder="1" applyAlignment="1">
      <alignment horizontal="center" vertical="top"/>
    </xf>
    <xf numFmtId="164" fontId="46" fillId="0" borderId="6" xfId="0" applyNumberFormat="1" applyFont="1" applyFill="1" applyBorder="1" applyAlignment="1">
      <alignment horizontal="center" vertical="top"/>
    </xf>
    <xf numFmtId="164" fontId="46" fillId="0" borderId="28" xfId="0" applyNumberFormat="1" applyFont="1" applyFill="1" applyBorder="1" applyAlignment="1">
      <alignment horizontal="center" vertical="top"/>
    </xf>
    <xf numFmtId="164" fontId="38" fillId="5" borderId="13" xfId="0" applyNumberFormat="1" applyFont="1" applyFill="1" applyBorder="1" applyAlignment="1">
      <alignment horizontal="center" vertical="top"/>
    </xf>
    <xf numFmtId="164" fontId="38" fillId="3" borderId="3" xfId="0" applyNumberFormat="1" applyFont="1" applyFill="1" applyBorder="1" applyAlignment="1">
      <alignment horizontal="center" vertical="top"/>
    </xf>
    <xf numFmtId="164" fontId="38" fillId="2" borderId="49" xfId="0" applyNumberFormat="1" applyFont="1" applyFill="1" applyBorder="1" applyAlignment="1">
      <alignment horizontal="center" vertical="top"/>
    </xf>
    <xf numFmtId="164" fontId="46" fillId="0" borderId="57" xfId="0" applyNumberFormat="1" applyFont="1" applyFill="1" applyBorder="1" applyAlignment="1">
      <alignment horizontal="center" vertical="top"/>
    </xf>
    <xf numFmtId="164" fontId="38" fillId="3" borderId="39" xfId="0" applyNumberFormat="1" applyFont="1" applyFill="1" applyBorder="1" applyAlignment="1">
      <alignment horizontal="center" vertical="top"/>
    </xf>
    <xf numFmtId="164" fontId="38" fillId="5" borderId="78" xfId="0" applyNumberFormat="1" applyFont="1" applyFill="1" applyBorder="1" applyAlignment="1">
      <alignment horizontal="center" vertical="top"/>
    </xf>
    <xf numFmtId="164" fontId="38" fillId="5" borderId="44" xfId="0" applyNumberFormat="1" applyFont="1" applyFill="1" applyBorder="1" applyAlignment="1">
      <alignment horizontal="center" vertical="top"/>
    </xf>
    <xf numFmtId="164" fontId="38" fillId="5" borderId="61" xfId="0" applyNumberFormat="1" applyFont="1" applyFill="1" applyBorder="1" applyAlignment="1">
      <alignment horizontal="center" vertical="top"/>
    </xf>
    <xf numFmtId="164" fontId="38" fillId="14" borderId="49" xfId="0" applyNumberFormat="1" applyFont="1" applyFill="1" applyBorder="1" applyAlignment="1">
      <alignment horizontal="center" vertical="top"/>
    </xf>
    <xf numFmtId="164" fontId="64" fillId="0" borderId="34" xfId="0" applyNumberFormat="1" applyFont="1" applyFill="1" applyBorder="1" applyAlignment="1">
      <alignment vertical="top"/>
    </xf>
    <xf numFmtId="164" fontId="64" fillId="0" borderId="26" xfId="0" applyNumberFormat="1" applyFont="1" applyFill="1" applyBorder="1" applyAlignment="1">
      <alignment vertical="top"/>
    </xf>
    <xf numFmtId="164" fontId="64" fillId="10" borderId="27" xfId="0" applyNumberFormat="1" applyFont="1" applyFill="1" applyBorder="1" applyAlignment="1">
      <alignment vertical="top"/>
    </xf>
    <xf numFmtId="164" fontId="64" fillId="0" borderId="6" xfId="0" applyNumberFormat="1" applyFont="1" applyFill="1" applyBorder="1" applyAlignment="1">
      <alignment vertical="top"/>
    </xf>
    <xf numFmtId="164" fontId="64" fillId="0" borderId="19" xfId="0" applyNumberFormat="1" applyFont="1" applyFill="1" applyBorder="1" applyAlignment="1">
      <alignment vertical="top"/>
    </xf>
    <xf numFmtId="164" fontId="64" fillId="0" borderId="27" xfId="0" applyNumberFormat="1" applyFont="1" applyFill="1" applyBorder="1" applyAlignment="1">
      <alignment vertical="top"/>
    </xf>
    <xf numFmtId="164" fontId="33" fillId="0" borderId="26" xfId="0" applyNumberFormat="1" applyFont="1" applyFill="1" applyBorder="1" applyAlignment="1">
      <alignment horizontal="center" vertical="top"/>
    </xf>
    <xf numFmtId="164" fontId="33" fillId="0" borderId="27" xfId="0" applyNumberFormat="1" applyFont="1" applyFill="1" applyBorder="1" applyAlignment="1">
      <alignment horizontal="center" vertical="top"/>
    </xf>
    <xf numFmtId="2" fontId="38" fillId="10" borderId="61" xfId="0" applyNumberFormat="1" applyFont="1" applyFill="1" applyBorder="1" applyAlignment="1">
      <alignment horizontal="center" vertical="top"/>
    </xf>
    <xf numFmtId="2" fontId="38" fillId="0" borderId="16" xfId="0" applyNumberFormat="1" applyFont="1" applyFill="1" applyBorder="1" applyAlignment="1">
      <alignment horizontal="center" vertical="top"/>
    </xf>
    <xf numFmtId="2" fontId="38" fillId="0" borderId="56" xfId="0" applyNumberFormat="1" applyFont="1" applyFill="1" applyBorder="1" applyAlignment="1">
      <alignment horizontal="center" vertical="top"/>
    </xf>
    <xf numFmtId="0" fontId="48" fillId="10" borderId="50" xfId="0" applyFont="1" applyFill="1" applyBorder="1" applyAlignment="1">
      <alignment vertical="center" wrapText="1"/>
    </xf>
    <xf numFmtId="164" fontId="48" fillId="13" borderId="12" xfId="0" applyNumberFormat="1" applyFont="1" applyFill="1" applyBorder="1" applyAlignment="1">
      <alignment horizontal="center" vertical="top"/>
    </xf>
    <xf numFmtId="164" fontId="48" fillId="13" borderId="29" xfId="0" applyNumberFormat="1" applyFont="1" applyFill="1" applyBorder="1" applyAlignment="1">
      <alignment horizontal="center" vertical="top"/>
    </xf>
    <xf numFmtId="164" fontId="38" fillId="13" borderId="21" xfId="0" applyNumberFormat="1" applyFont="1" applyFill="1" applyBorder="1" applyAlignment="1">
      <alignment horizontal="center" vertical="top"/>
    </xf>
    <xf numFmtId="0" fontId="46" fillId="0" borderId="5" xfId="5" applyFont="1" applyFill="1" applyBorder="1" applyAlignment="1">
      <alignment horizontal="center" vertical="top"/>
    </xf>
    <xf numFmtId="165" fontId="5" fillId="3" borderId="3" xfId="5" applyNumberFormat="1" applyFont="1" applyFill="1" applyBorder="1" applyAlignment="1">
      <alignment horizontal="center" vertical="top"/>
    </xf>
    <xf numFmtId="165" fontId="18" fillId="3" borderId="3" xfId="5" applyNumberFormat="1" applyFont="1" applyFill="1" applyBorder="1" applyAlignment="1">
      <alignment horizontal="center" vertical="top"/>
    </xf>
    <xf numFmtId="164" fontId="73" fillId="0" borderId="78" xfId="5" applyNumberFormat="1" applyFont="1" applyFill="1" applyBorder="1" applyAlignment="1">
      <alignment horizontal="center" vertical="top"/>
    </xf>
    <xf numFmtId="164" fontId="73" fillId="0" borderId="57" xfId="5" applyNumberFormat="1" applyFont="1" applyFill="1" applyBorder="1" applyAlignment="1">
      <alignment horizontal="center" vertical="top"/>
    </xf>
    <xf numFmtId="164" fontId="73" fillId="0" borderId="62" xfId="5" applyNumberFormat="1" applyFont="1" applyFill="1" applyBorder="1" applyAlignment="1">
      <alignment horizontal="center" vertical="top"/>
    </xf>
    <xf numFmtId="164" fontId="73" fillId="0" borderId="51" xfId="5" applyNumberFormat="1" applyFont="1" applyFill="1" applyBorder="1" applyAlignment="1">
      <alignment horizontal="center" vertical="top"/>
    </xf>
    <xf numFmtId="0" fontId="46" fillId="0" borderId="51" xfId="5" applyFont="1" applyFill="1" applyBorder="1" applyAlignment="1">
      <alignment horizontal="center" vertical="top"/>
    </xf>
    <xf numFmtId="164" fontId="46" fillId="0" borderId="78" xfId="5" applyNumberFormat="1" applyFont="1" applyFill="1" applyBorder="1" applyAlignment="1">
      <alignment horizontal="center" vertical="top"/>
    </xf>
    <xf numFmtId="164" fontId="46" fillId="0" borderId="62" xfId="5" applyNumberFormat="1" applyFont="1" applyFill="1" applyBorder="1" applyAlignment="1">
      <alignment horizontal="center" vertical="top"/>
    </xf>
    <xf numFmtId="164" fontId="46" fillId="0" borderId="51" xfId="5" applyNumberFormat="1" applyFont="1" applyFill="1" applyBorder="1" applyAlignment="1">
      <alignment horizontal="center" vertical="top"/>
    </xf>
    <xf numFmtId="164" fontId="46" fillId="0" borderId="17" xfId="5" applyNumberFormat="1" applyFont="1" applyFill="1" applyBorder="1" applyAlignment="1">
      <alignment horizontal="center" vertical="top"/>
    </xf>
    <xf numFmtId="0" fontId="46" fillId="0" borderId="18" xfId="5" applyFont="1" applyFill="1" applyBorder="1" applyAlignment="1">
      <alignment horizontal="center" vertical="top"/>
    </xf>
    <xf numFmtId="165" fontId="46" fillId="0" borderId="15" xfId="5" applyNumberFormat="1" applyFont="1" applyFill="1" applyBorder="1" applyAlignment="1">
      <alignment horizontal="center" vertical="top"/>
    </xf>
    <xf numFmtId="165" fontId="46" fillId="0" borderId="19" xfId="5" applyNumberFormat="1" applyFont="1" applyFill="1" applyBorder="1" applyAlignment="1">
      <alignment horizontal="center" vertical="top"/>
    </xf>
    <xf numFmtId="165" fontId="46" fillId="0" borderId="28" xfId="5" applyNumberFormat="1" applyFont="1" applyFill="1" applyBorder="1" applyAlignment="1">
      <alignment horizontal="center" vertical="top"/>
    </xf>
    <xf numFmtId="164" fontId="46" fillId="0" borderId="76" xfId="5" applyNumberFormat="1" applyFont="1" applyFill="1" applyBorder="1" applyAlignment="1">
      <alignment horizontal="center" vertical="top"/>
    </xf>
    <xf numFmtId="164" fontId="46" fillId="0" borderId="34" xfId="5" applyNumberFormat="1" applyFont="1" applyFill="1" applyBorder="1" applyAlignment="1">
      <alignment horizontal="center" vertical="top"/>
    </xf>
    <xf numFmtId="164" fontId="46" fillId="0" borderId="14" xfId="5" applyNumberFormat="1" applyFont="1" applyFill="1" applyBorder="1" applyAlignment="1">
      <alignment horizontal="center" vertical="top"/>
    </xf>
    <xf numFmtId="164" fontId="46" fillId="0" borderId="5" xfId="5" applyNumberFormat="1" applyFont="1" applyFill="1" applyBorder="1" applyAlignment="1">
      <alignment horizontal="center" vertical="top"/>
    </xf>
    <xf numFmtId="0" fontId="46" fillId="0" borderId="55" xfId="5" applyFont="1" applyFill="1" applyBorder="1" applyAlignment="1">
      <alignment horizontal="center" vertical="top"/>
    </xf>
    <xf numFmtId="164" fontId="46" fillId="0" borderId="58" xfId="5" applyNumberFormat="1" applyFont="1" applyFill="1" applyBorder="1" applyAlignment="1">
      <alignment horizontal="center" vertical="top"/>
    </xf>
    <xf numFmtId="164" fontId="46" fillId="0" borderId="55" xfId="5" applyNumberFormat="1" applyFont="1" applyFill="1" applyBorder="1" applyAlignment="1">
      <alignment horizontal="center" vertical="top"/>
    </xf>
    <xf numFmtId="165" fontId="5" fillId="5" borderId="40" xfId="5" applyNumberFormat="1" applyFont="1" applyFill="1" applyBorder="1" applyAlignment="1">
      <alignment horizontal="center" vertical="top"/>
    </xf>
    <xf numFmtId="165" fontId="5" fillId="5" borderId="42" xfId="5" applyNumberFormat="1" applyFont="1" applyFill="1" applyBorder="1" applyAlignment="1">
      <alignment horizontal="center" vertical="top"/>
    </xf>
    <xf numFmtId="165" fontId="5" fillId="5" borderId="30" xfId="5" applyNumberFormat="1" applyFont="1" applyFill="1" applyBorder="1" applyAlignment="1">
      <alignment horizontal="center" vertical="top"/>
    </xf>
    <xf numFmtId="165" fontId="18" fillId="5" borderId="30" xfId="5" applyNumberFormat="1" applyFont="1" applyFill="1" applyBorder="1" applyAlignment="1">
      <alignment horizontal="center" vertical="top"/>
    </xf>
    <xf numFmtId="164" fontId="53" fillId="0" borderId="36" xfId="5" applyNumberFormat="1" applyFont="1" applyFill="1" applyBorder="1" applyAlignment="1">
      <alignment horizontal="center" vertical="top"/>
    </xf>
    <xf numFmtId="164" fontId="46" fillId="0" borderId="70" xfId="5" applyNumberFormat="1" applyFont="1" applyFill="1" applyBorder="1" applyAlignment="1">
      <alignment horizontal="center" vertical="top"/>
    </xf>
    <xf numFmtId="0" fontId="46" fillId="0" borderId="8" xfId="5" applyFont="1" applyFill="1" applyBorder="1" applyAlignment="1">
      <alignment horizontal="center" vertical="top"/>
    </xf>
    <xf numFmtId="164" fontId="46" fillId="0" borderId="79" xfId="5" applyNumberFormat="1" applyFont="1" applyFill="1" applyBorder="1" applyAlignment="1">
      <alignment horizontal="center" vertical="top"/>
    </xf>
    <xf numFmtId="164" fontId="46" fillId="0" borderId="9" xfId="5" applyNumberFormat="1" applyFont="1" applyFill="1" applyBorder="1" applyAlignment="1">
      <alignment horizontal="center" vertical="top"/>
    </xf>
    <xf numFmtId="2" fontId="46" fillId="0" borderId="78" xfId="5" applyNumberFormat="1" applyFont="1" applyFill="1" applyBorder="1" applyAlignment="1">
      <alignment horizontal="center" vertical="top"/>
    </xf>
    <xf numFmtId="2" fontId="5" fillId="5" borderId="13" xfId="5" applyNumberFormat="1" applyFont="1" applyFill="1" applyBorder="1" applyAlignment="1">
      <alignment horizontal="center" vertical="top"/>
    </xf>
    <xf numFmtId="165" fontId="46" fillId="0" borderId="61" xfId="5" applyNumberFormat="1" applyFont="1" applyFill="1" applyBorder="1" applyAlignment="1">
      <alignment horizontal="center" vertical="top"/>
    </xf>
    <xf numFmtId="165" fontId="46" fillId="0" borderId="57" xfId="5" applyNumberFormat="1" applyFont="1" applyFill="1" applyBorder="1" applyAlignment="1">
      <alignment horizontal="center" vertical="top"/>
    </xf>
    <xf numFmtId="165" fontId="6" fillId="0" borderId="6" xfId="5" applyNumberFormat="1" applyFont="1" applyFill="1" applyBorder="1" applyAlignment="1">
      <alignment horizontal="center" vertical="top"/>
    </xf>
    <xf numFmtId="165" fontId="6" fillId="0" borderId="19" xfId="5" applyNumberFormat="1" applyFont="1" applyFill="1" applyBorder="1" applyAlignment="1">
      <alignment horizontal="center" vertical="top"/>
    </xf>
    <xf numFmtId="165" fontId="5" fillId="5" borderId="13" xfId="5" applyNumberFormat="1" applyFont="1" applyFill="1" applyBorder="1" applyAlignment="1">
      <alignment horizontal="center" vertical="top"/>
    </xf>
    <xf numFmtId="164" fontId="46" fillId="0" borderId="15" xfId="5" applyNumberFormat="1" applyFont="1" applyFill="1" applyBorder="1" applyAlignment="1">
      <alignment horizontal="center" vertical="top"/>
    </xf>
    <xf numFmtId="164" fontId="46" fillId="0" borderId="25" xfId="5" applyNumberFormat="1" applyFont="1" applyFill="1" applyBorder="1" applyAlignment="1">
      <alignment horizontal="center" vertical="top"/>
    </xf>
    <xf numFmtId="0" fontId="53" fillId="0" borderId="54" xfId="5" applyFont="1" applyFill="1" applyBorder="1" applyAlignment="1">
      <alignment vertical="top" wrapText="1"/>
    </xf>
    <xf numFmtId="164" fontId="53" fillId="0" borderId="57" xfId="5" applyNumberFormat="1" applyFont="1" applyFill="1" applyBorder="1" applyAlignment="1">
      <alignment horizontal="center" vertical="top"/>
    </xf>
    <xf numFmtId="165" fontId="38" fillId="6" borderId="12" xfId="5" applyNumberFormat="1" applyFont="1" applyFill="1" applyBorder="1" applyAlignment="1">
      <alignment horizontal="center" vertical="top"/>
    </xf>
    <xf numFmtId="165" fontId="2" fillId="0" borderId="0" xfId="5" applyNumberFormat="1" applyFont="1" applyAlignment="1">
      <alignment vertical="top" wrapText="1"/>
    </xf>
    <xf numFmtId="0" fontId="73" fillId="0" borderId="18" xfId="5" applyFont="1" applyFill="1" applyBorder="1" applyAlignment="1">
      <alignment horizontal="center" vertical="top"/>
    </xf>
    <xf numFmtId="0" fontId="73" fillId="0" borderId="47" xfId="5" applyFont="1" applyFill="1" applyBorder="1" applyAlignment="1">
      <alignment horizontal="center" vertical="top"/>
    </xf>
    <xf numFmtId="165" fontId="73" fillId="0" borderId="37" xfId="5" applyNumberFormat="1" applyFont="1" applyFill="1" applyBorder="1" applyAlignment="1">
      <alignment horizontal="center" vertical="top"/>
    </xf>
    <xf numFmtId="165" fontId="73" fillId="0" borderId="19" xfId="5" applyNumberFormat="1" applyFont="1" applyFill="1" applyBorder="1" applyAlignment="1">
      <alignment horizontal="center" vertical="top"/>
    </xf>
    <xf numFmtId="165" fontId="73" fillId="0" borderId="0" xfId="5" applyNumberFormat="1" applyFont="1" applyFill="1" applyBorder="1" applyAlignment="1">
      <alignment horizontal="center" vertical="top"/>
    </xf>
    <xf numFmtId="165" fontId="73" fillId="0" borderId="18" xfId="5" applyNumberFormat="1" applyFont="1" applyFill="1" applyBorder="1" applyAlignment="1">
      <alignment horizontal="center" vertical="top"/>
    </xf>
    <xf numFmtId="0" fontId="6" fillId="0" borderId="51" xfId="0" applyFont="1" applyBorder="1" applyAlignment="1">
      <alignment horizontal="center" vertical="top" wrapText="1"/>
    </xf>
    <xf numFmtId="164" fontId="6" fillId="0" borderId="78" xfId="0" applyNumberFormat="1" applyFont="1" applyFill="1" applyBorder="1" applyAlignment="1">
      <alignment horizontal="center" vertical="center"/>
    </xf>
    <xf numFmtId="164" fontId="6" fillId="0" borderId="62" xfId="0" applyNumberFormat="1" applyFont="1" applyFill="1" applyBorder="1" applyAlignment="1">
      <alignment horizontal="center" vertical="center"/>
    </xf>
    <xf numFmtId="165" fontId="5" fillId="5" borderId="29" xfId="0" applyNumberFormat="1" applyFont="1" applyFill="1" applyBorder="1" applyAlignment="1">
      <alignment horizontal="center" vertical="center"/>
    </xf>
    <xf numFmtId="165" fontId="5" fillId="5" borderId="13" xfId="0" applyNumberFormat="1" applyFont="1" applyFill="1" applyBorder="1" applyAlignment="1">
      <alignment horizontal="center" vertical="center" wrapText="1"/>
    </xf>
    <xf numFmtId="165" fontId="5" fillId="5" borderId="1" xfId="0" applyNumberFormat="1" applyFont="1" applyFill="1" applyBorder="1" applyAlignment="1">
      <alignment horizontal="center" vertical="center" wrapText="1"/>
    </xf>
    <xf numFmtId="165" fontId="5" fillId="6" borderId="49" xfId="0" applyNumberFormat="1" applyFont="1" applyFill="1" applyBorder="1" applyAlignment="1">
      <alignment horizontal="center" vertical="top"/>
    </xf>
    <xf numFmtId="165" fontId="46" fillId="0" borderId="78" xfId="0" applyNumberFormat="1" applyFont="1" applyFill="1" applyBorder="1" applyAlignment="1">
      <alignment horizontal="center" vertical="center"/>
    </xf>
    <xf numFmtId="165" fontId="46" fillId="0" borderId="28" xfId="0" applyNumberFormat="1" applyFont="1" applyFill="1" applyBorder="1" applyAlignment="1">
      <alignment horizontal="center" vertical="center"/>
    </xf>
    <xf numFmtId="165" fontId="46" fillId="0" borderId="15" xfId="0" applyNumberFormat="1" applyFont="1" applyFill="1" applyBorder="1" applyAlignment="1">
      <alignment horizontal="center" vertical="center"/>
    </xf>
    <xf numFmtId="165" fontId="46" fillId="0" borderId="14" xfId="0" applyNumberFormat="1" applyFont="1" applyFill="1" applyBorder="1" applyAlignment="1">
      <alignment horizontal="center" vertical="center"/>
    </xf>
    <xf numFmtId="164" fontId="74" fillId="0" borderId="14" xfId="0" applyNumberFormat="1" applyFont="1" applyFill="1" applyBorder="1" applyAlignment="1">
      <alignment horizontal="center" vertical="center"/>
    </xf>
    <xf numFmtId="0" fontId="32" fillId="0" borderId="0" xfId="0" applyFont="1" applyAlignment="1">
      <alignment vertical="top"/>
    </xf>
    <xf numFmtId="49" fontId="5" fillId="3" borderId="3" xfId="0" applyNumberFormat="1" applyFont="1" applyFill="1" applyBorder="1" applyAlignment="1">
      <alignment horizontal="center" vertical="top"/>
    </xf>
    <xf numFmtId="49" fontId="5" fillId="11" borderId="23" xfId="0" applyNumberFormat="1" applyFont="1" applyFill="1" applyBorder="1" applyAlignment="1">
      <alignment horizontal="center" vertical="top"/>
    </xf>
    <xf numFmtId="0" fontId="5" fillId="11" borderId="4" xfId="0" applyFont="1" applyFill="1" applyBorder="1" applyAlignment="1">
      <alignment horizontal="left" vertical="top" wrapText="1"/>
    </xf>
    <xf numFmtId="0" fontId="5" fillId="11" borderId="23" xfId="0" applyFont="1" applyFill="1" applyBorder="1" applyAlignment="1">
      <alignment horizontal="left" vertical="top" wrapText="1"/>
    </xf>
    <xf numFmtId="0" fontId="5" fillId="11" borderId="33" xfId="0" applyFont="1" applyFill="1" applyBorder="1" applyAlignment="1">
      <alignment horizontal="left" vertical="top" wrapText="1"/>
    </xf>
    <xf numFmtId="0" fontId="4" fillId="11" borderId="32" xfId="0" applyFont="1" applyFill="1" applyBorder="1" applyAlignment="1">
      <alignment horizontal="left" vertical="top" wrapText="1"/>
    </xf>
    <xf numFmtId="0" fontId="6" fillId="11" borderId="60" xfId="0" applyFont="1" applyFill="1" applyBorder="1" applyAlignment="1">
      <alignment horizontal="left" vertical="top" wrapText="1"/>
    </xf>
    <xf numFmtId="0" fontId="19" fillId="0" borderId="5" xfId="0" applyFont="1" applyBorder="1" applyAlignment="1">
      <alignment horizontal="center" vertical="center"/>
    </xf>
    <xf numFmtId="164" fontId="24" fillId="0" borderId="76" xfId="0" applyNumberFormat="1" applyFont="1" applyBorder="1" applyAlignment="1">
      <alignment horizontal="center" vertical="center"/>
    </xf>
    <xf numFmtId="164" fontId="24" fillId="0" borderId="14" xfId="0" applyNumberFormat="1" applyFont="1" applyBorder="1" applyAlignment="1">
      <alignment horizontal="center" vertical="center"/>
    </xf>
    <xf numFmtId="164" fontId="24" fillId="0" borderId="25" xfId="0" applyNumberFormat="1" applyFont="1" applyBorder="1" applyAlignment="1">
      <alignment horizontal="center" vertical="center" wrapText="1"/>
    </xf>
    <xf numFmtId="164" fontId="24" fillId="4" borderId="5" xfId="0" applyNumberFormat="1" applyFont="1" applyFill="1" applyBorder="1" applyAlignment="1">
      <alignment horizontal="center" vertical="center" wrapText="1"/>
    </xf>
    <xf numFmtId="0" fontId="10" fillId="0" borderId="52" xfId="0" applyFont="1" applyFill="1" applyBorder="1" applyAlignment="1">
      <alignment horizontal="left" vertical="top"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19" fillId="0" borderId="55" xfId="0" applyFont="1" applyFill="1" applyBorder="1" applyAlignment="1">
      <alignment horizontal="center" vertical="top" wrapText="1"/>
    </xf>
    <xf numFmtId="164" fontId="24" fillId="0" borderId="36" xfId="0" applyNumberFormat="1" applyFont="1" applyFill="1" applyBorder="1" applyAlignment="1">
      <alignment horizontal="center" vertical="center"/>
    </xf>
    <xf numFmtId="164" fontId="24" fillId="0" borderId="38" xfId="0" applyNumberFormat="1" applyFont="1" applyFill="1" applyBorder="1" applyAlignment="1">
      <alignment horizontal="center" vertical="center"/>
    </xf>
    <xf numFmtId="164" fontId="24" fillId="0" borderId="55" xfId="0" applyNumberFormat="1" applyFont="1" applyFill="1" applyBorder="1" applyAlignment="1">
      <alignment horizontal="center" vertical="center"/>
    </xf>
    <xf numFmtId="0" fontId="10" fillId="0" borderId="54" xfId="0" applyFont="1" applyFill="1" applyBorder="1" applyAlignment="1">
      <alignment horizontal="left" vertical="top" wrapText="1"/>
    </xf>
    <xf numFmtId="0" fontId="2" fillId="0" borderId="57"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19" fillId="0" borderId="51" xfId="0" applyFont="1" applyFill="1" applyBorder="1" applyAlignment="1">
      <alignment horizontal="center" vertical="top" wrapText="1"/>
    </xf>
    <xf numFmtId="164" fontId="24" fillId="0" borderId="78" xfId="0" applyNumberFormat="1" applyFont="1" applyFill="1" applyBorder="1" applyAlignment="1">
      <alignment horizontal="center" vertical="center"/>
    </xf>
    <xf numFmtId="164" fontId="24" fillId="0" borderId="57" xfId="0" applyNumberFormat="1" applyFont="1" applyFill="1" applyBorder="1" applyAlignment="1">
      <alignment horizontal="center" vertical="center"/>
    </xf>
    <xf numFmtId="164" fontId="24" fillId="0" borderId="70" xfId="0" applyNumberFormat="1" applyFont="1" applyFill="1" applyBorder="1" applyAlignment="1">
      <alignment horizontal="center" vertical="center"/>
    </xf>
    <xf numFmtId="164" fontId="24" fillId="0" borderId="51" xfId="0" applyNumberFormat="1" applyFont="1" applyFill="1" applyBorder="1" applyAlignment="1">
      <alignment horizontal="center" vertical="center"/>
    </xf>
    <xf numFmtId="0" fontId="10" fillId="0" borderId="68" xfId="0" applyFont="1" applyFill="1" applyBorder="1" applyAlignment="1">
      <alignment horizontal="left" vertical="top" wrapText="1"/>
    </xf>
    <xf numFmtId="0" fontId="19" fillId="0" borderId="51" xfId="0" applyFont="1" applyFill="1" applyBorder="1" applyAlignment="1">
      <alignment horizontal="center" vertical="top"/>
    </xf>
    <xf numFmtId="0" fontId="19" fillId="0" borderId="18" xfId="0" applyFont="1" applyFill="1" applyBorder="1" applyAlignment="1">
      <alignment horizontal="center" vertical="top"/>
    </xf>
    <xf numFmtId="164" fontId="24" fillId="0" borderId="28" xfId="0" applyNumberFormat="1" applyFont="1" applyFill="1" applyBorder="1" applyAlignment="1">
      <alignment horizontal="center" vertical="center"/>
    </xf>
    <xf numFmtId="164" fontId="24" fillId="0" borderId="0" xfId="0" applyNumberFormat="1" applyFont="1" applyFill="1" applyBorder="1" applyAlignment="1">
      <alignment horizontal="center" vertical="center"/>
    </xf>
    <xf numFmtId="164" fontId="24" fillId="0" borderId="18" xfId="0" applyNumberFormat="1" applyFont="1" applyFill="1" applyBorder="1" applyAlignment="1">
      <alignment horizontal="center" vertical="center"/>
    </xf>
    <xf numFmtId="0" fontId="2" fillId="0" borderId="56" xfId="0" applyFont="1" applyFill="1" applyBorder="1" applyAlignment="1">
      <alignment horizontal="center" vertical="center" wrapText="1"/>
    </xf>
    <xf numFmtId="0" fontId="10" fillId="0" borderId="40" xfId="0" applyFont="1" applyFill="1" applyBorder="1" applyAlignment="1">
      <alignment horizontal="left" vertical="top" wrapText="1"/>
    </xf>
    <xf numFmtId="49" fontId="19" fillId="0" borderId="42" xfId="0" applyNumberFormat="1" applyFont="1" applyBorder="1" applyAlignment="1">
      <alignment horizontal="center" vertical="top"/>
    </xf>
    <xf numFmtId="49" fontId="19" fillId="0" borderId="43" xfId="0" applyNumberFormat="1" applyFont="1" applyBorder="1" applyAlignment="1">
      <alignment horizontal="center" vertical="top"/>
    </xf>
    <xf numFmtId="0" fontId="29" fillId="5" borderId="12" xfId="0" applyFont="1" applyFill="1" applyBorder="1" applyAlignment="1">
      <alignment horizontal="center" vertical="top"/>
    </xf>
    <xf numFmtId="164" fontId="28" fillId="5" borderId="29" xfId="0" applyNumberFormat="1" applyFont="1" applyFill="1" applyBorder="1" applyAlignment="1">
      <alignment horizontal="center" vertical="center"/>
    </xf>
    <xf numFmtId="164" fontId="28" fillId="5" borderId="21" xfId="0" applyNumberFormat="1" applyFont="1" applyFill="1" applyBorder="1" applyAlignment="1">
      <alignment horizontal="center" vertical="center"/>
    </xf>
    <xf numFmtId="164" fontId="28" fillId="5" borderId="12" xfId="0" applyNumberFormat="1" applyFont="1" applyFill="1" applyBorder="1" applyAlignment="1">
      <alignment horizontal="center" vertical="center"/>
    </xf>
    <xf numFmtId="0" fontId="15" fillId="0" borderId="43" xfId="0" applyFont="1" applyBorder="1"/>
    <xf numFmtId="0" fontId="15" fillId="0" borderId="1" xfId="0" applyFont="1" applyBorder="1"/>
    <xf numFmtId="0" fontId="15" fillId="0" borderId="45" xfId="0" applyFont="1" applyBorder="1"/>
    <xf numFmtId="0" fontId="4" fillId="0" borderId="15" xfId="0" applyFont="1" applyFill="1" applyBorder="1" applyAlignment="1">
      <alignment horizontal="left" vertical="top" wrapText="1"/>
    </xf>
    <xf numFmtId="0" fontId="4" fillId="0" borderId="61" xfId="0" applyFont="1" applyFill="1" applyBorder="1" applyAlignment="1">
      <alignment horizontal="left" vertical="top" wrapText="1"/>
    </xf>
    <xf numFmtId="49" fontId="2" fillId="0" borderId="43" xfId="0" applyNumberFormat="1" applyFont="1" applyBorder="1" applyAlignment="1">
      <alignment horizontal="center" vertical="top"/>
    </xf>
    <xf numFmtId="0" fontId="4" fillId="0" borderId="13" xfId="0" applyFont="1" applyFill="1" applyBorder="1" applyAlignment="1">
      <alignment horizontal="left" vertical="top"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164" fontId="6" fillId="0" borderId="65"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5"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164" fontId="6" fillId="4" borderId="75" xfId="0" applyNumberFormat="1" applyFont="1" applyFill="1" applyBorder="1" applyAlignment="1">
      <alignment horizontal="center" vertical="center" wrapText="1"/>
    </xf>
    <xf numFmtId="0" fontId="4" fillId="0" borderId="39" xfId="0" applyFont="1" applyFill="1" applyBorder="1" applyAlignment="1">
      <alignment horizontal="left" vertical="top"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164" fontId="6" fillId="0" borderId="47" xfId="0" applyNumberFormat="1" applyFont="1" applyFill="1" applyBorder="1" applyAlignment="1">
      <alignment horizontal="center" vertical="center"/>
    </xf>
    <xf numFmtId="0" fontId="4" fillId="0" borderId="6" xfId="0" applyFont="1" applyFill="1" applyBorder="1" applyAlignment="1">
      <alignment horizontal="left" vertical="top"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164" fontId="5" fillId="3" borderId="4" xfId="0" applyNumberFormat="1" applyFont="1" applyFill="1" applyBorder="1" applyAlignment="1">
      <alignment horizontal="center" vertical="center"/>
    </xf>
    <xf numFmtId="0" fontId="10" fillId="0" borderId="41" xfId="0" applyFont="1" applyFill="1" applyBorder="1" applyAlignment="1">
      <alignment horizontal="left" vertical="top" wrapText="1"/>
    </xf>
    <xf numFmtId="164" fontId="5" fillId="3" borderId="22" xfId="0" applyNumberFormat="1" applyFont="1" applyFill="1" applyBorder="1" applyAlignment="1">
      <alignment horizontal="center" vertical="center"/>
    </xf>
    <xf numFmtId="164" fontId="6" fillId="4" borderId="35" xfId="0" applyNumberFormat="1" applyFont="1" applyFill="1" applyBorder="1" applyAlignment="1">
      <alignment horizontal="center" vertical="center" wrapText="1"/>
    </xf>
    <xf numFmtId="0" fontId="2" fillId="0" borderId="41" xfId="0" applyFont="1" applyFill="1" applyBorder="1" applyAlignment="1">
      <alignment horizontal="center" vertical="top" wrapText="1"/>
    </xf>
    <xf numFmtId="0" fontId="24" fillId="0" borderId="41" xfId="0" applyFont="1" applyFill="1" applyBorder="1" applyAlignment="1">
      <alignment horizontal="left" vertical="top" wrapText="1"/>
    </xf>
    <xf numFmtId="164" fontId="28" fillId="6" borderId="33" xfId="0" applyNumberFormat="1" applyFont="1" applyFill="1" applyBorder="1" applyAlignment="1">
      <alignment horizontal="center" vertical="center"/>
    </xf>
    <xf numFmtId="0" fontId="15" fillId="0" borderId="0" xfId="0" applyFont="1" applyAlignment="1">
      <alignment vertical="top" wrapText="1"/>
    </xf>
    <xf numFmtId="164" fontId="24" fillId="0" borderId="37" xfId="0" applyNumberFormat="1" applyFont="1" applyBorder="1" applyAlignment="1">
      <alignment horizontal="center" vertical="center"/>
    </xf>
    <xf numFmtId="164" fontId="77" fillId="0" borderId="14" xfId="0" applyNumberFormat="1" applyFont="1" applyBorder="1" applyAlignment="1">
      <alignment horizontal="center" vertical="center"/>
    </xf>
    <xf numFmtId="164" fontId="78" fillId="5" borderId="29" xfId="0" applyNumberFormat="1" applyFont="1" applyFill="1" applyBorder="1" applyAlignment="1">
      <alignment horizontal="center" vertical="center"/>
    </xf>
    <xf numFmtId="164" fontId="78" fillId="6" borderId="33" xfId="0" applyNumberFormat="1" applyFont="1" applyFill="1" applyBorder="1" applyAlignment="1">
      <alignment horizontal="center" vertical="center"/>
    </xf>
    <xf numFmtId="164" fontId="73" fillId="0" borderId="14" xfId="5" applyNumberFormat="1" applyFont="1" applyFill="1" applyBorder="1" applyAlignment="1">
      <alignment horizontal="center" vertical="top"/>
    </xf>
    <xf numFmtId="0" fontId="6" fillId="0" borderId="61" xfId="0" applyFont="1" applyBorder="1" applyAlignment="1">
      <alignment horizontal="left" vertical="top" wrapText="1"/>
    </xf>
    <xf numFmtId="0" fontId="7" fillId="0" borderId="57" xfId="0" applyFont="1" applyBorder="1" applyAlignment="1">
      <alignment vertical="top" wrapText="1"/>
    </xf>
    <xf numFmtId="0" fontId="7" fillId="0" borderId="56" xfId="0" applyFont="1" applyBorder="1" applyAlignment="1">
      <alignment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5" fillId="5" borderId="3" xfId="0" applyFont="1" applyFill="1" applyBorder="1" applyAlignment="1">
      <alignment horizontal="right" vertical="top" wrapText="1"/>
    </xf>
    <xf numFmtId="0" fontId="7" fillId="0" borderId="4" xfId="0" applyFont="1" applyBorder="1" applyAlignment="1">
      <alignment vertical="top" wrapText="1"/>
    </xf>
    <xf numFmtId="0" fontId="7" fillId="0" borderId="60" xfId="0" applyFont="1" applyBorder="1" applyAlignment="1">
      <alignment vertical="top" wrapText="1"/>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0" fontId="6" fillId="0" borderId="71" xfId="0" applyFont="1" applyBorder="1" applyAlignment="1">
      <alignment horizontal="left" vertical="top" wrapText="1"/>
    </xf>
    <xf numFmtId="0" fontId="7" fillId="0" borderId="36" xfId="0" applyFont="1" applyBorder="1" applyAlignment="1">
      <alignment vertical="top" wrapText="1"/>
    </xf>
    <xf numFmtId="0" fontId="7" fillId="0" borderId="74" xfId="0" applyFont="1" applyBorder="1" applyAlignment="1">
      <alignment vertical="top" wrapText="1"/>
    </xf>
    <xf numFmtId="164" fontId="22" fillId="0" borderId="54" xfId="0" applyNumberFormat="1" applyFont="1" applyBorder="1" applyAlignment="1">
      <alignment horizontal="center"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6"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164" fontId="22" fillId="0" borderId="44" xfId="0" applyNumberFormat="1" applyFont="1" applyBorder="1" applyAlignment="1">
      <alignment horizontal="center" vertical="top" wrapText="1"/>
    </xf>
    <xf numFmtId="0" fontId="15" fillId="0" borderId="43" xfId="0" applyFont="1" applyBorder="1" applyAlignment="1">
      <alignment horizontal="center" vertical="top" wrapText="1"/>
    </xf>
    <xf numFmtId="0" fontId="15" fillId="0" borderId="45" xfId="0" applyFont="1" applyBorder="1" applyAlignment="1">
      <alignment horizontal="center" vertical="top"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0" fontId="6" fillId="0" borderId="54" xfId="0" applyFont="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0" fontId="7" fillId="0" borderId="70" xfId="0" applyFont="1" applyBorder="1" applyAlignment="1">
      <alignment vertical="top" wrapText="1"/>
    </xf>
    <xf numFmtId="0" fontId="3" fillId="0" borderId="32" xfId="0" applyFont="1" applyBorder="1" applyAlignment="1">
      <alignment horizontal="center"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7" fillId="0" borderId="38" xfId="0" applyFont="1" applyBorder="1" applyAlignment="1">
      <alignment vertical="top" wrapText="1"/>
    </xf>
    <xf numFmtId="164" fontId="22" fillId="0" borderId="68" xfId="0" applyNumberFormat="1" applyFont="1" applyBorder="1" applyAlignment="1">
      <alignment horizontal="center" vertical="top" wrapText="1"/>
    </xf>
    <xf numFmtId="164" fontId="22" fillId="0" borderId="58" xfId="0" applyNumberFormat="1" applyFont="1" applyBorder="1" applyAlignment="1">
      <alignment horizontal="center" vertical="top" wrapText="1"/>
    </xf>
    <xf numFmtId="164" fontId="22" fillId="0" borderId="64" xfId="0" applyNumberFormat="1" applyFont="1" applyBorder="1" applyAlignment="1">
      <alignment horizontal="center" vertical="top" wrapText="1"/>
    </xf>
    <xf numFmtId="49" fontId="5" fillId="3" borderId="2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6" borderId="23" xfId="0" applyNumberFormat="1" applyFont="1" applyFill="1" applyBorder="1" applyAlignment="1">
      <alignment horizontal="right" vertical="top"/>
    </xf>
    <xf numFmtId="0" fontId="2" fillId="6" borderId="53" xfId="0" applyFont="1" applyFill="1" applyBorder="1" applyAlignment="1">
      <alignment horizontal="center" vertical="top"/>
    </xf>
    <xf numFmtId="0" fontId="2" fillId="6" borderId="21" xfId="0" applyFont="1" applyFill="1" applyBorder="1" applyAlignment="1">
      <alignment horizontal="center" vertical="top"/>
    </xf>
    <xf numFmtId="0" fontId="2" fillId="6" borderId="48" xfId="0" applyFont="1" applyFill="1" applyBorder="1" applyAlignment="1">
      <alignment horizontal="center" vertical="top"/>
    </xf>
    <xf numFmtId="49" fontId="4" fillId="0" borderId="67" xfId="0" applyNumberFormat="1" applyFont="1" applyFill="1" applyBorder="1" applyAlignment="1">
      <alignment horizontal="left" vertical="top" wrapText="1"/>
    </xf>
    <xf numFmtId="0" fontId="15" fillId="0" borderId="67" xfId="0" applyFont="1" applyBorder="1" applyAlignment="1">
      <alignment horizontal="left" vertical="top" wrapText="1"/>
    </xf>
    <xf numFmtId="49" fontId="20" fillId="0" borderId="0" xfId="0" applyNumberFormat="1" applyFont="1" applyFill="1" applyBorder="1" applyAlignment="1">
      <alignment horizontal="center" vertical="top" wrapText="1"/>
    </xf>
    <xf numFmtId="0" fontId="7" fillId="0" borderId="0" xfId="0" applyFont="1" applyAlignment="1">
      <alignment vertical="top" wrapText="1"/>
    </xf>
    <xf numFmtId="49" fontId="5" fillId="0" borderId="26" xfId="0" applyNumberFormat="1" applyFont="1" applyBorder="1" applyAlignment="1">
      <alignment horizontal="center" vertical="top" wrapText="1"/>
    </xf>
    <xf numFmtId="0" fontId="7" fillId="0" borderId="30" xfId="0" applyFont="1" applyBorder="1" applyAlignment="1">
      <alignment horizontal="center" vertical="top" wrapText="1"/>
    </xf>
    <xf numFmtId="0" fontId="4" fillId="0" borderId="27" xfId="0" applyFont="1" applyFill="1" applyBorder="1" applyAlignment="1">
      <alignment horizontal="left" vertical="top" wrapText="1"/>
    </xf>
    <xf numFmtId="0" fontId="4" fillId="0" borderId="31" xfId="0" applyFont="1" applyFill="1" applyBorder="1" applyAlignment="1">
      <alignment horizontal="left" vertical="top" wrapText="1"/>
    </xf>
    <xf numFmtId="49" fontId="17" fillId="0" borderId="5"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0" xfId="0" applyNumberFormat="1" applyFont="1" applyBorder="1" applyAlignment="1">
      <alignment horizontal="center" vertical="top" wrapText="1"/>
    </xf>
    <xf numFmtId="0" fontId="7" fillId="0" borderId="42" xfId="0" applyFont="1" applyBorder="1" applyAlignment="1">
      <alignment horizontal="center" vertical="top" wrapText="1"/>
    </xf>
    <xf numFmtId="0" fontId="4" fillId="0" borderId="34" xfId="0" applyFont="1" applyBorder="1" applyAlignment="1">
      <alignment horizontal="left" vertical="top" wrapText="1"/>
    </xf>
    <xf numFmtId="0" fontId="7" fillId="0" borderId="39" xfId="0" applyFont="1" applyBorder="1" applyAlignment="1">
      <alignmen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67" xfId="0" applyFont="1" applyFill="1" applyBorder="1" applyAlignment="1">
      <alignment horizontal="left" vertical="top" wrapText="1"/>
    </xf>
    <xf numFmtId="0" fontId="5" fillId="3" borderId="75" xfId="0" applyFont="1" applyFill="1" applyBorder="1" applyAlignment="1">
      <alignment horizontal="left" vertical="top" wrapText="1"/>
    </xf>
    <xf numFmtId="0" fontId="6" fillId="0" borderId="6" xfId="0" applyFont="1" applyBorder="1" applyAlignment="1">
      <alignment horizontal="left" vertical="top" wrapText="1"/>
    </xf>
    <xf numFmtId="0" fontId="26" fillId="0" borderId="39" xfId="0" applyFont="1" applyBorder="1" applyAlignment="1">
      <alignment vertical="top" wrapText="1"/>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30"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2" borderId="4" xfId="0" applyNumberFormat="1" applyFont="1" applyFill="1" applyBorder="1" applyAlignment="1">
      <alignment horizontal="right" vertical="top"/>
    </xf>
    <xf numFmtId="49" fontId="5" fillId="2" borderId="60" xfId="0" applyNumberFormat="1" applyFont="1" applyFill="1" applyBorder="1" applyAlignment="1">
      <alignment horizontal="right" vertical="top"/>
    </xf>
    <xf numFmtId="0" fontId="5" fillId="3" borderId="24" xfId="0" applyFont="1" applyFill="1" applyBorder="1" applyAlignment="1">
      <alignment horizontal="left" vertical="top" wrapText="1"/>
    </xf>
    <xf numFmtId="49" fontId="5" fillId="0" borderId="19" xfId="0" applyNumberFormat="1" applyFont="1" applyBorder="1" applyAlignment="1">
      <alignment horizontal="center" vertical="top" wrapText="1"/>
    </xf>
    <xf numFmtId="0" fontId="7" fillId="0" borderId="19" xfId="0" applyFont="1" applyBorder="1" applyAlignment="1">
      <alignment horizontal="center" vertical="top" wrapText="1"/>
    </xf>
    <xf numFmtId="0" fontId="4" fillId="0" borderId="20" xfId="0" applyFont="1" applyFill="1" applyBorder="1" applyAlignment="1">
      <alignment horizontal="left" vertical="top" wrapText="1"/>
    </xf>
    <xf numFmtId="49" fontId="17" fillId="0" borderId="18"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8" xfId="0" applyNumberFormat="1" applyFont="1" applyBorder="1" applyAlignment="1">
      <alignment horizontal="center" vertical="top" wrapText="1"/>
    </xf>
    <xf numFmtId="0" fontId="7" fillId="0" borderId="18" xfId="0" applyFont="1" applyBorder="1" applyAlignment="1">
      <alignment horizontal="center"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7" fillId="0" borderId="55" xfId="0" applyFont="1" applyBorder="1" applyAlignment="1">
      <alignment horizontal="center" vertical="top" wrapText="1"/>
    </xf>
    <xf numFmtId="0" fontId="24" fillId="0" borderId="34" xfId="0" applyNumberFormat="1" applyFont="1" applyFill="1" applyBorder="1" applyAlignment="1">
      <alignment horizontal="left" vertical="top" wrapText="1"/>
    </xf>
    <xf numFmtId="0" fontId="15" fillId="0" borderId="39" xfId="0" applyFont="1" applyBorder="1" applyAlignment="1">
      <alignment horizontal="left" vertical="top" wrapText="1"/>
    </xf>
    <xf numFmtId="0" fontId="24" fillId="0" borderId="34" xfId="0" applyFont="1" applyFill="1" applyBorder="1" applyAlignment="1">
      <alignment vertical="top" wrapText="1"/>
    </xf>
    <xf numFmtId="0" fontId="15" fillId="0" borderId="39" xfId="0" applyFont="1" applyBorder="1" applyAlignment="1">
      <alignment vertical="top" wrapText="1"/>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67" xfId="0" applyNumberFormat="1" applyFont="1" applyFill="1" applyBorder="1" applyAlignment="1">
      <alignment horizontal="left" vertical="top"/>
    </xf>
    <xf numFmtId="49" fontId="5" fillId="3" borderId="75" xfId="0" applyNumberFormat="1" applyFont="1" applyFill="1" applyBorder="1" applyAlignment="1">
      <alignment horizontal="left" vertical="top"/>
    </xf>
    <xf numFmtId="49" fontId="5" fillId="2" borderId="52"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25" xfId="0" applyFont="1" applyFill="1" applyBorder="1" applyAlignment="1">
      <alignment vertical="top" wrapText="1"/>
    </xf>
    <xf numFmtId="0" fontId="4" fillId="0" borderId="63" xfId="0" applyFont="1" applyFill="1" applyBorder="1" applyAlignment="1">
      <alignment vertical="top" wrapText="1"/>
    </xf>
    <xf numFmtId="49" fontId="2" fillId="0" borderId="5" xfId="0" applyNumberFormat="1" applyFont="1" applyBorder="1" applyAlignment="1">
      <alignment horizontal="center" vertical="top"/>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49" fontId="5" fillId="3" borderId="24" xfId="0" applyNumberFormat="1" applyFont="1" applyFill="1" applyBorder="1" applyAlignment="1">
      <alignment horizontal="left" vertical="top"/>
    </xf>
    <xf numFmtId="49" fontId="5" fillId="2" borderId="59"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0" borderId="19" xfId="0" applyNumberFormat="1" applyFont="1" applyBorder="1" applyAlignment="1">
      <alignment horizontal="center" vertical="top"/>
    </xf>
    <xf numFmtId="0" fontId="4" fillId="0" borderId="7" xfId="0" applyFont="1" applyFill="1" applyBorder="1" applyAlignment="1">
      <alignment vertical="top" wrapText="1"/>
    </xf>
    <xf numFmtId="49" fontId="2" fillId="0" borderId="51" xfId="0" applyNumberFormat="1" applyFont="1" applyBorder="1" applyAlignment="1">
      <alignment horizontal="center" vertical="top"/>
    </xf>
    <xf numFmtId="0" fontId="6" fillId="0" borderId="65" xfId="0" applyFont="1" applyFill="1" applyBorder="1" applyAlignment="1">
      <alignment horizontal="left" vertical="top" wrapText="1"/>
    </xf>
    <xf numFmtId="0" fontId="6" fillId="0" borderId="28" xfId="0" applyFont="1" applyFill="1" applyBorder="1" applyAlignment="1">
      <alignment horizontal="left" vertical="top" wrapText="1"/>
    </xf>
    <xf numFmtId="0" fontId="6" fillId="0" borderId="41" xfId="0" applyFont="1" applyFill="1" applyBorder="1" applyAlignment="1">
      <alignment horizontal="left" vertical="top" wrapText="1"/>
    </xf>
    <xf numFmtId="0" fontId="7" fillId="0" borderId="41" xfId="0" applyFont="1" applyFill="1" applyBorder="1" applyAlignment="1">
      <alignment horizontal="left" vertical="top" wrapText="1"/>
    </xf>
    <xf numFmtId="49" fontId="2" fillId="0" borderId="64" xfId="0" applyNumberFormat="1" applyFont="1" applyBorder="1" applyAlignment="1">
      <alignment horizontal="center" vertical="top"/>
    </xf>
    <xf numFmtId="49" fontId="2" fillId="0" borderId="48" xfId="0" applyNumberFormat="1" applyFont="1" applyBorder="1" applyAlignment="1">
      <alignment horizontal="center" vertical="top"/>
    </xf>
    <xf numFmtId="49" fontId="2" fillId="0" borderId="5" xfId="0" applyNumberFormat="1" applyFont="1" applyBorder="1" applyAlignment="1">
      <alignment horizontal="center" vertical="top" wrapText="1"/>
    </xf>
    <xf numFmtId="1" fontId="6" fillId="0" borderId="34" xfId="0" applyNumberFormat="1" applyFont="1" applyFill="1" applyBorder="1" applyAlignment="1">
      <alignment horizontal="left" vertical="top" wrapText="1"/>
    </xf>
    <xf numFmtId="0" fontId="22" fillId="0" borderId="39" xfId="0" applyFont="1" applyBorder="1" applyAlignment="1">
      <alignment vertical="top" wrapText="1"/>
    </xf>
    <xf numFmtId="164" fontId="6" fillId="0" borderId="50" xfId="0" applyNumberFormat="1" applyFont="1" applyFill="1" applyBorder="1" applyAlignment="1">
      <alignment horizontal="left" vertical="center" wrapText="1"/>
    </xf>
    <xf numFmtId="164" fontId="6" fillId="0" borderId="42" xfId="0" applyNumberFormat="1" applyFont="1" applyFill="1" applyBorder="1" applyAlignment="1">
      <alignment horizontal="left" vertical="center" wrapText="1"/>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44" xfId="0" applyNumberFormat="1" applyFont="1" applyBorder="1" applyAlignment="1">
      <alignment horizontal="center" vertical="top"/>
    </xf>
    <xf numFmtId="49" fontId="17" fillId="0" borderId="50" xfId="0" applyNumberFormat="1" applyFont="1" applyBorder="1" applyAlignment="1">
      <alignment horizontal="center" vertical="top"/>
    </xf>
    <xf numFmtId="49" fontId="17" fillId="0" borderId="42"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42" xfId="0" applyNumberFormat="1" applyFont="1" applyBorder="1" applyAlignment="1">
      <alignment horizontal="center" vertical="top"/>
    </xf>
    <xf numFmtId="0" fontId="6" fillId="0" borderId="73" xfId="0" applyFont="1" applyBorder="1" applyAlignment="1">
      <alignment vertical="top" wrapText="1"/>
    </xf>
    <xf numFmtId="0" fontId="22" fillId="0" borderId="68" xfId="0" applyFont="1" applyBorder="1" applyAlignment="1">
      <alignment vertical="top" wrapText="1"/>
    </xf>
    <xf numFmtId="49" fontId="2" fillId="0" borderId="18" xfId="0" applyNumberFormat="1" applyFont="1" applyBorder="1" applyAlignment="1">
      <alignment horizontal="center" vertical="top"/>
    </xf>
    <xf numFmtId="164" fontId="6" fillId="0" borderId="18" xfId="0" applyNumberFormat="1" applyFont="1" applyFill="1" applyBorder="1" applyAlignment="1">
      <alignment horizontal="left" vertical="center"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0" fillId="0" borderId="23" xfId="0" applyBorder="1" applyAlignment="1">
      <alignment horizontal="left" vertical="top" wrapText="1"/>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0" fontId="5" fillId="11" borderId="22" xfId="0" applyFont="1" applyFill="1" applyBorder="1" applyAlignment="1">
      <alignment horizontal="left" vertical="top" wrapText="1"/>
    </xf>
    <xf numFmtId="0" fontId="0" fillId="11" borderId="23" xfId="0" applyFill="1" applyBorder="1" applyAlignment="1">
      <alignment horizontal="left" vertical="top" wrapText="1"/>
    </xf>
    <xf numFmtId="0" fontId="0" fillId="11" borderId="24" xfId="0"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0"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72"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49" fontId="5" fillId="0" borderId="9" xfId="0" applyNumberFormat="1" applyFont="1" applyBorder="1" applyAlignment="1">
      <alignment horizontal="center" vertical="top"/>
    </xf>
    <xf numFmtId="0" fontId="4" fillId="0" borderId="3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0" xfId="0" applyFont="1" applyFill="1" applyBorder="1" applyAlignment="1">
      <alignment horizontal="left" vertical="top" wrapText="1"/>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49" fontId="2" fillId="0" borderId="53" xfId="0" applyNumberFormat="1" applyFont="1" applyBorder="1" applyAlignment="1">
      <alignment horizontal="center" vertical="top"/>
    </xf>
    <xf numFmtId="0" fontId="2" fillId="0" borderId="67"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43"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0" fontId="4" fillId="0" borderId="0" xfId="0" applyFont="1" applyAlignment="1">
      <alignment vertical="top" wrapText="1"/>
    </xf>
    <xf numFmtId="0" fontId="0" fillId="0" borderId="0" xfId="0" applyAlignment="1">
      <alignment vertical="top" wrapText="1"/>
    </xf>
    <xf numFmtId="0" fontId="10"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50"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13" borderId="53" xfId="0" applyFont="1" applyFill="1" applyBorder="1" applyAlignment="1">
      <alignment horizontal="center" vertical="top"/>
    </xf>
    <xf numFmtId="0" fontId="2" fillId="13" borderId="21" xfId="0" applyFont="1" applyFill="1" applyBorder="1" applyAlignment="1">
      <alignment horizontal="center" vertical="top"/>
    </xf>
    <xf numFmtId="0" fontId="2" fillId="13" borderId="48" xfId="0" applyFont="1" applyFill="1" applyBorder="1" applyAlignment="1">
      <alignment horizontal="center" vertical="top"/>
    </xf>
    <xf numFmtId="0" fontId="6" fillId="10" borderId="54" xfId="0" applyFont="1" applyFill="1" applyBorder="1" applyAlignment="1">
      <alignment horizontal="left" vertical="top" wrapText="1"/>
    </xf>
    <xf numFmtId="0" fontId="6" fillId="10" borderId="62" xfId="0" applyFont="1" applyFill="1" applyBorder="1" applyAlignment="1">
      <alignment horizontal="left" vertical="top" wrapText="1"/>
    </xf>
    <xf numFmtId="0" fontId="6" fillId="10" borderId="69" xfId="0" applyFont="1" applyFill="1" applyBorder="1" applyAlignment="1">
      <alignment horizontal="left" vertical="top" wrapText="1"/>
    </xf>
    <xf numFmtId="2" fontId="22" fillId="0" borderId="54" xfId="0" applyNumberFormat="1" applyFont="1" applyFill="1" applyBorder="1" applyAlignment="1">
      <alignment horizontal="center" vertical="top" wrapText="1"/>
    </xf>
    <xf numFmtId="2" fontId="22" fillId="0" borderId="62" xfId="0" applyNumberFormat="1" applyFont="1" applyFill="1" applyBorder="1" applyAlignment="1">
      <alignment horizontal="center" vertical="top" wrapText="1"/>
    </xf>
    <xf numFmtId="2" fontId="22" fillId="0" borderId="69" xfId="0" applyNumberFormat="1" applyFont="1" applyFill="1" applyBorder="1" applyAlignment="1">
      <alignment horizontal="center" vertical="top" wrapText="1"/>
    </xf>
    <xf numFmtId="0" fontId="5" fillId="13" borderId="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164" fontId="21" fillId="13" borderId="32" xfId="0" applyNumberFormat="1" applyFont="1" applyFill="1" applyBorder="1" applyAlignment="1">
      <alignment horizontal="center" vertical="top" wrapText="1"/>
    </xf>
    <xf numFmtId="164" fontId="21" fillId="13" borderId="23" xfId="0" applyNumberFormat="1" applyFont="1" applyFill="1" applyBorder="1" applyAlignment="1">
      <alignment horizontal="center" vertical="top" wrapText="1"/>
    </xf>
    <xf numFmtId="164" fontId="21" fillId="13" borderId="24" xfId="0" applyNumberFormat="1" applyFont="1" applyFill="1" applyBorder="1" applyAlignment="1">
      <alignment horizontal="center" vertical="top" wrapText="1"/>
    </xf>
    <xf numFmtId="0" fontId="6" fillId="0" borderId="61" xfId="0" applyFont="1" applyFill="1" applyBorder="1" applyAlignment="1">
      <alignment horizontal="left" vertical="top" wrapText="1"/>
    </xf>
    <xf numFmtId="0" fontId="7" fillId="0" borderId="57" xfId="0" applyFont="1" applyFill="1" applyBorder="1" applyAlignment="1">
      <alignment vertical="top" wrapText="1"/>
    </xf>
    <xf numFmtId="0" fontId="7" fillId="0" borderId="56" xfId="0" applyFont="1" applyFill="1" applyBorder="1" applyAlignment="1">
      <alignment vertical="top" wrapText="1"/>
    </xf>
    <xf numFmtId="164" fontId="22" fillId="0" borderId="62" xfId="0" applyNumberFormat="1" applyFont="1" applyFill="1" applyBorder="1" applyAlignment="1">
      <alignment horizontal="center" vertical="top" wrapText="1"/>
    </xf>
    <xf numFmtId="164" fontId="22" fillId="0" borderId="69" xfId="0" applyNumberFormat="1" applyFont="1" applyFill="1" applyBorder="1" applyAlignment="1">
      <alignment horizontal="center" vertical="top" wrapText="1"/>
    </xf>
    <xf numFmtId="0" fontId="5" fillId="9" borderId="3" xfId="0" applyFont="1" applyFill="1" applyBorder="1" applyAlignment="1">
      <alignment horizontal="righ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2" fontId="12" fillId="9" borderId="23" xfId="0" applyNumberFormat="1" applyFont="1" applyFill="1" applyBorder="1" applyAlignment="1">
      <alignment horizontal="center" vertical="top" wrapText="1"/>
    </xf>
    <xf numFmtId="2" fontId="12" fillId="9" borderId="24" xfId="0" applyNumberFormat="1" applyFont="1" applyFill="1" applyBorder="1" applyAlignment="1">
      <alignment horizontal="center" vertical="top" wrapText="1"/>
    </xf>
    <xf numFmtId="0" fontId="6" fillId="0" borderId="52"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46" xfId="0" applyFont="1" applyFill="1" applyBorder="1" applyAlignment="1">
      <alignment horizontal="left" vertical="top" wrapText="1"/>
    </xf>
    <xf numFmtId="2" fontId="47" fillId="0" borderId="52" xfId="0" applyNumberFormat="1" applyFont="1" applyFill="1" applyBorder="1" applyAlignment="1">
      <alignment horizontal="center" vertical="top" wrapText="1"/>
    </xf>
    <xf numFmtId="2" fontId="47" fillId="0" borderId="17" xfId="0" applyNumberFormat="1" applyFont="1" applyFill="1" applyBorder="1" applyAlignment="1">
      <alignment horizontal="center" vertical="top" wrapText="1"/>
    </xf>
    <xf numFmtId="2" fontId="47" fillId="0" borderId="46" xfId="0" applyNumberFormat="1" applyFont="1" applyFill="1" applyBorder="1" applyAlignment="1">
      <alignment horizontal="center" vertical="top" wrapText="1"/>
    </xf>
    <xf numFmtId="0" fontId="6" fillId="0" borderId="54" xfId="0" applyFont="1" applyFill="1" applyBorder="1" applyAlignment="1">
      <alignment horizontal="left" vertical="top" wrapText="1"/>
    </xf>
    <xf numFmtId="0" fontId="6" fillId="0" borderId="62" xfId="0" applyFont="1" applyFill="1" applyBorder="1" applyAlignment="1">
      <alignment horizontal="left" vertical="top" wrapText="1"/>
    </xf>
    <xf numFmtId="0" fontId="6" fillId="0" borderId="69" xfId="0" applyFont="1" applyFill="1" applyBorder="1" applyAlignment="1">
      <alignment horizontal="left" vertical="top" wrapText="1"/>
    </xf>
    <xf numFmtId="2" fontId="47" fillId="0" borderId="54" xfId="0" applyNumberFormat="1" applyFont="1" applyFill="1" applyBorder="1" applyAlignment="1">
      <alignment horizontal="center" vertical="top"/>
    </xf>
    <xf numFmtId="2" fontId="47" fillId="0" borderId="62" xfId="0" applyNumberFormat="1" applyFont="1" applyFill="1" applyBorder="1" applyAlignment="1">
      <alignment horizontal="center" vertical="top"/>
    </xf>
    <xf numFmtId="2" fontId="47" fillId="0" borderId="69" xfId="0" applyNumberFormat="1" applyFont="1" applyFill="1" applyBorder="1" applyAlignment="1">
      <alignment horizontal="center" vertical="top"/>
    </xf>
    <xf numFmtId="49" fontId="5" fillId="7" borderId="52"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7" borderId="53" xfId="0" applyNumberFormat="1" applyFont="1" applyFill="1" applyBorder="1" applyAlignment="1">
      <alignment horizontal="center" vertical="top"/>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5" fillId="0" borderId="14"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49" fontId="17" fillId="0" borderId="5" xfId="0" applyNumberFormat="1" applyFont="1" applyFill="1" applyBorder="1" applyAlignment="1">
      <alignment horizontal="center" vertical="top"/>
    </xf>
    <xf numFmtId="49" fontId="17"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51"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49" fontId="5" fillId="8" borderId="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0" fontId="4" fillId="0" borderId="50" xfId="0" applyFont="1" applyFill="1" applyBorder="1" applyAlignment="1">
      <alignment horizontal="left" vertical="top" wrapText="1"/>
    </xf>
    <xf numFmtId="0" fontId="15" fillId="0" borderId="55" xfId="0" applyFont="1" applyBorder="1" applyAlignment="1">
      <alignment horizontal="left" vertical="top" wrapText="1"/>
    </xf>
    <xf numFmtId="0" fontId="4" fillId="0" borderId="8" xfId="0" applyFont="1" applyFill="1" applyBorder="1" applyAlignment="1">
      <alignment horizontal="left" vertical="top" wrapText="1"/>
    </xf>
    <xf numFmtId="0" fontId="4" fillId="0" borderId="1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74" xfId="0" applyFont="1" applyFill="1" applyBorder="1" applyAlignment="1">
      <alignment horizontal="center" vertical="center"/>
    </xf>
    <xf numFmtId="49" fontId="2" fillId="0" borderId="5" xfId="0" applyNumberFormat="1" applyFont="1" applyFill="1" applyBorder="1" applyAlignment="1">
      <alignment horizontal="center" vertical="top" wrapText="1"/>
    </xf>
    <xf numFmtId="0" fontId="4" fillId="0" borderId="16" xfId="0" applyFont="1" applyFill="1" applyBorder="1" applyAlignment="1">
      <alignment vertical="top" wrapText="1"/>
    </xf>
    <xf numFmtId="0" fontId="4" fillId="0" borderId="20" xfId="0" applyFont="1" applyFill="1" applyBorder="1" applyAlignment="1">
      <alignment vertical="top" wrapText="1"/>
    </xf>
    <xf numFmtId="0" fontId="4" fillId="0" borderId="2" xfId="0" applyFont="1" applyFill="1" applyBorder="1" applyAlignment="1">
      <alignment vertical="top" wrapText="1"/>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0" fontId="4" fillId="0" borderId="25" xfId="0" applyFont="1" applyBorder="1" applyAlignment="1">
      <alignment vertical="top" wrapText="1"/>
    </xf>
    <xf numFmtId="0" fontId="4" fillId="0" borderId="7" xfId="0" applyFont="1" applyBorder="1" applyAlignment="1">
      <alignment vertical="top" wrapText="1"/>
    </xf>
    <xf numFmtId="0" fontId="4" fillId="0" borderId="63" xfId="0" applyFont="1" applyBorder="1" applyAlignment="1">
      <alignment vertical="top" wrapText="1"/>
    </xf>
    <xf numFmtId="49" fontId="2" fillId="0" borderId="55" xfId="0" applyNumberFormat="1" applyFont="1" applyBorder="1" applyAlignment="1">
      <alignment horizontal="center" vertical="top"/>
    </xf>
    <xf numFmtId="0" fontId="2" fillId="0" borderId="14"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50"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2"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2"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0" fontId="7" fillId="0" borderId="0" xfId="0" applyFont="1" applyFill="1" applyBorder="1" applyAlignment="1">
      <alignment horizontal="left" wrapText="1"/>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3" xfId="0" applyFont="1" applyFill="1" applyBorder="1" applyAlignment="1">
      <alignment vertical="top" wrapText="1"/>
    </xf>
    <xf numFmtId="0" fontId="2" fillId="0" borderId="50"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67"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3" xfId="0" applyFont="1" applyFill="1" applyBorder="1" applyAlignment="1">
      <alignment horizontal="center" vertical="center" textRotation="90" wrapText="1"/>
    </xf>
    <xf numFmtId="0" fontId="6" fillId="0" borderId="50"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2" fillId="0" borderId="57" xfId="0" applyFont="1" applyFill="1" applyBorder="1" applyAlignment="1">
      <alignment horizontal="center" vertical="center"/>
    </xf>
    <xf numFmtId="0" fontId="2" fillId="0" borderId="15"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4" fillId="11" borderId="25" xfId="0" applyFont="1" applyFill="1" applyBorder="1" applyAlignment="1">
      <alignment vertical="top" wrapText="1"/>
    </xf>
    <xf numFmtId="0" fontId="4" fillId="11" borderId="7" xfId="0" applyFont="1" applyFill="1" applyBorder="1" applyAlignment="1">
      <alignment vertical="top" wrapText="1"/>
    </xf>
    <xf numFmtId="0" fontId="4" fillId="11" borderId="63" xfId="0" applyFont="1" applyFill="1" applyBorder="1" applyAlignment="1">
      <alignment vertical="top" wrapText="1"/>
    </xf>
    <xf numFmtId="49" fontId="2" fillId="0" borderId="54" xfId="0" applyNumberFormat="1" applyFont="1" applyFill="1" applyBorder="1" applyAlignment="1">
      <alignment horizontal="center" vertical="top"/>
    </xf>
    <xf numFmtId="0" fontId="56" fillId="0" borderId="25" xfId="0" applyFont="1" applyFill="1" applyBorder="1" applyAlignment="1">
      <alignment vertical="top" wrapText="1"/>
    </xf>
    <xf numFmtId="0" fontId="56" fillId="0" borderId="7" xfId="0" applyFont="1" applyFill="1" applyBorder="1" applyAlignment="1">
      <alignment vertical="top" wrapText="1"/>
    </xf>
    <xf numFmtId="0" fontId="56" fillId="0" borderId="63" xfId="0" applyFont="1" applyFill="1" applyBorder="1" applyAlignment="1">
      <alignment vertical="top" wrapText="1"/>
    </xf>
    <xf numFmtId="0" fontId="4" fillId="0" borderId="35" xfId="0" applyFont="1" applyFill="1" applyBorder="1" applyAlignment="1">
      <alignment vertical="top" wrapText="1"/>
    </xf>
    <xf numFmtId="0" fontId="15" fillId="0" borderId="7" xfId="0" applyFont="1" applyFill="1" applyBorder="1" applyAlignment="1">
      <alignment vertical="top" wrapText="1"/>
    </xf>
    <xf numFmtId="0" fontId="15" fillId="0" borderId="40"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41" xfId="0" applyFont="1" applyFill="1" applyBorder="1" applyAlignment="1">
      <alignment horizontal="center" vertical="top" wrapText="1"/>
    </xf>
    <xf numFmtId="0" fontId="4" fillId="11" borderId="50" xfId="0" applyFont="1" applyFill="1" applyBorder="1" applyAlignment="1">
      <alignment vertical="top" wrapText="1"/>
    </xf>
    <xf numFmtId="0" fontId="4" fillId="11" borderId="55" xfId="0" applyFont="1" applyFill="1" applyBorder="1" applyAlignment="1">
      <alignment vertical="top" wrapText="1"/>
    </xf>
    <xf numFmtId="49" fontId="19" fillId="0" borderId="5" xfId="0" applyNumberFormat="1" applyFont="1" applyFill="1" applyBorder="1" applyAlignment="1">
      <alignment horizontal="center" vertical="top" wrapText="1"/>
    </xf>
    <xf numFmtId="49" fontId="2" fillId="0" borderId="55" xfId="0" applyNumberFormat="1" applyFont="1" applyFill="1" applyBorder="1" applyAlignment="1">
      <alignment horizontal="center" vertical="top" wrapText="1"/>
    </xf>
    <xf numFmtId="49" fontId="2" fillId="0" borderId="51" xfId="0" applyNumberFormat="1" applyFont="1" applyFill="1" applyBorder="1" applyAlignment="1">
      <alignment horizontal="center" vertical="top" wrapText="1"/>
    </xf>
    <xf numFmtId="49" fontId="2" fillId="0" borderId="12" xfId="0" applyNumberFormat="1" applyFont="1" applyFill="1" applyBorder="1" applyAlignment="1">
      <alignment horizontal="center" vertical="top" wrapText="1"/>
    </xf>
    <xf numFmtId="0" fontId="4" fillId="0" borderId="27" xfId="0" applyFont="1" applyFill="1" applyBorder="1" applyAlignment="1">
      <alignment vertical="top" wrapText="1"/>
    </xf>
    <xf numFmtId="0" fontId="4" fillId="0" borderId="31" xfId="0" applyFont="1" applyFill="1" applyBorder="1" applyAlignment="1">
      <alignment vertical="top" wrapText="1"/>
    </xf>
    <xf numFmtId="49" fontId="2" fillId="0" borderId="50"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2" fillId="0" borderId="42" xfId="0" applyNumberFormat="1" applyFont="1" applyFill="1" applyBorder="1" applyAlignment="1">
      <alignment horizontal="center" vertical="top" wrapText="1"/>
    </xf>
    <xf numFmtId="0" fontId="4" fillId="0" borderId="34" xfId="0" applyFont="1" applyFill="1" applyBorder="1" applyAlignment="1">
      <alignment horizontal="left" vertical="top" wrapText="1"/>
    </xf>
    <xf numFmtId="0" fontId="15" fillId="0" borderId="71" xfId="0" applyFont="1" applyFill="1" applyBorder="1" applyAlignment="1">
      <alignment horizontal="left" vertical="top" wrapText="1"/>
    </xf>
    <xf numFmtId="0" fontId="5" fillId="13" borderId="32" xfId="0" applyFont="1" applyFill="1" applyBorder="1" applyAlignment="1">
      <alignment horizontal="right" vertical="top" wrapText="1"/>
    </xf>
    <xf numFmtId="0" fontId="5" fillId="13" borderId="23" xfId="0" applyFont="1" applyFill="1" applyBorder="1" applyAlignment="1">
      <alignment horizontal="right" vertical="top" wrapText="1"/>
    </xf>
    <xf numFmtId="0" fontId="5" fillId="13" borderId="24" xfId="0" applyFont="1" applyFill="1" applyBorder="1" applyAlignment="1">
      <alignment horizontal="right" vertical="top" wrapText="1"/>
    </xf>
    <xf numFmtId="2" fontId="21" fillId="13" borderId="32" xfId="0" applyNumberFormat="1" applyFont="1" applyFill="1" applyBorder="1" applyAlignment="1">
      <alignment horizontal="center" vertical="top" wrapText="1"/>
    </xf>
    <xf numFmtId="2" fontId="21" fillId="13" borderId="23" xfId="0" applyNumberFormat="1" applyFont="1" applyFill="1" applyBorder="1" applyAlignment="1">
      <alignment horizontal="center" vertical="top" wrapText="1"/>
    </xf>
    <xf numFmtId="2" fontId="21" fillId="13" borderId="24" xfId="0" applyNumberFormat="1" applyFont="1" applyFill="1" applyBorder="1" applyAlignment="1">
      <alignment horizontal="center" vertical="top" wrapText="1"/>
    </xf>
    <xf numFmtId="0" fontId="3" fillId="0" borderId="3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49" fontId="5" fillId="13" borderId="23" xfId="0" applyNumberFormat="1" applyFont="1" applyFill="1" applyBorder="1" applyAlignment="1">
      <alignment horizontal="right" vertical="top"/>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38" fillId="7" borderId="52" xfId="0" applyNumberFormat="1" applyFont="1" applyFill="1" applyBorder="1" applyAlignment="1">
      <alignment horizontal="center" vertical="top"/>
    </xf>
    <xf numFmtId="49" fontId="38" fillId="7" borderId="59" xfId="0" applyNumberFormat="1" applyFont="1" applyFill="1" applyBorder="1" applyAlignment="1">
      <alignment horizontal="center" vertical="top"/>
    </xf>
    <xf numFmtId="49" fontId="38" fillId="7" borderId="53" xfId="0" applyNumberFormat="1" applyFont="1" applyFill="1" applyBorder="1" applyAlignment="1">
      <alignment horizontal="center" vertical="top"/>
    </xf>
    <xf numFmtId="49" fontId="38" fillId="8" borderId="14" xfId="0" applyNumberFormat="1" applyFont="1" applyFill="1" applyBorder="1" applyAlignment="1">
      <alignment horizontal="center" vertical="top"/>
    </xf>
    <xf numFmtId="49" fontId="38" fillId="8" borderId="19" xfId="0" applyNumberFormat="1" applyFont="1" applyFill="1" applyBorder="1" applyAlignment="1">
      <alignment horizontal="center" vertical="top"/>
    </xf>
    <xf numFmtId="49" fontId="38" fillId="8" borderId="1" xfId="0" applyNumberFormat="1" applyFont="1" applyFill="1" applyBorder="1" applyAlignment="1">
      <alignment horizontal="center" vertical="top"/>
    </xf>
    <xf numFmtId="49" fontId="38" fillId="0" borderId="14" xfId="0" applyNumberFormat="1" applyFont="1" applyFill="1" applyBorder="1" applyAlignment="1">
      <alignment horizontal="center" vertical="top"/>
    </xf>
    <xf numFmtId="49" fontId="38" fillId="0" borderId="19" xfId="0" applyNumberFormat="1" applyFont="1" applyFill="1" applyBorder="1" applyAlignment="1">
      <alignment horizontal="center" vertical="top"/>
    </xf>
    <xf numFmtId="49" fontId="38" fillId="0" borderId="1" xfId="0" applyNumberFormat="1" applyFont="1" applyFill="1" applyBorder="1" applyAlignment="1">
      <alignment horizontal="center" vertical="top"/>
    </xf>
    <xf numFmtId="0" fontId="45" fillId="0" borderId="25" xfId="0" applyFont="1" applyFill="1" applyBorder="1" applyAlignment="1">
      <alignment vertical="top" wrapText="1"/>
    </xf>
    <xf numFmtId="0" fontId="45" fillId="0" borderId="7" xfId="0" applyFont="1" applyFill="1" applyBorder="1" applyAlignment="1">
      <alignment vertical="top" wrapText="1"/>
    </xf>
    <xf numFmtId="0" fontId="45" fillId="0" borderId="63" xfId="0" applyFont="1" applyFill="1" applyBorder="1" applyAlignment="1">
      <alignment vertical="top" wrapText="1"/>
    </xf>
    <xf numFmtId="0" fontId="4" fillId="0" borderId="54" xfId="0" applyFont="1" applyBorder="1" applyAlignment="1">
      <alignment horizontal="left" vertical="top" wrapText="1"/>
    </xf>
    <xf numFmtId="0" fontId="4" fillId="0" borderId="62" xfId="0" applyFont="1" applyBorder="1" applyAlignment="1">
      <alignment horizontal="left" vertical="top" wrapText="1"/>
    </xf>
    <xf numFmtId="0" fontId="4" fillId="0" borderId="69" xfId="0" applyFont="1" applyBorder="1" applyAlignment="1">
      <alignment horizontal="left" vertical="top" wrapText="1"/>
    </xf>
    <xf numFmtId="164" fontId="4" fillId="0" borderId="54" xfId="0" applyNumberFormat="1" applyFont="1" applyBorder="1" applyAlignment="1">
      <alignment horizontal="center" vertical="top" wrapText="1"/>
    </xf>
    <xf numFmtId="164" fontId="4" fillId="0" borderId="62" xfId="0" applyNumberFormat="1" applyFont="1" applyBorder="1" applyAlignment="1">
      <alignment horizontal="center" vertical="top" wrapText="1"/>
    </xf>
    <xf numFmtId="164" fontId="4" fillId="0" borderId="69" xfId="0" applyNumberFormat="1" applyFont="1" applyBorder="1" applyAlignment="1">
      <alignment horizontal="center" vertical="top" wrapText="1"/>
    </xf>
    <xf numFmtId="0" fontId="3" fillId="6" borderId="44" xfId="0" applyFont="1" applyFill="1" applyBorder="1" applyAlignment="1">
      <alignment horizontal="right" vertical="top" wrapText="1"/>
    </xf>
    <xf numFmtId="0" fontId="3" fillId="6" borderId="43" xfId="0" applyFont="1" applyFill="1" applyBorder="1" applyAlignment="1">
      <alignment horizontal="right" vertical="top" wrapText="1"/>
    </xf>
    <xf numFmtId="0" fontId="3" fillId="6" borderId="45" xfId="0" applyFont="1" applyFill="1" applyBorder="1" applyAlignment="1">
      <alignment horizontal="right" vertical="top" wrapText="1"/>
    </xf>
    <xf numFmtId="164" fontId="3" fillId="6" borderId="32" xfId="0" applyNumberFormat="1" applyFont="1" applyFill="1" applyBorder="1" applyAlignment="1">
      <alignment horizontal="center" vertical="top" wrapText="1"/>
    </xf>
    <xf numFmtId="164" fontId="3" fillId="6" borderId="23" xfId="0" applyNumberFormat="1" applyFont="1" applyFill="1" applyBorder="1" applyAlignment="1">
      <alignment horizontal="center" vertical="top" wrapText="1"/>
    </xf>
    <xf numFmtId="164" fontId="3" fillId="6" borderId="24" xfId="0" applyNumberFormat="1" applyFont="1" applyFill="1" applyBorder="1" applyAlignment="1">
      <alignment horizontal="center" vertical="top" wrapText="1"/>
    </xf>
    <xf numFmtId="0" fontId="4" fillId="0" borderId="53" xfId="0" applyFont="1" applyBorder="1" applyAlignment="1">
      <alignment horizontal="left" vertical="top" wrapText="1"/>
    </xf>
    <xf numFmtId="0" fontId="4" fillId="0" borderId="21" xfId="0" applyFont="1" applyBorder="1" applyAlignment="1">
      <alignment horizontal="left" vertical="top" wrapText="1"/>
    </xf>
    <xf numFmtId="0" fontId="4" fillId="0" borderId="48" xfId="0" applyFont="1" applyBorder="1" applyAlignment="1">
      <alignment horizontal="left" vertical="top" wrapText="1"/>
    </xf>
    <xf numFmtId="164" fontId="4" fillId="0" borderId="53" xfId="0" applyNumberFormat="1" applyFont="1" applyBorder="1" applyAlignment="1">
      <alignment horizontal="center" vertical="top" wrapText="1"/>
    </xf>
    <xf numFmtId="164" fontId="4" fillId="0" borderId="21" xfId="0" applyNumberFormat="1" applyFont="1" applyBorder="1" applyAlignment="1">
      <alignment horizontal="center" vertical="top" wrapText="1"/>
    </xf>
    <xf numFmtId="164" fontId="4" fillId="0" borderId="48" xfId="0" applyNumberFormat="1" applyFont="1" applyBorder="1" applyAlignment="1">
      <alignment horizontal="center" vertical="top" wrapText="1"/>
    </xf>
    <xf numFmtId="0" fontId="4" fillId="0" borderId="68" xfId="0" applyFont="1" applyBorder="1" applyAlignment="1">
      <alignment horizontal="left" vertical="top" wrapText="1"/>
    </xf>
    <xf numFmtId="0" fontId="4" fillId="0" borderId="58" xfId="0" applyFont="1" applyBorder="1" applyAlignment="1">
      <alignment horizontal="left" vertical="top" wrapText="1"/>
    </xf>
    <xf numFmtId="0" fontId="4" fillId="0" borderId="64" xfId="0" applyFont="1" applyBorder="1" applyAlignment="1">
      <alignment horizontal="left" vertical="top" wrapText="1"/>
    </xf>
    <xf numFmtId="0" fontId="4" fillId="4" borderId="54"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69" xfId="0" applyFont="1" applyFill="1" applyBorder="1" applyAlignment="1">
      <alignment horizontal="left" vertical="top" wrapText="1"/>
    </xf>
    <xf numFmtId="0" fontId="15" fillId="0" borderId="21" xfId="0" applyFont="1" applyBorder="1" applyAlignment="1">
      <alignment horizontal="center" vertical="top" wrapText="1"/>
    </xf>
    <xf numFmtId="0" fontId="15" fillId="0" borderId="48" xfId="0" applyFont="1" applyBorder="1" applyAlignment="1">
      <alignment horizontal="center" vertical="top" wrapText="1"/>
    </xf>
    <xf numFmtId="49" fontId="3" fillId="0" borderId="0" xfId="0" applyNumberFormat="1" applyFont="1" applyFill="1" applyBorder="1" applyAlignment="1">
      <alignment horizontal="center" vertical="top" wrapText="1"/>
    </xf>
    <xf numFmtId="0" fontId="4" fillId="0" borderId="52" xfId="0" applyFont="1" applyBorder="1" applyAlignment="1">
      <alignment horizontal="left" vertical="top" wrapText="1"/>
    </xf>
    <xf numFmtId="0" fontId="4" fillId="0" borderId="17" xfId="0" applyFont="1" applyBorder="1" applyAlignment="1">
      <alignment horizontal="left" vertical="top" wrapText="1"/>
    </xf>
    <xf numFmtId="0" fontId="4" fillId="0" borderId="46" xfId="0" applyFont="1" applyBorder="1" applyAlignment="1">
      <alignment horizontal="left" vertical="top" wrapText="1"/>
    </xf>
    <xf numFmtId="164" fontId="4" fillId="0" borderId="52" xfId="0" applyNumberFormat="1" applyFont="1" applyBorder="1" applyAlignment="1">
      <alignment horizontal="center" vertical="top" wrapText="1"/>
    </xf>
    <xf numFmtId="164" fontId="4" fillId="0" borderId="17" xfId="0" applyNumberFormat="1" applyFont="1" applyBorder="1" applyAlignment="1">
      <alignment horizontal="center" vertical="top" wrapText="1"/>
    </xf>
    <xf numFmtId="164" fontId="4" fillId="0" borderId="46" xfId="0" applyNumberFormat="1" applyFont="1" applyBorder="1" applyAlignment="1">
      <alignment horizontal="center" vertical="top" wrapText="1"/>
    </xf>
    <xf numFmtId="0" fontId="3" fillId="6" borderId="32" xfId="0" applyFont="1" applyFill="1" applyBorder="1" applyAlignment="1">
      <alignment horizontal="right" vertical="top" wrapText="1"/>
    </xf>
    <xf numFmtId="0" fontId="3" fillId="6" borderId="23" xfId="0" applyFont="1" applyFill="1" applyBorder="1" applyAlignment="1">
      <alignment horizontal="right" vertical="top" wrapText="1"/>
    </xf>
    <xf numFmtId="0" fontId="3" fillId="6" borderId="24" xfId="0" applyFont="1" applyFill="1" applyBorder="1" applyAlignment="1">
      <alignment horizontal="right" vertical="top" wrapText="1"/>
    </xf>
    <xf numFmtId="49" fontId="3" fillId="6" borderId="23" xfId="0" applyNumberFormat="1" applyFont="1" applyFill="1" applyBorder="1" applyAlignment="1">
      <alignment horizontal="right" vertical="top"/>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164" fontId="4" fillId="0" borderId="18" xfId="0" applyNumberFormat="1" applyFont="1" applyFill="1" applyBorder="1" applyAlignment="1">
      <alignment horizontal="center" vertical="top"/>
    </xf>
    <xf numFmtId="0" fontId="15" fillId="0" borderId="18" xfId="0" applyFont="1" applyBorder="1" applyAlignment="1">
      <alignment horizontal="center" vertical="top"/>
    </xf>
    <xf numFmtId="164" fontId="4" fillId="0" borderId="59" xfId="0" applyNumberFormat="1" applyFont="1" applyFill="1" applyBorder="1" applyAlignment="1">
      <alignment horizontal="center" vertical="top"/>
    </xf>
    <xf numFmtId="0" fontId="15" fillId="0" borderId="59" xfId="0" applyFont="1" applyBorder="1" applyAlignment="1">
      <alignment horizontal="center" vertical="top"/>
    </xf>
    <xf numFmtId="0" fontId="3" fillId="5" borderId="32" xfId="0" applyFont="1" applyFill="1" applyBorder="1" applyAlignment="1">
      <alignment horizontal="center" vertical="top"/>
    </xf>
    <xf numFmtId="0" fontId="15" fillId="0" borderId="24" xfId="0" applyFont="1" applyBorder="1" applyAlignment="1">
      <alignment horizontal="center" vertical="top"/>
    </xf>
    <xf numFmtId="49" fontId="3" fillId="3" borderId="32" xfId="0" applyNumberFormat="1" applyFont="1" applyFill="1" applyBorder="1" applyAlignment="1">
      <alignment horizontal="right" vertical="top"/>
    </xf>
    <xf numFmtId="49" fontId="3" fillId="3" borderId="23" xfId="0" applyNumberFormat="1" applyFont="1" applyFill="1" applyBorder="1" applyAlignment="1">
      <alignment horizontal="right" vertical="top"/>
    </xf>
    <xf numFmtId="49" fontId="3" fillId="3" borderId="24" xfId="0" applyNumberFormat="1" applyFont="1" applyFill="1" applyBorder="1" applyAlignment="1">
      <alignment horizontal="right" vertical="top"/>
    </xf>
    <xf numFmtId="0" fontId="4" fillId="3" borderId="22" xfId="0" applyFont="1" applyFill="1" applyBorder="1" applyAlignment="1">
      <alignment vertical="top" wrapText="1"/>
    </xf>
    <xf numFmtId="0" fontId="15" fillId="0" borderId="23" xfId="0" applyFont="1" applyBorder="1" applyAlignment="1">
      <alignment vertical="top" wrapText="1"/>
    </xf>
    <xf numFmtId="0" fontId="15" fillId="0" borderId="24" xfId="0" applyFont="1" applyBorder="1" applyAlignment="1">
      <alignment vertical="top" wrapText="1"/>
    </xf>
    <xf numFmtId="49" fontId="3" fillId="2" borderId="34" xfId="0" applyNumberFormat="1" applyFont="1" applyFill="1" applyBorder="1" applyAlignment="1">
      <alignment horizontal="center" vertical="top"/>
    </xf>
    <xf numFmtId="49" fontId="3" fillId="2" borderId="6"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49" fontId="3" fillId="0" borderId="35" xfId="0" applyNumberFormat="1" applyFont="1" applyBorder="1" applyAlignment="1">
      <alignment horizontal="center" vertical="top"/>
    </xf>
    <xf numFmtId="49" fontId="3" fillId="0" borderId="7" xfId="0" applyNumberFormat="1" applyFont="1" applyBorder="1" applyAlignment="1">
      <alignment horizontal="center" vertical="top"/>
    </xf>
    <xf numFmtId="0" fontId="10" fillId="0" borderId="11" xfId="0" applyFont="1" applyBorder="1" applyAlignment="1">
      <alignment wrapText="1"/>
    </xf>
    <xf numFmtId="0" fontId="15" fillId="0" borderId="74" xfId="0" applyFont="1" applyBorder="1" applyAlignment="1">
      <alignment wrapText="1"/>
    </xf>
    <xf numFmtId="49" fontId="2" fillId="0" borderId="47" xfId="0" applyNumberFormat="1" applyFont="1" applyBorder="1" applyAlignment="1">
      <alignment horizontal="center" vertical="top"/>
    </xf>
    <xf numFmtId="0" fontId="15" fillId="0" borderId="47" xfId="0" applyFont="1" applyBorder="1" applyAlignment="1">
      <alignment horizontal="center" vertical="top"/>
    </xf>
    <xf numFmtId="49" fontId="3" fillId="2" borderId="52" xfId="0" applyNumberFormat="1" applyFont="1" applyFill="1" applyBorder="1" applyAlignment="1">
      <alignment horizontal="center" vertical="top"/>
    </xf>
    <xf numFmtId="49" fontId="3" fillId="2" borderId="59" xfId="0" applyNumberFormat="1" applyFont="1" applyFill="1" applyBorder="1" applyAlignment="1">
      <alignment horizontal="center" vertical="top"/>
    </xf>
    <xf numFmtId="49" fontId="3" fillId="2" borderId="53" xfId="0" applyNumberFormat="1" applyFont="1" applyFill="1" applyBorder="1" applyAlignment="1">
      <alignment horizontal="center" vertical="top"/>
    </xf>
    <xf numFmtId="49" fontId="3" fillId="3" borderId="25"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9" fontId="3" fillId="3" borderId="63" xfId="0" applyNumberFormat="1" applyFont="1" applyFill="1" applyBorder="1" applyAlignment="1">
      <alignment horizontal="center" vertical="top"/>
    </xf>
    <xf numFmtId="49" fontId="3" fillId="0" borderId="14" xfId="0" applyNumberFormat="1" applyFont="1" applyBorder="1" applyAlignment="1">
      <alignment horizontal="center" vertical="top"/>
    </xf>
    <xf numFmtId="49" fontId="3" fillId="0" borderId="57" xfId="0" applyNumberFormat="1" applyFont="1" applyBorder="1" applyAlignment="1">
      <alignment horizontal="center" vertical="top"/>
    </xf>
    <xf numFmtId="49" fontId="3" fillId="0" borderId="1" xfId="0" applyNumberFormat="1" applyFont="1" applyBorder="1" applyAlignment="1">
      <alignment horizontal="center" vertical="top"/>
    </xf>
    <xf numFmtId="49" fontId="2" fillId="0" borderId="76" xfId="0" applyNumberFormat="1" applyFont="1" applyBorder="1" applyAlignment="1">
      <alignment horizontal="center" vertical="top"/>
    </xf>
    <xf numFmtId="49" fontId="2" fillId="0" borderId="78" xfId="0" applyNumberFormat="1" applyFont="1" applyBorder="1" applyAlignment="1">
      <alignment horizontal="center" vertical="top"/>
    </xf>
    <xf numFmtId="49" fontId="2" fillId="0" borderId="29" xfId="0" applyNumberFormat="1" applyFont="1" applyBorder="1" applyAlignment="1">
      <alignment horizontal="center" vertical="top"/>
    </xf>
    <xf numFmtId="49" fontId="6" fillId="0" borderId="26" xfId="0" applyNumberFormat="1" applyFont="1" applyBorder="1" applyAlignment="1">
      <alignment horizontal="center" vertical="top" wrapText="1"/>
    </xf>
    <xf numFmtId="0" fontId="15" fillId="0" borderId="19" xfId="0" applyFont="1" applyBorder="1" applyAlignment="1">
      <alignment horizontal="center" vertical="top" wrapText="1"/>
    </xf>
    <xf numFmtId="0" fontId="15" fillId="0" borderId="36" xfId="0" applyFont="1" applyBorder="1" applyAlignment="1">
      <alignment horizontal="center" vertical="top" wrapText="1"/>
    </xf>
    <xf numFmtId="0" fontId="4" fillId="0" borderId="0" xfId="3" applyFont="1" applyBorder="1" applyAlignment="1">
      <alignment horizontal="center" vertical="top"/>
    </xf>
    <xf numFmtId="0" fontId="15" fillId="0" borderId="0" xfId="0" applyFont="1" applyBorder="1" applyAlignment="1">
      <alignment horizontal="center" vertical="top"/>
    </xf>
    <xf numFmtId="0" fontId="4" fillId="0" borderId="18" xfId="3" applyFont="1" applyBorder="1" applyAlignment="1"/>
    <xf numFmtId="0" fontId="15" fillId="0" borderId="18" xfId="0" applyFont="1" applyBorder="1" applyAlignment="1"/>
    <xf numFmtId="0" fontId="4" fillId="0" borderId="0" xfId="3" applyFont="1" applyBorder="1" applyAlignment="1"/>
    <xf numFmtId="0" fontId="15" fillId="0" borderId="0" xfId="0" applyFont="1" applyBorder="1" applyAlignment="1"/>
    <xf numFmtId="49" fontId="3" fillId="2" borderId="39"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49" fontId="3" fillId="0" borderId="19" xfId="0" applyNumberFormat="1" applyFont="1" applyBorder="1" applyAlignment="1">
      <alignment vertical="top" wrapText="1"/>
    </xf>
    <xf numFmtId="0" fontId="15" fillId="0" borderId="19" xfId="0" applyFont="1" applyBorder="1" applyAlignment="1">
      <alignment vertical="top" wrapText="1"/>
    </xf>
    <xf numFmtId="0" fontId="15" fillId="0" borderId="30" xfId="0" applyFont="1" applyBorder="1" applyAlignment="1">
      <alignment vertical="top" wrapText="1"/>
    </xf>
    <xf numFmtId="0" fontId="15" fillId="0" borderId="28" xfId="0" applyFont="1" applyBorder="1" applyAlignment="1">
      <alignment horizontal="center" vertical="top"/>
    </xf>
    <xf numFmtId="0" fontId="15" fillId="0" borderId="7" xfId="0" applyFont="1" applyBorder="1" applyAlignment="1">
      <alignment horizontal="center" vertical="top"/>
    </xf>
    <xf numFmtId="0" fontId="4" fillId="0" borderId="11" xfId="0" applyFont="1" applyFill="1" applyBorder="1" applyAlignment="1">
      <alignment horizontal="left" vertical="top" wrapText="1"/>
    </xf>
    <xf numFmtId="0" fontId="15" fillId="0" borderId="20" xfId="0" applyFont="1" applyBorder="1" applyAlignment="1">
      <alignment wrapText="1"/>
    </xf>
    <xf numFmtId="0" fontId="15" fillId="0" borderId="31" xfId="0" applyFont="1" applyBorder="1" applyAlignment="1">
      <alignment wrapText="1"/>
    </xf>
    <xf numFmtId="0" fontId="3" fillId="5" borderId="9" xfId="0" applyFont="1" applyFill="1" applyBorder="1" applyAlignment="1">
      <alignment horizontal="center" vertical="top"/>
    </xf>
    <xf numFmtId="0" fontId="15" fillId="0" borderId="9" xfId="0" applyFont="1" applyBorder="1" applyAlignment="1">
      <alignment vertical="top"/>
    </xf>
    <xf numFmtId="0" fontId="4" fillId="0" borderId="36" xfId="0" applyFont="1" applyBorder="1" applyAlignment="1">
      <alignment horizontal="center" vertical="center"/>
    </xf>
    <xf numFmtId="0" fontId="4" fillId="0" borderId="74" xfId="0" applyFont="1" applyBorder="1" applyAlignment="1">
      <alignment horizontal="center" vertical="center"/>
    </xf>
    <xf numFmtId="0" fontId="3" fillId="3" borderId="22" xfId="0" applyFont="1" applyFill="1" applyBorder="1" applyAlignment="1">
      <alignment horizontal="left" vertical="top" wrapText="1"/>
    </xf>
    <xf numFmtId="0" fontId="3" fillId="3" borderId="23" xfId="0" applyFont="1" applyFill="1" applyBorder="1" applyAlignment="1">
      <alignment horizontal="left" vertical="top" wrapText="1"/>
    </xf>
    <xf numFmtId="0" fontId="3" fillId="3" borderId="24" xfId="0" applyFont="1" applyFill="1" applyBorder="1" applyAlignment="1">
      <alignment horizontal="left" vertical="top" wrapText="1"/>
    </xf>
    <xf numFmtId="0" fontId="4" fillId="0" borderId="27" xfId="0" applyFont="1" applyBorder="1" applyAlignment="1">
      <alignment vertical="top" wrapText="1"/>
    </xf>
    <xf numFmtId="0" fontId="15" fillId="0" borderId="74" xfId="0" applyFont="1" applyBorder="1" applyAlignment="1">
      <alignment vertical="top" wrapText="1"/>
    </xf>
    <xf numFmtId="49" fontId="3" fillId="0" borderId="40" xfId="0" applyNumberFormat="1" applyFont="1" applyBorder="1" applyAlignment="1">
      <alignment horizontal="center" vertical="top"/>
    </xf>
    <xf numFmtId="49" fontId="3" fillId="3" borderId="30" xfId="0" applyNumberFormat="1" applyFont="1" applyFill="1" applyBorder="1" applyAlignment="1">
      <alignment horizontal="center" vertical="top"/>
    </xf>
    <xf numFmtId="49" fontId="6" fillId="0" borderId="20" xfId="0" applyNumberFormat="1" applyFont="1" applyBorder="1" applyAlignment="1">
      <alignment horizontal="center" vertical="top"/>
    </xf>
    <xf numFmtId="0" fontId="15" fillId="0" borderId="20" xfId="0" applyFont="1" applyBorder="1" applyAlignment="1">
      <alignment horizontal="center" vertical="top"/>
    </xf>
    <xf numFmtId="0" fontId="4" fillId="0" borderId="18" xfId="0" applyFont="1" applyFill="1" applyBorder="1" applyAlignment="1">
      <alignment horizontal="center" vertical="top"/>
    </xf>
    <xf numFmtId="0" fontId="15" fillId="0" borderId="18" xfId="0" applyFont="1" applyBorder="1" applyAlignment="1">
      <alignment horizontal="center"/>
    </xf>
    <xf numFmtId="164" fontId="4" fillId="0" borderId="18" xfId="0" applyNumberFormat="1" applyFont="1" applyFill="1" applyBorder="1" applyAlignment="1">
      <alignment horizontal="center" vertical="center"/>
    </xf>
    <xf numFmtId="0" fontId="15" fillId="0" borderId="18" xfId="0" applyFont="1" applyBorder="1" applyAlignment="1">
      <alignment horizontal="center" vertical="center"/>
    </xf>
    <xf numFmtId="0" fontId="3" fillId="5" borderId="23" xfId="0" applyFont="1" applyFill="1" applyBorder="1" applyAlignment="1">
      <alignment horizontal="center" vertical="top"/>
    </xf>
    <xf numFmtId="0" fontId="15" fillId="0" borderId="23" xfId="0" applyFont="1" applyBorder="1" applyAlignment="1">
      <alignment horizontal="center" vertical="top"/>
    </xf>
    <xf numFmtId="0" fontId="4" fillId="0" borderId="15" xfId="0" applyFont="1" applyBorder="1" applyAlignment="1">
      <alignment horizontal="center" vertical="center" textRotation="90" wrapText="1"/>
    </xf>
    <xf numFmtId="0" fontId="4" fillId="0" borderId="61" xfId="0" applyFont="1" applyBorder="1" applyAlignment="1">
      <alignment horizontal="center" vertical="center" textRotation="90" wrapText="1"/>
    </xf>
    <xf numFmtId="0" fontId="4" fillId="0" borderId="13"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57"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4" fillId="0" borderId="50" xfId="0" applyNumberFormat="1" applyFont="1" applyBorder="1" applyAlignment="1">
      <alignment horizontal="center" vertical="center" textRotation="90" wrapText="1"/>
    </xf>
    <xf numFmtId="0" fontId="4" fillId="0" borderId="18" xfId="0" applyNumberFormat="1" applyFont="1" applyBorder="1" applyAlignment="1">
      <alignment horizontal="center" vertical="center" textRotation="90" wrapText="1"/>
    </xf>
    <xf numFmtId="0" fontId="4" fillId="0" borderId="42" xfId="0" applyNumberFormat="1" applyFont="1" applyBorder="1" applyAlignment="1">
      <alignment horizontal="center" vertical="center" textRotation="90" wrapText="1"/>
    </xf>
    <xf numFmtId="0" fontId="4" fillId="0" borderId="17" xfId="0" applyFont="1" applyBorder="1" applyAlignment="1">
      <alignment horizontal="center" vertical="center" textRotation="90" wrapText="1"/>
    </xf>
    <xf numFmtId="0" fontId="4" fillId="0" borderId="62"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4" fillId="0" borderId="50"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42"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67" xfId="0" applyFont="1" applyBorder="1" applyAlignment="1">
      <alignment horizontal="center" vertical="center" textRotation="90" wrapText="1"/>
    </xf>
    <xf numFmtId="0" fontId="4" fillId="0" borderId="0" xfId="0" applyFont="1" applyBorder="1" applyAlignment="1">
      <alignment horizontal="center" vertical="center" textRotation="90" wrapText="1"/>
    </xf>
    <xf numFmtId="0" fontId="4" fillId="0" borderId="43" xfId="0" applyFont="1" applyBorder="1" applyAlignment="1">
      <alignment horizontal="center" vertical="center" textRotation="90" wrapText="1"/>
    </xf>
    <xf numFmtId="0" fontId="3" fillId="0" borderId="52" xfId="0" applyFont="1" applyBorder="1" applyAlignment="1">
      <alignment horizontal="center" vertical="center"/>
    </xf>
    <xf numFmtId="0" fontId="3" fillId="0" borderId="17" xfId="0" applyFont="1" applyBorder="1" applyAlignment="1">
      <alignment horizontal="center" vertical="center"/>
    </xf>
    <xf numFmtId="0" fontId="3" fillId="0" borderId="46" xfId="0" applyFont="1" applyBorder="1" applyAlignment="1">
      <alignment horizontal="center" vertical="center"/>
    </xf>
    <xf numFmtId="0" fontId="4" fillId="0" borderId="10" xfId="0" applyFont="1" applyBorder="1" applyAlignment="1">
      <alignment horizontal="center" vertical="center" textRotation="90" wrapText="1"/>
    </xf>
    <xf numFmtId="0" fontId="4" fillId="0" borderId="39" xfId="0" applyFont="1" applyBorder="1" applyAlignment="1">
      <alignment horizontal="center" vertical="center" textRotation="90" wrapText="1"/>
    </xf>
    <xf numFmtId="0" fontId="4" fillId="0" borderId="57" xfId="0" applyFont="1" applyBorder="1" applyAlignment="1">
      <alignment horizontal="center" vertical="center"/>
    </xf>
    <xf numFmtId="0" fontId="4" fillId="0" borderId="11" xfId="0" applyFont="1" applyFill="1" applyBorder="1" applyAlignment="1">
      <alignment horizontal="center" vertical="center" textRotation="90" wrapText="1"/>
    </xf>
    <xf numFmtId="0" fontId="4" fillId="0" borderId="31" xfId="0" applyFont="1" applyFill="1" applyBorder="1" applyAlignment="1">
      <alignment horizontal="center" vertical="center" textRotation="90" wrapText="1"/>
    </xf>
    <xf numFmtId="0" fontId="3" fillId="5" borderId="32" xfId="0" applyFont="1" applyFill="1" applyBorder="1" applyAlignment="1">
      <alignment horizontal="right" vertical="top" wrapText="1"/>
    </xf>
    <xf numFmtId="0" fontId="3" fillId="5" borderId="23" xfId="0" applyFont="1" applyFill="1" applyBorder="1" applyAlignment="1">
      <alignment horizontal="right" vertical="top" wrapText="1"/>
    </xf>
    <xf numFmtId="0" fontId="3" fillId="5" borderId="24" xfId="0" applyFont="1" applyFill="1" applyBorder="1" applyAlignment="1">
      <alignment horizontal="right" vertical="top" wrapText="1"/>
    </xf>
    <xf numFmtId="164" fontId="3" fillId="5" borderId="23" xfId="0" applyNumberFormat="1" applyFont="1" applyFill="1" applyBorder="1" applyAlignment="1">
      <alignment horizontal="center" vertical="top" wrapText="1"/>
    </xf>
    <xf numFmtId="164" fontId="3" fillId="5" borderId="24" xfId="0" applyNumberFormat="1" applyFont="1" applyFill="1" applyBorder="1" applyAlignment="1">
      <alignment horizontal="center" vertical="top" wrapText="1"/>
    </xf>
    <xf numFmtId="164" fontId="4" fillId="0" borderId="27" xfId="0" applyNumberFormat="1" applyFont="1" applyFill="1" applyBorder="1" applyAlignment="1">
      <alignment horizontal="center" vertical="top" wrapText="1"/>
    </xf>
    <xf numFmtId="0" fontId="15" fillId="0" borderId="20" xfId="0" applyFont="1" applyBorder="1" applyAlignment="1">
      <alignment horizontal="center" vertical="top" wrapText="1"/>
    </xf>
    <xf numFmtId="0" fontId="15" fillId="0" borderId="74" xfId="0" applyFont="1" applyBorder="1" applyAlignment="1">
      <alignment horizontal="center" vertical="top" wrapText="1"/>
    </xf>
    <xf numFmtId="0" fontId="10" fillId="0" borderId="11" xfId="0" applyFont="1" applyBorder="1" applyAlignment="1">
      <alignment vertical="top" wrapText="1"/>
    </xf>
    <xf numFmtId="49" fontId="3" fillId="16" borderId="1" xfId="0" applyNumberFormat="1" applyFont="1" applyFill="1" applyBorder="1" applyAlignment="1">
      <alignment horizontal="center" vertical="top"/>
    </xf>
    <xf numFmtId="49" fontId="3" fillId="3" borderId="36" xfId="0" applyNumberFormat="1" applyFont="1" applyFill="1" applyBorder="1" applyAlignment="1">
      <alignment horizontal="right" vertical="top"/>
    </xf>
    <xf numFmtId="0" fontId="3" fillId="3" borderId="9" xfId="0" applyFont="1" applyFill="1" applyBorder="1" applyAlignment="1">
      <alignment horizontal="left" vertical="top" wrapText="1"/>
    </xf>
    <xf numFmtId="0" fontId="4" fillId="0" borderId="26" xfId="0" applyFont="1" applyFill="1" applyBorder="1" applyAlignment="1">
      <alignment horizontal="center" vertical="top" wrapText="1"/>
    </xf>
    <xf numFmtId="164" fontId="4" fillId="0" borderId="26" xfId="0" applyNumberFormat="1" applyFont="1" applyFill="1" applyBorder="1" applyAlignment="1">
      <alignment horizontal="center" vertical="top"/>
    </xf>
    <xf numFmtId="0" fontId="15" fillId="0" borderId="19" xfId="0" applyFont="1" applyBorder="1" applyAlignment="1">
      <alignment horizontal="center" vertical="top"/>
    </xf>
    <xf numFmtId="0" fontId="15" fillId="0" borderId="36" xfId="0" applyFont="1" applyBorder="1" applyAlignment="1">
      <alignment horizontal="center" vertical="top"/>
    </xf>
    <xf numFmtId="164" fontId="4" fillId="0" borderId="26" xfId="0" applyNumberFormat="1" applyFont="1" applyFill="1" applyBorder="1" applyAlignment="1">
      <alignment horizontal="center" vertical="top" wrapText="1"/>
    </xf>
    <xf numFmtId="0" fontId="7" fillId="0" borderId="36" xfId="0" applyFont="1" applyBorder="1" applyAlignment="1">
      <alignment horizontal="center" vertical="top" wrapText="1"/>
    </xf>
    <xf numFmtId="49" fontId="3" fillId="2" borderId="22" xfId="0" applyNumberFormat="1" applyFont="1" applyFill="1" applyBorder="1" applyAlignment="1">
      <alignment horizontal="right" vertical="top"/>
    </xf>
    <xf numFmtId="49" fontId="3" fillId="2" borderId="23" xfId="0" applyNumberFormat="1" applyFont="1" applyFill="1" applyBorder="1" applyAlignment="1">
      <alignment horizontal="right" vertical="top"/>
    </xf>
    <xf numFmtId="49" fontId="4" fillId="0" borderId="18" xfId="0" applyNumberFormat="1" applyFont="1" applyBorder="1" applyAlignment="1">
      <alignment horizontal="center" vertical="top"/>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164" fontId="22" fillId="0" borderId="52" xfId="0" applyNumberFormat="1" applyFont="1" applyBorder="1" applyAlignment="1">
      <alignment horizontal="center" vertical="top" wrapText="1"/>
    </xf>
    <xf numFmtId="164" fontId="22" fillId="0" borderId="17" xfId="0" applyNumberFormat="1" applyFont="1" applyBorder="1" applyAlignment="1">
      <alignment horizontal="center" vertical="top" wrapText="1"/>
    </xf>
    <xf numFmtId="164" fontId="22" fillId="0" borderId="46" xfId="0" applyNumberFormat="1" applyFont="1" applyBorder="1" applyAlignment="1">
      <alignment horizontal="center" vertical="top" wrapText="1"/>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0" fontId="6" fillId="0" borderId="34" xfId="0" applyFont="1" applyBorder="1" applyAlignment="1">
      <alignment horizontal="left" vertical="top" wrapText="1"/>
    </xf>
    <xf numFmtId="0" fontId="6" fillId="0" borderId="39" xfId="0" applyFont="1" applyBorder="1" applyAlignment="1">
      <alignment horizontal="left" vertical="top" wrapText="1"/>
    </xf>
    <xf numFmtId="0" fontId="6" fillId="0" borderId="65" xfId="0" applyFont="1" applyBorder="1" applyAlignment="1">
      <alignment horizontal="left" vertical="top" wrapText="1"/>
    </xf>
    <xf numFmtId="0" fontId="6" fillId="0" borderId="28" xfId="0" applyFont="1" applyBorder="1" applyAlignment="1">
      <alignment horizontal="left" vertical="top" wrapText="1"/>
    </xf>
    <xf numFmtId="0" fontId="6" fillId="0" borderId="41" xfId="0" applyFont="1" applyBorder="1" applyAlignment="1">
      <alignment horizontal="left" vertical="top" wrapText="1"/>
    </xf>
    <xf numFmtId="49" fontId="20" fillId="0" borderId="0" xfId="0" applyNumberFormat="1" applyFont="1" applyAlignment="1">
      <alignment horizontal="center" vertical="top" wrapText="1"/>
    </xf>
    <xf numFmtId="49" fontId="2" fillId="11" borderId="5" xfId="0" applyNumberFormat="1" applyFont="1" applyFill="1" applyBorder="1" applyAlignment="1">
      <alignment horizontal="center" vertical="top"/>
    </xf>
    <xf numFmtId="49" fontId="2" fillId="11" borderId="12" xfId="0" applyNumberFormat="1" applyFont="1" applyFill="1" applyBorder="1" applyAlignment="1">
      <alignment horizontal="center" vertical="top"/>
    </xf>
    <xf numFmtId="0" fontId="6" fillId="11" borderId="34" xfId="0" applyFont="1" applyFill="1" applyBorder="1" applyAlignment="1">
      <alignment horizontal="left" vertical="top" wrapText="1"/>
    </xf>
    <xf numFmtId="0" fontId="6" fillId="11" borderId="39" xfId="0" applyFont="1" applyFill="1" applyBorder="1" applyAlignment="1">
      <alignment horizontal="left" vertical="top" wrapText="1"/>
    </xf>
    <xf numFmtId="0" fontId="6" fillId="0" borderId="44" xfId="0" applyFont="1" applyBorder="1" applyAlignment="1">
      <alignment horizontal="left" vertical="top" wrapText="1"/>
    </xf>
    <xf numFmtId="0" fontId="6" fillId="15" borderId="15" xfId="0" applyFont="1" applyFill="1" applyBorder="1" applyAlignment="1">
      <alignment horizontal="left" vertical="top" wrapText="1"/>
    </xf>
    <xf numFmtId="0" fontId="6" fillId="15" borderId="61" xfId="0" applyFont="1" applyFill="1" applyBorder="1" applyAlignment="1">
      <alignment horizontal="left" vertical="top" wrapText="1"/>
    </xf>
    <xf numFmtId="0" fontId="6" fillId="11" borderId="14" xfId="0" applyFont="1" applyFill="1" applyBorder="1" applyAlignment="1">
      <alignment horizontal="center" vertical="top" wrapText="1"/>
    </xf>
    <xf numFmtId="0" fontId="6" fillId="11" borderId="57" xfId="0" applyFont="1" applyFill="1" applyBorder="1" applyAlignment="1">
      <alignment horizontal="center" vertical="top" wrapText="1"/>
    </xf>
    <xf numFmtId="49" fontId="2" fillId="11" borderId="52" xfId="0" applyNumberFormat="1" applyFont="1" applyFill="1" applyBorder="1" applyAlignment="1">
      <alignment horizontal="center" vertical="top" wrapText="1"/>
    </xf>
    <xf numFmtId="49" fontId="2" fillId="11" borderId="73" xfId="0" applyNumberFormat="1" applyFont="1" applyFill="1" applyBorder="1" applyAlignment="1">
      <alignment horizontal="center" vertical="top"/>
    </xf>
    <xf numFmtId="49" fontId="2" fillId="11" borderId="53" xfId="0" applyNumberFormat="1" applyFont="1" applyFill="1" applyBorder="1" applyAlignment="1">
      <alignment horizontal="center" vertical="top"/>
    </xf>
    <xf numFmtId="164" fontId="6" fillId="0" borderId="73" xfId="0" applyNumberFormat="1" applyFont="1" applyBorder="1" applyAlignment="1">
      <alignment horizontal="left" vertical="center" wrapText="1"/>
    </xf>
    <xf numFmtId="0" fontId="26" fillId="0" borderId="44" xfId="0" applyFont="1" applyBorder="1" applyAlignment="1">
      <alignment horizontal="left" vertical="center" wrapText="1"/>
    </xf>
    <xf numFmtId="0" fontId="4" fillId="0" borderId="0" xfId="0" applyFont="1" applyAlignment="1">
      <alignment horizontal="left" vertical="center" wrapText="1"/>
    </xf>
    <xf numFmtId="0" fontId="7" fillId="0" borderId="0" xfId="0" applyFont="1" applyAlignment="1">
      <alignment horizontal="left" wrapText="1"/>
    </xf>
    <xf numFmtId="0" fontId="6"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6" fillId="0" borderId="67" xfId="0" applyFont="1" applyBorder="1" applyAlignment="1">
      <alignment horizontal="center" vertical="center" textRotation="90" wrapText="1"/>
    </xf>
    <xf numFmtId="0" fontId="6" fillId="0" borderId="0" xfId="0" applyFont="1" applyAlignment="1">
      <alignment horizontal="center" vertical="center" textRotation="90" wrapText="1"/>
    </xf>
    <xf numFmtId="0" fontId="6" fillId="0" borderId="43" xfId="0"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2" fillId="0" borderId="31" xfId="0" applyFont="1" applyBorder="1" applyAlignment="1">
      <alignment horizontal="center" vertical="center" textRotation="90"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49" fontId="5" fillId="3" borderId="32"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6" borderId="22"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164" fontId="47" fillId="0" borderId="52" xfId="0" applyNumberFormat="1" applyFont="1" applyBorder="1" applyAlignment="1">
      <alignment horizontal="center" vertical="top" wrapText="1"/>
    </xf>
    <xf numFmtId="164" fontId="47" fillId="0" borderId="17" xfId="0" applyNumberFormat="1" applyFont="1" applyBorder="1" applyAlignment="1">
      <alignment horizontal="center" vertical="top" wrapText="1"/>
    </xf>
    <xf numFmtId="164" fontId="47" fillId="0" borderId="46" xfId="0" applyNumberFormat="1" applyFont="1" applyBorder="1" applyAlignment="1">
      <alignment horizontal="center" vertical="top"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0" borderId="65" xfId="0" applyNumberFormat="1" applyFont="1" applyBorder="1" applyAlignment="1">
      <alignment horizontal="center" vertical="top"/>
    </xf>
    <xf numFmtId="49" fontId="5" fillId="0" borderId="28" xfId="0" applyNumberFormat="1" applyFont="1" applyBorder="1" applyAlignment="1">
      <alignment horizontal="center" vertical="top"/>
    </xf>
    <xf numFmtId="49" fontId="5" fillId="0" borderId="41" xfId="0" applyNumberFormat="1" applyFont="1" applyBorder="1" applyAlignment="1">
      <alignment horizontal="center" vertical="top"/>
    </xf>
    <xf numFmtId="0" fontId="4" fillId="0" borderId="35" xfId="0" applyFont="1" applyBorder="1" applyAlignment="1">
      <alignment vertical="top" wrapText="1"/>
    </xf>
    <xf numFmtId="0" fontId="4" fillId="0" borderId="40" xfId="0" applyFont="1" applyBorder="1" applyAlignment="1">
      <alignment vertical="top" wrapText="1"/>
    </xf>
    <xf numFmtId="49" fontId="5" fillId="11" borderId="14" xfId="0" applyNumberFormat="1" applyFont="1" applyFill="1" applyBorder="1" applyAlignment="1">
      <alignment horizontal="center" vertical="top"/>
    </xf>
    <xf numFmtId="49" fontId="5" fillId="11" borderId="9" xfId="0" applyNumberFormat="1" applyFont="1" applyFill="1" applyBorder="1" applyAlignment="1">
      <alignment horizontal="center" vertical="top"/>
    </xf>
    <xf numFmtId="49" fontId="5" fillId="11" borderId="1" xfId="0" applyNumberFormat="1" applyFont="1" applyFill="1" applyBorder="1" applyAlignment="1">
      <alignment horizontal="center" vertical="top"/>
    </xf>
    <xf numFmtId="0" fontId="4" fillId="11" borderId="35" xfId="0" applyFont="1" applyFill="1" applyBorder="1" applyAlignment="1">
      <alignment horizontal="left" vertical="top" wrapText="1"/>
    </xf>
    <xf numFmtId="0" fontId="4" fillId="11" borderId="7" xfId="0" applyFont="1" applyFill="1" applyBorder="1" applyAlignment="1">
      <alignment horizontal="left" vertical="top" wrapText="1"/>
    </xf>
    <xf numFmtId="0" fontId="4" fillId="11" borderId="40" xfId="0" applyFont="1" applyFill="1" applyBorder="1" applyAlignment="1">
      <alignment horizontal="left" vertical="top" wrapText="1"/>
    </xf>
    <xf numFmtId="49" fontId="17" fillId="11" borderId="5" xfId="0" applyNumberFormat="1" applyFont="1" applyFill="1" applyBorder="1" applyAlignment="1">
      <alignment horizontal="center" vertical="top"/>
    </xf>
    <xf numFmtId="49" fontId="2" fillId="11" borderId="8" xfId="0" applyNumberFormat="1" applyFont="1" applyFill="1" applyBorder="1" applyAlignment="1">
      <alignment horizontal="center" vertical="top"/>
    </xf>
    <xf numFmtId="49" fontId="17" fillId="0" borderId="12" xfId="0" applyNumberFormat="1" applyFont="1" applyBorder="1" applyAlignment="1">
      <alignment horizontal="center" vertical="top"/>
    </xf>
    <xf numFmtId="0" fontId="6" fillId="11" borderId="16" xfId="0" applyFont="1" applyFill="1" applyBorder="1" applyAlignment="1">
      <alignment horizontal="center" vertical="top" wrapText="1"/>
    </xf>
    <xf numFmtId="0" fontId="6" fillId="11" borderId="56" xfId="0" applyFont="1" applyFill="1" applyBorder="1" applyAlignment="1">
      <alignment horizontal="center" vertical="top" wrapText="1"/>
    </xf>
    <xf numFmtId="49" fontId="5" fillId="11" borderId="52" xfId="0" applyNumberFormat="1" applyFont="1" applyFill="1" applyBorder="1" applyAlignment="1">
      <alignment horizontal="center" vertical="top"/>
    </xf>
    <xf numFmtId="49" fontId="5" fillId="11" borderId="53" xfId="0" applyNumberFormat="1" applyFont="1" applyFill="1" applyBorder="1" applyAlignment="1">
      <alignment horizontal="center" vertical="top"/>
    </xf>
    <xf numFmtId="0" fontId="4" fillId="0" borderId="16" xfId="0" applyFont="1" applyBorder="1" applyAlignment="1">
      <alignment vertical="top" wrapText="1"/>
    </xf>
    <xf numFmtId="0" fontId="4" fillId="0" borderId="2" xfId="0" applyFont="1" applyBorder="1" applyAlignment="1">
      <alignment vertical="top" wrapText="1"/>
    </xf>
    <xf numFmtId="1" fontId="6" fillId="0" borderId="50" xfId="4" applyNumberFormat="1" applyFont="1" applyBorder="1" applyAlignment="1">
      <alignment horizontal="center" vertical="center" textRotation="90" wrapText="1"/>
    </xf>
    <xf numFmtId="1" fontId="6" fillId="0" borderId="18" xfId="4" applyNumberFormat="1" applyFont="1" applyBorder="1" applyAlignment="1">
      <alignment horizontal="center" vertical="center" textRotation="90" wrapText="1"/>
    </xf>
    <xf numFmtId="1" fontId="6" fillId="0" borderId="42" xfId="4" applyNumberFormat="1" applyFont="1" applyBorder="1" applyAlignment="1">
      <alignment horizontal="center" vertical="center" textRotation="90" wrapText="1"/>
    </xf>
    <xf numFmtId="1" fontId="5" fillId="0" borderId="52" xfId="4" applyNumberFormat="1" applyFont="1" applyBorder="1" applyAlignment="1">
      <alignment horizontal="center" vertical="center"/>
    </xf>
    <xf numFmtId="1" fontId="5" fillId="0" borderId="17" xfId="4" applyNumberFormat="1" applyFont="1" applyBorder="1" applyAlignment="1">
      <alignment horizontal="center" vertical="center"/>
    </xf>
    <xf numFmtId="1" fontId="5" fillId="0" borderId="46" xfId="4" applyNumberFormat="1" applyFont="1" applyBorder="1" applyAlignment="1">
      <alignment horizontal="center" vertical="center"/>
    </xf>
    <xf numFmtId="1" fontId="2" fillId="0" borderId="10" xfId="4" applyNumberFormat="1" applyFont="1" applyBorder="1" applyAlignment="1">
      <alignment horizontal="center" vertical="center" textRotation="90" wrapText="1"/>
    </xf>
    <xf numFmtId="1" fontId="2" fillId="0" borderId="39"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xf>
    <xf numFmtId="1" fontId="2" fillId="0" borderId="11" xfId="4" applyNumberFormat="1" applyFont="1" applyFill="1" applyBorder="1" applyAlignment="1">
      <alignment horizontal="center" vertical="center" textRotation="90" wrapText="1"/>
    </xf>
    <xf numFmtId="1" fontId="2" fillId="0" borderId="31" xfId="4" applyNumberFormat="1" applyFont="1" applyFill="1" applyBorder="1" applyAlignment="1">
      <alignment horizontal="center" vertical="center" textRotation="90" wrapText="1"/>
    </xf>
    <xf numFmtId="1" fontId="4" fillId="0" borderId="10" xfId="4" applyNumberFormat="1" applyFont="1" applyBorder="1" applyAlignment="1">
      <alignment horizontal="center" vertical="center" wrapText="1"/>
    </xf>
    <xf numFmtId="1" fontId="4" fillId="0" borderId="39" xfId="4" applyNumberFormat="1" applyFont="1" applyBorder="1" applyAlignment="1">
      <alignment horizontal="center" vertical="center" wrapText="1"/>
    </xf>
    <xf numFmtId="1" fontId="2" fillId="0" borderId="36" xfId="4" applyNumberFormat="1" applyFont="1" applyBorder="1" applyAlignment="1">
      <alignment horizontal="center" vertical="center"/>
    </xf>
    <xf numFmtId="1" fontId="2" fillId="0" borderId="74" xfId="4" applyNumberFormat="1" applyFont="1" applyBorder="1" applyAlignment="1">
      <alignment horizontal="center" vertical="center"/>
    </xf>
    <xf numFmtId="0" fontId="4" fillId="0" borderId="0" xfId="0" applyFont="1" applyAlignment="1">
      <alignment wrapText="1"/>
    </xf>
    <xf numFmtId="0" fontId="2" fillId="0" borderId="15" xfId="4" applyFont="1" applyBorder="1" applyAlignment="1">
      <alignment horizontal="center" vertical="center" textRotation="90" wrapText="1"/>
    </xf>
    <xf numFmtId="0" fontId="2" fillId="0" borderId="61" xfId="4" applyFont="1" applyBorder="1" applyAlignment="1">
      <alignment horizontal="center" vertical="center" textRotation="90" wrapText="1"/>
    </xf>
    <xf numFmtId="0" fontId="2" fillId="0" borderId="13" xfId="4" applyFont="1" applyBorder="1" applyAlignment="1">
      <alignment horizontal="center" vertical="center" textRotation="90" wrapText="1"/>
    </xf>
    <xf numFmtId="1" fontId="2" fillId="0" borderId="14"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textRotation="90" wrapText="1"/>
    </xf>
    <xf numFmtId="1" fontId="2" fillId="0" borderId="1" xfId="4" applyNumberFormat="1" applyFont="1" applyBorder="1" applyAlignment="1">
      <alignment horizontal="center" vertical="center" textRotation="90" wrapText="1"/>
    </xf>
    <xf numFmtId="1" fontId="4" fillId="0" borderId="26" xfId="4" applyNumberFormat="1" applyFont="1" applyBorder="1" applyAlignment="1">
      <alignment horizontal="center" vertical="center" wrapText="1"/>
    </xf>
    <xf numFmtId="1" fontId="4" fillId="0" borderId="19" xfId="4" applyNumberFormat="1" applyFont="1" applyBorder="1" applyAlignment="1">
      <alignment horizontal="center" vertical="center" wrapText="1"/>
    </xf>
    <xf numFmtId="1" fontId="4" fillId="0" borderId="30" xfId="4" applyNumberFormat="1" applyFont="1" applyBorder="1" applyAlignment="1">
      <alignment horizontal="center" vertical="center" wrapText="1"/>
    </xf>
    <xf numFmtId="1" fontId="2" fillId="0" borderId="50" xfId="4" applyNumberFormat="1" applyFont="1" applyBorder="1" applyAlignment="1">
      <alignment horizontal="center" vertical="center" textRotation="90" wrapText="1"/>
    </xf>
    <xf numFmtId="1" fontId="2" fillId="0" borderId="18" xfId="4" applyNumberFormat="1" applyFont="1" applyBorder="1" applyAlignment="1">
      <alignment horizontal="center" vertical="center" textRotation="90" wrapText="1"/>
    </xf>
    <xf numFmtId="1" fontId="2" fillId="0" borderId="42" xfId="4" applyNumberFormat="1" applyFont="1" applyBorder="1" applyAlignment="1">
      <alignment horizontal="center" vertical="center" textRotation="90" wrapText="1"/>
    </xf>
    <xf numFmtId="1" fontId="2" fillId="0" borderId="17" xfId="4" applyNumberFormat="1" applyFont="1" applyBorder="1" applyAlignment="1">
      <alignment horizontal="center" vertical="center" textRotation="90" wrapText="1"/>
    </xf>
    <xf numFmtId="1" fontId="2" fillId="0" borderId="62" xfId="4" applyNumberFormat="1" applyFont="1" applyBorder="1" applyAlignment="1">
      <alignment horizontal="center" vertical="center" textRotation="90" wrapText="1"/>
    </xf>
    <xf numFmtId="1" fontId="2" fillId="0" borderId="21" xfId="4" applyNumberFormat="1" applyFont="1" applyBorder="1" applyAlignment="1">
      <alignment horizontal="center" vertical="center" textRotation="90" wrapText="1"/>
    </xf>
    <xf numFmtId="1" fontId="5" fillId="0" borderId="15" xfId="4" applyNumberFormat="1" applyFont="1" applyBorder="1" applyAlignment="1">
      <alignment horizontal="center" vertical="center" wrapText="1"/>
    </xf>
    <xf numFmtId="1" fontId="5" fillId="0" borderId="14" xfId="4" applyNumberFormat="1" applyFont="1" applyBorder="1" applyAlignment="1">
      <alignment horizontal="center" vertical="center" wrapText="1"/>
    </xf>
    <xf numFmtId="1" fontId="5" fillId="0" borderId="16" xfId="4" applyNumberFormat="1" applyFont="1" applyBorder="1" applyAlignment="1">
      <alignment horizontal="center" vertical="center" wrapText="1"/>
    </xf>
    <xf numFmtId="1" fontId="6" fillId="0" borderId="67" xfId="4" applyNumberFormat="1" applyFont="1" applyBorder="1" applyAlignment="1">
      <alignment horizontal="center" vertical="center" textRotation="90" wrapText="1"/>
    </xf>
    <xf numFmtId="1" fontId="6" fillId="0" borderId="0" xfId="4" applyNumberFormat="1" applyFont="1" applyBorder="1" applyAlignment="1">
      <alignment horizontal="center" vertical="center" textRotation="90" wrapText="1"/>
    </xf>
    <xf numFmtId="1" fontId="6" fillId="0" borderId="43" xfId="4" applyNumberFormat="1" applyFont="1" applyBorder="1" applyAlignment="1">
      <alignment horizontal="center" vertical="center" textRotation="90" wrapText="1"/>
    </xf>
    <xf numFmtId="1" fontId="3" fillId="2" borderId="23" xfId="4" applyNumberFormat="1" applyFont="1" applyFill="1" applyBorder="1" applyAlignment="1">
      <alignment horizontal="left" vertical="top"/>
    </xf>
    <xf numFmtId="1" fontId="3" fillId="2" borderId="24" xfId="4" applyNumberFormat="1" applyFont="1" applyFill="1" applyBorder="1" applyAlignment="1">
      <alignment horizontal="left" vertical="top"/>
    </xf>
    <xf numFmtId="1" fontId="5" fillId="3" borderId="4" xfId="4" applyNumberFormat="1" applyFont="1" applyFill="1" applyBorder="1" applyAlignment="1">
      <alignment horizontal="left" vertical="top" wrapText="1"/>
    </xf>
    <xf numFmtId="1" fontId="5" fillId="3" borderId="60" xfId="4" applyNumberFormat="1" applyFont="1" applyFill="1" applyBorder="1" applyAlignment="1">
      <alignment horizontal="left" vertical="top" wrapText="1"/>
    </xf>
    <xf numFmtId="49" fontId="5" fillId="2" borderId="15" xfId="4" applyNumberFormat="1" applyFont="1" applyFill="1" applyBorder="1" applyAlignment="1">
      <alignment horizontal="center" vertical="top"/>
    </xf>
    <xf numFmtId="49" fontId="5" fillId="2" borderId="10" xfId="4" applyNumberFormat="1" applyFont="1" applyFill="1" applyBorder="1" applyAlignment="1">
      <alignment horizontal="center" vertical="top"/>
    </xf>
    <xf numFmtId="49" fontId="5" fillId="2" borderId="13" xfId="4" applyNumberFormat="1" applyFont="1" applyFill="1" applyBorder="1" applyAlignment="1">
      <alignment horizontal="center" vertical="top"/>
    </xf>
    <xf numFmtId="1" fontId="5" fillId="3" borderId="25" xfId="4" applyNumberFormat="1" applyFont="1" applyFill="1" applyBorder="1" applyAlignment="1">
      <alignment horizontal="center" vertical="top"/>
    </xf>
    <xf numFmtId="1" fontId="5" fillId="3" borderId="72" xfId="4" applyNumberFormat="1" applyFont="1" applyFill="1" applyBorder="1" applyAlignment="1">
      <alignment horizontal="center" vertical="top"/>
    </xf>
    <xf numFmtId="1" fontId="5" fillId="3" borderId="63" xfId="4" applyNumberFormat="1" applyFont="1" applyFill="1" applyBorder="1" applyAlignment="1">
      <alignment horizontal="center" vertical="top"/>
    </xf>
    <xf numFmtId="1" fontId="5" fillId="0" borderId="14" xfId="4" applyNumberFormat="1" applyFont="1" applyBorder="1" applyAlignment="1">
      <alignment horizontal="center" vertical="top"/>
    </xf>
    <xf numFmtId="1" fontId="5" fillId="0" borderId="9" xfId="4" applyNumberFormat="1" applyFont="1" applyBorder="1" applyAlignment="1">
      <alignment horizontal="center" vertical="top"/>
    </xf>
    <xf numFmtId="1" fontId="5" fillId="0" borderId="1" xfId="4" applyNumberFormat="1" applyFont="1" applyBorder="1" applyAlignment="1">
      <alignment horizontal="center" vertical="top"/>
    </xf>
    <xf numFmtId="1" fontId="4" fillId="0" borderId="35" xfId="4" applyNumberFormat="1" applyFont="1" applyFill="1" applyBorder="1" applyAlignment="1">
      <alignment horizontal="left" vertical="top" wrapText="1"/>
    </xf>
    <xf numFmtId="1" fontId="4" fillId="0" borderId="7" xfId="4" applyNumberFormat="1" applyFont="1" applyFill="1" applyBorder="1" applyAlignment="1">
      <alignment horizontal="left" vertical="top" wrapText="1"/>
    </xf>
    <xf numFmtId="1" fontId="4" fillId="0" borderId="40" xfId="4" applyNumberFormat="1" applyFont="1" applyFill="1" applyBorder="1" applyAlignment="1">
      <alignment horizontal="left" vertical="top" wrapText="1"/>
    </xf>
    <xf numFmtId="1" fontId="17" fillId="0" borderId="5" xfId="4" applyNumberFormat="1" applyFont="1" applyBorder="1" applyAlignment="1">
      <alignment horizontal="center" vertical="top"/>
    </xf>
    <xf numFmtId="1" fontId="2" fillId="0" borderId="8" xfId="4" applyNumberFormat="1" applyFont="1" applyBorder="1" applyAlignment="1">
      <alignment horizontal="center" vertical="top"/>
    </xf>
    <xf numFmtId="1" fontId="2" fillId="0" borderId="12" xfId="4" applyNumberFormat="1" applyFont="1" applyBorder="1" applyAlignment="1">
      <alignment horizontal="center" vertical="top"/>
    </xf>
    <xf numFmtId="1" fontId="2" fillId="0" borderId="52" xfId="4" applyNumberFormat="1" applyFont="1" applyBorder="1" applyAlignment="1">
      <alignment horizontal="center" vertical="top"/>
    </xf>
    <xf numFmtId="1" fontId="2" fillId="0" borderId="73" xfId="4" applyNumberFormat="1" applyFont="1" applyBorder="1" applyAlignment="1">
      <alignment horizontal="center" vertical="top"/>
    </xf>
    <xf numFmtId="1" fontId="2" fillId="0" borderId="53" xfId="4" applyNumberFormat="1" applyFont="1" applyBorder="1" applyAlignment="1">
      <alignment horizontal="center" vertical="top"/>
    </xf>
    <xf numFmtId="1" fontId="4" fillId="4" borderId="34" xfId="4" applyNumberFormat="1" applyFont="1" applyFill="1" applyBorder="1" applyAlignment="1">
      <alignment horizontal="left" vertical="top" wrapText="1"/>
    </xf>
    <xf numFmtId="1" fontId="4" fillId="4" borderId="6" xfId="4" applyNumberFormat="1" applyFont="1" applyFill="1" applyBorder="1" applyAlignment="1">
      <alignment horizontal="left" vertical="top" wrapText="1"/>
    </xf>
    <xf numFmtId="49" fontId="5" fillId="2" borderId="52" xfId="4" applyNumberFormat="1" applyFont="1" applyFill="1" applyBorder="1" applyAlignment="1">
      <alignment horizontal="center" vertical="top"/>
    </xf>
    <xf numFmtId="49" fontId="5" fillId="2" borderId="59" xfId="4" applyNumberFormat="1" applyFont="1" applyFill="1" applyBorder="1" applyAlignment="1">
      <alignment horizontal="center" vertical="top"/>
    </xf>
    <xf numFmtId="49" fontId="5" fillId="2" borderId="53" xfId="4" applyNumberFormat="1" applyFont="1" applyFill="1" applyBorder="1" applyAlignment="1">
      <alignment horizontal="center" vertical="top"/>
    </xf>
    <xf numFmtId="1" fontId="5" fillId="3" borderId="14" xfId="4" applyNumberFormat="1" applyFont="1" applyFill="1" applyBorder="1" applyAlignment="1">
      <alignment horizontal="center" vertical="top"/>
    </xf>
    <xf numFmtId="1" fontId="5" fillId="3" borderId="19" xfId="4" applyNumberFormat="1" applyFont="1" applyFill="1" applyBorder="1" applyAlignment="1">
      <alignment horizontal="center" vertical="top"/>
    </xf>
    <xf numFmtId="1" fontId="5" fillId="3" borderId="1" xfId="4" applyNumberFormat="1" applyFont="1" applyFill="1" applyBorder="1" applyAlignment="1">
      <alignment horizontal="center" vertical="top"/>
    </xf>
    <xf numFmtId="1" fontId="5" fillId="0" borderId="19" xfId="4" applyNumberFormat="1" applyFont="1" applyBorder="1" applyAlignment="1">
      <alignment horizontal="center" vertical="top"/>
    </xf>
    <xf numFmtId="1" fontId="4" fillId="0" borderId="25" xfId="4" applyNumberFormat="1" applyFont="1" applyFill="1" applyBorder="1" applyAlignment="1">
      <alignment vertical="top" wrapText="1"/>
    </xf>
    <xf numFmtId="1" fontId="4" fillId="0" borderId="7" xfId="4" applyNumberFormat="1" applyFont="1" applyFill="1" applyBorder="1" applyAlignment="1">
      <alignment vertical="top" wrapText="1"/>
    </xf>
    <xf numFmtId="1" fontId="4" fillId="0" borderId="63" xfId="4" applyNumberFormat="1" applyFont="1" applyFill="1" applyBorder="1" applyAlignment="1">
      <alignment vertical="top" wrapText="1"/>
    </xf>
    <xf numFmtId="1" fontId="4" fillId="4" borderId="71" xfId="4" applyNumberFormat="1" applyFont="1" applyFill="1" applyBorder="1" applyAlignment="1">
      <alignment horizontal="left" vertical="top" wrapText="1"/>
    </xf>
    <xf numFmtId="1" fontId="5" fillId="3" borderId="3" xfId="4" applyNumberFormat="1" applyFont="1" applyFill="1" applyBorder="1" applyAlignment="1">
      <alignment horizontal="right" vertical="top"/>
    </xf>
    <xf numFmtId="1" fontId="5" fillId="3" borderId="4" xfId="4" applyNumberFormat="1" applyFont="1" applyFill="1" applyBorder="1" applyAlignment="1">
      <alignment horizontal="right" vertical="top"/>
    </xf>
    <xf numFmtId="1" fontId="5" fillId="3" borderId="60" xfId="4" applyNumberFormat="1" applyFont="1" applyFill="1" applyBorder="1" applyAlignment="1">
      <alignment horizontal="right" vertical="top"/>
    </xf>
    <xf numFmtId="1" fontId="3" fillId="3" borderId="22" xfId="4" applyNumberFormat="1" applyFont="1" applyFill="1" applyBorder="1" applyAlignment="1">
      <alignment horizontal="left" vertical="top"/>
    </xf>
    <xf numFmtId="1" fontId="3" fillId="3" borderId="23" xfId="4" applyNumberFormat="1" applyFont="1" applyFill="1" applyBorder="1" applyAlignment="1">
      <alignment horizontal="left" vertical="top"/>
    </xf>
    <xf numFmtId="1" fontId="3" fillId="3" borderId="24" xfId="4" applyNumberFormat="1" applyFont="1" applyFill="1" applyBorder="1" applyAlignment="1">
      <alignment horizontal="left" vertical="top"/>
    </xf>
    <xf numFmtId="1" fontId="4" fillId="0" borderId="10" xfId="4" applyNumberFormat="1" applyFont="1" applyFill="1" applyBorder="1" applyAlignment="1">
      <alignment horizontal="left" vertical="top" wrapText="1"/>
    </xf>
    <xf numFmtId="1" fontId="7" fillId="0" borderId="39" xfId="4" applyNumberFormat="1" applyFont="1" applyBorder="1" applyAlignment="1">
      <alignment horizontal="left" vertical="top"/>
    </xf>
    <xf numFmtId="49" fontId="5" fillId="0" borderId="14" xfId="4" applyNumberFormat="1" applyFont="1" applyBorder="1" applyAlignment="1">
      <alignment horizontal="center" vertical="top"/>
    </xf>
    <xf numFmtId="49" fontId="5" fillId="0" borderId="9" xfId="4" applyNumberFormat="1" applyFont="1" applyBorder="1" applyAlignment="1">
      <alignment horizontal="center" vertical="top"/>
    </xf>
    <xf numFmtId="49" fontId="5" fillId="0" borderId="1" xfId="4" applyNumberFormat="1" applyFont="1" applyBorder="1" applyAlignment="1">
      <alignment horizontal="center" vertical="top"/>
    </xf>
    <xf numFmtId="49" fontId="5" fillId="0" borderId="19" xfId="4" applyNumberFormat="1" applyFont="1" applyBorder="1" applyAlignment="1">
      <alignment horizontal="center" vertical="top"/>
    </xf>
    <xf numFmtId="1" fontId="10" fillId="0" borderId="34" xfId="4" applyNumberFormat="1" applyFont="1" applyBorder="1" applyAlignment="1">
      <alignment wrapText="1"/>
    </xf>
    <xf numFmtId="1" fontId="7" fillId="0" borderId="6" xfId="4" applyNumberFormat="1" applyFont="1" applyBorder="1" applyAlignment="1">
      <alignment wrapText="1"/>
    </xf>
    <xf numFmtId="1" fontId="7" fillId="0" borderId="39" xfId="4" applyNumberFormat="1" applyFont="1" applyBorder="1" applyAlignment="1">
      <alignment wrapText="1"/>
    </xf>
    <xf numFmtId="1" fontId="4" fillId="0" borderId="27" xfId="4" applyNumberFormat="1" applyFont="1" applyFill="1" applyBorder="1" applyAlignment="1">
      <alignment vertical="top" wrapText="1"/>
    </xf>
    <xf numFmtId="1" fontId="4" fillId="0" borderId="31" xfId="4" applyNumberFormat="1" applyFont="1" applyFill="1" applyBorder="1" applyAlignment="1">
      <alignment vertical="top" wrapText="1"/>
    </xf>
    <xf numFmtId="2" fontId="4" fillId="0" borderId="25" xfId="4" applyNumberFormat="1" applyFont="1" applyFill="1" applyBorder="1" applyAlignment="1">
      <alignment vertical="top" wrapText="1"/>
    </xf>
    <xf numFmtId="2" fontId="4" fillId="0" borderId="7" xfId="4" applyNumberFormat="1" applyFont="1" applyFill="1" applyBorder="1" applyAlignment="1">
      <alignment vertical="top" wrapText="1"/>
    </xf>
    <xf numFmtId="2" fontId="4" fillId="0" borderId="63" xfId="4" applyNumberFormat="1" applyFont="1" applyFill="1" applyBorder="1" applyAlignment="1">
      <alignment vertical="top" wrapText="1"/>
    </xf>
    <xf numFmtId="49" fontId="5" fillId="2" borderId="34" xfId="4" applyNumberFormat="1" applyFont="1" applyFill="1" applyBorder="1" applyAlignment="1">
      <alignment horizontal="center" vertical="top"/>
    </xf>
    <xf numFmtId="49" fontId="5" fillId="2" borderId="6" xfId="4" applyNumberFormat="1" applyFont="1" applyFill="1" applyBorder="1" applyAlignment="1">
      <alignment horizontal="center" vertical="top"/>
    </xf>
    <xf numFmtId="49" fontId="5" fillId="2" borderId="39" xfId="4" applyNumberFormat="1" applyFont="1" applyFill="1" applyBorder="1" applyAlignment="1">
      <alignment horizontal="center" vertical="top"/>
    </xf>
    <xf numFmtId="164" fontId="21" fillId="6" borderId="32" xfId="4" applyNumberFormat="1" applyFont="1" applyFill="1" applyBorder="1" applyAlignment="1">
      <alignment horizontal="center" vertical="top" wrapText="1"/>
    </xf>
    <xf numFmtId="164" fontId="21" fillId="6" borderId="23" xfId="4" applyNumberFormat="1" applyFont="1" applyFill="1" applyBorder="1" applyAlignment="1">
      <alignment horizontal="center" vertical="top" wrapText="1"/>
    </xf>
    <xf numFmtId="164" fontId="21" fillId="6" borderId="24" xfId="4" applyNumberFormat="1" applyFont="1" applyFill="1" applyBorder="1" applyAlignment="1">
      <alignment horizontal="center" vertical="top" wrapText="1"/>
    </xf>
    <xf numFmtId="0" fontId="6" fillId="0" borderId="71" xfId="4" applyFont="1" applyBorder="1" applyAlignment="1">
      <alignment horizontal="left" vertical="top" wrapText="1"/>
    </xf>
    <xf numFmtId="0" fontId="7" fillId="0" borderId="36" xfId="4" applyFont="1" applyBorder="1" applyAlignment="1">
      <alignment vertical="top" wrapText="1"/>
    </xf>
    <xf numFmtId="0" fontId="7" fillId="0" borderId="38" xfId="4" applyFont="1" applyBorder="1" applyAlignment="1">
      <alignment vertical="top" wrapText="1"/>
    </xf>
    <xf numFmtId="164" fontId="47" fillId="0" borderId="68" xfId="4" applyNumberFormat="1" applyFont="1" applyBorder="1" applyAlignment="1">
      <alignment horizontal="center" vertical="top" wrapText="1"/>
    </xf>
    <xf numFmtId="164" fontId="47" fillId="0" borderId="58" xfId="4" applyNumberFormat="1" applyFont="1" applyBorder="1" applyAlignment="1">
      <alignment horizontal="center" vertical="top" wrapText="1"/>
    </xf>
    <xf numFmtId="164" fontId="47" fillId="0" borderId="64" xfId="4" applyNumberFormat="1" applyFont="1" applyBorder="1" applyAlignment="1">
      <alignment horizontal="center" vertical="top" wrapText="1"/>
    </xf>
    <xf numFmtId="0" fontId="6" fillId="0" borderId="54" xfId="4" applyFont="1" applyBorder="1" applyAlignment="1">
      <alignment horizontal="left" vertical="top" wrapText="1"/>
    </xf>
    <xf numFmtId="0" fontId="7" fillId="0" borderId="62" xfId="4" applyFont="1" applyBorder="1" applyAlignment="1">
      <alignment vertical="top" wrapText="1"/>
    </xf>
    <xf numFmtId="0" fontId="7" fillId="0" borderId="69" xfId="4" applyFont="1" applyBorder="1" applyAlignment="1">
      <alignment vertical="top" wrapText="1"/>
    </xf>
    <xf numFmtId="164" fontId="22" fillId="0" borderId="54" xfId="4" applyNumberFormat="1" applyFont="1" applyBorder="1" applyAlignment="1">
      <alignment horizontal="center" vertical="top" wrapText="1"/>
    </xf>
    <xf numFmtId="164" fontId="22" fillId="0" borderId="62" xfId="4" applyNumberFormat="1" applyFont="1" applyBorder="1" applyAlignment="1">
      <alignment horizontal="center" vertical="top" wrapText="1"/>
    </xf>
    <xf numFmtId="164" fontId="22" fillId="0" borderId="69" xfId="4" applyNumberFormat="1" applyFont="1" applyBorder="1" applyAlignment="1">
      <alignment horizontal="center" vertical="top" wrapText="1"/>
    </xf>
    <xf numFmtId="1" fontId="5" fillId="2" borderId="22" xfId="4" applyNumberFormat="1" applyFont="1" applyFill="1" applyBorder="1" applyAlignment="1">
      <alignment horizontal="right" vertical="top"/>
    </xf>
    <xf numFmtId="1" fontId="5" fillId="2" borderId="23" xfId="4" applyNumberFormat="1" applyFont="1" applyFill="1" applyBorder="1" applyAlignment="1">
      <alignment horizontal="right" vertical="top"/>
    </xf>
    <xf numFmtId="1" fontId="5" fillId="6" borderId="23" xfId="4" applyNumberFormat="1" applyFont="1" applyFill="1" applyBorder="1" applyAlignment="1">
      <alignment horizontal="right" vertical="top"/>
    </xf>
    <xf numFmtId="1" fontId="2" fillId="6" borderId="32" xfId="4" applyNumberFormat="1" applyFont="1" applyFill="1" applyBorder="1" applyAlignment="1">
      <alignment horizontal="center" vertical="top"/>
    </xf>
    <xf numFmtId="1" fontId="2" fillId="6" borderId="23" xfId="4" applyNumberFormat="1" applyFont="1" applyFill="1" applyBorder="1" applyAlignment="1">
      <alignment horizontal="center" vertical="top"/>
    </xf>
    <xf numFmtId="1" fontId="2" fillId="6" borderId="24" xfId="4" applyNumberFormat="1" applyFont="1" applyFill="1" applyBorder="1" applyAlignment="1">
      <alignment horizontal="center" vertical="top"/>
    </xf>
    <xf numFmtId="49" fontId="20" fillId="0" borderId="0" xfId="4" applyNumberFormat="1" applyFont="1" applyFill="1" applyBorder="1" applyAlignment="1">
      <alignment horizontal="center" vertical="top" wrapText="1"/>
    </xf>
    <xf numFmtId="0" fontId="7" fillId="0" borderId="0" xfId="4" applyFont="1" applyAlignment="1">
      <alignment vertical="top" wrapText="1"/>
    </xf>
    <xf numFmtId="0" fontId="3" fillId="0" borderId="32" xfId="4" applyFont="1" applyBorder="1" applyAlignment="1">
      <alignment horizontal="center" vertical="center" wrapText="1"/>
    </xf>
    <xf numFmtId="0" fontId="7" fillId="0" borderId="23" xfId="4" applyFont="1" applyBorder="1" applyAlignment="1">
      <alignment vertical="center" wrapText="1"/>
    </xf>
    <xf numFmtId="0" fontId="7" fillId="0" borderId="24" xfId="4" applyFont="1" applyBorder="1" applyAlignment="1">
      <alignment vertical="center" wrapText="1"/>
    </xf>
    <xf numFmtId="0" fontId="5" fillId="0" borderId="15"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6" xfId="4" applyFont="1" applyBorder="1" applyAlignment="1">
      <alignment horizontal="center" vertical="center" wrapText="1"/>
    </xf>
    <xf numFmtId="0" fontId="6" fillId="0" borderId="61" xfId="4" applyFont="1" applyBorder="1" applyAlignment="1">
      <alignment horizontal="left" vertical="top" wrapText="1"/>
    </xf>
    <xf numFmtId="0" fontId="7" fillId="0" borderId="57" xfId="4" applyFont="1" applyBorder="1" applyAlignment="1">
      <alignment vertical="top" wrapText="1"/>
    </xf>
    <xf numFmtId="0" fontId="7" fillId="0" borderId="56" xfId="4" applyFont="1" applyBorder="1" applyAlignment="1">
      <alignment vertical="top" wrapText="1"/>
    </xf>
    <xf numFmtId="0" fontId="5" fillId="5" borderId="3" xfId="4" applyFont="1" applyFill="1" applyBorder="1" applyAlignment="1">
      <alignment horizontal="right" vertical="top" wrapText="1"/>
    </xf>
    <xf numFmtId="0" fontId="7" fillId="0" borderId="4" xfId="4" applyFont="1" applyBorder="1" applyAlignment="1">
      <alignment vertical="top" wrapText="1"/>
    </xf>
    <xf numFmtId="0" fontId="7" fillId="0" borderId="60" xfId="4" applyFont="1" applyBorder="1" applyAlignment="1">
      <alignment vertical="top" wrapText="1"/>
    </xf>
    <xf numFmtId="164" fontId="12" fillId="5" borderId="23" xfId="4" applyNumberFormat="1" applyFont="1" applyFill="1" applyBorder="1" applyAlignment="1">
      <alignment horizontal="center" vertical="top" wrapText="1"/>
    </xf>
    <xf numFmtId="164" fontId="12" fillId="5" borderId="24" xfId="4" applyNumberFormat="1" applyFont="1" applyFill="1" applyBorder="1" applyAlignment="1">
      <alignment horizontal="center" vertical="top" wrapText="1"/>
    </xf>
    <xf numFmtId="0" fontId="15" fillId="0" borderId="62" xfId="0" applyFont="1" applyBorder="1" applyAlignment="1">
      <alignment vertical="top" wrapText="1"/>
    </xf>
    <xf numFmtId="0" fontId="15" fillId="0" borderId="69" xfId="0" applyFont="1" applyBorder="1" applyAlignment="1">
      <alignment vertical="top" wrapText="1"/>
    </xf>
    <xf numFmtId="0" fontId="6" fillId="0" borderId="44" xfId="4" applyFont="1" applyBorder="1" applyAlignment="1">
      <alignment horizontal="left" vertical="top" wrapText="1"/>
    </xf>
    <xf numFmtId="0" fontId="0" fillId="0" borderId="43" xfId="0" applyBorder="1" applyAlignment="1">
      <alignment vertical="top" wrapText="1"/>
    </xf>
    <xf numFmtId="0" fontId="0" fillId="0" borderId="45" xfId="0" applyBorder="1" applyAlignment="1">
      <alignment vertical="top" wrapText="1"/>
    </xf>
    <xf numFmtId="164" fontId="22" fillId="0" borderId="44" xfId="4" applyNumberFormat="1" applyFont="1" applyBorder="1" applyAlignment="1">
      <alignment horizontal="center" vertical="top" wrapText="1"/>
    </xf>
    <xf numFmtId="0" fontId="5" fillId="6" borderId="3" xfId="4" applyFont="1" applyFill="1" applyBorder="1" applyAlignment="1">
      <alignment horizontal="right" vertical="top" wrapText="1"/>
    </xf>
    <xf numFmtId="0" fontId="7" fillId="6" borderId="4" xfId="4" applyFont="1" applyFill="1" applyBorder="1" applyAlignment="1">
      <alignment vertical="top" wrapText="1"/>
    </xf>
    <xf numFmtId="0" fontId="7" fillId="6" borderId="22" xfId="4" applyFont="1" applyFill="1" applyBorder="1" applyAlignment="1">
      <alignment vertical="top" wrapText="1"/>
    </xf>
    <xf numFmtId="0" fontId="7" fillId="0" borderId="70" xfId="4" applyFont="1" applyBorder="1" applyAlignment="1">
      <alignment vertical="top" wrapText="1"/>
    </xf>
    <xf numFmtId="0" fontId="6" fillId="0" borderId="32" xfId="0" applyFont="1" applyFill="1" applyBorder="1" applyAlignment="1">
      <alignment horizontal="left" vertical="top" wrapText="1"/>
    </xf>
    <xf numFmtId="0" fontId="6" fillId="0" borderId="23" xfId="0" applyFont="1" applyFill="1" applyBorder="1" applyAlignment="1">
      <alignment horizontal="left" vertical="top" wrapText="1"/>
    </xf>
    <xf numFmtId="0" fontId="6" fillId="0" borderId="24" xfId="0" applyFont="1" applyFill="1" applyBorder="1" applyAlignment="1">
      <alignment horizontal="left" vertical="top" wrapText="1"/>
    </xf>
    <xf numFmtId="164" fontId="22" fillId="0" borderId="32" xfId="0" applyNumberFormat="1" applyFont="1" applyFill="1" applyBorder="1" applyAlignment="1">
      <alignment horizontal="center" vertical="top" wrapText="1"/>
    </xf>
    <xf numFmtId="164" fontId="22" fillId="0" borderId="23" xfId="0" applyNumberFormat="1" applyFont="1" applyFill="1" applyBorder="1" applyAlignment="1">
      <alignment horizontal="center" vertical="top" wrapText="1"/>
    </xf>
    <xf numFmtId="164" fontId="22" fillId="0" borderId="24" xfId="0" applyNumberFormat="1" applyFont="1" applyFill="1" applyBorder="1" applyAlignment="1">
      <alignment horizontal="center" vertical="top" wrapText="1"/>
    </xf>
    <xf numFmtId="164" fontId="22" fillId="0" borderId="54" xfId="0" applyNumberFormat="1" applyFont="1" applyFill="1" applyBorder="1" applyAlignment="1">
      <alignment horizontal="center" vertical="top" wrapText="1"/>
    </xf>
    <xf numFmtId="0" fontId="6" fillId="10" borderId="53" xfId="0" applyFont="1" applyFill="1" applyBorder="1" applyAlignment="1">
      <alignment horizontal="left" vertical="top" wrapText="1"/>
    </xf>
    <xf numFmtId="0" fontId="6" fillId="10" borderId="21" xfId="0" applyFont="1" applyFill="1" applyBorder="1" applyAlignment="1">
      <alignment horizontal="left" vertical="top" wrapText="1"/>
    </xf>
    <xf numFmtId="0" fontId="6" fillId="10" borderId="48" xfId="0" applyFont="1" applyFill="1" applyBorder="1" applyAlignment="1">
      <alignment horizontal="left" vertical="top" wrapText="1"/>
    </xf>
    <xf numFmtId="164" fontId="22" fillId="0" borderId="53" xfId="0" applyNumberFormat="1" applyFont="1" applyFill="1" applyBorder="1" applyAlignment="1">
      <alignment horizontal="center" vertical="top" wrapText="1"/>
    </xf>
    <xf numFmtId="164" fontId="22" fillId="0" borderId="21" xfId="0" applyNumberFormat="1" applyFont="1" applyFill="1" applyBorder="1" applyAlignment="1">
      <alignment horizontal="center" vertical="top" wrapText="1"/>
    </xf>
    <xf numFmtId="164" fontId="22" fillId="0" borderId="48" xfId="0" applyNumberFormat="1" applyFont="1" applyFill="1" applyBorder="1" applyAlignment="1">
      <alignment horizontal="center" vertical="top" wrapText="1"/>
    </xf>
    <xf numFmtId="164" fontId="22" fillId="0" borderId="52" xfId="0" applyNumberFormat="1" applyFont="1" applyFill="1" applyBorder="1" applyAlignment="1">
      <alignment horizontal="center" vertical="top" wrapText="1"/>
    </xf>
    <xf numFmtId="164" fontId="22" fillId="0" borderId="17" xfId="0" applyNumberFormat="1" applyFont="1" applyFill="1" applyBorder="1" applyAlignment="1">
      <alignment horizontal="center" vertical="top" wrapText="1"/>
    </xf>
    <xf numFmtId="164" fontId="22" fillId="0" borderId="46" xfId="0" applyNumberFormat="1" applyFont="1" applyFill="1" applyBorder="1" applyAlignment="1">
      <alignment horizontal="center" vertical="top" wrapText="1"/>
    </xf>
    <xf numFmtId="49" fontId="5" fillId="8" borderId="22" xfId="0" applyNumberFormat="1" applyFont="1" applyFill="1" applyBorder="1" applyAlignment="1">
      <alignment horizontal="right" vertical="top"/>
    </xf>
    <xf numFmtId="49" fontId="5" fillId="8" borderId="23" xfId="0" applyNumberFormat="1" applyFont="1" applyFill="1" applyBorder="1" applyAlignment="1">
      <alignment horizontal="right" vertical="top"/>
    </xf>
    <xf numFmtId="49" fontId="5" fillId="7" borderId="22" xfId="0" applyNumberFormat="1" applyFont="1" applyFill="1" applyBorder="1" applyAlignment="1">
      <alignment horizontal="right" vertical="top"/>
    </xf>
    <xf numFmtId="49" fontId="5" fillId="7" borderId="23" xfId="0" applyNumberFormat="1" applyFont="1" applyFill="1" applyBorder="1" applyAlignment="1">
      <alignment horizontal="right" vertical="top"/>
    </xf>
    <xf numFmtId="0" fontId="2" fillId="13" borderId="23" xfId="0" applyFont="1" applyFill="1" applyBorder="1" applyAlignment="1">
      <alignment horizontal="center" vertical="top"/>
    </xf>
    <xf numFmtId="0" fontId="2" fillId="13" borderId="24" xfId="0" applyFont="1" applyFill="1" applyBorder="1" applyAlignment="1">
      <alignment horizontal="center" vertical="top"/>
    </xf>
    <xf numFmtId="0" fontId="15" fillId="0" borderId="0" xfId="0" applyFont="1" applyFill="1" applyBorder="1" applyAlignment="1">
      <alignment vertical="top" wrapText="1"/>
    </xf>
    <xf numFmtId="49" fontId="5" fillId="7" borderId="15" xfId="0" applyNumberFormat="1" applyFont="1" applyFill="1" applyBorder="1" applyAlignment="1">
      <alignment horizontal="center" vertical="top"/>
    </xf>
    <xf numFmtId="49" fontId="5" fillId="7" borderId="6" xfId="0" applyNumberFormat="1" applyFont="1" applyFill="1" applyBorder="1" applyAlignment="1">
      <alignment horizontal="center" vertical="top"/>
    </xf>
    <xf numFmtId="49" fontId="5" fillId="7" borderId="10" xfId="0" applyNumberFormat="1" applyFont="1" applyFill="1" applyBorder="1" applyAlignment="1">
      <alignment horizontal="center" vertical="top"/>
    </xf>
    <xf numFmtId="49" fontId="5" fillId="7" borderId="13" xfId="0" applyNumberFormat="1" applyFont="1" applyFill="1" applyBorder="1" applyAlignment="1">
      <alignment horizontal="center" vertical="top"/>
    </xf>
    <xf numFmtId="49" fontId="5" fillId="8" borderId="25"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5" fillId="8" borderId="72" xfId="0" applyNumberFormat="1" applyFont="1" applyFill="1" applyBorder="1" applyAlignment="1">
      <alignment horizontal="center" vertical="top"/>
    </xf>
    <xf numFmtId="49" fontId="5" fillId="8" borderId="63" xfId="0" applyNumberFormat="1" applyFont="1" applyFill="1" applyBorder="1" applyAlignment="1">
      <alignment horizontal="center" vertical="top"/>
    </xf>
    <xf numFmtId="49" fontId="5" fillId="0" borderId="9" xfId="0" applyNumberFormat="1" applyFont="1" applyFill="1" applyBorder="1" applyAlignment="1">
      <alignment horizontal="center" vertical="top"/>
    </xf>
    <xf numFmtId="0" fontId="45" fillId="0" borderId="7" xfId="0" applyFont="1" applyFill="1" applyBorder="1" applyAlignment="1">
      <alignment horizontal="left" vertical="top" wrapText="1"/>
    </xf>
    <xf numFmtId="0" fontId="45" fillId="0" borderId="40" xfId="0" applyFont="1" applyFill="1" applyBorder="1" applyAlignment="1">
      <alignment horizontal="left" vertical="top" wrapText="1"/>
    </xf>
    <xf numFmtId="49" fontId="2" fillId="0" borderId="52" xfId="0" applyNumberFormat="1" applyFont="1" applyFill="1" applyBorder="1" applyAlignment="1">
      <alignment horizontal="center" vertical="top" wrapText="1"/>
    </xf>
    <xf numFmtId="49" fontId="2" fillId="0" borderId="59" xfId="0" applyNumberFormat="1" applyFont="1" applyFill="1" applyBorder="1" applyAlignment="1">
      <alignment horizontal="center" vertical="top" wrapText="1"/>
    </xf>
    <xf numFmtId="49" fontId="2" fillId="0" borderId="73"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0" fontId="5" fillId="8" borderId="26" xfId="0" applyFont="1" applyFill="1" applyBorder="1" applyAlignment="1">
      <alignment horizontal="left" vertical="top" wrapText="1"/>
    </xf>
    <xf numFmtId="0" fontId="5" fillId="8" borderId="27" xfId="0" applyFont="1" applyFill="1" applyBorder="1" applyAlignment="1">
      <alignment horizontal="left" vertical="top" wrapText="1"/>
    </xf>
    <xf numFmtId="0" fontId="24" fillId="0" borderId="59" xfId="0" applyFont="1" applyFill="1" applyBorder="1" applyAlignment="1">
      <alignment wrapText="1"/>
    </xf>
    <xf numFmtId="0" fontId="26" fillId="0" borderId="59" xfId="0" applyFont="1" applyFill="1" applyBorder="1" applyAlignment="1">
      <alignment wrapText="1"/>
    </xf>
    <xf numFmtId="49" fontId="5" fillId="0" borderId="26" xfId="0" applyNumberFormat="1" applyFont="1" applyFill="1" applyBorder="1" applyAlignment="1">
      <alignment horizontal="center" vertical="top" wrapText="1"/>
    </xf>
    <xf numFmtId="0" fontId="7" fillId="0" borderId="30" xfId="0" applyFont="1" applyFill="1" applyBorder="1" applyAlignment="1">
      <alignment horizontal="center" vertical="top" wrapText="1"/>
    </xf>
    <xf numFmtId="0" fontId="10" fillId="0" borderId="27" xfId="0" applyFont="1" applyFill="1" applyBorder="1" applyAlignment="1">
      <alignment horizontal="left" vertical="top" wrapText="1"/>
    </xf>
    <xf numFmtId="0" fontId="7" fillId="0" borderId="42" xfId="0" applyFont="1" applyFill="1" applyBorder="1" applyAlignment="1">
      <alignment horizontal="center" vertical="top" wrapText="1"/>
    </xf>
    <xf numFmtId="0" fontId="7" fillId="0" borderId="19" xfId="0" applyFont="1" applyFill="1" applyBorder="1" applyAlignment="1">
      <alignment horizontal="center" vertical="top" wrapText="1"/>
    </xf>
    <xf numFmtId="0" fontId="7" fillId="0" borderId="18" xfId="0" applyFont="1" applyFill="1" applyBorder="1" applyAlignment="1">
      <alignment horizontal="center" vertical="top" wrapText="1"/>
    </xf>
    <xf numFmtId="0" fontId="7" fillId="0" borderId="55" xfId="0" applyFont="1" applyFill="1" applyBorder="1" applyAlignment="1">
      <alignment horizontal="center" vertical="top" wrapText="1"/>
    </xf>
    <xf numFmtId="49" fontId="5" fillId="0" borderId="19" xfId="0" applyNumberFormat="1" applyFont="1" applyFill="1" applyBorder="1" applyAlignment="1">
      <alignment horizontal="center" vertical="top" wrapText="1"/>
    </xf>
    <xf numFmtId="0" fontId="5" fillId="8" borderId="22" xfId="0" applyFont="1" applyFill="1" applyBorder="1" applyAlignment="1">
      <alignment horizontal="left" vertical="top" wrapText="1"/>
    </xf>
    <xf numFmtId="0" fontId="5" fillId="8" borderId="23" xfId="0" applyFont="1" applyFill="1" applyBorder="1" applyAlignment="1">
      <alignment horizontal="left" vertical="top" wrapText="1"/>
    </xf>
    <xf numFmtId="0" fontId="5" fillId="8" borderId="24" xfId="0" applyFont="1" applyFill="1" applyBorder="1" applyAlignment="1">
      <alignment horizontal="left" vertical="top" wrapText="1"/>
    </xf>
    <xf numFmtId="0" fontId="46" fillId="0" borderId="50" xfId="0" applyFont="1" applyFill="1" applyBorder="1" applyAlignment="1">
      <alignment horizontal="center" vertical="top" wrapText="1"/>
    </xf>
    <xf numFmtId="0" fontId="66" fillId="0" borderId="55" xfId="0" applyFont="1" applyFill="1" applyBorder="1" applyAlignment="1">
      <alignment horizontal="center" vertical="top" wrapText="1"/>
    </xf>
    <xf numFmtId="49" fontId="2" fillId="0" borderId="46" xfId="0" applyNumberFormat="1" applyFont="1" applyFill="1" applyBorder="1" applyAlignment="1">
      <alignment horizontal="center" vertical="top"/>
    </xf>
    <xf numFmtId="49" fontId="2" fillId="0" borderId="48" xfId="0" applyNumberFormat="1" applyFont="1" applyFill="1" applyBorder="1" applyAlignment="1">
      <alignment horizontal="center" vertical="top"/>
    </xf>
    <xf numFmtId="49" fontId="28" fillId="8" borderId="3" xfId="0" applyNumberFormat="1" applyFont="1" applyFill="1" applyBorder="1" applyAlignment="1">
      <alignment horizontal="right" vertical="top"/>
    </xf>
    <xf numFmtId="49" fontId="28" fillId="8" borderId="4" xfId="0" applyNumberFormat="1" applyFont="1" applyFill="1" applyBorder="1" applyAlignment="1">
      <alignment horizontal="right" vertical="top"/>
    </xf>
    <xf numFmtId="49" fontId="28" fillId="8" borderId="60" xfId="0" applyNumberFormat="1" applyFont="1" applyFill="1" applyBorder="1" applyAlignment="1">
      <alignment horizontal="right" vertical="top"/>
    </xf>
    <xf numFmtId="49" fontId="2" fillId="0" borderId="52" xfId="0" applyNumberFormat="1" applyFont="1" applyFill="1" applyBorder="1" applyAlignment="1">
      <alignment horizontal="center" vertical="top"/>
    </xf>
    <xf numFmtId="49" fontId="2" fillId="0" borderId="59" xfId="0" applyNumberFormat="1" applyFont="1" applyFill="1" applyBorder="1" applyAlignment="1">
      <alignment horizontal="center" vertical="top"/>
    </xf>
    <xf numFmtId="0" fontId="24" fillId="0" borderId="65" xfId="0" applyFont="1" applyFill="1" applyBorder="1" applyAlignment="1">
      <alignment horizontal="left" vertical="top" wrapText="1"/>
    </xf>
    <xf numFmtId="0" fontId="22" fillId="0" borderId="41" xfId="0" applyFont="1" applyFill="1" applyBorder="1" applyAlignment="1">
      <alignment horizontal="left" vertical="top" wrapText="1"/>
    </xf>
    <xf numFmtId="49" fontId="2" fillId="0" borderId="66"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0" fontId="24" fillId="0" borderId="65" xfId="0" applyFont="1" applyFill="1" applyBorder="1" applyAlignment="1">
      <alignment wrapText="1"/>
    </xf>
    <xf numFmtId="0" fontId="26" fillId="0" borderId="37" xfId="0" applyFont="1" applyFill="1" applyBorder="1" applyAlignment="1">
      <alignment wrapText="1"/>
    </xf>
    <xf numFmtId="0" fontId="30" fillId="0" borderId="0" xfId="0" applyFont="1" applyFill="1" applyBorder="1" applyAlignment="1">
      <alignment horizontal="left" wrapText="1"/>
    </xf>
    <xf numFmtId="0" fontId="15" fillId="0" borderId="57" xfId="0" applyFont="1" applyBorder="1" applyAlignment="1">
      <alignment vertical="top" wrapText="1"/>
    </xf>
    <xf numFmtId="0" fontId="15" fillId="0" borderId="56" xfId="0" applyFont="1" applyBorder="1" applyAlignment="1">
      <alignment vertical="top" wrapText="1"/>
    </xf>
    <xf numFmtId="0" fontId="15" fillId="0" borderId="4" xfId="0" applyFont="1" applyBorder="1" applyAlignment="1">
      <alignment vertical="top" wrapText="1"/>
    </xf>
    <xf numFmtId="0" fontId="15" fillId="0" borderId="60" xfId="0" applyFont="1" applyBorder="1" applyAlignment="1">
      <alignment vertical="top" wrapText="1"/>
    </xf>
    <xf numFmtId="0" fontId="6" fillId="0" borderId="68" xfId="0" applyFont="1" applyBorder="1" applyAlignment="1">
      <alignment horizontal="left" vertical="top" wrapText="1"/>
    </xf>
    <xf numFmtId="0" fontId="6" fillId="0" borderId="58" xfId="0" applyFont="1" applyBorder="1" applyAlignment="1">
      <alignment horizontal="left" vertical="top" wrapText="1"/>
    </xf>
    <xf numFmtId="0" fontId="6" fillId="0" borderId="64" xfId="0" applyFont="1" applyBorder="1" applyAlignment="1">
      <alignment horizontal="left" vertical="top" wrapText="1"/>
    </xf>
    <xf numFmtId="164" fontId="22" fillId="0" borderId="53" xfId="0" applyNumberFormat="1" applyFont="1" applyBorder="1" applyAlignment="1">
      <alignment horizontal="center" vertical="top" wrapText="1"/>
    </xf>
    <xf numFmtId="0" fontId="15" fillId="6" borderId="4" xfId="0" applyFont="1" applyFill="1" applyBorder="1" applyAlignment="1">
      <alignment vertical="top" wrapText="1"/>
    </xf>
    <xf numFmtId="0" fontId="15" fillId="6" borderId="22" xfId="0" applyFont="1" applyFill="1" applyBorder="1" applyAlignment="1">
      <alignment vertical="top" wrapText="1"/>
    </xf>
    <xf numFmtId="0" fontId="15" fillId="0" borderId="70" xfId="0" applyFont="1" applyBorder="1" applyAlignment="1">
      <alignment vertical="top"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0" xfId="0" applyFont="1" applyBorder="1" applyAlignment="1">
      <alignment horizontal="center" vertical="center" wrapText="1"/>
    </xf>
    <xf numFmtId="0" fontId="15" fillId="0" borderId="36" xfId="0" applyFont="1" applyBorder="1" applyAlignment="1">
      <alignment vertical="top" wrapText="1"/>
    </xf>
    <xf numFmtId="0" fontId="15" fillId="0" borderId="38" xfId="0" applyFont="1" applyBorder="1" applyAlignment="1">
      <alignment vertical="top" wrapText="1"/>
    </xf>
    <xf numFmtId="0" fontId="4" fillId="0" borderId="27" xfId="0" applyFont="1" applyFill="1" applyBorder="1" applyAlignment="1">
      <alignment horizontal="justify" vertical="top" wrapText="1"/>
    </xf>
    <xf numFmtId="0" fontId="4" fillId="0" borderId="31" xfId="0" applyFont="1" applyFill="1" applyBorder="1" applyAlignment="1">
      <alignment horizontal="justify" vertical="top" wrapText="1"/>
    </xf>
    <xf numFmtId="0" fontId="6" fillId="0" borderId="34" xfId="0" applyFont="1" applyFill="1" applyBorder="1" applyAlignment="1">
      <alignment horizontal="justify" vertical="top" wrapText="1"/>
    </xf>
    <xf numFmtId="0" fontId="26" fillId="0" borderId="39" xfId="0" applyFont="1" applyBorder="1" applyAlignment="1">
      <alignment horizontal="justify" wrapText="1"/>
    </xf>
    <xf numFmtId="0" fontId="26" fillId="0" borderId="6" xfId="0" applyFont="1" applyBorder="1" applyAlignment="1">
      <alignment horizontal="justify" wrapText="1"/>
    </xf>
    <xf numFmtId="0" fontId="4" fillId="0" borderId="20" xfId="0" applyFont="1" applyFill="1" applyBorder="1" applyAlignment="1">
      <alignment horizontal="justify" vertical="top" wrapText="1"/>
    </xf>
    <xf numFmtId="0" fontId="6" fillId="0" borderId="34" xfId="0" applyFont="1" applyFill="1" applyBorder="1" applyAlignment="1">
      <alignment horizontal="left" vertical="top" wrapText="1"/>
    </xf>
    <xf numFmtId="0" fontId="26" fillId="0" borderId="71" xfId="0" applyFont="1" applyBorder="1" applyAlignment="1">
      <alignment horizontal="left" vertical="top" wrapText="1"/>
    </xf>
    <xf numFmtId="0" fontId="6" fillId="0" borderId="65" xfId="0" applyFont="1" applyFill="1" applyBorder="1" applyAlignment="1">
      <alignment horizontal="justify" vertical="top" wrapText="1"/>
    </xf>
    <xf numFmtId="0" fontId="6" fillId="0" borderId="28" xfId="0" applyFont="1" applyFill="1" applyBorder="1" applyAlignment="1">
      <alignment horizontal="justify" vertical="top" wrapText="1"/>
    </xf>
    <xf numFmtId="0" fontId="6" fillId="0" borderId="41" xfId="0" applyFont="1" applyFill="1" applyBorder="1" applyAlignment="1">
      <alignment horizontal="justify" vertical="top" wrapText="1"/>
    </xf>
    <xf numFmtId="0" fontId="6" fillId="0" borderId="66" xfId="0" applyFont="1" applyFill="1" applyBorder="1" applyAlignment="1">
      <alignment horizontal="justify" vertical="top" wrapText="1"/>
    </xf>
    <xf numFmtId="0" fontId="6" fillId="0" borderId="44" xfId="0" applyFont="1" applyFill="1" applyBorder="1" applyAlignment="1">
      <alignment horizontal="justify" vertical="top" wrapText="1"/>
    </xf>
    <xf numFmtId="0" fontId="4" fillId="0" borderId="35" xfId="0" applyFont="1" applyFill="1" applyBorder="1" applyAlignment="1">
      <alignment horizontal="justify" vertical="top" wrapText="1"/>
    </xf>
    <xf numFmtId="0" fontId="4" fillId="0" borderId="40" xfId="0" applyFont="1" applyFill="1" applyBorder="1" applyAlignment="1">
      <alignment horizontal="justify" vertical="top" wrapText="1"/>
    </xf>
    <xf numFmtId="0" fontId="6" fillId="4" borderId="34" xfId="0" applyFont="1" applyFill="1" applyBorder="1" applyAlignment="1">
      <alignment horizontal="justify" vertical="top" wrapText="1"/>
    </xf>
    <xf numFmtId="0" fontId="6" fillId="4" borderId="39" xfId="0" applyFont="1" applyFill="1" applyBorder="1" applyAlignment="1">
      <alignment horizontal="justify" vertical="top" wrapText="1"/>
    </xf>
    <xf numFmtId="0" fontId="43" fillId="0" borderId="0" xfId="0" applyFont="1" applyAlignment="1">
      <alignment vertical="top" wrapText="1"/>
    </xf>
    <xf numFmtId="0" fontId="10" fillId="0" borderId="43" xfId="0" applyFont="1" applyBorder="1" applyAlignment="1">
      <alignment horizontal="left" wrapText="1"/>
    </xf>
    <xf numFmtId="0" fontId="0" fillId="0" borderId="43" xfId="0" applyBorder="1" applyAlignment="1">
      <alignment wrapText="1"/>
    </xf>
    <xf numFmtId="0" fontId="6" fillId="0" borderId="0" xfId="0" applyFont="1" applyBorder="1" applyAlignment="1">
      <alignment horizontal="center" vertical="center" textRotation="90" wrapText="1"/>
    </xf>
    <xf numFmtId="0" fontId="3" fillId="7" borderId="22" xfId="0" applyFont="1" applyFill="1" applyBorder="1" applyAlignment="1">
      <alignment horizontal="left" vertical="top"/>
    </xf>
    <xf numFmtId="0" fontId="3" fillId="8" borderId="22" xfId="0" applyFont="1" applyFill="1" applyBorder="1" applyAlignment="1">
      <alignment horizontal="left" vertical="top" wrapText="1"/>
    </xf>
    <xf numFmtId="0" fontId="3" fillId="8" borderId="23" xfId="0" applyFont="1" applyFill="1" applyBorder="1" applyAlignment="1">
      <alignment horizontal="left" vertical="top" wrapText="1"/>
    </xf>
    <xf numFmtId="0" fontId="3" fillId="8" borderId="67" xfId="0" applyFont="1" applyFill="1" applyBorder="1" applyAlignment="1">
      <alignment horizontal="left" vertical="top" wrapText="1"/>
    </xf>
    <xf numFmtId="0" fontId="3" fillId="8" borderId="75" xfId="0" applyFont="1" applyFill="1" applyBorder="1" applyAlignment="1">
      <alignment horizontal="left" vertical="top" wrapText="1"/>
    </xf>
    <xf numFmtId="49" fontId="3" fillId="7" borderId="34"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19"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35" xfId="0" applyNumberFormat="1" applyFont="1" applyFill="1" applyBorder="1" applyAlignment="1">
      <alignment horizontal="center" vertical="top"/>
    </xf>
    <xf numFmtId="49" fontId="3" fillId="0" borderId="7"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0" xfId="0" applyFont="1" applyFill="1" applyBorder="1" applyAlignment="1">
      <alignment horizontal="center" vertical="top"/>
    </xf>
    <xf numFmtId="164" fontId="45" fillId="0" borderId="34" xfId="0" applyNumberFormat="1" applyFont="1" applyFill="1" applyBorder="1" applyAlignment="1">
      <alignment horizontal="center" vertical="top"/>
    </xf>
    <xf numFmtId="164" fontId="45" fillId="0" borderId="6" xfId="0" applyNumberFormat="1" applyFont="1" applyFill="1" applyBorder="1" applyAlignment="1">
      <alignment horizontal="center" vertical="top"/>
    </xf>
    <xf numFmtId="164" fontId="33" fillId="0" borderId="26" xfId="0" applyNumberFormat="1" applyFont="1" applyFill="1" applyBorder="1" applyAlignment="1">
      <alignment horizontal="center" vertical="top"/>
    </xf>
    <xf numFmtId="164" fontId="33" fillId="0" borderId="19"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33" fillId="0" borderId="27" xfId="0" applyNumberFormat="1" applyFont="1" applyFill="1" applyBorder="1" applyAlignment="1">
      <alignment horizontal="center" vertical="top"/>
    </xf>
    <xf numFmtId="164" fontId="33" fillId="0" borderId="20" xfId="0" applyNumberFormat="1" applyFont="1" applyFill="1" applyBorder="1" applyAlignment="1">
      <alignment horizontal="center" vertical="top"/>
    </xf>
    <xf numFmtId="164" fontId="4" fillId="0" borderId="50" xfId="0" applyNumberFormat="1" applyFont="1" applyFill="1" applyBorder="1" applyAlignment="1">
      <alignment horizontal="center" vertical="top"/>
    </xf>
    <xf numFmtId="164" fontId="4" fillId="0" borderId="66" xfId="0" applyNumberFormat="1" applyFont="1" applyFill="1" applyBorder="1" applyAlignment="1">
      <alignment horizontal="center" vertical="top"/>
    </xf>
    <xf numFmtId="0" fontId="11" fillId="0" borderId="50" xfId="0" applyFont="1" applyFill="1" applyBorder="1" applyAlignment="1">
      <alignment horizontal="left" vertical="center" wrapText="1"/>
    </xf>
    <xf numFmtId="0" fontId="11" fillId="0" borderId="18" xfId="0" applyFont="1" applyFill="1" applyBorder="1" applyAlignment="1">
      <alignment horizontal="left" vertical="center" wrapText="1"/>
    </xf>
    <xf numFmtId="49" fontId="19" fillId="0" borderId="75" xfId="0" applyNumberFormat="1" applyFont="1" applyFill="1" applyBorder="1" applyAlignment="1">
      <alignment horizontal="center" vertical="top"/>
    </xf>
    <xf numFmtId="49" fontId="19" fillId="0" borderId="47" xfId="0" applyNumberFormat="1" applyFont="1" applyFill="1" applyBorder="1" applyAlignment="1">
      <alignment horizontal="center" vertical="top"/>
    </xf>
    <xf numFmtId="49" fontId="19" fillId="0" borderId="45" xfId="0" applyNumberFormat="1" applyFont="1" applyFill="1" applyBorder="1" applyAlignment="1">
      <alignment horizontal="center" vertical="top"/>
    </xf>
    <xf numFmtId="49" fontId="19" fillId="0" borderId="50" xfId="0" applyNumberFormat="1" applyFont="1" applyFill="1" applyBorder="1" applyAlignment="1">
      <alignment horizontal="center" vertical="top"/>
    </xf>
    <xf numFmtId="49" fontId="19" fillId="0" borderId="18" xfId="0" applyNumberFormat="1" applyFont="1" applyFill="1" applyBorder="1" applyAlignment="1">
      <alignment horizontal="center" vertical="top"/>
    </xf>
    <xf numFmtId="49" fontId="19" fillId="0" borderId="42" xfId="0" applyNumberFormat="1" applyFont="1" applyFill="1" applyBorder="1" applyAlignment="1">
      <alignment horizontal="center" vertical="top"/>
    </xf>
    <xf numFmtId="0" fontId="10" fillId="10" borderId="15" xfId="0" applyFont="1" applyFill="1" applyBorder="1" applyAlignment="1">
      <alignment horizontal="center" vertical="top" wrapText="1"/>
    </xf>
    <xf numFmtId="0" fontId="10" fillId="10" borderId="10"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1" fontId="4" fillId="0" borderId="16" xfId="0" applyNumberFormat="1"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30" fillId="0" borderId="0" xfId="0" applyFont="1" applyAlignment="1">
      <alignment horizontal="left" wrapText="1"/>
    </xf>
    <xf numFmtId="0" fontId="3" fillId="0" borderId="0" xfId="0" applyFont="1" applyFill="1" applyBorder="1" applyAlignment="1">
      <alignment horizontal="center" vertical="top"/>
    </xf>
    <xf numFmtId="0" fontId="10" fillId="0" borderId="0" xfId="0" applyFont="1" applyFill="1" applyBorder="1" applyAlignment="1">
      <alignment horizontal="center" vertical="top"/>
    </xf>
    <xf numFmtId="0" fontId="4" fillId="0" borderId="34" xfId="0" applyFont="1" applyFill="1" applyBorder="1" applyAlignment="1">
      <alignment horizontal="center" vertical="center" textRotation="90" wrapText="1"/>
    </xf>
    <xf numFmtId="0" fontId="4" fillId="0" borderId="6" xfId="0" applyFont="1" applyFill="1" applyBorder="1" applyAlignment="1">
      <alignment horizontal="center" vertical="center" textRotation="90" wrapText="1"/>
    </xf>
    <xf numFmtId="0" fontId="4" fillId="0" borderId="39" xfId="0" applyFont="1" applyFill="1" applyBorder="1" applyAlignment="1">
      <alignment horizontal="center" vertical="center" textRotation="90" wrapText="1"/>
    </xf>
    <xf numFmtId="0" fontId="4" fillId="0" borderId="26" xfId="0" applyFont="1" applyFill="1" applyBorder="1" applyAlignment="1">
      <alignment horizontal="center" vertical="center" textRotation="90" wrapText="1"/>
    </xf>
    <xf numFmtId="0" fontId="4" fillId="0" borderId="19" xfId="0" applyFont="1" applyFill="1" applyBorder="1" applyAlignment="1">
      <alignment horizontal="center" vertical="center" textRotation="90" wrapText="1"/>
    </xf>
    <xf numFmtId="0" fontId="4" fillId="0" borderId="30" xfId="0" applyFont="1" applyFill="1" applyBorder="1" applyAlignment="1">
      <alignment horizontal="center" vertical="center" textRotation="90" wrapText="1"/>
    </xf>
    <xf numFmtId="0" fontId="4" fillId="0" borderId="2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6" fillId="0" borderId="50" xfId="0" applyNumberFormat="1" applyFont="1" applyFill="1" applyBorder="1" applyAlignment="1">
      <alignment horizontal="center" vertical="center" textRotation="90" wrapText="1"/>
    </xf>
    <xf numFmtId="0" fontId="6" fillId="0" borderId="18" xfId="0" applyNumberFormat="1" applyFont="1" applyFill="1" applyBorder="1" applyAlignment="1">
      <alignment horizontal="center" vertical="center" textRotation="90" wrapText="1"/>
    </xf>
    <xf numFmtId="0" fontId="6" fillId="0" borderId="42" xfId="0" applyNumberFormat="1" applyFont="1" applyFill="1" applyBorder="1" applyAlignment="1">
      <alignment horizontal="center" vertical="center" textRotation="90" wrapText="1"/>
    </xf>
    <xf numFmtId="0" fontId="5" fillId="0" borderId="5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0" borderId="5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6" xfId="0" applyFont="1" applyFill="1" applyBorder="1" applyAlignment="1">
      <alignment horizontal="center" vertical="center"/>
    </xf>
    <xf numFmtId="0" fontId="6" fillId="0" borderId="10" xfId="0" applyFont="1" applyFill="1" applyBorder="1" applyAlignment="1">
      <alignment horizontal="center" vertical="center" textRotation="90" wrapText="1"/>
    </xf>
    <xf numFmtId="0" fontId="6" fillId="0" borderId="39" xfId="0" applyFont="1" applyFill="1" applyBorder="1" applyAlignment="1">
      <alignment horizontal="center" vertical="center" textRotation="90" wrapText="1"/>
    </xf>
    <xf numFmtId="0" fontId="6" fillId="0" borderId="70"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11" xfId="0" applyFont="1" applyFill="1" applyBorder="1" applyAlignment="1">
      <alignment horizontal="center" vertical="center" textRotation="90" wrapText="1"/>
    </xf>
    <xf numFmtId="0" fontId="6" fillId="0" borderId="31" xfId="0" applyFont="1" applyFill="1" applyBorder="1" applyAlignment="1">
      <alignment horizontal="center" vertical="center" textRotation="90" wrapText="1"/>
    </xf>
    <xf numFmtId="0" fontId="4" fillId="0" borderId="70"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10" fillId="0" borderId="8"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4" fillId="0" borderId="34" xfId="0" applyFont="1" applyFill="1" applyBorder="1" applyAlignment="1">
      <alignment horizontal="center" vertical="top" wrapText="1"/>
    </xf>
    <xf numFmtId="0" fontId="4" fillId="0" borderId="71" xfId="0" applyFont="1" applyFill="1" applyBorder="1" applyAlignment="1">
      <alignment horizontal="center" vertical="top" wrapText="1"/>
    </xf>
    <xf numFmtId="0" fontId="4" fillId="0" borderId="36" xfId="0" applyFont="1" applyFill="1" applyBorder="1" applyAlignment="1">
      <alignment horizontal="center" vertical="top" wrapText="1"/>
    </xf>
    <xf numFmtId="0" fontId="4" fillId="0" borderId="34" xfId="0" applyFont="1" applyFill="1" applyBorder="1" applyAlignment="1">
      <alignment horizontal="left" vertical="center" wrapText="1"/>
    </xf>
    <xf numFmtId="0" fontId="4" fillId="0" borderId="39" xfId="0" applyFont="1" applyFill="1" applyBorder="1" applyAlignment="1">
      <alignment horizontal="left" vertical="center" wrapText="1"/>
    </xf>
    <xf numFmtId="1" fontId="4" fillId="0" borderId="26" xfId="0" applyNumberFormat="1" applyFont="1" applyFill="1" applyBorder="1" applyAlignment="1">
      <alignment horizontal="center" vertical="center" wrapText="1"/>
    </xf>
    <xf numFmtId="1" fontId="4" fillId="0" borderId="30" xfId="0" applyNumberFormat="1" applyFont="1" applyFill="1" applyBorder="1" applyAlignment="1">
      <alignment horizontal="center" vertical="center" wrapText="1"/>
    </xf>
    <xf numFmtId="0" fontId="4" fillId="0" borderId="26" xfId="0" applyNumberFormat="1" applyFont="1" applyFill="1" applyBorder="1" applyAlignment="1">
      <alignment horizontal="center" vertical="center" wrapText="1"/>
    </xf>
    <xf numFmtId="0" fontId="4" fillId="0" borderId="30"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center" wrapText="1"/>
    </xf>
    <xf numFmtId="1" fontId="4" fillId="0" borderId="31"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11" fillId="0" borderId="27" xfId="0" applyFont="1" applyFill="1" applyBorder="1" applyAlignment="1">
      <alignment vertical="top" wrapText="1"/>
    </xf>
    <xf numFmtId="0" fontId="11" fillId="0" borderId="31" xfId="0" applyFont="1" applyFill="1" applyBorder="1" applyAlignment="1">
      <alignment vertical="top" wrapText="1"/>
    </xf>
    <xf numFmtId="0" fontId="11" fillId="0" borderId="50" xfId="0" applyFont="1" applyFill="1" applyBorder="1" applyAlignment="1">
      <alignment horizontal="left" vertical="top" wrapText="1"/>
    </xf>
    <xf numFmtId="0" fontId="11" fillId="0" borderId="18" xfId="0" applyFont="1" applyFill="1" applyBorder="1" applyAlignment="1">
      <alignment horizontal="left" vertical="top" wrapText="1"/>
    </xf>
    <xf numFmtId="49" fontId="3" fillId="8" borderId="32" xfId="0" applyNumberFormat="1" applyFont="1" applyFill="1" applyBorder="1" applyAlignment="1">
      <alignment horizontal="right" vertical="top"/>
    </xf>
    <xf numFmtId="49" fontId="3" fillId="8" borderId="23" xfId="0" applyNumberFormat="1" applyFont="1" applyFill="1" applyBorder="1" applyAlignment="1">
      <alignment horizontal="right" vertical="top"/>
    </xf>
    <xf numFmtId="49" fontId="3" fillId="8" borderId="45" xfId="0" applyNumberFormat="1" applyFont="1" applyFill="1" applyBorder="1" applyAlignment="1">
      <alignment horizontal="right" vertical="top"/>
    </xf>
    <xf numFmtId="49" fontId="3" fillId="8" borderId="32" xfId="0" applyNumberFormat="1" applyFont="1" applyFill="1" applyBorder="1" applyAlignment="1">
      <alignment horizontal="left" vertical="top"/>
    </xf>
    <xf numFmtId="49" fontId="3" fillId="8" borderId="23" xfId="0" applyNumberFormat="1" applyFont="1" applyFill="1" applyBorder="1" applyAlignment="1">
      <alignment horizontal="left" vertical="top"/>
    </xf>
    <xf numFmtId="49" fontId="3" fillId="8" borderId="24" xfId="0" applyNumberFormat="1" applyFont="1" applyFill="1" applyBorder="1" applyAlignment="1">
      <alignment horizontal="left" vertical="top"/>
    </xf>
    <xf numFmtId="49" fontId="10" fillId="0" borderId="26" xfId="0" applyNumberFormat="1" applyFont="1" applyFill="1" applyBorder="1" applyAlignment="1">
      <alignment horizontal="center" vertical="top" wrapText="1"/>
    </xf>
    <xf numFmtId="49" fontId="10" fillId="0" borderId="36" xfId="0" applyNumberFormat="1" applyFont="1" applyFill="1" applyBorder="1" applyAlignment="1">
      <alignment horizontal="center" vertical="top" wrapText="1"/>
    </xf>
    <xf numFmtId="1" fontId="10" fillId="0" borderId="27" xfId="0" applyNumberFormat="1" applyFont="1" applyFill="1" applyBorder="1" applyAlignment="1">
      <alignment horizontal="center" vertical="top" wrapText="1"/>
    </xf>
    <xf numFmtId="1" fontId="10" fillId="0" borderId="74" xfId="0" applyNumberFormat="1" applyFont="1" applyFill="1" applyBorder="1" applyAlignment="1">
      <alignment horizontal="center" vertical="top" wrapText="1"/>
    </xf>
    <xf numFmtId="1" fontId="4" fillId="0" borderId="26" xfId="0" applyNumberFormat="1" applyFont="1" applyFill="1" applyBorder="1" applyAlignment="1">
      <alignment horizontal="center" vertical="top" wrapText="1"/>
    </xf>
    <xf numFmtId="1" fontId="4" fillId="0" borderId="36" xfId="0" applyNumberFormat="1" applyFont="1" applyFill="1" applyBorder="1" applyAlignment="1">
      <alignment horizontal="center" vertical="top" wrapText="1"/>
    </xf>
    <xf numFmtId="49" fontId="4" fillId="0" borderId="26" xfId="0" applyNumberFormat="1" applyFont="1" applyFill="1" applyBorder="1" applyAlignment="1">
      <alignment horizontal="center" vertical="top" wrapText="1"/>
    </xf>
    <xf numFmtId="49" fontId="4" fillId="0" borderId="36" xfId="0" applyNumberFormat="1" applyFont="1" applyFill="1" applyBorder="1" applyAlignment="1">
      <alignment horizontal="center" vertical="top" wrapText="1"/>
    </xf>
    <xf numFmtId="0" fontId="4" fillId="0" borderId="8"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11" fillId="0" borderId="55" xfId="0" applyFont="1" applyFill="1" applyBorder="1" applyAlignment="1">
      <alignment horizontal="left" vertical="center" wrapText="1"/>
    </xf>
    <xf numFmtId="0" fontId="10" fillId="0" borderId="34" xfId="0" applyFont="1" applyFill="1" applyBorder="1" applyAlignment="1">
      <alignment horizontal="left" vertical="top" wrapText="1"/>
    </xf>
    <xf numFmtId="0" fontId="10" fillId="0" borderId="71" xfId="0" applyFont="1" applyFill="1" applyBorder="1" applyAlignment="1">
      <alignment horizontal="left" vertical="top" wrapText="1"/>
    </xf>
    <xf numFmtId="1" fontId="10" fillId="0" borderId="26" xfId="0" applyNumberFormat="1" applyFont="1" applyFill="1" applyBorder="1" applyAlignment="1">
      <alignment horizontal="center" vertical="top" wrapText="1"/>
    </xf>
    <xf numFmtId="1" fontId="10" fillId="0" borderId="36" xfId="0" applyNumberFormat="1" applyFont="1" applyFill="1" applyBorder="1" applyAlignment="1">
      <alignment horizontal="center" vertical="top" wrapText="1"/>
    </xf>
    <xf numFmtId="0" fontId="4" fillId="0" borderId="65" xfId="0" applyFont="1" applyFill="1" applyBorder="1" applyAlignment="1">
      <alignment horizontal="left" vertical="center" wrapText="1"/>
    </xf>
    <xf numFmtId="0" fontId="7" fillId="0" borderId="41" xfId="0" applyFont="1" applyFill="1" applyBorder="1" applyAlignment="1">
      <alignment horizontal="left" vertical="center" wrapText="1"/>
    </xf>
    <xf numFmtId="49" fontId="3" fillId="0" borderId="27" xfId="0" applyNumberFormat="1" applyFont="1" applyFill="1" applyBorder="1" applyAlignment="1">
      <alignment horizontal="center" vertical="top"/>
    </xf>
    <xf numFmtId="49" fontId="3" fillId="0" borderId="20" xfId="0" applyNumberFormat="1" applyFont="1" applyFill="1" applyBorder="1" applyAlignment="1">
      <alignment horizontal="center" vertical="top"/>
    </xf>
    <xf numFmtId="49" fontId="3" fillId="0" borderId="31" xfId="0" applyNumberFormat="1" applyFont="1" applyFill="1" applyBorder="1" applyAlignment="1">
      <alignment horizontal="center" vertical="top"/>
    </xf>
    <xf numFmtId="0" fontId="3" fillId="0" borderId="50" xfId="0" applyFont="1" applyFill="1" applyBorder="1" applyAlignment="1">
      <alignment horizontal="left" vertical="top" wrapText="1"/>
    </xf>
    <xf numFmtId="0" fontId="3" fillId="0" borderId="55" xfId="0" applyFont="1" applyFill="1" applyBorder="1" applyAlignment="1">
      <alignment horizontal="left" vertical="top" wrapText="1"/>
    </xf>
    <xf numFmtId="49" fontId="3" fillId="7" borderId="52" xfId="0" applyNumberFormat="1" applyFont="1" applyFill="1" applyBorder="1" applyAlignment="1">
      <alignment horizontal="center" vertical="top"/>
    </xf>
    <xf numFmtId="49" fontId="3" fillId="7" borderId="53" xfId="0" applyNumberFormat="1" applyFont="1" applyFill="1" applyBorder="1" applyAlignment="1">
      <alignment horizontal="center" vertical="top"/>
    </xf>
    <xf numFmtId="49" fontId="3" fillId="8" borderId="14" xfId="0" applyNumberFormat="1" applyFont="1" applyFill="1" applyBorder="1" applyAlignment="1">
      <alignment horizontal="center" vertical="top"/>
    </xf>
    <xf numFmtId="49" fontId="3" fillId="8" borderId="1" xfId="0" applyNumberFormat="1" applyFont="1" applyFill="1" applyBorder="1" applyAlignment="1">
      <alignment horizontal="center" vertical="top"/>
    </xf>
    <xf numFmtId="49" fontId="3" fillId="0" borderId="14"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0" fontId="11" fillId="0" borderId="25" xfId="0" applyFont="1" applyFill="1" applyBorder="1" applyAlignment="1">
      <alignment vertical="center" wrapText="1"/>
    </xf>
    <xf numFmtId="0" fontId="11" fillId="0" borderId="63" xfId="0" applyFont="1" applyFill="1" applyBorder="1" applyAlignment="1">
      <alignment vertical="center" wrapText="1"/>
    </xf>
    <xf numFmtId="0" fontId="4" fillId="0" borderId="53"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48" xfId="0" applyFont="1" applyFill="1" applyBorder="1" applyAlignment="1">
      <alignment horizontal="left" vertical="top" wrapText="1"/>
    </xf>
    <xf numFmtId="164" fontId="4" fillId="0" borderId="53" xfId="0" applyNumberFormat="1" applyFont="1" applyFill="1" applyBorder="1" applyAlignment="1">
      <alignment horizontal="center" vertical="top" wrapText="1"/>
    </xf>
    <xf numFmtId="164" fontId="4" fillId="0" borderId="21" xfId="0" applyNumberFormat="1" applyFont="1" applyFill="1" applyBorder="1" applyAlignment="1">
      <alignment horizontal="center" vertical="top" wrapText="1"/>
    </xf>
    <xf numFmtId="164" fontId="4" fillId="0" borderId="48" xfId="0" applyNumberFormat="1" applyFont="1" applyFill="1" applyBorder="1" applyAlignment="1">
      <alignment horizontal="center" vertical="top" wrapText="1"/>
    </xf>
    <xf numFmtId="49" fontId="3" fillId="8" borderId="24" xfId="0" applyNumberFormat="1" applyFont="1" applyFill="1" applyBorder="1" applyAlignment="1">
      <alignment horizontal="right" vertical="top"/>
    </xf>
    <xf numFmtId="49" fontId="3" fillId="8" borderId="22" xfId="0" applyNumberFormat="1" applyFont="1" applyFill="1" applyBorder="1" applyAlignment="1">
      <alignment horizontal="right" vertical="top"/>
    </xf>
    <xf numFmtId="49" fontId="19" fillId="0" borderId="50" xfId="0" applyNumberFormat="1" applyFont="1" applyFill="1" applyBorder="1" applyAlignment="1">
      <alignment horizontal="center" vertical="top" wrapText="1"/>
    </xf>
    <xf numFmtId="49" fontId="19" fillId="0" borderId="42" xfId="0" applyNumberFormat="1" applyFont="1" applyFill="1" applyBorder="1" applyAlignment="1">
      <alignment horizontal="center" vertical="top" wrapText="1"/>
    </xf>
    <xf numFmtId="49" fontId="11" fillId="7" borderId="52" xfId="0" applyNumberFormat="1" applyFont="1" applyFill="1" applyBorder="1" applyAlignment="1">
      <alignment horizontal="center" vertical="top"/>
    </xf>
    <xf numFmtId="49" fontId="11" fillId="7" borderId="59" xfId="0" applyNumberFormat="1" applyFont="1" applyFill="1" applyBorder="1" applyAlignment="1">
      <alignment horizontal="center" vertical="top"/>
    </xf>
    <xf numFmtId="49" fontId="11" fillId="7" borderId="53" xfId="0" applyNumberFormat="1" applyFont="1" applyFill="1" applyBorder="1" applyAlignment="1">
      <alignment horizontal="center" vertical="top"/>
    </xf>
    <xf numFmtId="49" fontId="11" fillId="8" borderId="14" xfId="0" applyNumberFormat="1" applyFont="1" applyFill="1" applyBorder="1" applyAlignment="1">
      <alignment horizontal="center" vertical="top"/>
    </xf>
    <xf numFmtId="49" fontId="11" fillId="8" borderId="19" xfId="0" applyNumberFormat="1" applyFont="1" applyFill="1" applyBorder="1" applyAlignment="1">
      <alignment horizontal="center" vertical="top"/>
    </xf>
    <xf numFmtId="49" fontId="11" fillId="8" borderId="1" xfId="0" applyNumberFormat="1" applyFont="1" applyFill="1" applyBorder="1" applyAlignment="1">
      <alignment horizontal="center" vertical="top"/>
    </xf>
    <xf numFmtId="49" fontId="11" fillId="0" borderId="14" xfId="0" applyNumberFormat="1" applyFont="1" applyFill="1" applyBorder="1" applyAlignment="1">
      <alignment horizontal="center" vertical="top"/>
    </xf>
    <xf numFmtId="49" fontId="11" fillId="0" borderId="19" xfId="0" applyNumberFormat="1" applyFont="1" applyFill="1" applyBorder="1" applyAlignment="1">
      <alignment horizontal="center" vertical="top"/>
    </xf>
    <xf numFmtId="49" fontId="11" fillId="0" borderId="1" xfId="0" applyNumberFormat="1" applyFont="1" applyFill="1" applyBorder="1" applyAlignment="1">
      <alignment horizontal="center" vertical="top"/>
    </xf>
    <xf numFmtId="0" fontId="11" fillId="0" borderId="7" xfId="0" applyFont="1" applyFill="1" applyBorder="1" applyAlignment="1">
      <alignment vertical="center" wrapText="1"/>
    </xf>
    <xf numFmtId="0" fontId="11" fillId="0" borderId="27" xfId="0" applyFont="1" applyFill="1" applyBorder="1" applyAlignment="1">
      <alignment vertical="center" wrapText="1"/>
    </xf>
    <xf numFmtId="0" fontId="11" fillId="0" borderId="31" xfId="0" applyFont="1" applyFill="1" applyBorder="1" applyAlignment="1">
      <alignment vertical="center" wrapText="1"/>
    </xf>
    <xf numFmtId="49" fontId="4" fillId="0" borderId="30" xfId="0" applyNumberFormat="1" applyFont="1" applyFill="1" applyBorder="1" applyAlignment="1">
      <alignment horizontal="center" vertical="center" wrapText="1"/>
    </xf>
    <xf numFmtId="49" fontId="3" fillId="7" borderId="22" xfId="0" applyNumberFormat="1" applyFont="1" applyFill="1" applyBorder="1" applyAlignment="1">
      <alignment horizontal="right" vertical="top"/>
    </xf>
    <xf numFmtId="49" fontId="3" fillId="7" borderId="23" xfId="0" applyNumberFormat="1" applyFont="1" applyFill="1" applyBorder="1" applyAlignment="1">
      <alignment horizontal="right" vertical="top"/>
    </xf>
    <xf numFmtId="164" fontId="3" fillId="13" borderId="32" xfId="0" applyNumberFormat="1" applyFont="1" applyFill="1" applyBorder="1" applyAlignment="1">
      <alignment horizontal="center" vertical="top" wrapText="1"/>
    </xf>
    <xf numFmtId="164" fontId="3" fillId="13" borderId="23" xfId="0" applyNumberFormat="1" applyFont="1" applyFill="1" applyBorder="1" applyAlignment="1">
      <alignment horizontal="center" vertical="top" wrapText="1"/>
    </xf>
    <xf numFmtId="164" fontId="3" fillId="13" borderId="24" xfId="0" applyNumberFormat="1" applyFont="1" applyFill="1" applyBorder="1" applyAlignment="1">
      <alignment horizontal="center" vertical="top" wrapText="1"/>
    </xf>
    <xf numFmtId="49" fontId="3" fillId="13" borderId="22" xfId="0" applyNumberFormat="1" applyFont="1" applyFill="1" applyBorder="1" applyAlignment="1">
      <alignment horizontal="right" vertical="top"/>
    </xf>
    <xf numFmtId="49" fontId="3" fillId="13" borderId="23" xfId="0" applyNumberFormat="1" applyFont="1" applyFill="1" applyBorder="1" applyAlignment="1">
      <alignment horizontal="right" vertical="top"/>
    </xf>
    <xf numFmtId="0" fontId="4" fillId="0" borderId="54"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9" xfId="0" applyFont="1" applyFill="1" applyBorder="1" applyAlignment="1">
      <alignment horizontal="left" vertical="top" wrapText="1"/>
    </xf>
    <xf numFmtId="164" fontId="4" fillId="0" borderId="54" xfId="0" applyNumberFormat="1" applyFont="1" applyFill="1" applyBorder="1" applyAlignment="1">
      <alignment horizontal="center" vertical="top" wrapText="1"/>
    </xf>
    <xf numFmtId="164" fontId="4" fillId="0" borderId="62" xfId="0" applyNumberFormat="1" applyFont="1" applyFill="1" applyBorder="1" applyAlignment="1">
      <alignment horizontal="center" vertical="top" wrapText="1"/>
    </xf>
    <xf numFmtId="164" fontId="4" fillId="0" borderId="69" xfId="0" applyNumberFormat="1" applyFont="1" applyFill="1" applyBorder="1" applyAlignment="1">
      <alignment horizontal="center" vertical="top" wrapText="1"/>
    </xf>
    <xf numFmtId="0" fontId="4" fillId="0" borderId="62" xfId="0" applyFont="1" applyBorder="1" applyAlignment="1">
      <alignment horizontal="center" vertical="top" wrapText="1"/>
    </xf>
    <xf numFmtId="0" fontId="4" fillId="0" borderId="69" xfId="0" applyFont="1" applyBorder="1" applyAlignment="1">
      <alignment horizontal="center" vertical="top" wrapText="1"/>
    </xf>
    <xf numFmtId="0" fontId="4" fillId="10" borderId="68" xfId="0" applyFont="1" applyFill="1" applyBorder="1" applyAlignment="1">
      <alignment horizontal="left" vertical="top" wrapText="1"/>
    </xf>
    <xf numFmtId="0" fontId="4" fillId="10" borderId="58" xfId="0" applyFont="1" applyFill="1" applyBorder="1" applyAlignment="1">
      <alignment horizontal="left" vertical="top" wrapText="1"/>
    </xf>
    <xf numFmtId="0" fontId="4" fillId="10" borderId="64" xfId="0" applyFont="1" applyFill="1" applyBorder="1" applyAlignment="1">
      <alignment horizontal="left" vertical="top" wrapText="1"/>
    </xf>
    <xf numFmtId="0" fontId="4" fillId="10" borderId="54" xfId="0" applyFont="1" applyFill="1" applyBorder="1" applyAlignment="1">
      <alignment horizontal="left" vertical="top" wrapText="1"/>
    </xf>
    <xf numFmtId="0" fontId="4" fillId="10" borderId="62" xfId="0" applyFont="1" applyFill="1" applyBorder="1" applyAlignment="1">
      <alignment horizontal="left" vertical="top" wrapText="1"/>
    </xf>
    <xf numFmtId="0" fontId="4" fillId="10" borderId="69" xfId="0" applyFont="1" applyFill="1" applyBorder="1" applyAlignment="1">
      <alignment horizontal="left" vertical="top" wrapText="1"/>
    </xf>
    <xf numFmtId="164" fontId="45" fillId="0" borderId="44" xfId="0" applyNumberFormat="1" applyFont="1" applyFill="1" applyBorder="1" applyAlignment="1">
      <alignment horizontal="center" vertical="top" wrapText="1"/>
    </xf>
    <xf numFmtId="0" fontId="45" fillId="0" borderId="43" xfId="0" applyFont="1" applyBorder="1" applyAlignment="1">
      <alignment horizontal="center" vertical="top" wrapText="1"/>
    </xf>
    <xf numFmtId="0" fontId="45" fillId="0" borderId="45" xfId="0" applyFont="1" applyBorder="1" applyAlignment="1">
      <alignment horizontal="center" vertical="top" wrapText="1"/>
    </xf>
    <xf numFmtId="0" fontId="3" fillId="13" borderId="32" xfId="0" applyFont="1" applyFill="1" applyBorder="1" applyAlignment="1">
      <alignment horizontal="right" vertical="top" wrapText="1"/>
    </xf>
    <xf numFmtId="0" fontId="3" fillId="13" borderId="23" xfId="0" applyFont="1" applyFill="1" applyBorder="1" applyAlignment="1">
      <alignment horizontal="right" vertical="top" wrapText="1"/>
    </xf>
    <xf numFmtId="0" fontId="3" fillId="13" borderId="24" xfId="0" applyFont="1" applyFill="1" applyBorder="1" applyAlignment="1">
      <alignment horizontal="right" vertical="top" wrapText="1"/>
    </xf>
    <xf numFmtId="49" fontId="11" fillId="8" borderId="32" xfId="0" applyNumberFormat="1" applyFont="1" applyFill="1" applyBorder="1" applyAlignment="1">
      <alignment horizontal="left" vertical="top"/>
    </xf>
    <xf numFmtId="49" fontId="11" fillId="8" borderId="23" xfId="0" applyNumberFormat="1" applyFont="1" applyFill="1" applyBorder="1" applyAlignment="1">
      <alignment horizontal="left" vertical="top"/>
    </xf>
    <xf numFmtId="49" fontId="11" fillId="8" borderId="24" xfId="0" applyNumberFormat="1" applyFont="1" applyFill="1" applyBorder="1" applyAlignment="1">
      <alignment horizontal="left" vertical="top"/>
    </xf>
    <xf numFmtId="0" fontId="4" fillId="0" borderId="27" xfId="0" applyNumberFormat="1" applyFont="1" applyFill="1" applyBorder="1" applyAlignment="1">
      <alignment horizontal="center" vertical="center" wrapText="1"/>
    </xf>
    <xf numFmtId="0" fontId="4" fillId="0" borderId="31" xfId="0" applyNumberFormat="1" applyFont="1" applyFill="1" applyBorder="1" applyAlignment="1">
      <alignment horizontal="center" vertical="center" wrapText="1"/>
    </xf>
    <xf numFmtId="0" fontId="4" fillId="13" borderId="23" xfId="0" applyFont="1" applyFill="1" applyBorder="1" applyAlignment="1">
      <alignment horizontal="center" vertical="top"/>
    </xf>
    <xf numFmtId="0" fontId="4" fillId="13" borderId="24" xfId="0" applyFont="1" applyFill="1" applyBorder="1" applyAlignment="1">
      <alignment horizontal="center" vertical="top"/>
    </xf>
    <xf numFmtId="164" fontId="4" fillId="0" borderId="0" xfId="0" applyNumberFormat="1" applyFont="1" applyFill="1" applyBorder="1" applyAlignment="1">
      <alignment horizontal="center" vertical="top" wrapText="1"/>
    </xf>
    <xf numFmtId="0" fontId="4" fillId="0" borderId="0" xfId="0" applyFont="1" applyBorder="1" applyAlignment="1">
      <alignment horizontal="center" vertical="top" wrapText="1"/>
    </xf>
    <xf numFmtId="49" fontId="3" fillId="0" borderId="0" xfId="0" applyNumberFormat="1" applyFont="1" applyFill="1" applyBorder="1" applyAlignment="1">
      <alignment horizontal="left" vertical="top" wrapText="1"/>
    </xf>
    <xf numFmtId="0" fontId="4" fillId="0" borderId="52"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46" xfId="0" applyFont="1" applyFill="1" applyBorder="1" applyAlignment="1">
      <alignment horizontal="left" vertical="top" wrapText="1"/>
    </xf>
    <xf numFmtId="164" fontId="45" fillId="0" borderId="52" xfId="0" applyNumberFormat="1" applyFont="1" applyFill="1" applyBorder="1" applyAlignment="1">
      <alignment horizontal="center" vertical="top" wrapText="1"/>
    </xf>
    <xf numFmtId="164" fontId="45" fillId="0" borderId="17" xfId="0" applyNumberFormat="1" applyFont="1" applyFill="1" applyBorder="1" applyAlignment="1">
      <alignment horizontal="center" vertical="top" wrapText="1"/>
    </xf>
    <xf numFmtId="164" fontId="45" fillId="0" borderId="46" xfId="0" applyNumberFormat="1" applyFont="1" applyFill="1" applyBorder="1" applyAlignment="1">
      <alignment horizontal="center"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164" fontId="22" fillId="0" borderId="32" xfId="0" applyNumberFormat="1" applyFont="1" applyBorder="1" applyAlignment="1">
      <alignment horizontal="center" vertical="top" wrapText="1"/>
    </xf>
    <xf numFmtId="164" fontId="22" fillId="0" borderId="23" xfId="0" applyNumberFormat="1" applyFont="1" applyBorder="1" applyAlignment="1">
      <alignment horizontal="center" vertical="top" wrapText="1"/>
    </xf>
    <xf numFmtId="164" fontId="22" fillId="0" borderId="24" xfId="0" applyNumberFormat="1" applyFont="1" applyBorder="1" applyAlignment="1">
      <alignment horizontal="center"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164" fontId="12" fillId="5" borderId="32" xfId="0" applyNumberFormat="1" applyFont="1" applyFill="1" applyBorder="1" applyAlignment="1">
      <alignment horizontal="center"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164" fontId="22" fillId="0" borderId="21" xfId="0" applyNumberFormat="1" applyFont="1" applyBorder="1" applyAlignment="1">
      <alignment horizontal="center" vertical="top" wrapText="1"/>
    </xf>
    <xf numFmtId="164" fontId="22" fillId="0" borderId="48" xfId="0" applyNumberFormat="1" applyFont="1" applyBorder="1" applyAlignment="1">
      <alignment horizontal="center" vertical="top" wrapText="1"/>
    </xf>
    <xf numFmtId="49" fontId="5" fillId="2" borderId="24" xfId="0" applyNumberFormat="1" applyFont="1" applyFill="1" applyBorder="1" applyAlignment="1">
      <alignment horizontal="right" vertical="top"/>
    </xf>
    <xf numFmtId="49" fontId="20" fillId="0" borderId="43" xfId="0" applyNumberFormat="1" applyFont="1" applyFill="1" applyBorder="1" applyAlignment="1">
      <alignment horizontal="center" vertical="top" wrapText="1"/>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17" fillId="0" borderId="50"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0" fontId="4" fillId="0" borderId="34" xfId="0" applyFont="1" applyBorder="1" applyAlignment="1">
      <alignment vertical="top" wrapText="1"/>
    </xf>
    <xf numFmtId="0" fontId="4" fillId="0" borderId="6" xfId="0" applyFont="1" applyBorder="1" applyAlignment="1">
      <alignment vertical="top" wrapText="1"/>
    </xf>
    <xf numFmtId="0" fontId="4" fillId="0" borderId="39" xfId="0" applyFont="1" applyBorder="1" applyAlignment="1">
      <alignment vertical="top" wrapText="1"/>
    </xf>
    <xf numFmtId="0" fontId="4" fillId="11" borderId="27" xfId="0" applyFont="1" applyFill="1" applyBorder="1" applyAlignment="1">
      <alignment horizontal="left" vertical="top" wrapText="1"/>
    </xf>
    <xf numFmtId="0" fontId="4" fillId="11" borderId="31" xfId="0" applyFont="1" applyFill="1" applyBorder="1" applyAlignment="1">
      <alignment horizontal="left" vertical="top" wrapText="1"/>
    </xf>
    <xf numFmtId="0" fontId="5" fillId="3" borderId="22" xfId="0" applyFont="1" applyFill="1" applyBorder="1" applyAlignment="1">
      <alignment horizontal="left" vertical="top" wrapText="1"/>
    </xf>
    <xf numFmtId="0" fontId="4" fillId="11" borderId="20" xfId="0" applyFont="1" applyFill="1" applyBorder="1" applyAlignment="1">
      <alignment horizontal="left" vertical="top" wrapText="1"/>
    </xf>
    <xf numFmtId="49" fontId="2" fillId="0" borderId="42" xfId="0" applyNumberFormat="1" applyFont="1" applyBorder="1" applyAlignment="1">
      <alignment horizontal="center" vertical="top" wrapText="1"/>
    </xf>
    <xf numFmtId="0" fontId="4" fillId="11" borderId="10" xfId="0" applyFont="1" applyFill="1" applyBorder="1" applyAlignment="1">
      <alignment horizontal="left" vertical="top" wrapText="1"/>
    </xf>
    <xf numFmtId="0" fontId="4" fillId="11" borderId="39" xfId="0" applyFont="1" applyFill="1" applyBorder="1" applyAlignment="1">
      <alignment horizontal="left" vertical="top" wrapText="1"/>
    </xf>
    <xf numFmtId="49" fontId="19" fillId="0" borderId="9" xfId="0" applyNumberFormat="1" applyFont="1" applyFill="1" applyBorder="1" applyAlignment="1">
      <alignment horizontal="center" vertical="top" wrapText="1"/>
    </xf>
    <xf numFmtId="49" fontId="19" fillId="0" borderId="30" xfId="0" applyNumberFormat="1" applyFont="1" applyFill="1" applyBorder="1" applyAlignment="1">
      <alignment horizontal="center" vertical="top" wrapText="1"/>
    </xf>
    <xf numFmtId="0" fontId="19" fillId="0" borderId="11" xfId="0" applyFont="1" applyFill="1" applyBorder="1" applyAlignment="1">
      <alignment horizontal="center" vertical="top"/>
    </xf>
    <xf numFmtId="0" fontId="19" fillId="0" borderId="31" xfId="0" applyFont="1" applyFill="1" applyBorder="1" applyAlignment="1">
      <alignment horizontal="center" vertical="top"/>
    </xf>
    <xf numFmtId="49" fontId="5" fillId="11" borderId="32" xfId="0"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49" fontId="5" fillId="11" borderId="22" xfId="0" applyNumberFormat="1" applyFont="1" applyFill="1" applyBorder="1" applyAlignment="1">
      <alignment horizontal="left" vertical="top"/>
    </xf>
    <xf numFmtId="49" fontId="5" fillId="11" borderId="23"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5" fillId="11" borderId="75" xfId="0" applyNumberFormat="1" applyFont="1" applyFill="1" applyBorder="1" applyAlignment="1">
      <alignment horizontal="left" vertical="top"/>
    </xf>
    <xf numFmtId="49" fontId="5" fillId="11" borderId="26" xfId="0" applyNumberFormat="1" applyFont="1" applyFill="1" applyBorder="1" applyAlignment="1">
      <alignment horizontal="center" vertical="top"/>
    </xf>
    <xf numFmtId="49" fontId="5" fillId="11" borderId="19" xfId="0" applyNumberFormat="1" applyFont="1" applyFill="1" applyBorder="1" applyAlignment="1">
      <alignment horizontal="center" vertical="top"/>
    </xf>
    <xf numFmtId="49" fontId="5" fillId="11" borderId="30" xfId="0" applyNumberFormat="1" applyFont="1" applyFill="1" applyBorder="1" applyAlignment="1">
      <alignment horizontal="center" vertical="top"/>
    </xf>
    <xf numFmtId="49" fontId="17" fillId="11" borderId="50" xfId="0" applyNumberFormat="1" applyFont="1" applyFill="1" applyBorder="1" applyAlignment="1">
      <alignment horizontal="center" vertical="top" wrapText="1"/>
    </xf>
    <xf numFmtId="49" fontId="17" fillId="11" borderId="18" xfId="0" applyNumberFormat="1" applyFont="1" applyFill="1" applyBorder="1" applyAlignment="1">
      <alignment horizontal="center" vertical="top" wrapText="1"/>
    </xf>
    <xf numFmtId="49" fontId="17" fillId="11" borderId="42" xfId="0" applyNumberFormat="1" applyFont="1" applyFill="1" applyBorder="1" applyAlignment="1">
      <alignment horizontal="center" vertical="top" wrapText="1"/>
    </xf>
    <xf numFmtId="49" fontId="2" fillId="11" borderId="50" xfId="0" applyNumberFormat="1" applyFont="1" applyFill="1" applyBorder="1" applyAlignment="1">
      <alignment horizontal="center" vertical="top"/>
    </xf>
    <xf numFmtId="49" fontId="2" fillId="11" borderId="18" xfId="0" applyNumberFormat="1" applyFont="1" applyFill="1" applyBorder="1" applyAlignment="1">
      <alignment horizontal="center" vertical="top"/>
    </xf>
    <xf numFmtId="49" fontId="2" fillId="11" borderId="42" xfId="0" applyNumberFormat="1" applyFont="1" applyFill="1" applyBorder="1" applyAlignment="1">
      <alignment horizontal="center" vertical="top"/>
    </xf>
    <xf numFmtId="49" fontId="5" fillId="2" borderId="19" xfId="0" applyNumberFormat="1" applyFont="1" applyFill="1" applyBorder="1" applyAlignment="1">
      <alignment horizontal="center" vertical="top"/>
    </xf>
    <xf numFmtId="49" fontId="5" fillId="2" borderId="36" xfId="0" applyNumberFormat="1" applyFont="1" applyFill="1" applyBorder="1" applyAlignment="1">
      <alignment horizontal="center" vertical="top"/>
    </xf>
    <xf numFmtId="49" fontId="5" fillId="3" borderId="36" xfId="0" applyNumberFormat="1" applyFont="1" applyFill="1" applyBorder="1" applyAlignment="1">
      <alignment horizontal="center" vertical="top"/>
    </xf>
    <xf numFmtId="49" fontId="5" fillId="0" borderId="36" xfId="0" applyNumberFormat="1" applyFont="1" applyBorder="1" applyAlignment="1">
      <alignment horizontal="center" vertical="top"/>
    </xf>
    <xf numFmtId="0" fontId="4" fillId="0" borderId="74" xfId="0" applyFont="1" applyFill="1" applyBorder="1" applyAlignment="1">
      <alignment horizontal="left" vertical="top" wrapText="1"/>
    </xf>
    <xf numFmtId="49" fontId="17" fillId="0" borderId="55" xfId="0" applyNumberFormat="1" applyFont="1" applyBorder="1" applyAlignment="1">
      <alignment horizontal="center" vertical="top" wrapText="1"/>
    </xf>
    <xf numFmtId="0" fontId="3" fillId="2" borderId="22" xfId="0" applyFont="1" applyFill="1" applyBorder="1" applyAlignment="1">
      <alignment horizontal="left" vertical="top"/>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0" fontId="7" fillId="0" borderId="43" xfId="0" applyFont="1" applyBorder="1" applyAlignment="1">
      <alignment horizontal="center"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164" fontId="22" fillId="0" borderId="68" xfId="4" applyNumberFormat="1" applyFont="1" applyBorder="1" applyAlignment="1">
      <alignment horizontal="center" vertical="top" wrapText="1"/>
    </xf>
    <xf numFmtId="164" fontId="22" fillId="0" borderId="58" xfId="4" applyNumberFormat="1" applyFont="1" applyBorder="1" applyAlignment="1">
      <alignment horizontal="center" vertical="top" wrapText="1"/>
    </xf>
    <xf numFmtId="164" fontId="22" fillId="0" borderId="64" xfId="4" applyNumberFormat="1" applyFont="1" applyBorder="1" applyAlignment="1">
      <alignment horizontal="center" vertical="top" wrapText="1"/>
    </xf>
    <xf numFmtId="0" fontId="19" fillId="6" borderId="32" xfId="0" applyFont="1" applyFill="1" applyBorder="1" applyAlignment="1">
      <alignment horizontal="center" vertical="top"/>
    </xf>
    <xf numFmtId="0" fontId="19" fillId="6" borderId="23" xfId="0" applyFont="1" applyFill="1" applyBorder="1" applyAlignment="1">
      <alignment horizontal="center" vertical="top"/>
    </xf>
    <xf numFmtId="0" fontId="19" fillId="6" borderId="24" xfId="0" applyFont="1" applyFill="1" applyBorder="1" applyAlignment="1">
      <alignment horizontal="center" vertical="top"/>
    </xf>
    <xf numFmtId="0" fontId="15" fillId="0" borderId="0" xfId="0" applyFont="1" applyAlignment="1">
      <alignment vertical="top" wrapText="1"/>
    </xf>
    <xf numFmtId="0" fontId="10" fillId="0" borderId="34" xfId="0" applyFont="1" applyBorder="1" applyAlignment="1">
      <alignment wrapText="1"/>
    </xf>
    <xf numFmtId="0" fontId="10" fillId="0" borderId="71" xfId="0" applyFont="1" applyBorder="1" applyAlignment="1">
      <alignment wrapText="1"/>
    </xf>
    <xf numFmtId="0" fontId="2" fillId="0" borderId="26"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74" xfId="0" applyFont="1" applyFill="1" applyBorder="1" applyAlignment="1">
      <alignment horizontal="center" vertical="center" wrapText="1"/>
    </xf>
    <xf numFmtId="49" fontId="5" fillId="3" borderId="33" xfId="0" applyNumberFormat="1" applyFont="1" applyFill="1" applyBorder="1" applyAlignment="1">
      <alignment horizontal="right" vertical="top"/>
    </xf>
    <xf numFmtId="0" fontId="10" fillId="0" borderId="6" xfId="0" applyFont="1" applyBorder="1" applyAlignment="1">
      <alignment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164" fontId="6" fillId="0" borderId="34" xfId="0" applyNumberFormat="1" applyFont="1" applyBorder="1" applyAlignment="1">
      <alignment horizontal="center" vertical="center"/>
    </xf>
    <xf numFmtId="164" fontId="6" fillId="0" borderId="71"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27" xfId="0" applyNumberFormat="1" applyFont="1" applyBorder="1" applyAlignment="1">
      <alignment horizontal="center" vertical="center"/>
    </xf>
    <xf numFmtId="164" fontId="6" fillId="0" borderId="74"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164" fontId="6" fillId="4" borderId="55" xfId="0" applyNumberFormat="1" applyFont="1" applyFill="1" applyBorder="1" applyAlignment="1">
      <alignment horizontal="center" vertical="center" wrapText="1"/>
    </xf>
    <xf numFmtId="49" fontId="5" fillId="2" borderId="73" xfId="0" applyNumberFormat="1" applyFont="1" applyFill="1" applyBorder="1" applyAlignment="1">
      <alignment horizontal="center" vertical="top"/>
    </xf>
    <xf numFmtId="0" fontId="7" fillId="0" borderId="31" xfId="0" applyFont="1" applyBorder="1" applyAlignment="1">
      <alignment horizontal="left" vertical="top" wrapText="1"/>
    </xf>
    <xf numFmtId="49" fontId="2" fillId="0" borderId="50"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6" fillId="0" borderId="50" xfId="0" applyFont="1" applyBorder="1" applyAlignment="1">
      <alignment horizontal="center" vertical="center" wrapText="1"/>
    </xf>
    <xf numFmtId="0" fontId="6" fillId="0" borderId="55" xfId="0" applyFont="1" applyBorder="1" applyAlignment="1">
      <alignment horizontal="center" vertical="center" wrapText="1"/>
    </xf>
    <xf numFmtId="0" fontId="7" fillId="0" borderId="71" xfId="0" applyFont="1" applyBorder="1" applyAlignment="1">
      <alignment horizontal="left" vertical="top" wrapText="1"/>
    </xf>
    <xf numFmtId="0" fontId="4" fillId="0" borderId="6" xfId="0" applyFont="1" applyFill="1" applyBorder="1" applyAlignment="1">
      <alignment horizontal="left" vertical="top" wrapText="1"/>
    </xf>
    <xf numFmtId="49" fontId="28" fillId="3" borderId="22" xfId="0" applyNumberFormat="1" applyFont="1" applyFill="1" applyBorder="1" applyAlignment="1">
      <alignment horizontal="left" vertical="top"/>
    </xf>
    <xf numFmtId="49" fontId="2" fillId="0" borderId="67" xfId="0" applyNumberFormat="1" applyFont="1" applyBorder="1" applyAlignment="1">
      <alignment horizontal="center" vertical="top"/>
    </xf>
    <xf numFmtId="49" fontId="2" fillId="0" borderId="0" xfId="0" applyNumberFormat="1" applyFont="1" applyBorder="1" applyAlignment="1">
      <alignment horizontal="center" vertical="top"/>
    </xf>
    <xf numFmtId="0" fontId="6" fillId="0" borderId="50" xfId="0" applyFont="1" applyBorder="1" applyAlignment="1">
      <alignment horizontal="center" vertical="center"/>
    </xf>
    <xf numFmtId="0" fontId="6" fillId="0" borderId="55" xfId="0" applyFont="1" applyBorder="1" applyAlignment="1">
      <alignment horizontal="center" vertical="center"/>
    </xf>
    <xf numFmtId="0" fontId="6" fillId="0" borderId="50" xfId="0" applyFont="1" applyBorder="1" applyAlignment="1">
      <alignment horizontal="center" vertical="top"/>
    </xf>
    <xf numFmtId="0" fontId="6" fillId="0" borderId="55" xfId="0" applyFont="1" applyBorder="1" applyAlignment="1">
      <alignment horizontal="center" vertical="top"/>
    </xf>
    <xf numFmtId="49" fontId="2" fillId="0" borderId="67" xfId="0" applyNumberFormat="1" applyFont="1" applyBorder="1" applyAlignment="1">
      <alignment horizontal="center" vertical="top" wrapText="1"/>
    </xf>
    <xf numFmtId="49" fontId="2" fillId="0" borderId="43" xfId="0" applyNumberFormat="1" applyFont="1" applyBorder="1" applyAlignment="1">
      <alignment horizontal="center" vertical="top"/>
    </xf>
    <xf numFmtId="164" fontId="24" fillId="4" borderId="50" xfId="0" applyNumberFormat="1" applyFont="1" applyFill="1" applyBorder="1" applyAlignment="1">
      <alignment horizontal="center" vertical="center" wrapText="1"/>
    </xf>
    <xf numFmtId="164" fontId="24" fillId="4" borderId="18" xfId="0" applyNumberFormat="1" applyFont="1" applyFill="1" applyBorder="1" applyAlignment="1">
      <alignment horizontal="center" vertical="center" wrapText="1"/>
    </xf>
    <xf numFmtId="164" fontId="24" fillId="4" borderId="55" xfId="0" applyNumberFormat="1" applyFont="1" applyFill="1" applyBorder="1" applyAlignment="1">
      <alignment horizontal="center" vertical="center" wrapText="1"/>
    </xf>
    <xf numFmtId="0" fontId="24" fillId="0" borderId="50" xfId="0" applyFont="1" applyBorder="1" applyAlignment="1">
      <alignment horizontal="center" vertical="center"/>
    </xf>
    <xf numFmtId="0" fontId="24" fillId="0" borderId="18" xfId="0" applyFont="1" applyBorder="1" applyAlignment="1">
      <alignment horizontal="center" vertical="center"/>
    </xf>
    <xf numFmtId="0" fontId="24" fillId="0" borderId="55" xfId="0" applyFont="1" applyBorder="1" applyAlignment="1">
      <alignment horizontal="center" vertical="center"/>
    </xf>
    <xf numFmtId="164" fontId="24" fillId="0" borderId="34" xfId="0" applyNumberFormat="1" applyFont="1" applyBorder="1" applyAlignment="1">
      <alignment horizontal="center" vertical="center"/>
    </xf>
    <xf numFmtId="164" fontId="24" fillId="0" borderId="6" xfId="0" applyNumberFormat="1" applyFont="1" applyBorder="1" applyAlignment="1">
      <alignment horizontal="center" vertical="center"/>
    </xf>
    <xf numFmtId="164" fontId="24" fillId="0" borderId="71" xfId="0" applyNumberFormat="1" applyFont="1" applyBorder="1" applyAlignment="1">
      <alignment horizontal="center" vertical="center"/>
    </xf>
    <xf numFmtId="164" fontId="24" fillId="0" borderId="26" xfId="0" applyNumberFormat="1" applyFont="1" applyBorder="1" applyAlignment="1">
      <alignment horizontal="center" vertical="center"/>
    </xf>
    <xf numFmtId="164" fontId="24" fillId="0" borderId="19" xfId="0" applyNumberFormat="1" applyFont="1" applyBorder="1" applyAlignment="1">
      <alignment horizontal="center" vertical="center"/>
    </xf>
    <xf numFmtId="164" fontId="24" fillId="0" borderId="36" xfId="0" applyNumberFormat="1" applyFont="1" applyBorder="1" applyAlignment="1">
      <alignment horizontal="center" vertical="center"/>
    </xf>
    <xf numFmtId="164" fontId="24" fillId="0" borderId="27" xfId="0" applyNumberFormat="1" applyFont="1" applyBorder="1" applyAlignment="1">
      <alignment horizontal="center" vertical="center"/>
    </xf>
    <xf numFmtId="164" fontId="24" fillId="0" borderId="20" xfId="0" applyNumberFormat="1" applyFont="1" applyBorder="1" applyAlignment="1">
      <alignment horizontal="center" vertical="center"/>
    </xf>
    <xf numFmtId="164" fontId="24" fillId="0" borderId="74" xfId="0" applyNumberFormat="1" applyFont="1" applyBorder="1" applyAlignment="1">
      <alignment horizontal="center" vertical="center"/>
    </xf>
    <xf numFmtId="0" fontId="15" fillId="0" borderId="31" xfId="0" applyFont="1" applyBorder="1" applyAlignment="1">
      <alignment horizontal="left" vertical="top" wrapText="1"/>
    </xf>
    <xf numFmtId="0" fontId="10" fillId="0" borderId="20" xfId="0" applyFont="1" applyFill="1" applyBorder="1" applyAlignment="1">
      <alignment horizontal="left" vertical="top" wrapText="1"/>
    </xf>
    <xf numFmtId="49" fontId="75" fillId="0" borderId="50" xfId="0" applyNumberFormat="1" applyFont="1" applyBorder="1" applyAlignment="1">
      <alignment horizontal="center" vertical="top" wrapText="1"/>
    </xf>
    <xf numFmtId="49" fontId="75" fillId="0" borderId="18" xfId="0" applyNumberFormat="1" applyFont="1" applyBorder="1" applyAlignment="1">
      <alignment horizontal="center" vertical="top" wrapText="1"/>
    </xf>
    <xf numFmtId="49" fontId="76" fillId="0" borderId="50" xfId="0" applyNumberFormat="1" applyFont="1" applyBorder="1" applyAlignment="1">
      <alignment horizontal="center" vertical="top" wrapText="1"/>
    </xf>
    <xf numFmtId="49" fontId="76" fillId="0" borderId="18" xfId="0" applyNumberFormat="1" applyFont="1" applyBorder="1" applyAlignment="1">
      <alignment horizontal="center" vertical="top" wrapText="1"/>
    </xf>
    <xf numFmtId="0" fontId="24" fillId="0" borderId="65" xfId="5" applyFont="1" applyFill="1" applyBorder="1" applyAlignment="1">
      <alignment vertical="top" wrapText="1"/>
    </xf>
    <xf numFmtId="0" fontId="10" fillId="0" borderId="41" xfId="3" applyFont="1" applyBorder="1" applyAlignment="1">
      <alignment vertical="top" wrapText="1"/>
    </xf>
    <xf numFmtId="0" fontId="6" fillId="0" borderId="65" xfId="5" applyFont="1" applyFill="1" applyBorder="1" applyAlignment="1">
      <alignment vertical="top" wrapText="1"/>
    </xf>
    <xf numFmtId="0" fontId="2" fillId="6" borderId="21" xfId="5" applyFont="1" applyFill="1" applyBorder="1" applyAlignment="1">
      <alignment horizontal="center" vertical="top"/>
    </xf>
    <xf numFmtId="0" fontId="2" fillId="6" borderId="48" xfId="5"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0" fontId="5" fillId="6" borderId="3" xfId="5" applyFont="1" applyFill="1" applyBorder="1" applyAlignment="1">
      <alignment horizontal="right" vertical="top" wrapText="1"/>
    </xf>
    <xf numFmtId="0" fontId="7" fillId="6" borderId="4" xfId="5" applyFont="1" applyFill="1" applyBorder="1" applyAlignment="1">
      <alignment vertical="top" wrapText="1"/>
    </xf>
    <xf numFmtId="0" fontId="7" fillId="6" borderId="22" xfId="5" applyFont="1" applyFill="1" applyBorder="1" applyAlignment="1">
      <alignment vertical="top" wrapText="1"/>
    </xf>
    <xf numFmtId="165" fontId="21" fillId="11" borderId="32" xfId="5" applyNumberFormat="1" applyFont="1" applyFill="1" applyBorder="1" applyAlignment="1">
      <alignment horizontal="center" vertical="top" wrapText="1"/>
    </xf>
    <xf numFmtId="165" fontId="21" fillId="11" borderId="23" xfId="5" applyNumberFormat="1" applyFont="1" applyFill="1" applyBorder="1" applyAlignment="1">
      <alignment horizontal="center" vertical="top" wrapText="1"/>
    </xf>
    <xf numFmtId="165" fontId="21" fillId="11" borderId="24" xfId="5" applyNumberFormat="1" applyFont="1" applyFill="1" applyBorder="1" applyAlignment="1">
      <alignment horizontal="center" vertical="top" wrapText="1"/>
    </xf>
    <xf numFmtId="0" fontId="6" fillId="0" borderId="71" xfId="5" applyFont="1" applyBorder="1" applyAlignment="1">
      <alignment horizontal="left" vertical="top" wrapText="1"/>
    </xf>
    <xf numFmtId="0" fontId="7" fillId="0" borderId="36" xfId="5" applyFont="1" applyBorder="1" applyAlignment="1">
      <alignment vertical="top" wrapText="1"/>
    </xf>
    <xf numFmtId="0" fontId="7" fillId="0" borderId="38" xfId="5" applyFont="1" applyBorder="1" applyAlignment="1">
      <alignment vertical="top" wrapText="1"/>
    </xf>
    <xf numFmtId="165" fontId="22" fillId="0" borderId="68" xfId="5" applyNumberFormat="1" applyFont="1" applyBorder="1" applyAlignment="1">
      <alignment horizontal="center" vertical="top" wrapText="1"/>
    </xf>
    <xf numFmtId="165" fontId="22" fillId="0" borderId="58" xfId="5" applyNumberFormat="1" applyFont="1" applyBorder="1" applyAlignment="1">
      <alignment horizontal="center" vertical="top" wrapText="1"/>
    </xf>
    <xf numFmtId="165" fontId="22" fillId="0" borderId="64" xfId="5" applyNumberFormat="1" applyFont="1" applyBorder="1" applyAlignment="1">
      <alignment horizontal="center" vertical="top" wrapText="1"/>
    </xf>
    <xf numFmtId="0" fontId="6" fillId="0" borderId="54" xfId="5" applyFont="1" applyBorder="1" applyAlignment="1">
      <alignment horizontal="left" vertical="top" wrapText="1"/>
    </xf>
    <xf numFmtId="0" fontId="7" fillId="0" borderId="62" xfId="5" applyFont="1" applyBorder="1" applyAlignment="1">
      <alignment vertical="top" wrapText="1"/>
    </xf>
    <xf numFmtId="0" fontId="7" fillId="0" borderId="69" xfId="5" applyFont="1" applyBorder="1" applyAlignment="1">
      <alignment vertical="top" wrapText="1"/>
    </xf>
    <xf numFmtId="165" fontId="22" fillId="0" borderId="54" xfId="5" applyNumberFormat="1" applyFont="1" applyBorder="1" applyAlignment="1">
      <alignment horizontal="center" vertical="top" wrapText="1"/>
    </xf>
    <xf numFmtId="165" fontId="22" fillId="0" borderId="62" xfId="5" applyNumberFormat="1" applyFont="1" applyBorder="1" applyAlignment="1">
      <alignment horizontal="center" vertical="top" wrapText="1"/>
    </xf>
    <xf numFmtId="165" fontId="22" fillId="0" borderId="69" xfId="5" applyNumberFormat="1" applyFont="1" applyBorder="1" applyAlignment="1">
      <alignment horizontal="center" vertical="top" wrapText="1"/>
    </xf>
    <xf numFmtId="0" fontId="4" fillId="0" borderId="41" xfId="3" applyFont="1" applyBorder="1" applyAlignment="1">
      <alignment vertical="top" wrapText="1"/>
    </xf>
    <xf numFmtId="49" fontId="5" fillId="0" borderId="26" xfId="5" applyNumberFormat="1" applyFont="1" applyBorder="1" applyAlignment="1">
      <alignment horizontal="center" vertical="top" wrapText="1"/>
    </xf>
    <xf numFmtId="0" fontId="7" fillId="0" borderId="30" xfId="5" applyFont="1" applyBorder="1" applyAlignment="1">
      <alignment horizontal="center" vertical="top" wrapText="1"/>
    </xf>
    <xf numFmtId="0" fontId="10" fillId="0" borderId="27" xfId="5" applyFont="1" applyFill="1" applyBorder="1" applyAlignment="1">
      <alignment horizontal="left" vertical="top" wrapText="1"/>
    </xf>
    <xf numFmtId="0" fontId="10" fillId="0" borderId="31" xfId="5" applyFont="1" applyFill="1" applyBorder="1" applyAlignment="1">
      <alignment horizontal="left" vertical="top" wrapText="1"/>
    </xf>
    <xf numFmtId="49" fontId="17" fillId="0" borderId="5" xfId="5" applyNumberFormat="1" applyFont="1" applyBorder="1" applyAlignment="1">
      <alignment horizontal="center" vertical="top"/>
    </xf>
    <xf numFmtId="49" fontId="17" fillId="0" borderId="12" xfId="5" applyNumberFormat="1" applyFont="1" applyBorder="1" applyAlignment="1">
      <alignment horizontal="center" vertical="top"/>
    </xf>
    <xf numFmtId="49" fontId="2" fillId="0" borderId="50" xfId="5" applyNumberFormat="1" applyFont="1" applyBorder="1" applyAlignment="1">
      <alignment horizontal="center" vertical="top" wrapText="1"/>
    </xf>
    <xf numFmtId="0" fontId="7" fillId="0" borderId="42" xfId="5" applyFont="1" applyBorder="1" applyAlignment="1">
      <alignment horizontal="center" vertical="top" wrapText="1"/>
    </xf>
    <xf numFmtId="0" fontId="4" fillId="0" borderId="27" xfId="5" applyFont="1" applyFill="1" applyBorder="1" applyAlignment="1">
      <alignment horizontal="left" vertical="top" wrapText="1"/>
    </xf>
    <xf numFmtId="0" fontId="4" fillId="0" borderId="31" xfId="5" applyFont="1" applyFill="1" applyBorder="1" applyAlignment="1">
      <alignment horizontal="left" vertical="top" wrapText="1"/>
    </xf>
    <xf numFmtId="0" fontId="15" fillId="0" borderId="41" xfId="0" applyFont="1" applyBorder="1" applyAlignment="1">
      <alignment vertical="top" wrapText="1"/>
    </xf>
    <xf numFmtId="49" fontId="5" fillId="2" borderId="34" xfId="5" applyNumberFormat="1" applyFont="1" applyFill="1" applyBorder="1" applyAlignment="1">
      <alignment horizontal="center" vertical="top" wrapText="1"/>
    </xf>
    <xf numFmtId="0" fontId="7" fillId="0" borderId="39" xfId="5" applyFont="1" applyBorder="1" applyAlignment="1">
      <alignment horizontal="center" vertical="top" wrapText="1"/>
    </xf>
    <xf numFmtId="49" fontId="5" fillId="3" borderId="35" xfId="5" applyNumberFormat="1" applyFont="1" applyFill="1" applyBorder="1" applyAlignment="1">
      <alignment horizontal="center" vertical="top" wrapText="1"/>
    </xf>
    <xf numFmtId="0" fontId="7" fillId="0" borderId="40" xfId="5" applyFont="1" applyBorder="1" applyAlignment="1">
      <alignment horizontal="center" vertical="top" wrapText="1"/>
    </xf>
    <xf numFmtId="0" fontId="4" fillId="4" borderId="27" xfId="5" applyFont="1" applyFill="1" applyBorder="1" applyAlignment="1">
      <alignment horizontal="left" vertical="top" wrapText="1"/>
    </xf>
    <xf numFmtId="0" fontId="7" fillId="4" borderId="31" xfId="5" applyFont="1" applyFill="1" applyBorder="1" applyAlignment="1">
      <alignment horizontal="left" vertical="top" wrapText="1"/>
    </xf>
    <xf numFmtId="0" fontId="24" fillId="0" borderId="34" xfId="3" applyFont="1" applyBorder="1" applyAlignment="1">
      <alignment vertical="top" wrapText="1"/>
    </xf>
    <xf numFmtId="0" fontId="24" fillId="0" borderId="39" xfId="3" applyFont="1" applyBorder="1" applyAlignment="1">
      <alignment vertical="top" wrapText="1"/>
    </xf>
    <xf numFmtId="49" fontId="5" fillId="3" borderId="22" xfId="5" applyNumberFormat="1" applyFont="1" applyFill="1" applyBorder="1" applyAlignment="1">
      <alignment horizontal="right" vertical="top"/>
    </xf>
    <xf numFmtId="49" fontId="5" fillId="3" borderId="23" xfId="5" applyNumberFormat="1" applyFont="1" applyFill="1" applyBorder="1" applyAlignment="1">
      <alignment horizontal="right" vertical="top"/>
    </xf>
    <xf numFmtId="49" fontId="5" fillId="0" borderId="19" xfId="5" applyNumberFormat="1" applyFont="1" applyBorder="1" applyAlignment="1">
      <alignment horizontal="center" vertical="top" wrapText="1"/>
    </xf>
    <xf numFmtId="0" fontId="4" fillId="0" borderId="20" xfId="5" applyFont="1" applyFill="1" applyBorder="1" applyAlignment="1">
      <alignment horizontal="left" vertical="top" wrapText="1"/>
    </xf>
    <xf numFmtId="49" fontId="17" fillId="0" borderId="18" xfId="5" applyNumberFormat="1" applyFont="1" applyBorder="1" applyAlignment="1">
      <alignment horizontal="center" vertical="top"/>
    </xf>
    <xf numFmtId="49" fontId="2" fillId="0" borderId="18" xfId="5" applyNumberFormat="1" applyFont="1" applyBorder="1" applyAlignment="1">
      <alignment horizontal="center" vertical="top" wrapText="1"/>
    </xf>
    <xf numFmtId="0" fontId="10" fillId="4" borderId="27" xfId="5" applyFont="1" applyFill="1" applyBorder="1" applyAlignment="1">
      <alignment horizontal="left" vertical="top" wrapText="1"/>
    </xf>
    <xf numFmtId="49" fontId="17" fillId="0" borderId="55" xfId="5" applyNumberFormat="1" applyFont="1" applyBorder="1" applyAlignment="1">
      <alignment horizontal="center" vertical="top"/>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2" fillId="0" borderId="42" xfId="5" applyNumberFormat="1" applyFont="1" applyBorder="1" applyAlignment="1">
      <alignment horizontal="center" vertical="top" wrapText="1"/>
    </xf>
    <xf numFmtId="49" fontId="5" fillId="3" borderId="22" xfId="5" applyNumberFormat="1" applyFont="1" applyFill="1" applyBorder="1" applyAlignment="1">
      <alignment horizontal="left" vertical="top"/>
    </xf>
    <xf numFmtId="49" fontId="5" fillId="3" borderId="23" xfId="5" applyNumberFormat="1" applyFont="1" applyFill="1" applyBorder="1" applyAlignment="1">
      <alignment horizontal="left" vertical="top"/>
    </xf>
    <xf numFmtId="49" fontId="5" fillId="3" borderId="24" xfId="5" applyNumberFormat="1" applyFont="1" applyFill="1" applyBorder="1" applyAlignment="1">
      <alignment horizontal="left" vertical="top"/>
    </xf>
    <xf numFmtId="49" fontId="5" fillId="2" borderId="52"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53" xfId="5" applyNumberFormat="1" applyFont="1" applyFill="1" applyBorder="1" applyAlignment="1">
      <alignment horizontal="center" vertical="top"/>
    </xf>
    <xf numFmtId="49" fontId="5" fillId="3" borderId="14"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1" xfId="5" applyNumberFormat="1" applyFont="1" applyFill="1" applyBorder="1" applyAlignment="1">
      <alignment horizontal="center" vertical="top"/>
    </xf>
    <xf numFmtId="49" fontId="5" fillId="0" borderId="14" xfId="5" applyNumberFormat="1" applyFont="1" applyBorder="1" applyAlignment="1">
      <alignment horizontal="center" vertical="top"/>
    </xf>
    <xf numFmtId="49" fontId="5" fillId="0" borderId="19" xfId="5" applyNumberFormat="1" applyFont="1" applyBorder="1" applyAlignment="1">
      <alignment horizontal="center" vertical="top"/>
    </xf>
    <xf numFmtId="49" fontId="5" fillId="0" borderId="1" xfId="5" applyNumberFormat="1" applyFont="1" applyBorder="1" applyAlignment="1">
      <alignment horizontal="center" vertical="top"/>
    </xf>
    <xf numFmtId="0" fontId="4" fillId="0" borderId="25" xfId="5" applyFont="1" applyFill="1" applyBorder="1" applyAlignment="1">
      <alignment vertical="top" wrapText="1"/>
    </xf>
    <xf numFmtId="0" fontId="4" fillId="0" borderId="7" xfId="5" applyFont="1" applyFill="1" applyBorder="1" applyAlignment="1">
      <alignment vertical="top" wrapText="1"/>
    </xf>
    <xf numFmtId="0" fontId="4" fillId="0" borderId="63" xfId="5" applyFont="1" applyFill="1" applyBorder="1" applyAlignment="1">
      <alignment vertical="top" wrapText="1"/>
    </xf>
    <xf numFmtId="49" fontId="5" fillId="0" borderId="26" xfId="5" applyNumberFormat="1" applyFont="1" applyBorder="1" applyAlignment="1">
      <alignment horizontal="center" vertical="top"/>
    </xf>
    <xf numFmtId="0" fontId="15" fillId="0" borderId="30" xfId="0" applyFont="1" applyBorder="1" applyAlignment="1">
      <alignment horizontal="center" vertical="top"/>
    </xf>
    <xf numFmtId="0" fontId="4" fillId="0" borderId="27" xfId="5" applyFont="1" applyFill="1" applyBorder="1" applyAlignment="1">
      <alignment vertical="top" wrapText="1"/>
    </xf>
    <xf numFmtId="0" fontId="15" fillId="0" borderId="20" xfId="0" applyFont="1" applyBorder="1" applyAlignment="1">
      <alignment vertical="top" wrapText="1"/>
    </xf>
    <xf numFmtId="0" fontId="15" fillId="0" borderId="31" xfId="0" applyFont="1" applyBorder="1" applyAlignment="1">
      <alignment vertical="top" wrapText="1"/>
    </xf>
    <xf numFmtId="49" fontId="5" fillId="3" borderId="39" xfId="5" applyNumberFormat="1" applyFont="1" applyFill="1" applyBorder="1" applyAlignment="1">
      <alignment horizontal="right" vertical="top"/>
    </xf>
    <xf numFmtId="49" fontId="5" fillId="3" borderId="30" xfId="5" applyNumberFormat="1" applyFont="1" applyFill="1" applyBorder="1" applyAlignment="1">
      <alignment horizontal="right" vertical="top"/>
    </xf>
    <xf numFmtId="49" fontId="5" fillId="3" borderId="31" xfId="5" applyNumberFormat="1" applyFont="1" applyFill="1" applyBorder="1" applyAlignment="1">
      <alignment horizontal="right" vertical="top"/>
    </xf>
    <xf numFmtId="49" fontId="2" fillId="0" borderId="5"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12" xfId="5" applyNumberFormat="1" applyFont="1" applyBorder="1" applyAlignment="1">
      <alignment horizontal="center" vertical="top"/>
    </xf>
    <xf numFmtId="0" fontId="6" fillId="0" borderId="65" xfId="5" applyFont="1" applyFill="1" applyBorder="1" applyAlignment="1">
      <alignment horizontal="left" vertical="top" wrapText="1"/>
    </xf>
    <xf numFmtId="0" fontId="6" fillId="0" borderId="28" xfId="5" applyFont="1" applyFill="1" applyBorder="1" applyAlignment="1">
      <alignment horizontal="left" vertical="top" wrapText="1"/>
    </xf>
    <xf numFmtId="0" fontId="6" fillId="0" borderId="41" xfId="5" applyFont="1" applyFill="1" applyBorder="1" applyAlignment="1">
      <alignment horizontal="left" vertical="top" wrapText="1"/>
    </xf>
    <xf numFmtId="49" fontId="5" fillId="3" borderId="3" xfId="5" applyNumberFormat="1" applyFont="1" applyFill="1" applyBorder="1" applyAlignment="1">
      <alignment horizontal="right" vertical="top"/>
    </xf>
    <xf numFmtId="49" fontId="5" fillId="3" borderId="4" xfId="5" applyNumberFormat="1" applyFont="1" applyFill="1" applyBorder="1" applyAlignment="1">
      <alignment horizontal="right" vertical="top"/>
    </xf>
    <xf numFmtId="49" fontId="5" fillId="3" borderId="60" xfId="5" applyNumberFormat="1" applyFont="1" applyFill="1" applyBorder="1" applyAlignment="1">
      <alignment horizontal="right" vertical="top"/>
    </xf>
    <xf numFmtId="49" fontId="5" fillId="3" borderId="22" xfId="5" applyNumberFormat="1" applyFont="1" applyFill="1" applyBorder="1" applyAlignment="1">
      <alignment horizontal="left" vertical="top" wrapText="1"/>
    </xf>
    <xf numFmtId="49" fontId="5" fillId="3" borderId="23" xfId="5" applyNumberFormat="1" applyFont="1" applyFill="1" applyBorder="1" applyAlignment="1">
      <alignment horizontal="left" vertical="top" wrapText="1"/>
    </xf>
    <xf numFmtId="49" fontId="5" fillId="3" borderId="24" xfId="5" applyNumberFormat="1" applyFont="1" applyFill="1" applyBorder="1" applyAlignment="1">
      <alignment horizontal="left" vertical="top" wrapText="1"/>
    </xf>
    <xf numFmtId="0" fontId="4" fillId="0" borderId="20" xfId="5" applyFont="1" applyFill="1" applyBorder="1" applyAlignment="1">
      <alignment vertical="top" wrapText="1"/>
    </xf>
    <xf numFmtId="49" fontId="5" fillId="2" borderId="34" xfId="5" applyNumberFormat="1" applyFont="1" applyFill="1" applyBorder="1" applyAlignment="1">
      <alignment horizontal="center" vertical="top"/>
    </xf>
    <xf numFmtId="49" fontId="5" fillId="2" borderId="6"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5" fillId="0" borderId="30" xfId="5" applyNumberFormat="1" applyFont="1" applyBorder="1" applyAlignment="1">
      <alignment horizontal="center" vertical="top"/>
    </xf>
    <xf numFmtId="0" fontId="4" fillId="0" borderId="31" xfId="5" applyFont="1" applyFill="1" applyBorder="1" applyAlignment="1">
      <alignment vertical="top" wrapText="1"/>
    </xf>
    <xf numFmtId="49" fontId="2" fillId="0" borderId="50" xfId="5" applyNumberFormat="1" applyFont="1" applyBorder="1" applyAlignment="1">
      <alignment horizontal="center" vertical="top"/>
    </xf>
    <xf numFmtId="49" fontId="2" fillId="0" borderId="42" xfId="5" applyNumberFormat="1" applyFont="1" applyBorder="1" applyAlignment="1">
      <alignment horizontal="center" vertical="top"/>
    </xf>
    <xf numFmtId="49" fontId="17" fillId="0" borderId="66" xfId="5" applyNumberFormat="1" applyFont="1" applyBorder="1" applyAlignment="1">
      <alignment horizontal="center" vertical="top"/>
    </xf>
    <xf numFmtId="49" fontId="17" fillId="0" borderId="59" xfId="5" applyNumberFormat="1" applyFont="1" applyBorder="1" applyAlignment="1">
      <alignment horizontal="center" vertical="top"/>
    </xf>
    <xf numFmtId="49" fontId="2" fillId="0" borderId="44" xfId="5" applyNumberFormat="1" applyFont="1" applyBorder="1" applyAlignment="1">
      <alignment horizontal="center" vertical="top"/>
    </xf>
    <xf numFmtId="49" fontId="2" fillId="0" borderId="66" xfId="5" applyNumberFormat="1" applyFont="1" applyBorder="1" applyAlignment="1">
      <alignment horizontal="center" vertical="top"/>
    </xf>
    <xf numFmtId="49" fontId="2" fillId="0" borderId="59" xfId="5" applyNumberFormat="1" applyFont="1" applyBorder="1" applyAlignment="1">
      <alignment horizontal="center" vertical="top"/>
    </xf>
    <xf numFmtId="49" fontId="6" fillId="0" borderId="65" xfId="5" applyNumberFormat="1" applyFont="1" applyFill="1" applyBorder="1" applyAlignment="1">
      <alignment vertical="top" wrapText="1"/>
    </xf>
    <xf numFmtId="49" fontId="6" fillId="0" borderId="37" xfId="5" applyNumberFormat="1" applyFont="1" applyFill="1" applyBorder="1" applyAlignment="1">
      <alignment vertical="top" wrapText="1"/>
    </xf>
    <xf numFmtId="49" fontId="5" fillId="2" borderId="71" xfId="5" applyNumberFormat="1" applyFont="1" applyFill="1" applyBorder="1" applyAlignment="1">
      <alignment horizontal="center" vertical="top"/>
    </xf>
    <xf numFmtId="49" fontId="5" fillId="2" borderId="13" xfId="5" applyNumberFormat="1" applyFont="1" applyFill="1" applyBorder="1" applyAlignment="1">
      <alignment horizontal="center" vertical="top"/>
    </xf>
    <xf numFmtId="49" fontId="5" fillId="3" borderId="38" xfId="5" applyNumberFormat="1" applyFont="1" applyFill="1" applyBorder="1" applyAlignment="1">
      <alignment horizontal="center" vertical="top"/>
    </xf>
    <xf numFmtId="49" fontId="5" fillId="3" borderId="63" xfId="5" applyNumberFormat="1" applyFont="1" applyFill="1" applyBorder="1" applyAlignment="1">
      <alignment horizontal="center" vertical="top"/>
    </xf>
    <xf numFmtId="49" fontId="5" fillId="0" borderId="36" xfId="5" applyNumberFormat="1" applyFont="1" applyBorder="1" applyAlignment="1">
      <alignment horizontal="center" vertical="top"/>
    </xf>
    <xf numFmtId="0" fontId="4" fillId="0" borderId="7" xfId="5" applyFont="1" applyFill="1" applyBorder="1" applyAlignment="1">
      <alignment horizontal="left" vertical="top" wrapText="1"/>
    </xf>
    <xf numFmtId="0" fontId="4" fillId="0" borderId="40" xfId="5" applyFont="1" applyFill="1" applyBorder="1" applyAlignment="1">
      <alignment horizontal="left" vertical="top" wrapText="1"/>
    </xf>
    <xf numFmtId="49" fontId="2" fillId="0" borderId="68" xfId="5" applyNumberFormat="1" applyFont="1" applyBorder="1" applyAlignment="1">
      <alignment horizontal="center" vertical="top"/>
    </xf>
    <xf numFmtId="49" fontId="2" fillId="0" borderId="53" xfId="5" applyNumberFormat="1" applyFont="1" applyBorder="1" applyAlignment="1">
      <alignment horizontal="center" vertical="top"/>
    </xf>
    <xf numFmtId="49" fontId="5" fillId="2" borderId="15" xfId="5" applyNumberFormat="1" applyFont="1" applyFill="1" applyBorder="1" applyAlignment="1">
      <alignment horizontal="center" vertical="top"/>
    </xf>
    <xf numFmtId="49" fontId="5" fillId="3" borderId="25" xfId="5" applyNumberFormat="1" applyFont="1" applyFill="1" applyBorder="1" applyAlignment="1">
      <alignment horizontal="center" vertical="top"/>
    </xf>
    <xf numFmtId="49" fontId="5" fillId="3" borderId="7" xfId="5" applyNumberFormat="1" applyFont="1" applyFill="1" applyBorder="1" applyAlignment="1">
      <alignment horizontal="center" vertical="top"/>
    </xf>
    <xf numFmtId="0" fontId="4" fillId="0" borderId="35" xfId="5" applyFont="1" applyFill="1" applyBorder="1" applyAlignment="1">
      <alignment horizontal="left" vertical="top" wrapText="1"/>
    </xf>
    <xf numFmtId="49" fontId="2" fillId="0" borderId="52" xfId="5" applyNumberFormat="1" applyFont="1" applyBorder="1" applyAlignment="1">
      <alignment horizontal="center" vertical="top"/>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0" fontId="11" fillId="2" borderId="24" xfId="5" applyFont="1" applyFill="1" applyBorder="1" applyAlignment="1">
      <alignment horizontal="left" vertical="top"/>
    </xf>
    <xf numFmtId="0" fontId="28" fillId="3" borderId="22" xfId="5" applyFont="1" applyFill="1" applyBorder="1" applyAlignment="1">
      <alignment horizontal="left" vertical="top" wrapText="1"/>
    </xf>
    <xf numFmtId="0" fontId="28" fillId="3" borderId="23" xfId="5" applyFont="1" applyFill="1" applyBorder="1" applyAlignment="1">
      <alignment horizontal="left" vertical="top" wrapText="1"/>
    </xf>
    <xf numFmtId="0" fontId="28" fillId="3" borderId="24" xfId="5" applyFont="1" applyFill="1" applyBorder="1" applyAlignment="1">
      <alignment horizontal="left" vertical="top" wrapText="1"/>
    </xf>
    <xf numFmtId="0" fontId="6" fillId="0" borderId="10" xfId="5" applyFont="1" applyFill="1" applyBorder="1" applyAlignment="1" applyProtection="1">
      <alignment vertical="top" wrapText="1"/>
      <protection locked="0"/>
    </xf>
    <xf numFmtId="0" fontId="15" fillId="0" borderId="71" xfId="0" applyFont="1" applyBorder="1" applyAlignment="1">
      <alignment vertical="top" wrapText="1"/>
    </xf>
    <xf numFmtId="0" fontId="6" fillId="0" borderId="50" xfId="5" applyFont="1" applyBorder="1" applyAlignment="1">
      <alignment horizontal="center" vertical="center" textRotation="90" wrapText="1"/>
    </xf>
    <xf numFmtId="0" fontId="6" fillId="0" borderId="18" xfId="5" applyFont="1" applyBorder="1" applyAlignment="1">
      <alignment horizontal="center" vertical="center" textRotation="90" wrapText="1"/>
    </xf>
    <xf numFmtId="0" fontId="6" fillId="0" borderId="42" xfId="5" applyFont="1" applyBorder="1" applyAlignment="1">
      <alignment horizontal="center" vertical="center" textRotation="90" wrapText="1"/>
    </xf>
    <xf numFmtId="0" fontId="5" fillId="0" borderId="52" xfId="5" applyFont="1" applyBorder="1" applyAlignment="1">
      <alignment horizontal="center" vertical="center"/>
    </xf>
    <xf numFmtId="0" fontId="5" fillId="0" borderId="17" xfId="5" applyFont="1" applyBorder="1" applyAlignment="1">
      <alignment horizontal="center" vertical="center"/>
    </xf>
    <xf numFmtId="0" fontId="5" fillId="0" borderId="46" xfId="5" applyFont="1" applyBorder="1" applyAlignment="1">
      <alignment horizontal="center" vertical="center"/>
    </xf>
    <xf numFmtId="0" fontId="2" fillId="0" borderId="10" xfId="5" applyFont="1" applyBorder="1" applyAlignment="1">
      <alignment horizontal="center" vertical="center" textRotation="90" wrapText="1"/>
    </xf>
    <xf numFmtId="0" fontId="2" fillId="0" borderId="39" xfId="5" applyFont="1" applyBorder="1" applyAlignment="1">
      <alignment horizontal="center" vertical="center" textRotation="90" wrapText="1"/>
    </xf>
    <xf numFmtId="0" fontId="2" fillId="0" borderId="57" xfId="5" applyFont="1" applyBorder="1" applyAlignment="1">
      <alignment horizontal="center" vertical="center"/>
    </xf>
    <xf numFmtId="0" fontId="2" fillId="0" borderId="11" xfId="5" applyFont="1" applyFill="1" applyBorder="1" applyAlignment="1">
      <alignment horizontal="center" vertical="center" textRotation="90" wrapText="1"/>
    </xf>
    <xf numFmtId="0" fontId="2" fillId="0" borderId="31" xfId="5" applyFont="1" applyFill="1" applyBorder="1" applyAlignment="1">
      <alignment horizontal="center" vertical="center" textRotation="90" wrapText="1"/>
    </xf>
    <xf numFmtId="0" fontId="4" fillId="0" borderId="10" xfId="5" applyFont="1" applyBorder="1" applyAlignment="1">
      <alignment horizontal="center" vertical="center" wrapText="1"/>
    </xf>
    <xf numFmtId="0" fontId="4" fillId="0" borderId="39" xfId="5" applyFont="1" applyBorder="1" applyAlignment="1">
      <alignment horizontal="center" vertical="center" wrapText="1"/>
    </xf>
    <xf numFmtId="0" fontId="2" fillId="0" borderId="36" xfId="5" applyFont="1" applyBorder="1" applyAlignment="1">
      <alignment horizontal="center" vertical="center"/>
    </xf>
    <xf numFmtId="0" fontId="2" fillId="0" borderId="74" xfId="5" applyFont="1" applyBorder="1" applyAlignment="1">
      <alignment horizontal="center" vertical="center"/>
    </xf>
    <xf numFmtId="0" fontId="7" fillId="0" borderId="43" xfId="5" applyFont="1" applyBorder="1" applyAlignment="1">
      <alignment horizontal="center" wrapText="1"/>
    </xf>
    <xf numFmtId="0" fontId="2" fillId="0" borderId="15" xfId="5" applyFont="1" applyBorder="1" applyAlignment="1">
      <alignment horizontal="center" vertical="center" textRotation="90" wrapText="1"/>
    </xf>
    <xf numFmtId="0" fontId="2" fillId="0" borderId="61" xfId="5" applyFont="1" applyBorder="1" applyAlignment="1">
      <alignment horizontal="center" vertical="center" textRotation="90" wrapText="1"/>
    </xf>
    <xf numFmtId="0" fontId="2" fillId="0" borderId="13" xfId="5" applyFont="1" applyBorder="1" applyAlignment="1">
      <alignment horizontal="center" vertical="center" textRotation="90" wrapText="1"/>
    </xf>
    <xf numFmtId="0" fontId="2" fillId="0" borderId="14" xfId="5" applyFont="1" applyBorder="1" applyAlignment="1">
      <alignment horizontal="center" vertical="center" textRotation="90" wrapText="1"/>
    </xf>
    <xf numFmtId="0" fontId="2" fillId="0" borderId="57" xfId="5" applyFont="1" applyBorder="1" applyAlignment="1">
      <alignment horizontal="center" vertical="center" textRotation="90" wrapText="1"/>
    </xf>
    <xf numFmtId="0" fontId="2" fillId="0" borderId="1" xfId="5" applyFont="1" applyBorder="1" applyAlignment="1">
      <alignment horizontal="center" vertical="center" textRotation="90" wrapText="1"/>
    </xf>
    <xf numFmtId="0" fontId="4" fillId="0" borderId="26" xfId="5" applyFont="1" applyBorder="1" applyAlignment="1">
      <alignment horizontal="center" vertical="center" wrapText="1"/>
    </xf>
    <xf numFmtId="0" fontId="4" fillId="0" borderId="19" xfId="5" applyFont="1" applyBorder="1" applyAlignment="1">
      <alignment horizontal="center" vertical="center" wrapText="1"/>
    </xf>
    <xf numFmtId="0" fontId="4" fillId="0" borderId="30" xfId="5" applyFont="1" applyBorder="1" applyAlignment="1">
      <alignment horizontal="center" vertical="center" wrapText="1"/>
    </xf>
    <xf numFmtId="0" fontId="2" fillId="0" borderId="50" xfId="5" applyNumberFormat="1" applyFont="1" applyBorder="1" applyAlignment="1">
      <alignment horizontal="center" vertical="center" textRotation="90" wrapText="1"/>
    </xf>
    <xf numFmtId="0" fontId="2" fillId="0" borderId="18" xfId="5" applyNumberFormat="1" applyFont="1" applyBorder="1" applyAlignment="1">
      <alignment horizontal="center" vertical="center" textRotation="90" wrapText="1"/>
    </xf>
    <xf numFmtId="0" fontId="2" fillId="0" borderId="42" xfId="5" applyNumberFormat="1" applyFont="1" applyBorder="1" applyAlignment="1">
      <alignment horizontal="center" vertical="center" textRotation="90" wrapText="1"/>
    </xf>
    <xf numFmtId="0" fontId="2" fillId="0" borderId="17" xfId="5" applyFont="1" applyBorder="1" applyAlignment="1">
      <alignment horizontal="center" vertical="center" textRotation="90" wrapText="1"/>
    </xf>
    <xf numFmtId="0" fontId="2" fillId="0" borderId="62" xfId="5" applyFont="1" applyBorder="1" applyAlignment="1">
      <alignment horizontal="center" vertical="center" textRotation="90" wrapText="1"/>
    </xf>
    <xf numFmtId="0" fontId="2" fillId="0" borderId="21" xfId="5" applyFont="1" applyBorder="1" applyAlignment="1">
      <alignment horizontal="center" vertical="center" textRotation="90" wrapText="1"/>
    </xf>
    <xf numFmtId="0" fontId="2" fillId="0" borderId="50" xfId="5" applyFont="1" applyBorder="1" applyAlignment="1">
      <alignment horizontal="center" vertical="center" textRotation="90" wrapText="1"/>
    </xf>
    <xf numFmtId="0" fontId="2" fillId="0" borderId="18" xfId="5" applyFont="1" applyBorder="1" applyAlignment="1">
      <alignment horizontal="center" vertical="center" textRotation="90" wrapText="1"/>
    </xf>
    <xf numFmtId="0" fontId="2" fillId="0" borderId="42" xfId="5" applyFont="1" applyBorder="1" applyAlignment="1">
      <alignment horizontal="center" vertical="center" textRotation="90" wrapText="1"/>
    </xf>
    <xf numFmtId="0" fontId="5" fillId="0" borderId="15" xfId="5" applyFont="1" applyBorder="1" applyAlignment="1">
      <alignment horizontal="center" vertical="center" wrapText="1"/>
    </xf>
    <xf numFmtId="0" fontId="5" fillId="0" borderId="14" xfId="5" applyFont="1" applyBorder="1" applyAlignment="1">
      <alignment horizontal="center" vertical="center" wrapText="1"/>
    </xf>
    <xf numFmtId="0" fontId="5" fillId="0" borderId="16" xfId="5" applyFont="1" applyBorder="1" applyAlignment="1">
      <alignment horizontal="center" vertical="center" wrapText="1"/>
    </xf>
    <xf numFmtId="0" fontId="6" fillId="0" borderId="67" xfId="5" applyFont="1" applyBorder="1" applyAlignment="1">
      <alignment horizontal="center" vertical="center" textRotation="90" wrapText="1"/>
    </xf>
    <xf numFmtId="0" fontId="6" fillId="0" borderId="0" xfId="5" applyFont="1" applyBorder="1" applyAlignment="1">
      <alignment horizontal="center" vertical="center" textRotation="90" wrapText="1"/>
    </xf>
    <xf numFmtId="0" fontId="6" fillId="0" borderId="43" xfId="5" applyFont="1" applyBorder="1" applyAlignment="1">
      <alignment horizontal="center" vertical="center" textRotation="90" wrapText="1"/>
    </xf>
    <xf numFmtId="49" fontId="5" fillId="2" borderId="22" xfId="5" applyNumberFormat="1" applyFont="1" applyFill="1" applyBorder="1" applyAlignment="1">
      <alignment horizontal="right" vertical="top"/>
    </xf>
    <xf numFmtId="49" fontId="5" fillId="2" borderId="23" xfId="5" applyNumberFormat="1" applyFont="1" applyFill="1" applyBorder="1" applyAlignment="1">
      <alignment horizontal="right" vertical="top"/>
    </xf>
    <xf numFmtId="49" fontId="5" fillId="2" borderId="24" xfId="5" applyNumberFormat="1" applyFont="1" applyFill="1" applyBorder="1" applyAlignment="1">
      <alignment horizontal="right" vertical="top"/>
    </xf>
    <xf numFmtId="0" fontId="3" fillId="2" borderId="22" xfId="5" applyFont="1" applyFill="1" applyBorder="1" applyAlignment="1">
      <alignment horizontal="left" vertical="top"/>
    </xf>
    <xf numFmtId="0" fontId="3" fillId="2" borderId="23" xfId="5" applyFont="1" applyFill="1" applyBorder="1" applyAlignment="1">
      <alignment horizontal="left" vertical="top"/>
    </xf>
    <xf numFmtId="0" fontId="3" fillId="2" borderId="24" xfId="5" applyFont="1" applyFill="1" applyBorder="1" applyAlignment="1">
      <alignment horizontal="left" vertical="top"/>
    </xf>
    <xf numFmtId="0" fontId="5" fillId="3" borderId="22" xfId="5" applyFont="1" applyFill="1" applyBorder="1" applyAlignment="1">
      <alignment horizontal="left" vertical="top" wrapText="1"/>
    </xf>
    <xf numFmtId="0" fontId="5" fillId="3" borderId="23" xfId="5" applyFont="1" applyFill="1" applyBorder="1" applyAlignment="1">
      <alignment horizontal="left" vertical="top" wrapText="1"/>
    </xf>
    <xf numFmtId="0" fontId="5" fillId="3" borderId="24" xfId="5" applyFont="1" applyFill="1" applyBorder="1" applyAlignment="1">
      <alignment horizontal="left" vertical="top" wrapText="1"/>
    </xf>
    <xf numFmtId="49" fontId="17" fillId="0" borderId="66" xfId="5" applyNumberFormat="1" applyFont="1" applyBorder="1" applyAlignment="1">
      <alignment horizontal="center" vertical="top" wrapText="1"/>
    </xf>
    <xf numFmtId="0" fontId="7" fillId="0" borderId="44" xfId="5" applyFont="1" applyBorder="1" applyAlignment="1">
      <alignment horizontal="center" vertical="top" wrapText="1"/>
    </xf>
    <xf numFmtId="0" fontId="6" fillId="0" borderId="34" xfId="5" applyFont="1" applyFill="1" applyBorder="1" applyAlignment="1">
      <alignment vertical="top" wrapText="1"/>
    </xf>
    <xf numFmtId="0" fontId="10" fillId="0" borderId="39" xfId="3" applyFont="1" applyBorder="1" applyAlignment="1">
      <alignment vertical="top" wrapText="1"/>
    </xf>
    <xf numFmtId="0" fontId="6" fillId="4" borderId="54" xfId="5" applyFont="1" applyFill="1" applyBorder="1" applyAlignment="1">
      <alignment horizontal="left" vertical="top" wrapText="1"/>
    </xf>
    <xf numFmtId="0" fontId="7" fillId="4" borderId="62" xfId="5" applyFont="1" applyFill="1" applyBorder="1" applyAlignment="1">
      <alignment horizontal="left" vertical="top" wrapText="1"/>
    </xf>
    <xf numFmtId="0" fontId="7" fillId="4" borderId="69" xfId="5" applyFont="1" applyFill="1" applyBorder="1" applyAlignment="1">
      <alignment horizontal="left" vertical="top" wrapText="1"/>
    </xf>
    <xf numFmtId="165" fontId="22" fillId="0" borderId="44" xfId="5" applyNumberFormat="1" applyFont="1" applyBorder="1" applyAlignment="1">
      <alignment horizontal="center" vertical="top" wrapText="1"/>
    </xf>
    <xf numFmtId="165" fontId="15" fillId="0" borderId="43" xfId="0" applyNumberFormat="1" applyFont="1" applyBorder="1" applyAlignment="1">
      <alignment horizontal="center" vertical="top" wrapText="1"/>
    </xf>
    <xf numFmtId="165" fontId="15" fillId="0" borderId="45" xfId="0" applyNumberFormat="1" applyFont="1" applyBorder="1" applyAlignment="1">
      <alignment horizontal="center" vertical="top" wrapText="1"/>
    </xf>
    <xf numFmtId="164" fontId="21" fillId="6" borderId="32" xfId="5" applyNumberFormat="1" applyFont="1" applyFill="1" applyBorder="1" applyAlignment="1">
      <alignment horizontal="center" vertical="top" wrapText="1"/>
    </xf>
    <xf numFmtId="164" fontId="21" fillId="6" borderId="23" xfId="5" applyNumberFormat="1" applyFont="1" applyFill="1" applyBorder="1" applyAlignment="1">
      <alignment horizontal="center" vertical="top" wrapText="1"/>
    </xf>
    <xf numFmtId="164" fontId="21" fillId="6" borderId="24" xfId="5" applyNumberFormat="1" applyFont="1" applyFill="1" applyBorder="1" applyAlignment="1">
      <alignment horizontal="center" vertical="top" wrapText="1"/>
    </xf>
    <xf numFmtId="0" fontId="7" fillId="0" borderId="74" xfId="5" applyFont="1" applyBorder="1" applyAlignment="1">
      <alignment vertical="top" wrapText="1"/>
    </xf>
    <xf numFmtId="165" fontId="15" fillId="0" borderId="62" xfId="0" applyNumberFormat="1" applyFont="1" applyBorder="1" applyAlignment="1">
      <alignment horizontal="center" vertical="top" wrapText="1"/>
    </xf>
    <xf numFmtId="165" fontId="15" fillId="0" borderId="69" xfId="0" applyNumberFormat="1" applyFont="1" applyBorder="1" applyAlignment="1">
      <alignment horizontal="center" vertical="top" wrapText="1"/>
    </xf>
    <xf numFmtId="0" fontId="6" fillId="0" borderId="61" xfId="5" applyFont="1" applyBorder="1" applyAlignment="1">
      <alignment horizontal="left" vertical="top" wrapText="1"/>
    </xf>
    <xf numFmtId="0" fontId="7" fillId="0" borderId="57" xfId="5" applyFont="1" applyBorder="1" applyAlignment="1">
      <alignment vertical="top" wrapText="1"/>
    </xf>
    <xf numFmtId="0" fontId="7" fillId="0" borderId="70" xfId="5" applyFont="1" applyBorder="1" applyAlignment="1">
      <alignment vertical="top" wrapText="1"/>
    </xf>
    <xf numFmtId="0" fontId="7" fillId="0" borderId="56" xfId="5" applyFont="1" applyBorder="1" applyAlignment="1">
      <alignment vertical="top" wrapText="1"/>
    </xf>
    <xf numFmtId="164" fontId="22" fillId="0" borderId="62" xfId="5" applyNumberFormat="1" applyFont="1" applyBorder="1" applyAlignment="1">
      <alignment horizontal="center" vertical="top" wrapText="1"/>
    </xf>
    <xf numFmtId="164" fontId="22" fillId="0" borderId="69" xfId="5" applyNumberFormat="1" applyFont="1" applyBorder="1" applyAlignment="1">
      <alignment horizontal="center" vertical="top" wrapText="1"/>
    </xf>
    <xf numFmtId="0" fontId="5" fillId="5" borderId="3" xfId="5" applyFont="1" applyFill="1" applyBorder="1" applyAlignment="1">
      <alignment horizontal="right" vertical="top" wrapText="1"/>
    </xf>
    <xf numFmtId="0" fontId="7" fillId="0" borderId="4" xfId="5" applyFont="1" applyBorder="1" applyAlignment="1">
      <alignment vertical="top" wrapText="1"/>
    </xf>
    <xf numFmtId="0" fontId="7" fillId="0" borderId="60" xfId="5" applyFont="1" applyBorder="1" applyAlignment="1">
      <alignment vertical="top" wrapText="1"/>
    </xf>
    <xf numFmtId="165" fontId="12" fillId="5" borderId="23" xfId="5" applyNumberFormat="1" applyFont="1" applyFill="1" applyBorder="1" applyAlignment="1">
      <alignment horizontal="center" vertical="top" wrapText="1"/>
    </xf>
    <xf numFmtId="165" fontId="12" fillId="5" borderId="24" xfId="5" applyNumberFormat="1" applyFont="1" applyFill="1" applyBorder="1" applyAlignment="1">
      <alignment horizontal="center" vertical="top" wrapText="1"/>
    </xf>
    <xf numFmtId="0" fontId="3" fillId="0" borderId="32" xfId="5" applyFont="1" applyBorder="1" applyAlignment="1">
      <alignment horizontal="center" vertical="center" wrapText="1"/>
    </xf>
    <xf numFmtId="0" fontId="7" fillId="0" borderId="23" xfId="5" applyFont="1" applyBorder="1" applyAlignment="1">
      <alignment vertical="center" wrapText="1"/>
    </xf>
    <xf numFmtId="0" fontId="7" fillId="0" borderId="24" xfId="5" applyFont="1" applyBorder="1" applyAlignment="1">
      <alignment vertical="center" wrapText="1"/>
    </xf>
    <xf numFmtId="49" fontId="5" fillId="6" borderId="23" xfId="5" applyNumberFormat="1" applyFont="1" applyFill="1" applyBorder="1" applyAlignment="1">
      <alignment horizontal="right" vertical="top"/>
    </xf>
    <xf numFmtId="0" fontId="6" fillId="0" borderId="26" xfId="0" applyFont="1" applyFill="1" applyBorder="1" applyAlignment="1">
      <alignment vertical="top" wrapText="1"/>
    </xf>
    <xf numFmtId="164" fontId="56" fillId="0" borderId="62" xfId="0" applyNumberFormat="1" applyFont="1" applyBorder="1" applyAlignment="1">
      <alignment horizontal="center" vertical="top" wrapText="1"/>
    </xf>
    <xf numFmtId="164" fontId="56" fillId="0" borderId="69" xfId="0" applyNumberFormat="1" applyFont="1" applyBorder="1" applyAlignment="1">
      <alignment horizontal="center" vertical="top" wrapText="1"/>
    </xf>
    <xf numFmtId="164" fontId="10" fillId="0" borderId="58" xfId="0" applyNumberFormat="1" applyFont="1" applyBorder="1" applyAlignment="1">
      <alignment horizontal="center" vertical="top" wrapText="1"/>
    </xf>
    <xf numFmtId="164" fontId="10" fillId="0" borderId="64" xfId="0" applyNumberFormat="1" applyFont="1" applyBorder="1" applyAlignment="1">
      <alignment horizontal="center" vertical="top" wrapText="1"/>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0" fontId="6" fillId="0" borderId="9" xfId="0" applyFont="1" applyBorder="1" applyAlignment="1">
      <alignment horizontal="left" vertical="top" wrapText="1"/>
    </xf>
    <xf numFmtId="0" fontId="6" fillId="0" borderId="30" xfId="0" applyFont="1" applyBorder="1" applyAlignment="1">
      <alignment horizontal="left" vertical="top" wrapText="1"/>
    </xf>
    <xf numFmtId="0" fontId="6" fillId="4" borderId="65" xfId="0" applyFont="1" applyFill="1" applyBorder="1" applyAlignment="1">
      <alignment horizontal="left" vertical="top" wrapText="1"/>
    </xf>
    <xf numFmtId="0" fontId="6" fillId="4" borderId="41" xfId="0" applyFont="1" applyFill="1" applyBorder="1" applyAlignment="1">
      <alignment horizontal="left" vertical="top" wrapText="1"/>
    </xf>
    <xf numFmtId="49" fontId="5" fillId="3" borderId="39" xfId="0" applyNumberFormat="1" applyFont="1" applyFill="1" applyBorder="1" applyAlignment="1">
      <alignment horizontal="right" vertical="top"/>
    </xf>
    <xf numFmtId="49" fontId="2" fillId="0" borderId="17" xfId="0" applyNumberFormat="1" applyFont="1" applyBorder="1" applyAlignment="1">
      <alignment horizontal="center" vertical="top"/>
    </xf>
    <xf numFmtId="49" fontId="2" fillId="0" borderId="21" xfId="0" applyNumberFormat="1" applyFont="1" applyBorder="1" applyAlignment="1">
      <alignment horizontal="center" vertical="top"/>
    </xf>
    <xf numFmtId="49" fontId="2" fillId="0" borderId="35" xfId="0" applyNumberFormat="1" applyFont="1" applyBorder="1" applyAlignment="1">
      <alignment horizontal="center" vertical="top" wrapText="1"/>
    </xf>
    <xf numFmtId="49" fontId="2" fillId="0" borderId="19"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6" fillId="0" borderId="19" xfId="0" applyFont="1" applyBorder="1" applyAlignment="1">
      <alignment horizontal="left" vertical="top" wrapText="1"/>
    </xf>
    <xf numFmtId="0" fontId="7" fillId="0" borderId="30" xfId="0" applyFont="1" applyBorder="1" applyAlignment="1">
      <alignment horizontal="left" vertical="top" wrapText="1"/>
    </xf>
    <xf numFmtId="0" fontId="46" fillId="4" borderId="65" xfId="0" applyFont="1" applyFill="1" applyBorder="1" applyAlignment="1">
      <alignment horizontal="left" vertical="top" wrapText="1"/>
    </xf>
    <xf numFmtId="0" fontId="46" fillId="4" borderId="28" xfId="0" applyFont="1" applyFill="1" applyBorder="1" applyAlignment="1">
      <alignment horizontal="left" vertical="top" wrapText="1"/>
    </xf>
    <xf numFmtId="0" fontId="46" fillId="4" borderId="41" xfId="0" applyFont="1" applyFill="1" applyBorder="1" applyAlignment="1">
      <alignment horizontal="left" vertical="top" wrapText="1"/>
    </xf>
    <xf numFmtId="49" fontId="6" fillId="0" borderId="5" xfId="0" applyNumberFormat="1" applyFont="1" applyBorder="1" applyAlignment="1">
      <alignment horizontal="center" vertical="top"/>
    </xf>
    <xf numFmtId="49" fontId="6" fillId="0" borderId="12" xfId="0" applyNumberFormat="1" applyFont="1" applyBorder="1" applyAlignment="1">
      <alignment horizontal="center" vertical="top"/>
    </xf>
    <xf numFmtId="0" fontId="5" fillId="3" borderId="26" xfId="0" applyFont="1" applyFill="1" applyBorder="1" applyAlignment="1">
      <alignment horizontal="left" vertical="top" wrapText="1"/>
    </xf>
    <xf numFmtId="0" fontId="4" fillId="0" borderId="17" xfId="0" applyFont="1" applyFill="1" applyBorder="1" applyAlignment="1">
      <alignment vertical="top" wrapText="1"/>
    </xf>
    <xf numFmtId="0" fontId="4" fillId="0" borderId="21" xfId="0" applyFont="1" applyFill="1" applyBorder="1" applyAlignment="1">
      <alignment vertical="top" wrapText="1"/>
    </xf>
    <xf numFmtId="0" fontId="6" fillId="4" borderId="28" xfId="0" applyFont="1" applyFill="1" applyBorder="1" applyAlignment="1">
      <alignment horizontal="left" vertical="top" wrapText="1"/>
    </xf>
    <xf numFmtId="0" fontId="11" fillId="0" borderId="0" xfId="0" applyFont="1" applyAlignment="1">
      <alignment horizontal="left" wrapText="1"/>
    </xf>
    <xf numFmtId="49" fontId="6" fillId="0" borderId="18" xfId="0" applyNumberFormat="1" applyFont="1" applyBorder="1" applyAlignment="1">
      <alignment horizontal="center" vertical="top"/>
    </xf>
    <xf numFmtId="49" fontId="71" fillId="3" borderId="26" xfId="0" applyNumberFormat="1" applyFont="1" applyFill="1" applyBorder="1" applyAlignment="1">
      <alignment horizontal="center" vertical="top"/>
    </xf>
    <xf numFmtId="49" fontId="71" fillId="3" borderId="30" xfId="0" applyNumberFormat="1" applyFont="1" applyFill="1" applyBorder="1" applyAlignment="1">
      <alignment horizontal="center" vertical="top"/>
    </xf>
    <xf numFmtId="49" fontId="5" fillId="3" borderId="31" xfId="0" applyNumberFormat="1" applyFont="1" applyFill="1" applyBorder="1" applyAlignment="1">
      <alignment horizontal="right" vertical="top"/>
    </xf>
    <xf numFmtId="49" fontId="2" fillId="0" borderId="14"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1" xfId="0" applyNumberFormat="1" applyFont="1" applyBorder="1" applyAlignment="1">
      <alignment horizontal="center" vertical="top"/>
    </xf>
    <xf numFmtId="0" fontId="4" fillId="0" borderId="38" xfId="0" applyFont="1" applyFill="1" applyBorder="1" applyAlignment="1">
      <alignment horizontal="left" vertical="top" wrapText="1"/>
    </xf>
    <xf numFmtId="49" fontId="2" fillId="0" borderId="57" xfId="0" applyNumberFormat="1" applyFont="1" applyBorder="1" applyAlignment="1">
      <alignment horizontal="center" vertical="top"/>
    </xf>
    <xf numFmtId="0" fontId="5" fillId="3" borderId="30" xfId="0" applyFont="1" applyFill="1" applyBorder="1" applyAlignment="1">
      <alignment horizontal="left" vertical="top" wrapText="1"/>
    </xf>
    <xf numFmtId="0" fontId="5" fillId="3" borderId="31" xfId="0" applyFont="1" applyFill="1" applyBorder="1" applyAlignment="1">
      <alignment horizontal="left" vertical="top" wrapText="1"/>
    </xf>
    <xf numFmtId="49" fontId="2" fillId="0" borderId="26" xfId="0" applyNumberFormat="1" applyFont="1" applyBorder="1" applyAlignment="1">
      <alignment horizontal="center" vertical="top" wrapText="1"/>
    </xf>
    <xf numFmtId="0" fontId="6" fillId="0" borderId="65" xfId="0" applyFont="1" applyFill="1" applyBorder="1" applyAlignment="1">
      <alignment vertical="top" wrapText="1"/>
    </xf>
    <xf numFmtId="0" fontId="15" fillId="0" borderId="28" xfId="0" applyFont="1" applyBorder="1" applyAlignment="1">
      <alignment vertical="top" wrapText="1"/>
    </xf>
    <xf numFmtId="49" fontId="5" fillId="2" borderId="71" xfId="0" applyNumberFormat="1" applyFont="1" applyFill="1" applyBorder="1" applyAlignment="1">
      <alignment horizontal="center" vertical="top"/>
    </xf>
    <xf numFmtId="0" fontId="4" fillId="0" borderId="74" xfId="0" applyFont="1" applyFill="1" applyBorder="1" applyAlignment="1">
      <alignment vertical="top" wrapText="1"/>
    </xf>
    <xf numFmtId="0" fontId="6" fillId="4" borderId="37" xfId="0" applyFont="1" applyFill="1" applyBorder="1" applyAlignment="1">
      <alignment horizontal="left" vertical="top" wrapText="1"/>
    </xf>
    <xf numFmtId="164" fontId="72" fillId="5" borderId="23" xfId="0" applyNumberFormat="1" applyFont="1" applyFill="1" applyBorder="1" applyAlignment="1">
      <alignment horizontal="center" vertical="top" wrapText="1"/>
    </xf>
    <xf numFmtId="164" fontId="72" fillId="5" borderId="24" xfId="0" applyNumberFormat="1" applyFont="1" applyFill="1" applyBorder="1" applyAlignment="1">
      <alignment horizontal="center" vertical="top" wrapText="1"/>
    </xf>
    <xf numFmtId="49" fontId="5" fillId="3" borderId="44" xfId="0" applyNumberFormat="1" applyFont="1" applyFill="1" applyBorder="1" applyAlignment="1">
      <alignment horizontal="right" vertical="top"/>
    </xf>
    <xf numFmtId="49" fontId="5" fillId="3" borderId="43" xfId="0" applyNumberFormat="1" applyFont="1" applyFill="1" applyBorder="1" applyAlignment="1">
      <alignment horizontal="right" vertical="top"/>
    </xf>
    <xf numFmtId="49" fontId="5" fillId="3" borderId="45" xfId="0" applyNumberFormat="1" applyFont="1" applyFill="1" applyBorder="1" applyAlignment="1">
      <alignment horizontal="right" vertical="top"/>
    </xf>
    <xf numFmtId="49" fontId="5" fillId="14" borderId="22" xfId="0" applyNumberFormat="1" applyFont="1" applyFill="1" applyBorder="1" applyAlignment="1">
      <alignment horizontal="right" vertical="top"/>
    </xf>
    <xf numFmtId="49" fontId="5" fillId="14" borderId="23" xfId="0" applyNumberFormat="1" applyFont="1" applyFill="1" applyBorder="1" applyAlignment="1">
      <alignment horizontal="right" vertical="top"/>
    </xf>
    <xf numFmtId="49" fontId="5" fillId="14" borderId="24" xfId="0" applyNumberFormat="1" applyFont="1" applyFill="1" applyBorder="1" applyAlignment="1">
      <alignment horizontal="right" vertical="top"/>
    </xf>
    <xf numFmtId="49" fontId="20" fillId="0" borderId="0" xfId="0" applyNumberFormat="1" applyFont="1" applyFill="1" applyBorder="1" applyAlignment="1">
      <alignment horizontal="left" vertical="top" wrapText="1"/>
    </xf>
    <xf numFmtId="164" fontId="10" fillId="0" borderId="43" xfId="0" applyNumberFormat="1" applyFont="1" applyBorder="1" applyAlignment="1">
      <alignment horizontal="center" vertical="top" wrapText="1"/>
    </xf>
    <xf numFmtId="164" fontId="28" fillId="6" borderId="32" xfId="0" applyNumberFormat="1" applyFont="1" applyFill="1" applyBorder="1" applyAlignment="1">
      <alignment horizontal="center" vertical="top" wrapText="1"/>
    </xf>
    <xf numFmtId="164" fontId="28" fillId="6" borderId="23" xfId="0" applyNumberFormat="1" applyFont="1" applyFill="1" applyBorder="1" applyAlignment="1">
      <alignment horizontal="center" vertical="top" wrapText="1"/>
    </xf>
    <xf numFmtId="164" fontId="28" fillId="6" borderId="24" xfId="0" applyNumberFormat="1" applyFont="1" applyFill="1" applyBorder="1" applyAlignment="1">
      <alignment horizontal="center" vertical="top" wrapText="1"/>
    </xf>
    <xf numFmtId="164" fontId="72" fillId="6" borderId="32" xfId="0" applyNumberFormat="1" applyFont="1" applyFill="1" applyBorder="1" applyAlignment="1">
      <alignment horizontal="center" vertical="top" wrapText="1"/>
    </xf>
    <xf numFmtId="164" fontId="72" fillId="6" borderId="23" xfId="0" applyNumberFormat="1" applyFont="1" applyFill="1" applyBorder="1" applyAlignment="1">
      <alignment horizontal="center" vertical="top" wrapText="1"/>
    </xf>
    <xf numFmtId="164" fontId="72" fillId="6" borderId="24" xfId="0" applyNumberFormat="1" applyFont="1" applyFill="1" applyBorder="1" applyAlignment="1">
      <alignment horizontal="center" vertical="top" wrapText="1"/>
    </xf>
    <xf numFmtId="0" fontId="4" fillId="0" borderId="71" xfId="0" applyFont="1" applyBorder="1" applyAlignment="1">
      <alignment horizontal="left" vertical="top" wrapText="1"/>
    </xf>
    <xf numFmtId="165" fontId="15" fillId="0" borderId="54" xfId="0" applyNumberFormat="1" applyFont="1" applyBorder="1" applyAlignment="1">
      <alignment horizontal="center" vertical="top" wrapText="1"/>
    </xf>
    <xf numFmtId="0" fontId="3" fillId="5" borderId="3" xfId="0" applyFont="1" applyFill="1" applyBorder="1" applyAlignment="1">
      <alignment horizontal="right" vertical="top" wrapText="1"/>
    </xf>
    <xf numFmtId="165" fontId="54" fillId="5" borderId="23" xfId="0" applyNumberFormat="1" applyFont="1" applyFill="1" applyBorder="1" applyAlignment="1">
      <alignment horizontal="center" vertical="top" wrapText="1"/>
    </xf>
    <xf numFmtId="165" fontId="54" fillId="5" borderId="24" xfId="0" applyNumberFormat="1" applyFont="1" applyFill="1" applyBorder="1" applyAlignment="1">
      <alignment horizontal="center" vertical="top" wrapText="1"/>
    </xf>
    <xf numFmtId="165" fontId="15" fillId="0" borderId="44" xfId="0" applyNumberFormat="1" applyFont="1" applyBorder="1" applyAlignment="1">
      <alignment horizontal="center" vertical="top" wrapText="1"/>
    </xf>
    <xf numFmtId="0" fontId="3" fillId="6" borderId="3" xfId="0" applyFont="1" applyFill="1" applyBorder="1" applyAlignment="1">
      <alignment horizontal="right" vertical="top" wrapText="1"/>
    </xf>
    <xf numFmtId="165" fontId="12" fillId="6" borderId="32" xfId="0" applyNumberFormat="1" applyFont="1" applyFill="1" applyBorder="1" applyAlignment="1">
      <alignment horizontal="center" vertical="top" wrapText="1"/>
    </xf>
    <xf numFmtId="165" fontId="12" fillId="6" borderId="23" xfId="0" applyNumberFormat="1" applyFont="1" applyFill="1" applyBorder="1" applyAlignment="1">
      <alignment horizontal="center" vertical="top" wrapText="1"/>
    </xf>
    <xf numFmtId="165" fontId="12" fillId="6" borderId="24" xfId="0" applyNumberFormat="1" applyFont="1" applyFill="1" applyBorder="1" applyAlignment="1">
      <alignment horizontal="center" vertical="top" wrapText="1"/>
    </xf>
    <xf numFmtId="0" fontId="4" fillId="0" borderId="61" xfId="0" applyFont="1" applyBorder="1" applyAlignment="1">
      <alignment horizontal="left" vertical="top" wrapText="1"/>
    </xf>
    <xf numFmtId="165" fontId="15" fillId="0" borderId="68" xfId="0" applyNumberFormat="1" applyFont="1" applyBorder="1" applyAlignment="1">
      <alignment horizontal="center" vertical="top" wrapText="1"/>
    </xf>
    <xf numFmtId="165" fontId="15" fillId="0" borderId="58" xfId="0" applyNumberFormat="1" applyFont="1" applyBorder="1" applyAlignment="1">
      <alignment horizontal="center" vertical="top" wrapText="1"/>
    </xf>
    <xf numFmtId="165" fontId="15" fillId="0" borderId="64" xfId="0" applyNumberFormat="1" applyFont="1" applyBorder="1" applyAlignment="1">
      <alignment horizontal="center" vertical="top" wrapText="1"/>
    </xf>
    <xf numFmtId="0" fontId="4" fillId="0" borderId="27" xfId="0" applyFont="1" applyBorder="1" applyAlignment="1">
      <alignment horizontal="left" vertical="top" wrapText="1"/>
    </xf>
    <xf numFmtId="0" fontId="4" fillId="0" borderId="20" xfId="0" applyFont="1" applyBorder="1" applyAlignment="1">
      <alignment horizontal="left" vertical="top" wrapText="1"/>
    </xf>
    <xf numFmtId="0" fontId="4" fillId="0" borderId="31" xfId="0" applyFont="1" applyBorder="1" applyAlignment="1">
      <alignment horizontal="left" vertical="top" wrapText="1"/>
    </xf>
    <xf numFmtId="49" fontId="5" fillId="17" borderId="4" xfId="0" applyNumberFormat="1" applyFont="1" applyFill="1" applyBorder="1" applyAlignment="1">
      <alignment horizontal="right" vertical="top"/>
    </xf>
    <xf numFmtId="49" fontId="5" fillId="17" borderId="60" xfId="0" applyNumberFormat="1" applyFont="1" applyFill="1" applyBorder="1" applyAlignment="1">
      <alignment horizontal="right" vertical="top"/>
    </xf>
    <xf numFmtId="49" fontId="5" fillId="18" borderId="3" xfId="0" applyNumberFormat="1" applyFont="1" applyFill="1" applyBorder="1" applyAlignment="1">
      <alignment horizontal="right" vertical="top"/>
    </xf>
    <xf numFmtId="49" fontId="5" fillId="18" borderId="4" xfId="0" applyNumberFormat="1" applyFont="1" applyFill="1" applyBorder="1" applyAlignment="1">
      <alignment horizontal="right" vertical="top"/>
    </xf>
    <xf numFmtId="49" fontId="5" fillId="18" borderId="60" xfId="0" applyNumberFormat="1" applyFont="1" applyFill="1" applyBorder="1" applyAlignment="1">
      <alignment horizontal="right" vertical="top"/>
    </xf>
    <xf numFmtId="0" fontId="6" fillId="0" borderId="26" xfId="0" applyFont="1" applyFill="1" applyBorder="1" applyAlignment="1">
      <alignment horizontal="center" vertical="top"/>
    </xf>
    <xf numFmtId="0" fontId="6" fillId="0" borderId="19" xfId="0" applyFont="1" applyFill="1" applyBorder="1" applyAlignment="1">
      <alignment horizontal="center" vertical="top"/>
    </xf>
    <xf numFmtId="0" fontId="6" fillId="0" borderId="30" xfId="0" applyFont="1" applyFill="1" applyBorder="1" applyAlignment="1">
      <alignment horizontal="center" vertical="top"/>
    </xf>
    <xf numFmtId="0" fontId="6" fillId="0" borderId="27" xfId="0" applyFont="1" applyFill="1" applyBorder="1" applyAlignment="1">
      <alignment horizontal="center" vertical="top"/>
    </xf>
    <xf numFmtId="0" fontId="6" fillId="0" borderId="20" xfId="0" applyFont="1" applyFill="1" applyBorder="1" applyAlignment="1">
      <alignment horizontal="center" vertical="top"/>
    </xf>
    <xf numFmtId="0" fontId="6" fillId="0" borderId="31" xfId="0" applyFont="1" applyFill="1" applyBorder="1" applyAlignment="1">
      <alignment horizontal="center" vertical="top"/>
    </xf>
    <xf numFmtId="0" fontId="6" fillId="0" borderId="6" xfId="0" applyFont="1" applyFill="1" applyBorder="1" applyAlignment="1">
      <alignment horizontal="left" vertical="top" wrapText="1"/>
    </xf>
    <xf numFmtId="0" fontId="6" fillId="0" borderId="39" xfId="0" applyFont="1" applyFill="1" applyBorder="1" applyAlignment="1">
      <alignment horizontal="left" vertical="top" wrapText="1"/>
    </xf>
    <xf numFmtId="0" fontId="0" fillId="0" borderId="71" xfId="0" applyBorder="1" applyAlignment="1">
      <alignment horizontal="left" vertical="top" wrapText="1"/>
    </xf>
    <xf numFmtId="0" fontId="6" fillId="0" borderId="34" xfId="0" applyFont="1" applyFill="1" applyBorder="1" applyAlignment="1">
      <alignment vertical="top" wrapText="1"/>
    </xf>
    <xf numFmtId="0" fontId="6" fillId="0" borderId="6" xfId="0" applyFont="1" applyFill="1" applyBorder="1" applyAlignment="1">
      <alignment vertical="top" wrapText="1"/>
    </xf>
    <xf numFmtId="0" fontId="6" fillId="0" borderId="39" xfId="0" applyFont="1" applyFill="1" applyBorder="1" applyAlignment="1">
      <alignment vertical="top" wrapText="1"/>
    </xf>
    <xf numFmtId="0" fontId="5" fillId="3" borderId="35" xfId="0" applyFont="1" applyFill="1" applyBorder="1" applyAlignment="1">
      <alignment horizontal="left" vertical="top" wrapText="1"/>
    </xf>
    <xf numFmtId="0" fontId="4" fillId="0" borderId="67"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43" xfId="0" applyFont="1" applyFill="1" applyBorder="1" applyAlignment="1">
      <alignment horizontal="left" vertical="top" wrapText="1"/>
    </xf>
    <xf numFmtId="49" fontId="17" fillId="0" borderId="52" xfId="0" applyNumberFormat="1" applyFont="1" applyBorder="1" applyAlignment="1">
      <alignment horizontal="center" vertical="top"/>
    </xf>
    <xf numFmtId="49" fontId="17" fillId="0" borderId="59" xfId="0" applyNumberFormat="1" applyFont="1" applyBorder="1" applyAlignment="1">
      <alignment horizontal="center" vertical="top"/>
    </xf>
    <xf numFmtId="0" fontId="6" fillId="0" borderId="10" xfId="0" applyFont="1" applyBorder="1" applyAlignment="1">
      <alignment horizontal="left" vertical="top" wrapText="1"/>
    </xf>
    <xf numFmtId="0" fontId="6" fillId="0" borderId="9"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0" borderId="30" xfId="0" applyNumberFormat="1" applyFont="1" applyFill="1" applyBorder="1" applyAlignment="1">
      <alignment horizontal="center" vertical="top"/>
    </xf>
    <xf numFmtId="0" fontId="6" fillId="0" borderId="11" xfId="0" applyNumberFormat="1" applyFont="1" applyFill="1" applyBorder="1" applyAlignment="1">
      <alignment horizontal="center" vertical="top"/>
    </xf>
    <xf numFmtId="0" fontId="6" fillId="0" borderId="20" xfId="0" applyNumberFormat="1" applyFont="1" applyFill="1" applyBorder="1" applyAlignment="1">
      <alignment horizontal="center" vertical="top"/>
    </xf>
    <xf numFmtId="0" fontId="6" fillId="0" borderId="31" xfId="0" applyNumberFormat="1" applyFont="1" applyFill="1" applyBorder="1" applyAlignment="1">
      <alignment horizontal="center" vertical="top"/>
    </xf>
  </cellXfs>
  <cellStyles count="57">
    <cellStyle name="Comma 2" xfId="6"/>
    <cellStyle name="Comma 2 2" xfId="10"/>
    <cellStyle name="Comma 2 2 2" xfId="12"/>
    <cellStyle name="Comma 2 2 2 2" xfId="18"/>
    <cellStyle name="Comma 2 2 2 2 2" xfId="30"/>
    <cellStyle name="Comma 2 2 2 2 2 2" xfId="54"/>
    <cellStyle name="Comma 2 2 2 2 3" xfId="42"/>
    <cellStyle name="Comma 2 2 2 3" xfId="24"/>
    <cellStyle name="Comma 2 2 2 3 2" xfId="48"/>
    <cellStyle name="Comma 2 2 2 4" xfId="36"/>
    <cellStyle name="Comma 2 2 3" xfId="14"/>
    <cellStyle name="Comma 2 2 3 2" xfId="20"/>
    <cellStyle name="Comma 2 2 3 2 2" xfId="32"/>
    <cellStyle name="Comma 2 2 3 2 2 2" xfId="56"/>
    <cellStyle name="Comma 2 2 3 2 3" xfId="44"/>
    <cellStyle name="Comma 2 2 3 3" xfId="26"/>
    <cellStyle name="Comma 2 2 3 3 2" xfId="50"/>
    <cellStyle name="Comma 2 2 3 4" xfId="38"/>
    <cellStyle name="Comma 2 2 4" xfId="16"/>
    <cellStyle name="Comma 2 2 4 2" xfId="28"/>
    <cellStyle name="Comma 2 2 4 2 2" xfId="52"/>
    <cellStyle name="Comma 2 2 4 3" xfId="40"/>
    <cellStyle name="Comma 2 2 5" xfId="22"/>
    <cellStyle name="Comma 2 2 5 2" xfId="46"/>
    <cellStyle name="Comma 2 2 6" xfId="34"/>
    <cellStyle name="Comma 2 3" xfId="11"/>
    <cellStyle name="Comma 2 3 2" xfId="17"/>
    <cellStyle name="Comma 2 3 2 2" xfId="29"/>
    <cellStyle name="Comma 2 3 2 2 2" xfId="53"/>
    <cellStyle name="Comma 2 3 2 3" xfId="41"/>
    <cellStyle name="Comma 2 3 3" xfId="23"/>
    <cellStyle name="Comma 2 3 3 2" xfId="47"/>
    <cellStyle name="Comma 2 3 4" xfId="35"/>
    <cellStyle name="Comma 2 4" xfId="13"/>
    <cellStyle name="Comma 2 4 2" xfId="19"/>
    <cellStyle name="Comma 2 4 2 2" xfId="31"/>
    <cellStyle name="Comma 2 4 2 2 2" xfId="55"/>
    <cellStyle name="Comma 2 4 2 3" xfId="43"/>
    <cellStyle name="Comma 2 4 3" xfId="25"/>
    <cellStyle name="Comma 2 4 3 2" xfId="49"/>
    <cellStyle name="Comma 2 4 4" xfId="37"/>
    <cellStyle name="Comma 2 5" xfId="15"/>
    <cellStyle name="Comma 2 5 2" xfId="27"/>
    <cellStyle name="Comma 2 5 2 2" xfId="51"/>
    <cellStyle name="Comma 2 5 3" xfId="39"/>
    <cellStyle name="Comma 2 6" xfId="21"/>
    <cellStyle name="Comma 2 6 2" xfId="45"/>
    <cellStyle name="Comma 2 7" xfId="33"/>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0"/>
  <sheetViews>
    <sheetView workbookViewId="0">
      <selection activeCell="N99" sqref="N99"/>
    </sheetView>
  </sheetViews>
  <sheetFormatPr defaultRowHeight="12.75"/>
  <cols>
    <col min="1" max="1" width="2.7109375" customWidth="1"/>
    <col min="2" max="3" width="2.5703125" customWidth="1"/>
    <col min="4" max="4" width="24" customWidth="1"/>
    <col min="5" max="5" width="7.85546875" customWidth="1"/>
    <col min="6" max="6" width="4.42578125" customWidth="1"/>
    <col min="7" max="7" width="6" customWidth="1"/>
    <col min="8" max="9" width="5.5703125" customWidth="1"/>
    <col min="10" max="10" width="5.85546875" customWidth="1"/>
    <col min="11" max="11" width="5.7109375" customWidth="1"/>
    <col min="12" max="12" width="5.85546875" customWidth="1"/>
    <col min="13" max="13" width="5.42578125" customWidth="1"/>
    <col min="14" max="14" width="30.5703125" customWidth="1"/>
    <col min="15" max="15" width="4.28515625" customWidth="1"/>
    <col min="16" max="16" width="3.7109375" customWidth="1"/>
    <col min="17" max="17" width="3.85546875" customWidth="1"/>
  </cols>
  <sheetData>
    <row r="1" spans="1:23">
      <c r="A1" s="486"/>
      <c r="B1" s="486"/>
      <c r="C1" s="486"/>
      <c r="D1" s="486"/>
      <c r="E1" s="486"/>
      <c r="F1" s="486"/>
      <c r="G1" s="486"/>
      <c r="H1" s="486"/>
      <c r="I1" s="486"/>
      <c r="J1" s="486"/>
      <c r="K1" s="486"/>
      <c r="L1" s="486"/>
      <c r="M1" s="486"/>
      <c r="N1" s="2560"/>
      <c r="O1" s="2561"/>
      <c r="P1" s="2561"/>
      <c r="Q1" s="2561"/>
      <c r="R1" s="486"/>
      <c r="S1" s="486"/>
      <c r="T1" s="486"/>
      <c r="U1" s="486"/>
      <c r="V1" s="486"/>
      <c r="W1" s="486"/>
    </row>
    <row r="2" spans="1:23">
      <c r="A2" s="487"/>
      <c r="B2" s="487"/>
      <c r="C2" s="487"/>
      <c r="D2" s="1310"/>
      <c r="E2" s="1311" t="s">
        <v>641</v>
      </c>
      <c r="F2" s="1312"/>
      <c r="G2" s="1313"/>
      <c r="H2" s="1312"/>
      <c r="I2" s="1312"/>
      <c r="J2" s="1312"/>
      <c r="K2" s="1312"/>
      <c r="L2" s="1314"/>
      <c r="M2" s="1310"/>
      <c r="N2" s="1310"/>
      <c r="O2" s="1310"/>
      <c r="P2" s="1310"/>
      <c r="Q2" s="1310"/>
      <c r="R2" s="1315"/>
      <c r="S2" s="1315"/>
      <c r="T2" s="1315"/>
      <c r="U2" s="1315"/>
      <c r="V2" s="1315"/>
      <c r="W2" s="1315"/>
    </row>
    <row r="3" spans="1:23" ht="13.5" thickBot="1">
      <c r="A3" s="1316"/>
      <c r="B3" s="10"/>
      <c r="C3" s="10"/>
      <c r="D3" s="2562" t="s">
        <v>32</v>
      </c>
      <c r="E3" s="2562"/>
      <c r="F3" s="2562"/>
      <c r="G3" s="2562"/>
      <c r="H3" s="2562"/>
      <c r="I3" s="2562"/>
      <c r="J3" s="2562"/>
      <c r="K3" s="2562"/>
      <c r="L3" s="2562"/>
      <c r="M3" s="2562"/>
      <c r="N3" s="2562"/>
      <c r="O3" s="2562"/>
      <c r="P3" s="2562"/>
      <c r="Q3" s="2562"/>
      <c r="R3" s="2562"/>
      <c r="S3" s="2562"/>
      <c r="T3" s="2562"/>
      <c r="U3" s="2562"/>
      <c r="V3" s="2562"/>
      <c r="W3" s="2562"/>
    </row>
    <row r="4" spans="1:23" ht="33.6" customHeight="1">
      <c r="A4" s="2563" t="s">
        <v>0</v>
      </c>
      <c r="B4" s="2566" t="s">
        <v>1</v>
      </c>
      <c r="C4" s="2566" t="s">
        <v>2</v>
      </c>
      <c r="D4" s="2569" t="s">
        <v>3</v>
      </c>
      <c r="E4" s="2572" t="s">
        <v>4</v>
      </c>
      <c r="F4" s="2575" t="s">
        <v>5</v>
      </c>
      <c r="G4" s="2545" t="s">
        <v>6</v>
      </c>
      <c r="H4" s="2418" t="s">
        <v>438</v>
      </c>
      <c r="I4" s="2419"/>
      <c r="J4" s="2419"/>
      <c r="K4" s="2420"/>
      <c r="L4" s="2542" t="s">
        <v>642</v>
      </c>
      <c r="M4" s="2545" t="s">
        <v>643</v>
      </c>
      <c r="N4" s="2548" t="s">
        <v>21</v>
      </c>
      <c r="O4" s="2549"/>
      <c r="P4" s="2549"/>
      <c r="Q4" s="2550"/>
      <c r="R4" s="513"/>
      <c r="S4" s="513"/>
      <c r="T4" s="513"/>
      <c r="U4" s="513"/>
      <c r="V4" s="513"/>
      <c r="W4" s="513"/>
    </row>
    <row r="5" spans="1:23">
      <c r="A5" s="2564"/>
      <c r="B5" s="2567"/>
      <c r="C5" s="2567"/>
      <c r="D5" s="2570"/>
      <c r="E5" s="2573"/>
      <c r="F5" s="2576"/>
      <c r="G5" s="2546"/>
      <c r="H5" s="2551" t="s">
        <v>7</v>
      </c>
      <c r="I5" s="2553" t="s">
        <v>8</v>
      </c>
      <c r="J5" s="2553"/>
      <c r="K5" s="2554" t="s">
        <v>644</v>
      </c>
      <c r="L5" s="2543"/>
      <c r="M5" s="2546"/>
      <c r="N5" s="2556" t="s">
        <v>31</v>
      </c>
      <c r="O5" s="2558" t="s">
        <v>9</v>
      </c>
      <c r="P5" s="2558"/>
      <c r="Q5" s="2559"/>
      <c r="R5" s="513"/>
      <c r="S5" s="513"/>
      <c r="T5" s="513"/>
      <c r="U5" s="513"/>
      <c r="V5" s="513"/>
      <c r="W5" s="513"/>
    </row>
    <row r="6" spans="1:23" ht="91.9" customHeight="1" thickBot="1">
      <c r="A6" s="2565"/>
      <c r="B6" s="2568"/>
      <c r="C6" s="2568"/>
      <c r="D6" s="2571"/>
      <c r="E6" s="2574"/>
      <c r="F6" s="2577"/>
      <c r="G6" s="2547"/>
      <c r="H6" s="2552"/>
      <c r="I6" s="1183" t="s">
        <v>7</v>
      </c>
      <c r="J6" s="1172" t="s">
        <v>10</v>
      </c>
      <c r="K6" s="2555"/>
      <c r="L6" s="2544"/>
      <c r="M6" s="2547"/>
      <c r="N6" s="2557"/>
      <c r="O6" s="493" t="s">
        <v>70</v>
      </c>
      <c r="P6" s="493" t="s">
        <v>371</v>
      </c>
      <c r="Q6" s="494" t="s">
        <v>436</v>
      </c>
      <c r="R6" s="513"/>
      <c r="S6" s="513"/>
      <c r="T6" s="513"/>
      <c r="U6" s="513"/>
      <c r="V6" s="513"/>
      <c r="W6" s="513"/>
    </row>
    <row r="7" spans="1:23" ht="13.5" thickBot="1">
      <c r="A7" s="495" t="s">
        <v>11</v>
      </c>
      <c r="B7" s="2521" t="s">
        <v>641</v>
      </c>
      <c r="C7" s="2521"/>
      <c r="D7" s="2521"/>
      <c r="E7" s="2521"/>
      <c r="F7" s="2521"/>
      <c r="G7" s="2521"/>
      <c r="H7" s="2521"/>
      <c r="I7" s="2521"/>
      <c r="J7" s="2521"/>
      <c r="K7" s="2521"/>
      <c r="L7" s="2521"/>
      <c r="M7" s="2521"/>
      <c r="N7" s="2521"/>
      <c r="O7" s="2521"/>
      <c r="P7" s="2521"/>
      <c r="Q7" s="2522"/>
      <c r="R7" s="1317"/>
      <c r="S7" s="1317"/>
      <c r="T7" s="1317"/>
      <c r="U7" s="1317"/>
      <c r="V7" s="1317"/>
      <c r="W7" s="1317"/>
    </row>
    <row r="8" spans="1:23" ht="13.5" thickBot="1">
      <c r="A8" s="495" t="s">
        <v>11</v>
      </c>
      <c r="B8" s="2447" t="s">
        <v>645</v>
      </c>
      <c r="C8" s="2523"/>
      <c r="D8" s="2523"/>
      <c r="E8" s="2523"/>
      <c r="F8" s="2523"/>
      <c r="G8" s="2523"/>
      <c r="H8" s="2523"/>
      <c r="I8" s="2523"/>
      <c r="J8" s="2523"/>
      <c r="K8" s="2523"/>
      <c r="L8" s="2523"/>
      <c r="M8" s="2523"/>
      <c r="N8" s="2523"/>
      <c r="O8" s="2523"/>
      <c r="P8" s="2523"/>
      <c r="Q8" s="1175"/>
      <c r="R8" s="1317"/>
      <c r="S8" s="1317"/>
      <c r="T8" s="1317"/>
      <c r="U8" s="1317"/>
      <c r="V8" s="1317"/>
      <c r="W8" s="1317"/>
    </row>
    <row r="9" spans="1:23" ht="13.5" thickBot="1">
      <c r="A9" s="496" t="s">
        <v>11</v>
      </c>
      <c r="B9" s="497" t="s">
        <v>11</v>
      </c>
      <c r="C9" s="2524" t="s">
        <v>646</v>
      </c>
      <c r="D9" s="2524"/>
      <c r="E9" s="2524"/>
      <c r="F9" s="2524"/>
      <c r="G9" s="2524"/>
      <c r="H9" s="2524"/>
      <c r="I9" s="2524"/>
      <c r="J9" s="2524"/>
      <c r="K9" s="2524"/>
      <c r="L9" s="2524"/>
      <c r="M9" s="2524"/>
      <c r="N9" s="2524"/>
      <c r="O9" s="2524"/>
      <c r="P9" s="2524"/>
      <c r="Q9" s="2525"/>
      <c r="R9" s="1317"/>
      <c r="S9" s="1317"/>
      <c r="T9" s="1317"/>
      <c r="U9" s="1317"/>
      <c r="V9" s="1317"/>
      <c r="W9" s="1317"/>
    </row>
    <row r="10" spans="1:23" ht="36.75" thickBot="1">
      <c r="A10" s="1177"/>
      <c r="B10" s="1180"/>
      <c r="C10" s="2526"/>
      <c r="D10" s="2527"/>
      <c r="E10" s="2527"/>
      <c r="F10" s="2527"/>
      <c r="G10" s="2527"/>
      <c r="H10" s="2527"/>
      <c r="I10" s="2527"/>
      <c r="J10" s="2527"/>
      <c r="K10" s="2527"/>
      <c r="L10" s="2527"/>
      <c r="M10" s="2528"/>
      <c r="N10" s="1318" t="s">
        <v>647</v>
      </c>
      <c r="O10" s="1319">
        <v>60</v>
      </c>
      <c r="P10" s="1319">
        <v>62</v>
      </c>
      <c r="Q10" s="1319">
        <v>64</v>
      </c>
      <c r="R10" s="1317"/>
      <c r="S10" s="1317"/>
      <c r="T10" s="1317"/>
      <c r="U10" s="1317"/>
      <c r="V10" s="1317"/>
      <c r="W10" s="1317"/>
    </row>
    <row r="11" spans="1:23">
      <c r="A11" s="2529" t="s">
        <v>11</v>
      </c>
      <c r="B11" s="2532" t="s">
        <v>11</v>
      </c>
      <c r="C11" s="2484" t="s">
        <v>11</v>
      </c>
      <c r="D11" s="2536" t="s">
        <v>648</v>
      </c>
      <c r="E11" s="2441" t="s">
        <v>39</v>
      </c>
      <c r="F11" s="2539" t="s">
        <v>63</v>
      </c>
      <c r="G11" s="498" t="s">
        <v>35</v>
      </c>
      <c r="H11" s="514">
        <f>I11+K11</f>
        <v>5246.5</v>
      </c>
      <c r="I11" s="2305">
        <v>5173.3</v>
      </c>
      <c r="J11" s="515">
        <v>4362.6000000000004</v>
      </c>
      <c r="K11" s="516">
        <v>73.2</v>
      </c>
      <c r="L11" s="563">
        <v>5000</v>
      </c>
      <c r="M11" s="564">
        <v>5300</v>
      </c>
      <c r="N11" s="1320" t="s">
        <v>649</v>
      </c>
      <c r="O11" s="1321" t="s">
        <v>650</v>
      </c>
      <c r="P11" s="1321" t="s">
        <v>650</v>
      </c>
      <c r="Q11" s="1321" t="s">
        <v>650</v>
      </c>
      <c r="R11" s="1317"/>
      <c r="S11" s="1317"/>
      <c r="T11" s="1317"/>
      <c r="U11" s="1317"/>
      <c r="V11" s="1317"/>
      <c r="W11" s="1317"/>
    </row>
    <row r="12" spans="1:23" ht="24">
      <c r="A12" s="2530"/>
      <c r="B12" s="2533"/>
      <c r="C12" s="2535"/>
      <c r="D12" s="2537"/>
      <c r="E12" s="2466"/>
      <c r="F12" s="2540"/>
      <c r="G12" s="1330" t="s">
        <v>51</v>
      </c>
      <c r="H12" s="1331">
        <f>I12+K12</f>
        <v>23.8</v>
      </c>
      <c r="I12" s="1332">
        <v>23.8</v>
      </c>
      <c r="J12" s="1332">
        <v>23.5</v>
      </c>
      <c r="K12" s="1323">
        <v>0</v>
      </c>
      <c r="L12" s="1324"/>
      <c r="M12" s="1325"/>
      <c r="N12" s="1326" t="s">
        <v>651</v>
      </c>
      <c r="O12" s="1327" t="s">
        <v>652</v>
      </c>
      <c r="P12" s="1327" t="s">
        <v>652</v>
      </c>
      <c r="Q12" s="1327" t="s">
        <v>652</v>
      </c>
      <c r="R12" s="1317"/>
      <c r="S12" s="1317"/>
      <c r="T12" s="1328"/>
      <c r="U12" s="1317"/>
      <c r="V12" s="1317"/>
      <c r="W12" s="1317"/>
    </row>
    <row r="13" spans="1:23" ht="24">
      <c r="A13" s="2530"/>
      <c r="B13" s="2533"/>
      <c r="C13" s="2535"/>
      <c r="D13" s="2537"/>
      <c r="E13" s="2466"/>
      <c r="F13" s="2540"/>
      <c r="G13" s="1330" t="s">
        <v>64</v>
      </c>
      <c r="H13" s="1331">
        <f>I13+K13</f>
        <v>57.099999999999994</v>
      </c>
      <c r="I13" s="1332">
        <v>55.3</v>
      </c>
      <c r="J13" s="1332">
        <v>24.8</v>
      </c>
      <c r="K13" s="1323">
        <v>1.8</v>
      </c>
      <c r="L13" s="1324">
        <v>20</v>
      </c>
      <c r="M13" s="1325">
        <v>25</v>
      </c>
      <c r="N13" s="1329" t="s">
        <v>653</v>
      </c>
      <c r="O13" s="1327" t="s">
        <v>654</v>
      </c>
      <c r="P13" s="1327" t="s">
        <v>655</v>
      </c>
      <c r="Q13" s="1327" t="s">
        <v>656</v>
      </c>
      <c r="R13" s="1317"/>
      <c r="S13" s="1317"/>
      <c r="T13" s="1328"/>
      <c r="U13" s="1317"/>
      <c r="V13" s="1317"/>
      <c r="W13" s="1317"/>
    </row>
    <row r="14" spans="1:23" ht="24.75" thickBot="1">
      <c r="A14" s="2530"/>
      <c r="B14" s="2533"/>
      <c r="C14" s="2535"/>
      <c r="D14" s="2537"/>
      <c r="E14" s="2466"/>
      <c r="F14" s="2540"/>
      <c r="G14" s="1330"/>
      <c r="H14" s="1331"/>
      <c r="I14" s="1332"/>
      <c r="J14" s="1332"/>
      <c r="K14" s="1323"/>
      <c r="L14" s="1324"/>
      <c r="M14" s="1325"/>
      <c r="N14" s="1329" t="s">
        <v>657</v>
      </c>
      <c r="O14" s="1333" t="s">
        <v>40</v>
      </c>
      <c r="P14" s="1333" t="s">
        <v>40</v>
      </c>
      <c r="Q14" s="1333" t="s">
        <v>40</v>
      </c>
      <c r="R14" s="1317"/>
      <c r="S14" s="1317"/>
      <c r="T14" s="1328"/>
      <c r="U14" s="1317"/>
      <c r="V14" s="1317"/>
      <c r="W14" s="1317"/>
    </row>
    <row r="15" spans="1:23" ht="13.5" thickBot="1">
      <c r="A15" s="2531"/>
      <c r="B15" s="2534"/>
      <c r="C15" s="2485"/>
      <c r="D15" s="2538"/>
      <c r="E15" s="2442"/>
      <c r="F15" s="2541"/>
      <c r="G15" s="1334" t="s">
        <v>12</v>
      </c>
      <c r="H15" s="1335">
        <f t="shared" ref="H15:M15" si="0">SUM(H11:H14)</f>
        <v>5327.4000000000005</v>
      </c>
      <c r="I15" s="1335">
        <f t="shared" si="0"/>
        <v>5252.4000000000005</v>
      </c>
      <c r="J15" s="1335">
        <f>SUM(J11:J14)</f>
        <v>4410.9000000000005</v>
      </c>
      <c r="K15" s="1335">
        <f t="shared" si="0"/>
        <v>75</v>
      </c>
      <c r="L15" s="1335">
        <f t="shared" si="0"/>
        <v>5020</v>
      </c>
      <c r="M15" s="1335">
        <f t="shared" si="0"/>
        <v>5325</v>
      </c>
      <c r="N15" s="1318"/>
      <c r="O15" s="1319"/>
      <c r="P15" s="1319"/>
      <c r="Q15" s="1319"/>
      <c r="R15" s="1336"/>
      <c r="S15" s="1317"/>
      <c r="T15" s="1328"/>
      <c r="U15" s="1317"/>
      <c r="V15" s="1317"/>
      <c r="W15" s="1317"/>
    </row>
    <row r="16" spans="1:23">
      <c r="A16" s="1177" t="s">
        <v>11</v>
      </c>
      <c r="B16" s="1180" t="s">
        <v>11</v>
      </c>
      <c r="C16" s="2508" t="s">
        <v>13</v>
      </c>
      <c r="D16" s="2439" t="s">
        <v>658</v>
      </c>
      <c r="E16" s="2441" t="s">
        <v>39</v>
      </c>
      <c r="F16" s="2510" t="s">
        <v>63</v>
      </c>
      <c r="G16" s="517" t="s">
        <v>35</v>
      </c>
      <c r="H16" s="514">
        <f>I16+K16</f>
        <v>541.5</v>
      </c>
      <c r="I16" s="515">
        <v>541.5</v>
      </c>
      <c r="J16" s="515">
        <v>418.1</v>
      </c>
      <c r="K16" s="1337">
        <v>0</v>
      </c>
      <c r="L16" s="1338">
        <v>600</v>
      </c>
      <c r="M16" s="564">
        <v>640</v>
      </c>
      <c r="N16" s="1339" t="s">
        <v>659</v>
      </c>
      <c r="O16" s="517">
        <v>27</v>
      </c>
      <c r="P16" s="1340">
        <v>27</v>
      </c>
      <c r="Q16" s="517">
        <v>27</v>
      </c>
      <c r="R16" s="1336"/>
      <c r="S16" s="1317"/>
      <c r="T16" s="1328"/>
      <c r="U16" s="1317"/>
      <c r="V16" s="1317"/>
      <c r="W16" s="1317"/>
    </row>
    <row r="17" spans="1:23">
      <c r="A17" s="1178"/>
      <c r="B17" s="1181"/>
      <c r="C17" s="2494"/>
      <c r="D17" s="2464"/>
      <c r="E17" s="2465"/>
      <c r="F17" s="2511"/>
      <c r="G17" s="1341"/>
      <c r="H17" s="1342"/>
      <c r="I17" s="1343"/>
      <c r="J17" s="1343"/>
      <c r="K17" s="1344"/>
      <c r="L17" s="1345"/>
      <c r="M17" s="1346"/>
      <c r="N17" s="1347" t="s">
        <v>660</v>
      </c>
      <c r="O17" s="1348" t="s">
        <v>661</v>
      </c>
      <c r="P17" s="1348" t="s">
        <v>661</v>
      </c>
      <c r="Q17" s="1348" t="s">
        <v>661</v>
      </c>
      <c r="R17" s="1336"/>
      <c r="S17" s="1317"/>
      <c r="T17" s="1328"/>
      <c r="U17" s="1317"/>
      <c r="V17" s="1317"/>
      <c r="W17" s="1317"/>
    </row>
    <row r="18" spans="1:23">
      <c r="A18" s="1178"/>
      <c r="B18" s="1181"/>
      <c r="C18" s="2494"/>
      <c r="D18" s="2464"/>
      <c r="E18" s="2466"/>
      <c r="F18" s="2511"/>
      <c r="G18" s="1341"/>
      <c r="H18" s="1342"/>
      <c r="I18" s="1343"/>
      <c r="J18" s="1343"/>
      <c r="K18" s="1344"/>
      <c r="L18" s="1349"/>
      <c r="M18" s="1350"/>
      <c r="N18" s="2517" t="s">
        <v>662</v>
      </c>
      <c r="O18" s="1351">
        <v>8</v>
      </c>
      <c r="P18" s="1352">
        <v>8</v>
      </c>
      <c r="Q18" s="1330">
        <v>8</v>
      </c>
      <c r="R18" s="1336"/>
      <c r="S18" s="1317"/>
      <c r="T18" s="1328"/>
      <c r="U18" s="1317"/>
      <c r="V18" s="1317"/>
      <c r="W18" s="1317"/>
    </row>
    <row r="19" spans="1:23">
      <c r="A19" s="1178"/>
      <c r="B19" s="1181"/>
      <c r="C19" s="2494"/>
      <c r="D19" s="2464"/>
      <c r="E19" s="2466"/>
      <c r="F19" s="2511"/>
      <c r="G19" s="1341"/>
      <c r="H19" s="1342"/>
      <c r="I19" s="1353"/>
      <c r="J19" s="1353"/>
      <c r="K19" s="1354"/>
      <c r="L19" s="1349"/>
      <c r="M19" s="1355"/>
      <c r="N19" s="2518"/>
      <c r="O19" s="1356"/>
      <c r="P19" s="1357"/>
      <c r="Q19" s="1358"/>
      <c r="R19" s="1336"/>
      <c r="S19" s="1317"/>
      <c r="T19" s="1328"/>
      <c r="U19" s="1317"/>
      <c r="V19" s="1317"/>
      <c r="W19" s="1317"/>
    </row>
    <row r="20" spans="1:23" ht="13.5" thickBot="1">
      <c r="A20" s="1179"/>
      <c r="B20" s="1182"/>
      <c r="C20" s="2509"/>
      <c r="D20" s="2440"/>
      <c r="E20" s="2442"/>
      <c r="F20" s="2512"/>
      <c r="G20" s="499" t="s">
        <v>12</v>
      </c>
      <c r="H20" s="1359">
        <f t="shared" ref="H20:M20" si="1">H16+H18</f>
        <v>541.5</v>
      </c>
      <c r="I20" s="1360">
        <f t="shared" si="1"/>
        <v>541.5</v>
      </c>
      <c r="J20" s="1360">
        <f t="shared" si="1"/>
        <v>418.1</v>
      </c>
      <c r="K20" s="1361">
        <f t="shared" si="1"/>
        <v>0</v>
      </c>
      <c r="L20" s="1362">
        <f t="shared" si="1"/>
        <v>600</v>
      </c>
      <c r="M20" s="509">
        <f t="shared" si="1"/>
        <v>640</v>
      </c>
      <c r="N20" s="1363"/>
      <c r="O20" s="1364"/>
      <c r="P20" s="1365"/>
      <c r="Q20" s="1364"/>
      <c r="R20" s="13"/>
      <c r="S20" s="1317"/>
      <c r="T20" s="1328"/>
      <c r="U20" s="1317"/>
      <c r="V20" s="1317"/>
      <c r="W20" s="1317"/>
    </row>
    <row r="21" spans="1:23">
      <c r="A21" s="1177" t="s">
        <v>11</v>
      </c>
      <c r="B21" s="1180" t="s">
        <v>11</v>
      </c>
      <c r="C21" s="2508" t="s">
        <v>33</v>
      </c>
      <c r="D21" s="2439" t="s">
        <v>663</v>
      </c>
      <c r="E21" s="2513" t="s">
        <v>39</v>
      </c>
      <c r="F21" s="2515" t="s">
        <v>63</v>
      </c>
      <c r="G21" s="517" t="s">
        <v>35</v>
      </c>
      <c r="H21" s="514">
        <f>I21+K21</f>
        <v>278.8</v>
      </c>
      <c r="I21" s="515">
        <v>278.8</v>
      </c>
      <c r="J21" s="515">
        <v>246.1</v>
      </c>
      <c r="K21" s="516"/>
      <c r="L21" s="563">
        <v>270</v>
      </c>
      <c r="M21" s="564">
        <v>300</v>
      </c>
      <c r="N21" s="2506" t="s">
        <v>664</v>
      </c>
      <c r="O21" s="517">
        <v>8</v>
      </c>
      <c r="P21" s="1340">
        <v>8</v>
      </c>
      <c r="Q21" s="517">
        <v>8</v>
      </c>
      <c r="R21" s="1366"/>
      <c r="S21" s="1317"/>
      <c r="T21" s="1328"/>
      <c r="U21" s="1317"/>
      <c r="V21" s="1317"/>
      <c r="W21" s="1317"/>
    </row>
    <row r="22" spans="1:23">
      <c r="A22" s="1178"/>
      <c r="B22" s="1181"/>
      <c r="C22" s="2494"/>
      <c r="D22" s="2464"/>
      <c r="E22" s="2465"/>
      <c r="F22" s="2519"/>
      <c r="G22" s="1341" t="s">
        <v>51</v>
      </c>
      <c r="H22" s="1342">
        <f>I22+K22</f>
        <v>0</v>
      </c>
      <c r="I22" s="1343">
        <v>0</v>
      </c>
      <c r="J22" s="1343">
        <v>0</v>
      </c>
      <c r="K22" s="1367"/>
      <c r="L22" s="1368"/>
      <c r="M22" s="1346"/>
      <c r="N22" s="2520"/>
      <c r="O22" s="1341"/>
      <c r="P22" s="1369"/>
      <c r="Q22" s="1341"/>
      <c r="R22" s="1366"/>
      <c r="S22" s="1317"/>
      <c r="T22" s="1328"/>
      <c r="U22" s="1317"/>
      <c r="V22" s="1317"/>
      <c r="W22" s="1317"/>
    </row>
    <row r="23" spans="1:23" ht="13.5" thickBot="1">
      <c r="A23" s="1179"/>
      <c r="B23" s="1182"/>
      <c r="C23" s="2509"/>
      <c r="D23" s="2440"/>
      <c r="E23" s="2514"/>
      <c r="F23" s="2516"/>
      <c r="G23" s="499" t="s">
        <v>12</v>
      </c>
      <c r="H23" s="509">
        <f>H21+H22</f>
        <v>278.8</v>
      </c>
      <c r="I23" s="1370">
        <f>I21+I22</f>
        <v>278.8</v>
      </c>
      <c r="J23" s="1370">
        <f>J21+J22</f>
        <v>246.1</v>
      </c>
      <c r="K23" s="1361">
        <f>K21</f>
        <v>0</v>
      </c>
      <c r="L23" s="1371">
        <f>L21</f>
        <v>270</v>
      </c>
      <c r="M23" s="1362">
        <f>M21</f>
        <v>300</v>
      </c>
      <c r="N23" s="2507"/>
      <c r="O23" s="1364"/>
      <c r="P23" s="1365"/>
      <c r="Q23" s="1364"/>
      <c r="R23" s="1366"/>
      <c r="S23" s="1317"/>
      <c r="T23" s="1328"/>
      <c r="U23" s="1317"/>
      <c r="V23" s="1317"/>
      <c r="W23" s="1317"/>
    </row>
    <row r="24" spans="1:23">
      <c r="A24" s="1177" t="s">
        <v>11</v>
      </c>
      <c r="B24" s="1180" t="s">
        <v>11</v>
      </c>
      <c r="C24" s="2508" t="s">
        <v>54</v>
      </c>
      <c r="D24" s="2439" t="s">
        <v>665</v>
      </c>
      <c r="E24" s="2441" t="s">
        <v>39</v>
      </c>
      <c r="F24" s="2510" t="s">
        <v>63</v>
      </c>
      <c r="G24" s="517" t="s">
        <v>35</v>
      </c>
      <c r="H24" s="514">
        <f>I24+K24</f>
        <v>0</v>
      </c>
      <c r="I24" s="515">
        <v>0</v>
      </c>
      <c r="J24" s="515"/>
      <c r="K24" s="516">
        <v>0</v>
      </c>
      <c r="L24" s="563">
        <v>40</v>
      </c>
      <c r="M24" s="564">
        <v>40</v>
      </c>
      <c r="N24" s="1372"/>
      <c r="O24" s="517"/>
      <c r="P24" s="1340"/>
      <c r="Q24" s="517"/>
      <c r="R24" s="1373"/>
      <c r="S24" s="1317"/>
      <c r="T24" s="1328"/>
      <c r="U24" s="1317"/>
      <c r="V24" s="1317"/>
      <c r="W24" s="1317"/>
    </row>
    <row r="25" spans="1:23">
      <c r="A25" s="1178"/>
      <c r="B25" s="1181"/>
      <c r="C25" s="2494"/>
      <c r="D25" s="2464"/>
      <c r="E25" s="2465"/>
      <c r="F25" s="2511"/>
      <c r="G25" s="1341"/>
      <c r="H25" s="1342"/>
      <c r="I25" s="1343"/>
      <c r="J25" s="1343"/>
      <c r="K25" s="1367"/>
      <c r="L25" s="1368"/>
      <c r="M25" s="1346"/>
      <c r="N25" s="1374"/>
      <c r="O25" s="1341"/>
      <c r="P25" s="1369"/>
      <c r="Q25" s="1341"/>
      <c r="R25" s="1373"/>
      <c r="S25" s="1317"/>
      <c r="T25" s="1328"/>
      <c r="U25" s="1317"/>
      <c r="V25" s="1317"/>
      <c r="W25" s="1317"/>
    </row>
    <row r="26" spans="1:23">
      <c r="A26" s="1178"/>
      <c r="B26" s="1181"/>
      <c r="C26" s="2494"/>
      <c r="D26" s="2464"/>
      <c r="E26" s="2465"/>
      <c r="F26" s="2511"/>
      <c r="G26" s="1341"/>
      <c r="H26" s="1342"/>
      <c r="I26" s="1343"/>
      <c r="J26" s="1343"/>
      <c r="K26" s="1367"/>
      <c r="L26" s="1368"/>
      <c r="M26" s="1346"/>
      <c r="N26" s="1374"/>
      <c r="O26" s="1341"/>
      <c r="P26" s="1369"/>
      <c r="Q26" s="1341"/>
      <c r="R26" s="1373"/>
      <c r="S26" s="1317"/>
      <c r="T26" s="1328"/>
      <c r="U26" s="1317"/>
      <c r="V26" s="1317"/>
      <c r="W26" s="1317"/>
    </row>
    <row r="27" spans="1:23">
      <c r="A27" s="1178"/>
      <c r="B27" s="1181"/>
      <c r="C27" s="2494"/>
      <c r="D27" s="2464"/>
      <c r="E27" s="2465"/>
      <c r="F27" s="2511"/>
      <c r="G27" s="1341"/>
      <c r="H27" s="1342"/>
      <c r="I27" s="1343"/>
      <c r="J27" s="1343"/>
      <c r="K27" s="1367"/>
      <c r="L27" s="1368"/>
      <c r="M27" s="1346"/>
      <c r="N27" s="1374"/>
      <c r="O27" s="1341"/>
      <c r="P27" s="1369"/>
      <c r="Q27" s="1341"/>
      <c r="R27" s="1373"/>
      <c r="S27" s="1317"/>
      <c r="T27" s="1328"/>
      <c r="U27" s="1317"/>
      <c r="V27" s="1317"/>
      <c r="W27" s="1317"/>
    </row>
    <row r="28" spans="1:23" ht="13.5" thickBot="1">
      <c r="A28" s="1179"/>
      <c r="B28" s="1182"/>
      <c r="C28" s="2509"/>
      <c r="D28" s="2440"/>
      <c r="E28" s="2442"/>
      <c r="F28" s="2512"/>
      <c r="G28" s="499" t="s">
        <v>12</v>
      </c>
      <c r="H28" s="509">
        <f t="shared" ref="H28:M28" si="2">H24</f>
        <v>0</v>
      </c>
      <c r="I28" s="1370">
        <f t="shared" si="2"/>
        <v>0</v>
      </c>
      <c r="J28" s="1370">
        <f t="shared" si="2"/>
        <v>0</v>
      </c>
      <c r="K28" s="1361">
        <f t="shared" si="2"/>
        <v>0</v>
      </c>
      <c r="L28" s="1371">
        <f t="shared" si="2"/>
        <v>40</v>
      </c>
      <c r="M28" s="1362">
        <f t="shared" si="2"/>
        <v>40</v>
      </c>
      <c r="N28" s="1375"/>
      <c r="O28" s="1364"/>
      <c r="P28" s="1365"/>
      <c r="Q28" s="1376"/>
      <c r="R28" s="1373"/>
      <c r="S28" s="1317"/>
      <c r="T28" s="1328"/>
      <c r="U28" s="1317"/>
      <c r="V28" s="1317"/>
      <c r="W28" s="1317"/>
    </row>
    <row r="29" spans="1:23">
      <c r="A29" s="1177" t="s">
        <v>11</v>
      </c>
      <c r="B29" s="1180" t="s">
        <v>11</v>
      </c>
      <c r="C29" s="2508" t="s">
        <v>37</v>
      </c>
      <c r="D29" s="2439" t="s">
        <v>666</v>
      </c>
      <c r="E29" s="2513" t="s">
        <v>39</v>
      </c>
      <c r="F29" s="2515" t="s">
        <v>63</v>
      </c>
      <c r="G29" s="517" t="s">
        <v>35</v>
      </c>
      <c r="H29" s="514">
        <f>I29+K29</f>
        <v>20</v>
      </c>
      <c r="I29" s="515">
        <v>20</v>
      </c>
      <c r="J29" s="515">
        <v>0</v>
      </c>
      <c r="K29" s="516"/>
      <c r="L29" s="563">
        <v>0</v>
      </c>
      <c r="M29" s="564">
        <v>0</v>
      </c>
      <c r="N29" s="2506" t="s">
        <v>667</v>
      </c>
      <c r="O29" s="517">
        <v>71</v>
      </c>
      <c r="P29" s="1340"/>
      <c r="Q29" s="517"/>
      <c r="R29" s="1377"/>
      <c r="S29" s="1317"/>
      <c r="T29" s="1328"/>
      <c r="U29" s="1317"/>
      <c r="V29" s="1317"/>
      <c r="W29" s="1317"/>
    </row>
    <row r="30" spans="1:23" ht="13.5" thickBot="1">
      <c r="A30" s="1378"/>
      <c r="B30" s="1379"/>
      <c r="C30" s="2509"/>
      <c r="D30" s="2440"/>
      <c r="E30" s="2514"/>
      <c r="F30" s="2516"/>
      <c r="G30" s="499" t="s">
        <v>12</v>
      </c>
      <c r="H30" s="509">
        <f t="shared" ref="H30:M30" si="3">H29</f>
        <v>20</v>
      </c>
      <c r="I30" s="509">
        <f t="shared" si="3"/>
        <v>20</v>
      </c>
      <c r="J30" s="509">
        <f t="shared" si="3"/>
        <v>0</v>
      </c>
      <c r="K30" s="509">
        <f t="shared" si="3"/>
        <v>0</v>
      </c>
      <c r="L30" s="509">
        <f t="shared" si="3"/>
        <v>0</v>
      </c>
      <c r="M30" s="509">
        <f t="shared" si="3"/>
        <v>0</v>
      </c>
      <c r="N30" s="2507"/>
      <c r="O30" s="1364"/>
      <c r="P30" s="1365"/>
      <c r="Q30" s="1364"/>
      <c r="R30" s="1377"/>
      <c r="S30" s="1317"/>
      <c r="T30" s="1328"/>
      <c r="U30" s="1317"/>
      <c r="V30" s="1317"/>
      <c r="W30" s="1317"/>
    </row>
    <row r="31" spans="1:23" ht="13.5" thickBot="1">
      <c r="A31" s="496" t="s">
        <v>11</v>
      </c>
      <c r="B31" s="503" t="s">
        <v>11</v>
      </c>
      <c r="C31" s="2455" t="s">
        <v>14</v>
      </c>
      <c r="D31" s="2456"/>
      <c r="E31" s="2456"/>
      <c r="F31" s="2456"/>
      <c r="G31" s="2458"/>
      <c r="H31" s="11">
        <f>H28+H23+H20+H15+H30</f>
        <v>6167.7000000000007</v>
      </c>
      <c r="I31" s="11">
        <f>I28+I23+I20+I15+I30</f>
        <v>6092.7000000000007</v>
      </c>
      <c r="J31" s="11">
        <f>J28+J23+J20+J15</f>
        <v>5075.1000000000004</v>
      </c>
      <c r="K31" s="11">
        <f>K28+K23+K20+K15</f>
        <v>75</v>
      </c>
      <c r="L31" s="11">
        <f>L28+L23+L20+L15</f>
        <v>5930</v>
      </c>
      <c r="M31" s="11">
        <f>M28+M23+M20+M15</f>
        <v>6305</v>
      </c>
      <c r="N31" s="504"/>
      <c r="O31" s="505"/>
      <c r="P31" s="505"/>
      <c r="Q31" s="506"/>
      <c r="R31" s="1317"/>
      <c r="S31" s="1317"/>
      <c r="T31" s="1317"/>
      <c r="U31" s="1317"/>
      <c r="V31" s="1317"/>
      <c r="W31" s="1317"/>
    </row>
    <row r="32" spans="1:23" ht="13.5" thickBot="1">
      <c r="A32" s="496" t="s">
        <v>11</v>
      </c>
      <c r="B32" s="497" t="s">
        <v>13</v>
      </c>
      <c r="C32" s="2476" t="s">
        <v>668</v>
      </c>
      <c r="D32" s="2477"/>
      <c r="E32" s="2477"/>
      <c r="F32" s="2477"/>
      <c r="G32" s="2477"/>
      <c r="H32" s="2477"/>
      <c r="I32" s="2477"/>
      <c r="J32" s="2477"/>
      <c r="K32" s="2477"/>
      <c r="L32" s="2477"/>
      <c r="M32" s="2477"/>
      <c r="N32" s="2477"/>
      <c r="O32" s="2477"/>
      <c r="P32" s="2477"/>
      <c r="Q32" s="2491"/>
      <c r="R32" s="1317"/>
      <c r="S32" s="1317"/>
      <c r="T32" s="1317"/>
      <c r="U32" s="1317"/>
      <c r="V32" s="1317"/>
      <c r="W32" s="1317"/>
    </row>
    <row r="33" spans="1:23">
      <c r="A33" s="2480" t="s">
        <v>11</v>
      </c>
      <c r="B33" s="2482" t="s">
        <v>13</v>
      </c>
      <c r="C33" s="2484" t="s">
        <v>11</v>
      </c>
      <c r="D33" s="2486" t="s">
        <v>669</v>
      </c>
      <c r="E33" s="2441" t="s">
        <v>39</v>
      </c>
      <c r="F33" s="2488" t="s">
        <v>670</v>
      </c>
      <c r="G33" s="520" t="s">
        <v>65</v>
      </c>
      <c r="H33" s="1380">
        <f>I33+K33</f>
        <v>1.5</v>
      </c>
      <c r="I33" s="521">
        <v>1.5</v>
      </c>
      <c r="J33" s="1381">
        <v>0</v>
      </c>
      <c r="K33" s="522">
        <v>0</v>
      </c>
      <c r="L33" s="14">
        <v>1.5</v>
      </c>
      <c r="M33" s="523">
        <v>1.5</v>
      </c>
      <c r="N33" s="2497"/>
      <c r="O33" s="987"/>
      <c r="P33" s="987"/>
      <c r="Q33" s="985"/>
      <c r="R33" s="1317"/>
      <c r="S33" s="1317"/>
      <c r="T33" s="1328"/>
      <c r="U33" s="1317"/>
      <c r="V33" s="1317"/>
      <c r="W33" s="1317"/>
    </row>
    <row r="34" spans="1:23">
      <c r="A34" s="2492"/>
      <c r="B34" s="2493"/>
      <c r="C34" s="2494"/>
      <c r="D34" s="2495"/>
      <c r="E34" s="2466"/>
      <c r="F34" s="2496"/>
      <c r="G34" s="15"/>
      <c r="H34" s="1382"/>
      <c r="I34" s="1383"/>
      <c r="J34" s="1384"/>
      <c r="K34" s="1384"/>
      <c r="L34" s="16"/>
      <c r="M34" s="1385"/>
      <c r="N34" s="2498"/>
      <c r="O34" s="988"/>
      <c r="P34" s="988"/>
      <c r="Q34" s="986"/>
      <c r="R34" s="1317"/>
      <c r="S34" s="1317"/>
      <c r="T34" s="1328"/>
      <c r="U34" s="1317"/>
      <c r="V34" s="1317"/>
      <c r="W34" s="1317"/>
    </row>
    <row r="35" spans="1:23" ht="13.5" thickBot="1">
      <c r="A35" s="2481"/>
      <c r="B35" s="2483"/>
      <c r="C35" s="2485"/>
      <c r="D35" s="2487"/>
      <c r="E35" s="2442"/>
      <c r="F35" s="2442"/>
      <c r="G35" s="524" t="s">
        <v>12</v>
      </c>
      <c r="H35" s="17">
        <f>H33</f>
        <v>1.5</v>
      </c>
      <c r="I35" s="525">
        <f>I33</f>
        <v>1.5</v>
      </c>
      <c r="J35" s="1386">
        <f>J33</f>
        <v>0</v>
      </c>
      <c r="K35" s="1386">
        <f>SUM(K33:K34)</f>
        <v>0</v>
      </c>
      <c r="L35" s="567">
        <f>L33</f>
        <v>1.5</v>
      </c>
      <c r="M35" s="567">
        <f>M33</f>
        <v>1.5</v>
      </c>
      <c r="N35" s="2499"/>
      <c r="O35" s="1387"/>
      <c r="P35" s="1387"/>
      <c r="Q35" s="1388"/>
      <c r="R35" s="1317"/>
      <c r="S35" s="1317"/>
      <c r="T35" s="1328"/>
      <c r="U35" s="1317"/>
      <c r="V35" s="1317"/>
      <c r="W35" s="1317"/>
    </row>
    <row r="36" spans="1:23">
      <c r="A36" s="2480" t="s">
        <v>11</v>
      </c>
      <c r="B36" s="2482" t="s">
        <v>13</v>
      </c>
      <c r="C36" s="2484" t="s">
        <v>13</v>
      </c>
      <c r="D36" s="2486" t="s">
        <v>671</v>
      </c>
      <c r="E36" s="2441" t="s">
        <v>39</v>
      </c>
      <c r="F36" s="2488" t="s">
        <v>670</v>
      </c>
      <c r="G36" s="520" t="s">
        <v>65</v>
      </c>
      <c r="H36" s="1380">
        <f>I36+K36</f>
        <v>46.8</v>
      </c>
      <c r="I36" s="521">
        <v>46.8</v>
      </c>
      <c r="J36" s="1381">
        <v>0</v>
      </c>
      <c r="K36" s="522">
        <v>0</v>
      </c>
      <c r="L36" s="14">
        <v>50</v>
      </c>
      <c r="M36" s="523">
        <v>50</v>
      </c>
      <c r="N36" s="2497" t="s">
        <v>672</v>
      </c>
      <c r="O36" s="987">
        <v>5000</v>
      </c>
      <c r="P36" s="987" t="s">
        <v>673</v>
      </c>
      <c r="Q36" s="985" t="s">
        <v>673</v>
      </c>
      <c r="R36" s="1317"/>
      <c r="S36" s="1317"/>
      <c r="T36" s="1328"/>
      <c r="U36" s="1317"/>
      <c r="V36" s="1317"/>
      <c r="W36" s="1317"/>
    </row>
    <row r="37" spans="1:23">
      <c r="A37" s="2492"/>
      <c r="B37" s="2493"/>
      <c r="C37" s="2494"/>
      <c r="D37" s="2495"/>
      <c r="E37" s="2466"/>
      <c r="F37" s="2496"/>
      <c r="G37" s="15"/>
      <c r="H37" s="1382"/>
      <c r="I37" s="1383"/>
      <c r="J37" s="1384"/>
      <c r="K37" s="1384"/>
      <c r="L37" s="16"/>
      <c r="M37" s="1385"/>
      <c r="N37" s="2498"/>
      <c r="O37" s="988"/>
      <c r="P37" s="988"/>
      <c r="Q37" s="986"/>
      <c r="R37" s="1317"/>
      <c r="S37" s="1317"/>
      <c r="T37" s="1328"/>
      <c r="U37" s="1317"/>
      <c r="V37" s="1317"/>
      <c r="W37" s="1317"/>
    </row>
    <row r="38" spans="1:23" ht="13.5" thickBot="1">
      <c r="A38" s="2481"/>
      <c r="B38" s="2483"/>
      <c r="C38" s="2485"/>
      <c r="D38" s="2487"/>
      <c r="E38" s="2442"/>
      <c r="F38" s="2442"/>
      <c r="G38" s="524" t="s">
        <v>12</v>
      </c>
      <c r="H38" s="17">
        <f>H36</f>
        <v>46.8</v>
      </c>
      <c r="I38" s="525">
        <f>I36</f>
        <v>46.8</v>
      </c>
      <c r="J38" s="1386">
        <f>J36</f>
        <v>0</v>
      </c>
      <c r="K38" s="1386">
        <f>SUM(K36:K37)</f>
        <v>0</v>
      </c>
      <c r="L38" s="567">
        <f>L36</f>
        <v>50</v>
      </c>
      <c r="M38" s="567">
        <f>M36</f>
        <v>50</v>
      </c>
      <c r="N38" s="2499"/>
      <c r="O38" s="1387"/>
      <c r="P38" s="1387"/>
      <c r="Q38" s="1388"/>
      <c r="R38" s="1317"/>
      <c r="S38" s="1317"/>
      <c r="T38" s="1328"/>
      <c r="U38" s="1317"/>
      <c r="V38" s="1317"/>
      <c r="W38" s="1317"/>
    </row>
    <row r="39" spans="1:23">
      <c r="A39" s="2480" t="s">
        <v>11</v>
      </c>
      <c r="B39" s="2482" t="s">
        <v>13</v>
      </c>
      <c r="C39" s="2484" t="s">
        <v>33</v>
      </c>
      <c r="D39" s="2486" t="s">
        <v>674</v>
      </c>
      <c r="E39" s="2441" t="s">
        <v>39</v>
      </c>
      <c r="F39" s="2488" t="s">
        <v>63</v>
      </c>
      <c r="G39" s="520" t="s">
        <v>65</v>
      </c>
      <c r="H39" s="1380">
        <f>I39+K39</f>
        <v>43.3</v>
      </c>
      <c r="I39" s="521">
        <v>43.3</v>
      </c>
      <c r="J39" s="1381">
        <v>0</v>
      </c>
      <c r="K39" s="522">
        <v>0</v>
      </c>
      <c r="L39" s="14">
        <v>40</v>
      </c>
      <c r="M39" s="523">
        <v>40</v>
      </c>
      <c r="N39" s="2497"/>
      <c r="O39" s="987"/>
      <c r="P39" s="987"/>
      <c r="Q39" s="985"/>
      <c r="R39" s="1317"/>
      <c r="S39" s="1317"/>
      <c r="T39" s="1328"/>
      <c r="U39" s="1317"/>
      <c r="V39" s="1317"/>
      <c r="W39" s="1317"/>
    </row>
    <row r="40" spans="1:23" ht="13.5" thickBot="1">
      <c r="A40" s="2481"/>
      <c r="B40" s="2483"/>
      <c r="C40" s="2485"/>
      <c r="D40" s="2487"/>
      <c r="E40" s="2442"/>
      <c r="F40" s="2442"/>
      <c r="G40" s="524" t="s">
        <v>12</v>
      </c>
      <c r="H40" s="17">
        <f>H39</f>
        <v>43.3</v>
      </c>
      <c r="I40" s="525">
        <f>I39</f>
        <v>43.3</v>
      </c>
      <c r="J40" s="1386">
        <f>J39</f>
        <v>0</v>
      </c>
      <c r="K40" s="1386">
        <f>SUM(K39:K39)</f>
        <v>0</v>
      </c>
      <c r="L40" s="567">
        <f>L39</f>
        <v>40</v>
      </c>
      <c r="M40" s="567">
        <f>M39</f>
        <v>40</v>
      </c>
      <c r="N40" s="2499"/>
      <c r="O40" s="1387"/>
      <c r="P40" s="1387"/>
      <c r="Q40" s="1388"/>
      <c r="R40" s="1317"/>
      <c r="S40" s="1317"/>
      <c r="T40" s="1328"/>
      <c r="U40" s="1317"/>
      <c r="V40" s="1317"/>
      <c r="W40" s="1317"/>
    </row>
    <row r="41" spans="1:23">
      <c r="A41" s="2480" t="s">
        <v>11</v>
      </c>
      <c r="B41" s="2482" t="s">
        <v>13</v>
      </c>
      <c r="C41" s="2484" t="s">
        <v>34</v>
      </c>
      <c r="D41" s="2486" t="s">
        <v>675</v>
      </c>
      <c r="E41" s="2441" t="s">
        <v>39</v>
      </c>
      <c r="F41" s="2488" t="s">
        <v>676</v>
      </c>
      <c r="G41" s="520" t="s">
        <v>65</v>
      </c>
      <c r="H41" s="1380">
        <f>I41+K41</f>
        <v>15.2</v>
      </c>
      <c r="I41" s="521">
        <v>15.2</v>
      </c>
      <c r="J41" s="1381">
        <v>0</v>
      </c>
      <c r="K41" s="522">
        <v>0</v>
      </c>
      <c r="L41" s="14">
        <v>16</v>
      </c>
      <c r="M41" s="523">
        <v>17</v>
      </c>
      <c r="N41" s="2497"/>
      <c r="O41" s="987"/>
      <c r="P41" s="987"/>
      <c r="Q41" s="985"/>
      <c r="R41" s="1317"/>
      <c r="S41" s="1317"/>
      <c r="T41" s="1328"/>
      <c r="U41" s="1317"/>
      <c r="V41" s="1317"/>
      <c r="W41" s="1317"/>
    </row>
    <row r="42" spans="1:23" ht="13.5" thickBot="1">
      <c r="A42" s="2481"/>
      <c r="B42" s="2483"/>
      <c r="C42" s="2485"/>
      <c r="D42" s="2487"/>
      <c r="E42" s="2442"/>
      <c r="F42" s="2442"/>
      <c r="G42" s="524" t="s">
        <v>12</v>
      </c>
      <c r="H42" s="17">
        <f>H41</f>
        <v>15.2</v>
      </c>
      <c r="I42" s="525">
        <f>I41</f>
        <v>15.2</v>
      </c>
      <c r="J42" s="1386">
        <f>J41</f>
        <v>0</v>
      </c>
      <c r="K42" s="1386">
        <f>SUM(K41:K41)</f>
        <v>0</v>
      </c>
      <c r="L42" s="567">
        <f>L41</f>
        <v>16</v>
      </c>
      <c r="M42" s="567">
        <f>M41</f>
        <v>17</v>
      </c>
      <c r="N42" s="2499"/>
      <c r="O42" s="1387"/>
      <c r="P42" s="1387"/>
      <c r="Q42" s="1388"/>
      <c r="R42" s="1317"/>
      <c r="S42" s="1317"/>
      <c r="T42" s="1328"/>
      <c r="U42" s="1317"/>
      <c r="V42" s="1317"/>
      <c r="W42" s="1317"/>
    </row>
    <row r="43" spans="1:23">
      <c r="A43" s="2480" t="s">
        <v>11</v>
      </c>
      <c r="B43" s="2482" t="s">
        <v>13</v>
      </c>
      <c r="C43" s="2484" t="s">
        <v>53</v>
      </c>
      <c r="D43" s="2486" t="s">
        <v>677</v>
      </c>
      <c r="E43" s="2441" t="s">
        <v>39</v>
      </c>
      <c r="F43" s="2488" t="s">
        <v>66</v>
      </c>
      <c r="G43" s="520" t="s">
        <v>65</v>
      </c>
      <c r="H43" s="1380">
        <f>I43+K43</f>
        <v>5.4</v>
      </c>
      <c r="I43" s="521">
        <v>5.4</v>
      </c>
      <c r="J43" s="1381">
        <v>0</v>
      </c>
      <c r="K43" s="522">
        <v>0</v>
      </c>
      <c r="L43" s="14">
        <v>6</v>
      </c>
      <c r="M43" s="523">
        <v>6</v>
      </c>
      <c r="N43" s="2497"/>
      <c r="O43" s="987"/>
      <c r="P43" s="987"/>
      <c r="Q43" s="985"/>
      <c r="R43" s="1317"/>
      <c r="S43" s="1317"/>
      <c r="T43" s="1328"/>
      <c r="U43" s="1317"/>
      <c r="V43" s="1317"/>
      <c r="W43" s="1317"/>
    </row>
    <row r="44" spans="1:23" ht="13.5" thickBot="1">
      <c r="A44" s="2481"/>
      <c r="B44" s="2483"/>
      <c r="C44" s="2485"/>
      <c r="D44" s="2487"/>
      <c r="E44" s="2442"/>
      <c r="F44" s="2442"/>
      <c r="G44" s="524" t="s">
        <v>12</v>
      </c>
      <c r="H44" s="17">
        <f>H43</f>
        <v>5.4</v>
      </c>
      <c r="I44" s="525">
        <f>I43</f>
        <v>5.4</v>
      </c>
      <c r="J44" s="1386">
        <f>J43</f>
        <v>0</v>
      </c>
      <c r="K44" s="1386">
        <f>SUM(K43:K43)</f>
        <v>0</v>
      </c>
      <c r="L44" s="567">
        <f>L43</f>
        <v>6</v>
      </c>
      <c r="M44" s="567">
        <f>M43</f>
        <v>6</v>
      </c>
      <c r="N44" s="2499"/>
      <c r="O44" s="1387"/>
      <c r="P44" s="1387"/>
      <c r="Q44" s="1388"/>
      <c r="R44" s="1317"/>
      <c r="S44" s="1317"/>
      <c r="T44" s="1328"/>
      <c r="U44" s="1317"/>
      <c r="V44" s="1317"/>
      <c r="W44" s="1317"/>
    </row>
    <row r="45" spans="1:23">
      <c r="A45" s="2480" t="s">
        <v>11</v>
      </c>
      <c r="B45" s="2482" t="s">
        <v>13</v>
      </c>
      <c r="C45" s="2484" t="s">
        <v>36</v>
      </c>
      <c r="D45" s="2486" t="s">
        <v>678</v>
      </c>
      <c r="E45" s="2441" t="s">
        <v>39</v>
      </c>
      <c r="F45" s="2488" t="s">
        <v>676</v>
      </c>
      <c r="G45" s="520" t="s">
        <v>65</v>
      </c>
      <c r="H45" s="1380">
        <f>I45+K45</f>
        <v>61</v>
      </c>
      <c r="I45" s="521">
        <v>61</v>
      </c>
      <c r="J45" s="522">
        <v>0</v>
      </c>
      <c r="K45" s="522">
        <v>0</v>
      </c>
      <c r="L45" s="14">
        <v>60</v>
      </c>
      <c r="M45" s="523">
        <v>60</v>
      </c>
      <c r="N45" s="2497"/>
      <c r="O45" s="18"/>
      <c r="P45" s="987"/>
      <c r="Q45" s="1389"/>
      <c r="R45" s="1317"/>
      <c r="S45" s="1317"/>
      <c r="T45" s="1328"/>
      <c r="U45" s="1317"/>
      <c r="V45" s="1317"/>
      <c r="W45" s="1317"/>
    </row>
    <row r="46" spans="1:23" ht="13.5" thickBot="1">
      <c r="A46" s="2481"/>
      <c r="B46" s="2483"/>
      <c r="C46" s="2485"/>
      <c r="D46" s="2487"/>
      <c r="E46" s="2442"/>
      <c r="F46" s="2442"/>
      <c r="G46" s="524" t="s">
        <v>12</v>
      </c>
      <c r="H46" s="17">
        <f t="shared" ref="H46:M46" si="4">H45</f>
        <v>61</v>
      </c>
      <c r="I46" s="525">
        <f t="shared" si="4"/>
        <v>61</v>
      </c>
      <c r="J46" s="1386">
        <f t="shared" si="4"/>
        <v>0</v>
      </c>
      <c r="K46" s="1386">
        <f t="shared" si="4"/>
        <v>0</v>
      </c>
      <c r="L46" s="567">
        <f t="shared" si="4"/>
        <v>60</v>
      </c>
      <c r="M46" s="567">
        <f t="shared" si="4"/>
        <v>60</v>
      </c>
      <c r="N46" s="2499"/>
      <c r="O46" s="19"/>
      <c r="P46" s="19"/>
      <c r="Q46" s="20"/>
      <c r="R46" s="1317"/>
      <c r="S46" s="1317"/>
      <c r="T46" s="1328"/>
      <c r="U46" s="1317"/>
      <c r="V46" s="1317"/>
      <c r="W46" s="1317"/>
    </row>
    <row r="47" spans="1:23">
      <c r="A47" s="2480" t="s">
        <v>11</v>
      </c>
      <c r="B47" s="2482" t="s">
        <v>13</v>
      </c>
      <c r="C47" s="2484" t="s">
        <v>54</v>
      </c>
      <c r="D47" s="2486" t="s">
        <v>679</v>
      </c>
      <c r="E47" s="2441" t="s">
        <v>39</v>
      </c>
      <c r="F47" s="2488" t="s">
        <v>680</v>
      </c>
      <c r="G47" s="520" t="s">
        <v>65</v>
      </c>
      <c r="H47" s="1380">
        <f>I47+K47</f>
        <v>6.2</v>
      </c>
      <c r="I47" s="521">
        <v>6.2</v>
      </c>
      <c r="J47" s="522">
        <v>0</v>
      </c>
      <c r="K47" s="522">
        <v>0</v>
      </c>
      <c r="L47" s="14">
        <v>15</v>
      </c>
      <c r="M47" s="523">
        <v>15</v>
      </c>
      <c r="N47" s="2497"/>
      <c r="O47" s="18"/>
      <c r="P47" s="987"/>
      <c r="Q47" s="1389"/>
      <c r="R47" s="1317"/>
      <c r="S47" s="1317"/>
      <c r="T47" s="1328"/>
      <c r="U47" s="1317"/>
      <c r="V47" s="1317"/>
      <c r="W47" s="1317"/>
    </row>
    <row r="48" spans="1:23" ht="13.5" thickBot="1">
      <c r="A48" s="2481"/>
      <c r="B48" s="2483"/>
      <c r="C48" s="2485"/>
      <c r="D48" s="2487"/>
      <c r="E48" s="2442"/>
      <c r="F48" s="2442"/>
      <c r="G48" s="524" t="s">
        <v>12</v>
      </c>
      <c r="H48" s="17">
        <f>H47</f>
        <v>6.2</v>
      </c>
      <c r="I48" s="525">
        <f>I47</f>
        <v>6.2</v>
      </c>
      <c r="J48" s="1386">
        <f>J47</f>
        <v>0</v>
      </c>
      <c r="K48" s="1386">
        <f>SUM(K47:K47)</f>
        <v>0</v>
      </c>
      <c r="L48" s="567">
        <f>L47</f>
        <v>15</v>
      </c>
      <c r="M48" s="567">
        <f>M47</f>
        <v>15</v>
      </c>
      <c r="N48" s="2499"/>
      <c r="O48" s="19"/>
      <c r="P48" s="19"/>
      <c r="Q48" s="20"/>
      <c r="R48" s="1317"/>
      <c r="S48" s="1317"/>
      <c r="T48" s="1328"/>
      <c r="U48" s="1317"/>
      <c r="V48" s="1317"/>
      <c r="W48" s="1317"/>
    </row>
    <row r="49" spans="1:23">
      <c r="A49" s="2480" t="s">
        <v>11</v>
      </c>
      <c r="B49" s="2482" t="s">
        <v>13</v>
      </c>
      <c r="C49" s="2484" t="s">
        <v>37</v>
      </c>
      <c r="D49" s="1390" t="s">
        <v>681</v>
      </c>
      <c r="E49" s="2441" t="s">
        <v>39</v>
      </c>
      <c r="F49" s="2503" t="s">
        <v>682</v>
      </c>
      <c r="G49" s="520" t="s">
        <v>65</v>
      </c>
      <c r="H49" s="1380">
        <f>I49+K49</f>
        <v>20.6</v>
      </c>
      <c r="I49" s="521">
        <v>20.6</v>
      </c>
      <c r="J49" s="522">
        <v>0</v>
      </c>
      <c r="K49" s="522">
        <v>0</v>
      </c>
      <c r="L49" s="14">
        <v>17</v>
      </c>
      <c r="M49" s="523">
        <v>18</v>
      </c>
      <c r="N49" s="2504"/>
      <c r="O49" s="18"/>
      <c r="P49" s="987"/>
      <c r="Q49" s="985"/>
      <c r="R49" s="1391"/>
      <c r="S49" s="1317"/>
      <c r="T49" s="1328"/>
      <c r="U49" s="1317"/>
      <c r="V49" s="1317"/>
      <c r="W49" s="1317"/>
    </row>
    <row r="50" spans="1:23" ht="13.5" thickBot="1">
      <c r="A50" s="2481"/>
      <c r="B50" s="2483"/>
      <c r="C50" s="2485"/>
      <c r="D50" s="1392"/>
      <c r="E50" s="2442"/>
      <c r="F50" s="2442"/>
      <c r="G50" s="524" t="s">
        <v>12</v>
      </c>
      <c r="H50" s="17">
        <f t="shared" ref="H50:M50" si="5">H49*1</f>
        <v>20.6</v>
      </c>
      <c r="I50" s="17">
        <f t="shared" si="5"/>
        <v>20.6</v>
      </c>
      <c r="J50" s="17">
        <f t="shared" si="5"/>
        <v>0</v>
      </c>
      <c r="K50" s="17">
        <f t="shared" si="5"/>
        <v>0</v>
      </c>
      <c r="L50" s="17">
        <f t="shared" si="5"/>
        <v>17</v>
      </c>
      <c r="M50" s="17">
        <f t="shared" si="5"/>
        <v>18</v>
      </c>
      <c r="N50" s="2505"/>
      <c r="O50" s="19"/>
      <c r="P50" s="19"/>
      <c r="Q50" s="20"/>
      <c r="R50" s="1317"/>
      <c r="S50" s="1317"/>
      <c r="T50" s="1328"/>
      <c r="U50" s="1317"/>
      <c r="V50" s="1317"/>
      <c r="W50" s="1317"/>
    </row>
    <row r="51" spans="1:23">
      <c r="A51" s="2480" t="s">
        <v>11</v>
      </c>
      <c r="B51" s="2482" t="s">
        <v>13</v>
      </c>
      <c r="C51" s="2484" t="s">
        <v>55</v>
      </c>
      <c r="D51" s="2486" t="s">
        <v>683</v>
      </c>
      <c r="E51" s="2441" t="s">
        <v>39</v>
      </c>
      <c r="F51" s="2488" t="s">
        <v>684</v>
      </c>
      <c r="G51" s="520" t="s">
        <v>65</v>
      </c>
      <c r="H51" s="1380">
        <f>I51+K51</f>
        <v>21.2</v>
      </c>
      <c r="I51" s="521">
        <v>21.2</v>
      </c>
      <c r="J51" s="1381">
        <v>0</v>
      </c>
      <c r="K51" s="522">
        <v>0</v>
      </c>
      <c r="L51" s="14">
        <v>17</v>
      </c>
      <c r="M51" s="523">
        <v>17</v>
      </c>
      <c r="N51" s="2497" t="s">
        <v>685</v>
      </c>
      <c r="O51" s="987">
        <v>1500</v>
      </c>
      <c r="P51" s="987" t="s">
        <v>686</v>
      </c>
      <c r="Q51" s="985" t="s">
        <v>686</v>
      </c>
      <c r="R51" s="1317"/>
      <c r="S51" s="1317"/>
      <c r="T51" s="1328"/>
      <c r="U51" s="1317"/>
      <c r="V51" s="1317"/>
      <c r="W51" s="1317"/>
    </row>
    <row r="52" spans="1:23" ht="13.5" thickBot="1">
      <c r="A52" s="2481"/>
      <c r="B52" s="2483"/>
      <c r="C52" s="2485"/>
      <c r="D52" s="2487"/>
      <c r="E52" s="2442"/>
      <c r="F52" s="2442"/>
      <c r="G52" s="524" t="s">
        <v>12</v>
      </c>
      <c r="H52" s="17">
        <f>H51</f>
        <v>21.2</v>
      </c>
      <c r="I52" s="525">
        <f>I51</f>
        <v>21.2</v>
      </c>
      <c r="J52" s="1386">
        <f>J51</f>
        <v>0</v>
      </c>
      <c r="K52" s="1386">
        <f>SUM(K51:K51)</f>
        <v>0</v>
      </c>
      <c r="L52" s="567">
        <f>L51</f>
        <v>17</v>
      </c>
      <c r="M52" s="567">
        <f>M51</f>
        <v>17</v>
      </c>
      <c r="N52" s="2499"/>
      <c r="O52" s="19"/>
      <c r="P52" s="19"/>
      <c r="Q52" s="20"/>
      <c r="R52" s="1317"/>
      <c r="S52" s="1317"/>
      <c r="T52" s="1328"/>
      <c r="U52" s="1317"/>
      <c r="V52" s="1317"/>
      <c r="W52" s="1317"/>
    </row>
    <row r="53" spans="1:23">
      <c r="A53" s="2480" t="s">
        <v>11</v>
      </c>
      <c r="B53" s="2482" t="s">
        <v>13</v>
      </c>
      <c r="C53" s="2484" t="s">
        <v>687</v>
      </c>
      <c r="D53" s="2486" t="s">
        <v>688</v>
      </c>
      <c r="E53" s="2441" t="s">
        <v>39</v>
      </c>
      <c r="F53" s="2488" t="s">
        <v>676</v>
      </c>
      <c r="G53" s="520" t="s">
        <v>65</v>
      </c>
      <c r="H53" s="1380">
        <f>I53+K53</f>
        <v>13.7</v>
      </c>
      <c r="I53" s="521">
        <v>13.7</v>
      </c>
      <c r="J53" s="522">
        <v>0</v>
      </c>
      <c r="K53" s="522">
        <v>0</v>
      </c>
      <c r="L53" s="14">
        <v>13</v>
      </c>
      <c r="M53" s="523">
        <v>13</v>
      </c>
      <c r="N53" s="2497"/>
      <c r="O53" s="18"/>
      <c r="P53" s="987"/>
      <c r="Q53" s="1389"/>
      <c r="R53" s="1317"/>
      <c r="S53" s="1317"/>
      <c r="T53" s="1328"/>
      <c r="U53" s="1317"/>
      <c r="V53" s="1317"/>
      <c r="W53" s="1317"/>
    </row>
    <row r="54" spans="1:23" ht="13.5" thickBot="1">
      <c r="A54" s="2481"/>
      <c r="B54" s="2483"/>
      <c r="C54" s="2485"/>
      <c r="D54" s="2487"/>
      <c r="E54" s="2442"/>
      <c r="F54" s="2442"/>
      <c r="G54" s="524" t="s">
        <v>12</v>
      </c>
      <c r="H54" s="17">
        <f>H53</f>
        <v>13.7</v>
      </c>
      <c r="I54" s="525">
        <f>I53</f>
        <v>13.7</v>
      </c>
      <c r="J54" s="1386">
        <f>J53</f>
        <v>0</v>
      </c>
      <c r="K54" s="1386">
        <f>SUM(K53:K53)</f>
        <v>0</v>
      </c>
      <c r="L54" s="567">
        <f>L53</f>
        <v>13</v>
      </c>
      <c r="M54" s="567">
        <f>M53</f>
        <v>13</v>
      </c>
      <c r="N54" s="2499"/>
      <c r="O54" s="19"/>
      <c r="P54" s="19"/>
      <c r="Q54" s="20"/>
      <c r="R54" s="1317"/>
      <c r="S54" s="1317"/>
      <c r="T54" s="1328"/>
      <c r="U54" s="1317"/>
      <c r="V54" s="1317"/>
      <c r="W54" s="1317"/>
    </row>
    <row r="55" spans="1:23">
      <c r="A55" s="2480" t="s">
        <v>11</v>
      </c>
      <c r="B55" s="2482" t="s">
        <v>13</v>
      </c>
      <c r="C55" s="2484" t="s">
        <v>62</v>
      </c>
      <c r="D55" s="2486" t="s">
        <v>689</v>
      </c>
      <c r="E55" s="2441" t="s">
        <v>39</v>
      </c>
      <c r="F55" s="2501" t="s">
        <v>684</v>
      </c>
      <c r="G55" s="520" t="s">
        <v>65</v>
      </c>
      <c r="H55" s="1380">
        <f>I55+K55</f>
        <v>0.2</v>
      </c>
      <c r="I55" s="521">
        <v>0.2</v>
      </c>
      <c r="J55" s="1381">
        <v>0</v>
      </c>
      <c r="K55" s="522">
        <v>0</v>
      </c>
      <c r="L55" s="523">
        <v>1</v>
      </c>
      <c r="M55" s="523">
        <v>1</v>
      </c>
      <c r="N55" s="2497"/>
      <c r="O55" s="987"/>
      <c r="P55" s="987"/>
      <c r="Q55" s="985"/>
      <c r="R55" s="1317"/>
      <c r="S55" s="1317"/>
      <c r="T55" s="1328"/>
      <c r="U55" s="1317"/>
      <c r="V55" s="1317"/>
      <c r="W55" s="1317"/>
    </row>
    <row r="56" spans="1:23" ht="13.5" thickBot="1">
      <c r="A56" s="2481"/>
      <c r="B56" s="2483"/>
      <c r="C56" s="2485"/>
      <c r="D56" s="2487"/>
      <c r="E56" s="2442"/>
      <c r="F56" s="2502"/>
      <c r="G56" s="524" t="s">
        <v>12</v>
      </c>
      <c r="H56" s="17">
        <f>H55</f>
        <v>0.2</v>
      </c>
      <c r="I56" s="525">
        <f>I55</f>
        <v>0.2</v>
      </c>
      <c r="J56" s="1386">
        <f>J55</f>
        <v>0</v>
      </c>
      <c r="K56" s="1386">
        <f>SUM(K55:K55)</f>
        <v>0</v>
      </c>
      <c r="L56" s="567">
        <f>L55</f>
        <v>1</v>
      </c>
      <c r="M56" s="567">
        <f>M55</f>
        <v>1</v>
      </c>
      <c r="N56" s="2500"/>
      <c r="O56" s="1387"/>
      <c r="P56" s="1387"/>
      <c r="Q56" s="1388"/>
      <c r="R56" s="1317"/>
      <c r="S56" s="1317"/>
      <c r="T56" s="1328"/>
      <c r="U56" s="1317"/>
      <c r="V56" s="1317"/>
      <c r="W56" s="1317"/>
    </row>
    <row r="57" spans="1:23">
      <c r="A57" s="2480" t="s">
        <v>11</v>
      </c>
      <c r="B57" s="2482" t="s">
        <v>13</v>
      </c>
      <c r="C57" s="2484" t="s">
        <v>690</v>
      </c>
      <c r="D57" s="2486" t="s">
        <v>691</v>
      </c>
      <c r="E57" s="2441" t="s">
        <v>39</v>
      </c>
      <c r="F57" s="2501" t="s">
        <v>67</v>
      </c>
      <c r="G57" s="520" t="s">
        <v>65</v>
      </c>
      <c r="H57" s="1380">
        <f>I57+K57</f>
        <v>68.2</v>
      </c>
      <c r="I57" s="521">
        <v>68.2</v>
      </c>
      <c r="J57" s="521">
        <v>0</v>
      </c>
      <c r="K57" s="522">
        <v>0</v>
      </c>
      <c r="L57" s="523">
        <v>60</v>
      </c>
      <c r="M57" s="523">
        <v>60</v>
      </c>
      <c r="N57" s="2497"/>
      <c r="O57" s="987"/>
      <c r="P57" s="987"/>
      <c r="Q57" s="985"/>
      <c r="R57" s="1317"/>
      <c r="S57" s="1317"/>
      <c r="T57" s="1328"/>
      <c r="U57" s="1317"/>
      <c r="V57" s="1317"/>
      <c r="W57" s="1317"/>
    </row>
    <row r="58" spans="1:23" ht="24" customHeight="1" thickBot="1">
      <c r="A58" s="2481"/>
      <c r="B58" s="2483"/>
      <c r="C58" s="2485"/>
      <c r="D58" s="2487"/>
      <c r="E58" s="2442"/>
      <c r="F58" s="2502"/>
      <c r="G58" s="524" t="s">
        <v>12</v>
      </c>
      <c r="H58" s="17">
        <f t="shared" ref="H58:M58" si="6">H57</f>
        <v>68.2</v>
      </c>
      <c r="I58" s="525">
        <f t="shared" si="6"/>
        <v>68.2</v>
      </c>
      <c r="J58" s="525">
        <f t="shared" si="6"/>
        <v>0</v>
      </c>
      <c r="K58" s="17">
        <f t="shared" si="6"/>
        <v>0</v>
      </c>
      <c r="L58" s="567">
        <f t="shared" si="6"/>
        <v>60</v>
      </c>
      <c r="M58" s="567">
        <f t="shared" si="6"/>
        <v>60</v>
      </c>
      <c r="N58" s="2500"/>
      <c r="O58" s="1387"/>
      <c r="P58" s="1387"/>
      <c r="Q58" s="1388"/>
      <c r="R58" s="1317"/>
      <c r="S58" s="1317"/>
      <c r="T58" s="1328"/>
      <c r="U58" s="1317"/>
      <c r="V58" s="1317"/>
      <c r="W58" s="1317"/>
    </row>
    <row r="59" spans="1:23">
      <c r="A59" s="2480" t="s">
        <v>11</v>
      </c>
      <c r="B59" s="2482" t="s">
        <v>13</v>
      </c>
      <c r="C59" s="2484" t="s">
        <v>38</v>
      </c>
      <c r="D59" s="2486" t="s">
        <v>692</v>
      </c>
      <c r="E59" s="2441" t="s">
        <v>39</v>
      </c>
      <c r="F59" s="2501" t="s">
        <v>693</v>
      </c>
      <c r="G59" s="520" t="s">
        <v>65</v>
      </c>
      <c r="H59" s="1380">
        <f>I59+K59</f>
        <v>0</v>
      </c>
      <c r="I59" s="521">
        <v>0</v>
      </c>
      <c r="J59" s="521">
        <v>0</v>
      </c>
      <c r="K59" s="522">
        <v>0</v>
      </c>
      <c r="L59" s="523">
        <v>0</v>
      </c>
      <c r="M59" s="523">
        <v>0</v>
      </c>
      <c r="N59" s="2497"/>
      <c r="O59" s="987"/>
      <c r="P59" s="987"/>
      <c r="Q59" s="985"/>
      <c r="R59" s="1317"/>
      <c r="S59" s="1317"/>
      <c r="T59" s="1328"/>
      <c r="U59" s="1317"/>
      <c r="V59" s="1317"/>
      <c r="W59" s="1317"/>
    </row>
    <row r="60" spans="1:23" ht="13.5" thickBot="1">
      <c r="A60" s="2481"/>
      <c r="B60" s="2483"/>
      <c r="C60" s="2485"/>
      <c r="D60" s="2487"/>
      <c r="E60" s="2442"/>
      <c r="F60" s="2502"/>
      <c r="G60" s="524" t="s">
        <v>12</v>
      </c>
      <c r="H60" s="17">
        <f>H59</f>
        <v>0</v>
      </c>
      <c r="I60" s="525">
        <f>I59</f>
        <v>0</v>
      </c>
      <c r="J60" s="525">
        <f>J59</f>
        <v>0</v>
      </c>
      <c r="K60" s="1386">
        <f>SUM(K59:K59)</f>
        <v>0</v>
      </c>
      <c r="L60" s="567">
        <f>L59</f>
        <v>0</v>
      </c>
      <c r="M60" s="567">
        <f>M59</f>
        <v>0</v>
      </c>
      <c r="N60" s="2500"/>
      <c r="O60" s="1387"/>
      <c r="P60" s="1387"/>
      <c r="Q60" s="1388"/>
      <c r="R60" s="1317"/>
      <c r="S60" s="1317"/>
      <c r="T60" s="1328"/>
      <c r="U60" s="1317"/>
      <c r="V60" s="1317"/>
      <c r="W60" s="1317"/>
    </row>
    <row r="61" spans="1:23">
      <c r="A61" s="2480" t="s">
        <v>11</v>
      </c>
      <c r="B61" s="2482" t="s">
        <v>13</v>
      </c>
      <c r="C61" s="2484" t="s">
        <v>241</v>
      </c>
      <c r="D61" s="2486" t="s">
        <v>694</v>
      </c>
      <c r="E61" s="2441" t="s">
        <v>39</v>
      </c>
      <c r="F61" s="2501" t="s">
        <v>693</v>
      </c>
      <c r="G61" s="520" t="s">
        <v>65</v>
      </c>
      <c r="H61" s="1380">
        <f>I61+K61</f>
        <v>25.7</v>
      </c>
      <c r="I61" s="521">
        <v>25.7</v>
      </c>
      <c r="J61" s="521">
        <v>0</v>
      </c>
      <c r="K61" s="522">
        <v>0</v>
      </c>
      <c r="L61" s="523">
        <v>26</v>
      </c>
      <c r="M61" s="523">
        <v>26</v>
      </c>
      <c r="N61" s="2497"/>
      <c r="O61" s="987"/>
      <c r="P61" s="987"/>
      <c r="Q61" s="985"/>
      <c r="R61" s="1317"/>
      <c r="S61" s="1317"/>
      <c r="T61" s="1328"/>
      <c r="U61" s="1317"/>
      <c r="V61" s="1317"/>
      <c r="W61" s="1317"/>
    </row>
    <row r="62" spans="1:23" ht="13.5" thickBot="1">
      <c r="A62" s="2481"/>
      <c r="B62" s="2483"/>
      <c r="C62" s="2485"/>
      <c r="D62" s="2487"/>
      <c r="E62" s="2442"/>
      <c r="F62" s="2502"/>
      <c r="G62" s="524" t="s">
        <v>12</v>
      </c>
      <c r="H62" s="17">
        <f>H61</f>
        <v>25.7</v>
      </c>
      <c r="I62" s="525">
        <f>I61</f>
        <v>25.7</v>
      </c>
      <c r="J62" s="525">
        <f>J61</f>
        <v>0</v>
      </c>
      <c r="K62" s="1386">
        <f>SUM(K61:K61)</f>
        <v>0</v>
      </c>
      <c r="L62" s="567">
        <f>L61</f>
        <v>26</v>
      </c>
      <c r="M62" s="567">
        <f>M61</f>
        <v>26</v>
      </c>
      <c r="N62" s="2500"/>
      <c r="O62" s="1387"/>
      <c r="P62" s="1387"/>
      <c r="Q62" s="1388"/>
      <c r="R62" s="1317"/>
      <c r="S62" s="1317"/>
      <c r="T62" s="1328"/>
      <c r="U62" s="1317"/>
      <c r="V62" s="1317"/>
      <c r="W62" s="1317"/>
    </row>
    <row r="63" spans="1:23" ht="28.15" customHeight="1" thickBot="1">
      <c r="A63" s="507" t="s">
        <v>11</v>
      </c>
      <c r="B63" s="503" t="s">
        <v>13</v>
      </c>
      <c r="C63" s="2455" t="s">
        <v>14</v>
      </c>
      <c r="D63" s="2456"/>
      <c r="E63" s="2456"/>
      <c r="F63" s="2456"/>
      <c r="G63" s="2458"/>
      <c r="H63" s="508">
        <f>H35+H38+H40+H42+H44+H46+H48+H50+H52+H54+H60+H56+H58+H62</f>
        <v>328.99999999999994</v>
      </c>
      <c r="I63" s="508">
        <f>I35+I38+I40+I42+I44+I46+I48+I50+I52+I54+I60+I56+I58+I62</f>
        <v>328.99999999999994</v>
      </c>
      <c r="J63" s="2220">
        <v>275.89999999999998</v>
      </c>
      <c r="K63" s="508">
        <f>K35+K38+K40+K42+K44+K46+K48+K50+K52+K54+K60+K56+K58+K62</f>
        <v>0</v>
      </c>
      <c r="L63" s="508">
        <f>L35+L38+L40+L42+L44+L46+L48+L50+L52+L54+L60+L56+L58+L62</f>
        <v>322.5</v>
      </c>
      <c r="M63" s="508">
        <f>M35+M38+M40+M42+M44+M46+M48+M50+M52+M54+M60+M56+M58+M62</f>
        <v>324.5</v>
      </c>
      <c r="N63" s="504"/>
      <c r="O63" s="505"/>
      <c r="P63" s="505"/>
      <c r="Q63" s="506"/>
      <c r="R63" s="1317"/>
      <c r="S63" s="1317"/>
      <c r="T63" s="1328"/>
      <c r="U63" s="1317"/>
      <c r="V63" s="1317"/>
      <c r="W63" s="1317"/>
    </row>
    <row r="64" spans="1:23" ht="23.45" customHeight="1" thickBot="1">
      <c r="A64" s="496" t="s">
        <v>11</v>
      </c>
      <c r="B64" s="497" t="s">
        <v>33</v>
      </c>
      <c r="C64" s="2476" t="s">
        <v>695</v>
      </c>
      <c r="D64" s="2477"/>
      <c r="E64" s="2477"/>
      <c r="F64" s="2477"/>
      <c r="G64" s="2477"/>
      <c r="H64" s="2477"/>
      <c r="I64" s="2477"/>
      <c r="J64" s="2477"/>
      <c r="K64" s="2477"/>
      <c r="L64" s="2477"/>
      <c r="M64" s="2477"/>
      <c r="N64" s="2477"/>
      <c r="O64" s="2477"/>
      <c r="P64" s="2477"/>
      <c r="Q64" s="2491"/>
      <c r="R64" s="1317"/>
      <c r="S64" s="1317"/>
      <c r="T64" s="1328"/>
      <c r="U64" s="1317"/>
      <c r="V64" s="1317"/>
      <c r="W64" s="1317"/>
    </row>
    <row r="65" spans="1:23">
      <c r="A65" s="2480" t="s">
        <v>11</v>
      </c>
      <c r="B65" s="2482" t="s">
        <v>33</v>
      </c>
      <c r="C65" s="2484" t="s">
        <v>11</v>
      </c>
      <c r="D65" s="2486" t="s">
        <v>696</v>
      </c>
      <c r="E65" s="2441" t="s">
        <v>39</v>
      </c>
      <c r="F65" s="2488" t="s">
        <v>63</v>
      </c>
      <c r="G65" s="520" t="s">
        <v>35</v>
      </c>
      <c r="H65" s="527">
        <f>I65+K65</f>
        <v>34.299999999999997</v>
      </c>
      <c r="I65" s="521">
        <v>34.299999999999997</v>
      </c>
      <c r="J65" s="1393"/>
      <c r="K65" s="528"/>
      <c r="L65" s="529">
        <v>30</v>
      </c>
      <c r="M65" s="523">
        <v>30</v>
      </c>
      <c r="N65" s="2497" t="s">
        <v>697</v>
      </c>
      <c r="O65" s="18">
        <v>2</v>
      </c>
      <c r="P65" s="987" t="s">
        <v>52</v>
      </c>
      <c r="Q65" s="1394">
        <v>2</v>
      </c>
      <c r="R65" s="1317"/>
      <c r="S65" s="1317"/>
      <c r="T65" s="1328"/>
      <c r="U65" s="1317"/>
      <c r="V65" s="1317"/>
      <c r="W65" s="1317"/>
    </row>
    <row r="66" spans="1:23">
      <c r="A66" s="2492"/>
      <c r="B66" s="2493"/>
      <c r="C66" s="2494"/>
      <c r="D66" s="2495"/>
      <c r="E66" s="2466"/>
      <c r="F66" s="2496"/>
      <c r="G66" s="15"/>
      <c r="H66" s="21"/>
      <c r="I66" s="1383"/>
      <c r="J66" s="1395"/>
      <c r="K66" s="1396"/>
      <c r="L66" s="22"/>
      <c r="M66" s="1385"/>
      <c r="N66" s="2498"/>
      <c r="O66" s="1397"/>
      <c r="P66" s="1397"/>
      <c r="Q66" s="1398"/>
      <c r="R66" s="1317"/>
      <c r="S66" s="1317"/>
      <c r="T66" s="1328"/>
      <c r="U66" s="1317"/>
      <c r="V66" s="1317"/>
      <c r="W66" s="1317"/>
    </row>
    <row r="67" spans="1:23" ht="13.5" thickBot="1">
      <c r="A67" s="2481"/>
      <c r="B67" s="2483"/>
      <c r="C67" s="2485"/>
      <c r="D67" s="2487"/>
      <c r="E67" s="2442"/>
      <c r="F67" s="2442"/>
      <c r="G67" s="524" t="s">
        <v>12</v>
      </c>
      <c r="H67" s="530">
        <f t="shared" ref="H67:M67" si="7">H65</f>
        <v>34.299999999999997</v>
      </c>
      <c r="I67" s="530">
        <f t="shared" si="7"/>
        <v>34.299999999999997</v>
      </c>
      <c r="J67" s="530">
        <f t="shared" si="7"/>
        <v>0</v>
      </c>
      <c r="K67" s="530">
        <f t="shared" si="7"/>
        <v>0</v>
      </c>
      <c r="L67" s="530">
        <f t="shared" si="7"/>
        <v>30</v>
      </c>
      <c r="M67" s="530">
        <f t="shared" si="7"/>
        <v>30</v>
      </c>
      <c r="N67" s="2499"/>
      <c r="O67" s="19"/>
      <c r="P67" s="19"/>
      <c r="Q67" s="20"/>
      <c r="R67" s="1317"/>
      <c r="S67" s="1317"/>
      <c r="T67" s="1328"/>
      <c r="U67" s="1317"/>
      <c r="V67" s="1317"/>
      <c r="W67" s="1317"/>
    </row>
    <row r="68" spans="1:23" ht="13.5" thickBot="1">
      <c r="A68" s="507" t="s">
        <v>11</v>
      </c>
      <c r="B68" s="503" t="s">
        <v>33</v>
      </c>
      <c r="C68" s="2455" t="s">
        <v>14</v>
      </c>
      <c r="D68" s="2456"/>
      <c r="E68" s="2457"/>
      <c r="F68" s="2457"/>
      <c r="G68" s="2458"/>
      <c r="H68" s="508">
        <f t="shared" ref="H68:M68" si="8">H67</f>
        <v>34.299999999999997</v>
      </c>
      <c r="I68" s="508">
        <f t="shared" si="8"/>
        <v>34.299999999999997</v>
      </c>
      <c r="J68" s="508">
        <f t="shared" si="8"/>
        <v>0</v>
      </c>
      <c r="K68" s="508">
        <f t="shared" si="8"/>
        <v>0</v>
      </c>
      <c r="L68" s="508">
        <f t="shared" si="8"/>
        <v>30</v>
      </c>
      <c r="M68" s="508">
        <f t="shared" si="8"/>
        <v>30</v>
      </c>
      <c r="N68" s="504"/>
      <c r="O68" s="505"/>
      <c r="P68" s="505"/>
      <c r="Q68" s="506"/>
      <c r="R68" s="1317"/>
      <c r="S68" s="1317"/>
      <c r="T68" s="1328"/>
      <c r="U68" s="1317"/>
      <c r="V68" s="1317"/>
      <c r="W68" s="1317"/>
    </row>
    <row r="69" spans="1:23" ht="13.5" thickBot="1">
      <c r="A69" s="496" t="s">
        <v>11</v>
      </c>
      <c r="B69" s="497" t="s">
        <v>34</v>
      </c>
      <c r="C69" s="2476" t="s">
        <v>698</v>
      </c>
      <c r="D69" s="2477"/>
      <c r="E69" s="2478"/>
      <c r="F69" s="2478"/>
      <c r="G69" s="2477"/>
      <c r="H69" s="2477"/>
      <c r="I69" s="2477"/>
      <c r="J69" s="2477"/>
      <c r="K69" s="2477"/>
      <c r="L69" s="2477"/>
      <c r="M69" s="2477"/>
      <c r="N69" s="2477"/>
      <c r="O69" s="2478"/>
      <c r="P69" s="2478"/>
      <c r="Q69" s="2479"/>
      <c r="R69" s="1317"/>
      <c r="S69" s="1317"/>
      <c r="T69" s="1328"/>
      <c r="U69" s="1317"/>
      <c r="V69" s="1317"/>
      <c r="W69" s="1317"/>
    </row>
    <row r="70" spans="1:23">
      <c r="A70" s="2480" t="s">
        <v>11</v>
      </c>
      <c r="B70" s="2482" t="s">
        <v>34</v>
      </c>
      <c r="C70" s="2484" t="s">
        <v>11</v>
      </c>
      <c r="D70" s="2486" t="s">
        <v>699</v>
      </c>
      <c r="E70" s="2441" t="s">
        <v>39</v>
      </c>
      <c r="F70" s="2488" t="s">
        <v>63</v>
      </c>
      <c r="G70" s="520" t="s">
        <v>35</v>
      </c>
      <c r="H70" s="527">
        <f>I70+K70</f>
        <v>5.8</v>
      </c>
      <c r="I70" s="521">
        <v>5.8</v>
      </c>
      <c r="J70" s="1393"/>
      <c r="K70" s="528"/>
      <c r="L70" s="529">
        <v>6</v>
      </c>
      <c r="M70" s="523">
        <v>7</v>
      </c>
      <c r="N70" s="2489"/>
      <c r="O70" s="1399"/>
      <c r="P70" s="1400"/>
      <c r="Q70" s="1401"/>
      <c r="R70" s="1317"/>
      <c r="S70" s="1317"/>
      <c r="T70" s="1317"/>
      <c r="U70" s="1317"/>
      <c r="V70" s="1317"/>
      <c r="W70" s="1317"/>
    </row>
    <row r="71" spans="1:23" ht="13.5" thickBot="1">
      <c r="A71" s="2481"/>
      <c r="B71" s="2483"/>
      <c r="C71" s="2485"/>
      <c r="D71" s="2487"/>
      <c r="E71" s="2442"/>
      <c r="F71" s="2442"/>
      <c r="G71" s="524" t="s">
        <v>12</v>
      </c>
      <c r="H71" s="530">
        <f>H70</f>
        <v>5.8</v>
      </c>
      <c r="I71" s="525">
        <f>SUM(I70:I70)</f>
        <v>5.8</v>
      </c>
      <c r="J71" s="531"/>
      <c r="K71" s="532">
        <f>SUM(K70:K70)</f>
        <v>0</v>
      </c>
      <c r="L71" s="566">
        <f>L70</f>
        <v>6</v>
      </c>
      <c r="M71" s="567">
        <f>M70</f>
        <v>7</v>
      </c>
      <c r="N71" s="2490"/>
      <c r="O71" s="1403"/>
      <c r="P71" s="1404"/>
      <c r="Q71" s="1405"/>
      <c r="R71" s="1317"/>
      <c r="S71" s="1317"/>
      <c r="T71" s="1328"/>
      <c r="U71" s="1317"/>
      <c r="V71" s="1317"/>
      <c r="W71" s="1317"/>
    </row>
    <row r="72" spans="1:23" ht="13.5" thickBot="1">
      <c r="A72" s="507" t="s">
        <v>11</v>
      </c>
      <c r="B72" s="503" t="s">
        <v>34</v>
      </c>
      <c r="C72" s="2455" t="s">
        <v>14</v>
      </c>
      <c r="D72" s="2456"/>
      <c r="E72" s="2457"/>
      <c r="F72" s="2457"/>
      <c r="G72" s="2458"/>
      <c r="H72" s="508">
        <f>H71</f>
        <v>5.8</v>
      </c>
      <c r="I72" s="508">
        <f>I71</f>
        <v>5.8</v>
      </c>
      <c r="J72" s="508">
        <f>J71</f>
        <v>0</v>
      </c>
      <c r="K72" s="508">
        <f>K71</f>
        <v>0</v>
      </c>
      <c r="L72" s="508">
        <f>L71</f>
        <v>6</v>
      </c>
      <c r="M72" s="508">
        <f>M71</f>
        <v>7</v>
      </c>
      <c r="N72" s="504"/>
      <c r="O72" s="505"/>
      <c r="P72" s="505"/>
      <c r="Q72" s="506"/>
      <c r="R72" s="1317"/>
      <c r="S72" s="1317"/>
      <c r="T72" s="1317"/>
      <c r="U72" s="1317"/>
      <c r="V72" s="1317"/>
      <c r="W72" s="1317"/>
    </row>
    <row r="73" spans="1:23" ht="13.5" thickBot="1">
      <c r="A73" s="507" t="s">
        <v>11</v>
      </c>
      <c r="B73" s="2459" t="s">
        <v>56</v>
      </c>
      <c r="C73" s="2459"/>
      <c r="D73" s="2459"/>
      <c r="E73" s="2459"/>
      <c r="F73" s="2459"/>
      <c r="G73" s="2460"/>
      <c r="H73" s="1406">
        <f t="shared" ref="H73:M73" si="9">H72+H68+H63+H31</f>
        <v>6536.8000000000011</v>
      </c>
      <c r="I73" s="1406">
        <f>I72+I68+I63+I31</f>
        <v>6461.8000000000011</v>
      </c>
      <c r="J73" s="1406">
        <f>J31+J63</f>
        <v>5351</v>
      </c>
      <c r="K73" s="1406">
        <f t="shared" si="9"/>
        <v>75</v>
      </c>
      <c r="L73" s="1406">
        <f t="shared" si="9"/>
        <v>6288.5</v>
      </c>
      <c r="M73" s="1406">
        <f t="shared" si="9"/>
        <v>6666.5</v>
      </c>
      <c r="N73" s="510"/>
      <c r="O73" s="1407"/>
      <c r="P73" s="1407"/>
      <c r="Q73" s="1408"/>
      <c r="R73" s="1317"/>
      <c r="S73" s="1317"/>
      <c r="T73" s="1317"/>
      <c r="U73" s="1317"/>
      <c r="V73" s="1317"/>
      <c r="W73" s="1317"/>
    </row>
    <row r="74" spans="1:23" ht="13.5" thickBot="1">
      <c r="A74" s="495" t="s">
        <v>13</v>
      </c>
      <c r="B74" s="2447" t="s">
        <v>700</v>
      </c>
      <c r="C74" s="2448"/>
      <c r="D74" s="2448"/>
      <c r="E74" s="2448"/>
      <c r="F74" s="2448"/>
      <c r="G74" s="2448"/>
      <c r="H74" s="2448"/>
      <c r="I74" s="2448"/>
      <c r="J74" s="2448"/>
      <c r="K74" s="2448"/>
      <c r="L74" s="2448"/>
      <c r="M74" s="2448"/>
      <c r="N74" s="2448"/>
      <c r="O74" s="2448"/>
      <c r="P74" s="2448"/>
      <c r="Q74" s="2449"/>
      <c r="R74" s="1317"/>
      <c r="S74" s="1317"/>
      <c r="T74" s="1317"/>
      <c r="U74" s="1317"/>
      <c r="V74" s="1317"/>
      <c r="W74" s="1317"/>
    </row>
    <row r="75" spans="1:23" ht="13.5" thickBot="1">
      <c r="A75" s="496" t="s">
        <v>13</v>
      </c>
      <c r="B75" s="497" t="s">
        <v>11</v>
      </c>
      <c r="C75" s="2450" t="s">
        <v>701</v>
      </c>
      <c r="D75" s="2450"/>
      <c r="E75" s="2450"/>
      <c r="F75" s="2450"/>
      <c r="G75" s="2450"/>
      <c r="H75" s="2450"/>
      <c r="I75" s="2450"/>
      <c r="J75" s="2450"/>
      <c r="K75" s="2450"/>
      <c r="L75" s="2450"/>
      <c r="M75" s="2450"/>
      <c r="N75" s="2450"/>
      <c r="O75" s="2450"/>
      <c r="P75" s="2450"/>
      <c r="Q75" s="2461"/>
      <c r="R75" s="1317"/>
      <c r="S75" s="1317"/>
      <c r="T75" s="1317"/>
      <c r="U75" s="1317"/>
      <c r="V75" s="1317"/>
      <c r="W75" s="1317"/>
    </row>
    <row r="76" spans="1:23">
      <c r="A76" s="1177" t="s">
        <v>13</v>
      </c>
      <c r="B76" s="1180" t="s">
        <v>11</v>
      </c>
      <c r="C76" s="2437" t="s">
        <v>11</v>
      </c>
      <c r="D76" s="2439" t="s">
        <v>702</v>
      </c>
      <c r="E76" s="2441" t="s">
        <v>39</v>
      </c>
      <c r="F76" s="2443" t="s">
        <v>703</v>
      </c>
      <c r="G76" s="2469" t="s">
        <v>35</v>
      </c>
      <c r="H76" s="533">
        <v>0</v>
      </c>
      <c r="I76" s="521"/>
      <c r="J76" s="521"/>
      <c r="K76" s="522"/>
      <c r="L76" s="523">
        <v>0</v>
      </c>
      <c r="M76" s="523">
        <v>0</v>
      </c>
      <c r="N76" s="2472" t="s">
        <v>704</v>
      </c>
      <c r="O76" s="1409"/>
      <c r="P76" s="1410"/>
      <c r="Q76" s="1411"/>
      <c r="R76" s="1317"/>
      <c r="S76" s="1317"/>
      <c r="T76" s="1328"/>
      <c r="U76" s="1317"/>
      <c r="V76" s="1317"/>
      <c r="W76" s="1317"/>
    </row>
    <row r="77" spans="1:23" ht="13.5" thickBot="1">
      <c r="A77" s="1178"/>
      <c r="B77" s="1181"/>
      <c r="C77" s="2462"/>
      <c r="D77" s="2464"/>
      <c r="E77" s="2465"/>
      <c r="F77" s="2467"/>
      <c r="G77" s="2470"/>
      <c r="H77" s="1412"/>
      <c r="I77" s="534"/>
      <c r="J77" s="534"/>
      <c r="K77" s="23"/>
      <c r="L77" s="1413"/>
      <c r="M77" s="1413"/>
      <c r="N77" s="2473"/>
      <c r="O77" s="1414"/>
      <c r="P77" s="1415"/>
      <c r="Q77" s="1416"/>
      <c r="R77" s="1317"/>
      <c r="S77" s="1317"/>
      <c r="T77" s="1328"/>
      <c r="U77" s="1317"/>
      <c r="V77" s="1317"/>
      <c r="W77" s="1317"/>
    </row>
    <row r="78" spans="1:23" ht="13.5" thickBot="1">
      <c r="A78" s="1178"/>
      <c r="B78" s="1181"/>
      <c r="C78" s="2463"/>
      <c r="D78" s="2464"/>
      <c r="E78" s="2466"/>
      <c r="F78" s="2468"/>
      <c r="G78" s="2471"/>
      <c r="H78" s="1417"/>
      <c r="I78" s="1418"/>
      <c r="J78" s="1418"/>
      <c r="K78" s="1419"/>
      <c r="L78" s="1420"/>
      <c r="M78" s="1421"/>
      <c r="N78" s="2474" t="s">
        <v>705</v>
      </c>
      <c r="O78" s="1422" t="s">
        <v>40</v>
      </c>
      <c r="P78" s="1422" t="s">
        <v>40</v>
      </c>
      <c r="Q78" s="1423" t="s">
        <v>40</v>
      </c>
      <c r="R78" s="1317"/>
      <c r="S78" s="1317"/>
      <c r="T78" s="1328"/>
      <c r="U78" s="1317"/>
      <c r="V78" s="1317"/>
      <c r="W78" s="1317"/>
    </row>
    <row r="79" spans="1:23" ht="13.5" thickBot="1">
      <c r="A79" s="535"/>
      <c r="B79" s="1182"/>
      <c r="C79" s="2438"/>
      <c r="D79" s="2440"/>
      <c r="E79" s="2442"/>
      <c r="F79" s="2444"/>
      <c r="G79" s="24" t="s">
        <v>12</v>
      </c>
      <c r="H79" s="1424">
        <f>H76</f>
        <v>0</v>
      </c>
      <c r="I79" s="1425">
        <f>I76</f>
        <v>0</v>
      </c>
      <c r="J79" s="1425"/>
      <c r="K79" s="1426">
        <f>K76</f>
        <v>0</v>
      </c>
      <c r="L79" s="1427">
        <f>L78+L76</f>
        <v>0</v>
      </c>
      <c r="M79" s="1428">
        <f>M78+M76</f>
        <v>0</v>
      </c>
      <c r="N79" s="2475"/>
      <c r="O79" s="1429"/>
      <c r="P79" s="1429"/>
      <c r="Q79" s="1430"/>
      <c r="R79" s="1317"/>
      <c r="S79" s="1317"/>
      <c r="T79" s="1328"/>
      <c r="U79" s="1317"/>
      <c r="V79" s="1317"/>
      <c r="W79" s="1317"/>
    </row>
    <row r="80" spans="1:23" ht="13.5" thickBot="1">
      <c r="A80" s="1179" t="s">
        <v>13</v>
      </c>
      <c r="B80" s="1187" t="s">
        <v>11</v>
      </c>
      <c r="C80" s="2425" t="s">
        <v>14</v>
      </c>
      <c r="D80" s="2426"/>
      <c r="E80" s="2426"/>
      <c r="F80" s="2426"/>
      <c r="G80" s="2426"/>
      <c r="H80" s="1431">
        <f t="shared" ref="H80:M81" si="10">H79</f>
        <v>0</v>
      </c>
      <c r="I80" s="1431">
        <f t="shared" si="10"/>
        <v>0</v>
      </c>
      <c r="J80" s="1431">
        <f t="shared" si="10"/>
        <v>0</v>
      </c>
      <c r="K80" s="1431">
        <f t="shared" si="10"/>
        <v>0</v>
      </c>
      <c r="L80" s="1431">
        <f t="shared" si="10"/>
        <v>0</v>
      </c>
      <c r="M80" s="1431">
        <f t="shared" si="10"/>
        <v>0</v>
      </c>
      <c r="N80" s="1432"/>
      <c r="O80" s="518"/>
      <c r="P80" s="518"/>
      <c r="Q80" s="519"/>
      <c r="R80" s="1317"/>
      <c r="S80" s="1317"/>
      <c r="T80" s="1317"/>
      <c r="U80" s="1317"/>
      <c r="V80" s="1317"/>
      <c r="W80" s="1317"/>
    </row>
    <row r="81" spans="1:23" ht="13.5" thickBot="1">
      <c r="A81" s="496" t="s">
        <v>13</v>
      </c>
      <c r="B81" s="2427" t="s">
        <v>56</v>
      </c>
      <c r="C81" s="2428"/>
      <c r="D81" s="2428"/>
      <c r="E81" s="2428"/>
      <c r="F81" s="2428"/>
      <c r="G81" s="2428"/>
      <c r="H81" s="1433">
        <f t="shared" si="10"/>
        <v>0</v>
      </c>
      <c r="I81" s="1433">
        <f t="shared" si="10"/>
        <v>0</v>
      </c>
      <c r="J81" s="1433">
        <f t="shared" si="10"/>
        <v>0</v>
      </c>
      <c r="K81" s="1433">
        <f t="shared" si="10"/>
        <v>0</v>
      </c>
      <c r="L81" s="1433">
        <f t="shared" si="10"/>
        <v>0</v>
      </c>
      <c r="M81" s="1433">
        <f t="shared" si="10"/>
        <v>0</v>
      </c>
      <c r="N81" s="536"/>
      <c r="O81" s="510"/>
      <c r="P81" s="510"/>
      <c r="Q81" s="511"/>
      <c r="R81" s="1317"/>
      <c r="S81" s="1317"/>
      <c r="T81" s="1317"/>
      <c r="U81" s="1317"/>
      <c r="V81" s="1317"/>
      <c r="W81" s="1317"/>
    </row>
    <row r="82" spans="1:23" ht="13.5" thickBot="1">
      <c r="A82" s="495" t="s">
        <v>33</v>
      </c>
      <c r="B82" s="2447" t="s">
        <v>706</v>
      </c>
      <c r="C82" s="2448"/>
      <c r="D82" s="2448"/>
      <c r="E82" s="2448"/>
      <c r="F82" s="2448"/>
      <c r="G82" s="2448"/>
      <c r="H82" s="2448"/>
      <c r="I82" s="2448"/>
      <c r="J82" s="2448"/>
      <c r="K82" s="2448"/>
      <c r="L82" s="2448"/>
      <c r="M82" s="2448"/>
      <c r="N82" s="2448"/>
      <c r="O82" s="2448"/>
      <c r="P82" s="2448"/>
      <c r="Q82" s="2449"/>
      <c r="R82" s="1317"/>
      <c r="S82" s="1317"/>
      <c r="T82" s="1317"/>
      <c r="U82" s="1317"/>
      <c r="V82" s="1317"/>
      <c r="W82" s="1317"/>
    </row>
    <row r="83" spans="1:23" ht="13.5" thickBot="1">
      <c r="A83" s="496" t="s">
        <v>33</v>
      </c>
      <c r="B83" s="497" t="s">
        <v>11</v>
      </c>
      <c r="C83" s="2450" t="s">
        <v>707</v>
      </c>
      <c r="D83" s="2450"/>
      <c r="E83" s="2450"/>
      <c r="F83" s="2450"/>
      <c r="G83" s="2450"/>
      <c r="H83" s="2450"/>
      <c r="I83" s="2450"/>
      <c r="J83" s="2450"/>
      <c r="K83" s="2450"/>
      <c r="L83" s="2450"/>
      <c r="M83" s="2450"/>
      <c r="N83" s="2451"/>
      <c r="O83" s="2451"/>
      <c r="P83" s="2451"/>
      <c r="Q83" s="2452"/>
      <c r="R83" s="1317"/>
      <c r="S83" s="1317"/>
      <c r="T83" s="1317"/>
      <c r="U83" s="1317"/>
      <c r="V83" s="1317"/>
      <c r="W83" s="1317"/>
    </row>
    <row r="84" spans="1:23" ht="36.75" thickBot="1">
      <c r="A84" s="1177"/>
      <c r="B84" s="1180"/>
      <c r="C84" s="1434"/>
      <c r="D84" s="1435"/>
      <c r="E84" s="1435"/>
      <c r="F84" s="1435"/>
      <c r="G84" s="1435"/>
      <c r="H84" s="1435"/>
      <c r="I84" s="1435"/>
      <c r="J84" s="1435"/>
      <c r="K84" s="1435"/>
      <c r="L84" s="1435"/>
      <c r="M84" s="1435"/>
      <c r="N84" s="1436" t="s">
        <v>708</v>
      </c>
      <c r="O84" s="1437"/>
      <c r="P84" s="1437"/>
      <c r="Q84" s="1438"/>
      <c r="R84" s="1317"/>
      <c r="S84" s="1317"/>
      <c r="T84" s="1317"/>
      <c r="U84" s="1317"/>
      <c r="V84" s="1317"/>
      <c r="W84" s="1317"/>
    </row>
    <row r="85" spans="1:23" ht="13.5" thickBot="1">
      <c r="A85" s="1177" t="s">
        <v>33</v>
      </c>
      <c r="B85" s="1180" t="s">
        <v>11</v>
      </c>
      <c r="C85" s="2437" t="s">
        <v>11</v>
      </c>
      <c r="D85" s="2439" t="s">
        <v>709</v>
      </c>
      <c r="E85" s="2441" t="s">
        <v>39</v>
      </c>
      <c r="F85" s="2443" t="s">
        <v>50</v>
      </c>
      <c r="G85" s="1439" t="s">
        <v>35</v>
      </c>
      <c r="H85" s="533">
        <f>I85+K85</f>
        <v>2172.4</v>
      </c>
      <c r="I85" s="521">
        <v>0</v>
      </c>
      <c r="J85" s="521"/>
      <c r="K85" s="522">
        <v>2172.4</v>
      </c>
      <c r="L85" s="523">
        <v>1961</v>
      </c>
      <c r="M85" s="571">
        <v>861</v>
      </c>
      <c r="N85" s="2453" t="s">
        <v>710</v>
      </c>
      <c r="O85" s="990">
        <v>100</v>
      </c>
      <c r="P85" s="990">
        <v>100</v>
      </c>
      <c r="Q85" s="992">
        <v>100</v>
      </c>
      <c r="R85" s="1317"/>
      <c r="S85" s="1317"/>
      <c r="T85" s="1317"/>
      <c r="U85" s="1317"/>
      <c r="V85" s="1317"/>
      <c r="W85" s="1317"/>
    </row>
    <row r="86" spans="1:23" ht="13.5" thickBot="1">
      <c r="A86" s="535"/>
      <c r="B86" s="1182"/>
      <c r="C86" s="2438"/>
      <c r="D86" s="2440"/>
      <c r="E86" s="2442"/>
      <c r="F86" s="2444"/>
      <c r="G86" s="24" t="s">
        <v>12</v>
      </c>
      <c r="H86" s="1424">
        <f>H85</f>
        <v>2172.4</v>
      </c>
      <c r="I86" s="1425">
        <f>I85</f>
        <v>0</v>
      </c>
      <c r="J86" s="1425"/>
      <c r="K86" s="1426">
        <f>K85</f>
        <v>2172.4</v>
      </c>
      <c r="L86" s="1427">
        <f>L85</f>
        <v>1961</v>
      </c>
      <c r="M86" s="1428">
        <f>M85</f>
        <v>861</v>
      </c>
      <c r="N86" s="2454"/>
      <c r="O86" s="1440"/>
      <c r="P86" s="1440"/>
      <c r="Q86" s="1441"/>
      <c r="R86" s="1317"/>
      <c r="S86" s="1317"/>
      <c r="T86" s="1317"/>
      <c r="U86" s="1317"/>
      <c r="V86" s="1317"/>
      <c r="W86" s="1317"/>
    </row>
    <row r="87" spans="1:23">
      <c r="A87" s="1177" t="s">
        <v>33</v>
      </c>
      <c r="B87" s="1180" t="s">
        <v>11</v>
      </c>
      <c r="C87" s="2437" t="s">
        <v>13</v>
      </c>
      <c r="D87" s="2439" t="s">
        <v>711</v>
      </c>
      <c r="E87" s="2441" t="s">
        <v>39</v>
      </c>
      <c r="F87" s="2443" t="s">
        <v>50</v>
      </c>
      <c r="G87" s="1439" t="s">
        <v>35</v>
      </c>
      <c r="H87" s="533">
        <f>I87+K87</f>
        <v>77</v>
      </c>
      <c r="I87" s="521">
        <v>77</v>
      </c>
      <c r="J87" s="521"/>
      <c r="K87" s="522"/>
      <c r="L87" s="523">
        <v>70</v>
      </c>
      <c r="M87" s="571">
        <v>70</v>
      </c>
      <c r="N87" s="2445"/>
      <c r="O87" s="989"/>
      <c r="P87" s="989"/>
      <c r="Q87" s="991"/>
      <c r="R87" s="1317"/>
      <c r="S87" s="1317"/>
      <c r="T87" s="1317"/>
      <c r="U87" s="1317"/>
      <c r="V87" s="1317"/>
      <c r="W87" s="1317"/>
    </row>
    <row r="88" spans="1:23" ht="13.5" thickBot="1">
      <c r="A88" s="535"/>
      <c r="B88" s="1182"/>
      <c r="C88" s="2438"/>
      <c r="D88" s="2440"/>
      <c r="E88" s="2442"/>
      <c r="F88" s="2444"/>
      <c r="G88" s="24" t="s">
        <v>12</v>
      </c>
      <c r="H88" s="1424">
        <f t="shared" ref="H88:M88" si="11">H87</f>
        <v>77</v>
      </c>
      <c r="I88" s="1424">
        <f t="shared" si="11"/>
        <v>77</v>
      </c>
      <c r="J88" s="1424">
        <f t="shared" si="11"/>
        <v>0</v>
      </c>
      <c r="K88" s="1428">
        <f t="shared" si="11"/>
        <v>0</v>
      </c>
      <c r="L88" s="1427">
        <f t="shared" si="11"/>
        <v>70</v>
      </c>
      <c r="M88" s="1424">
        <f t="shared" si="11"/>
        <v>70</v>
      </c>
      <c r="N88" s="2446"/>
      <c r="O88" s="1442"/>
      <c r="P88" s="1443"/>
      <c r="Q88" s="1444"/>
      <c r="R88" s="1317"/>
      <c r="S88" s="1317"/>
      <c r="T88" s="1317"/>
      <c r="U88" s="1317"/>
      <c r="V88" s="1317"/>
      <c r="W88" s="1317"/>
    </row>
    <row r="89" spans="1:23">
      <c r="A89" s="1177" t="s">
        <v>33</v>
      </c>
      <c r="B89" s="1180" t="s">
        <v>11</v>
      </c>
      <c r="C89" s="2437" t="s">
        <v>33</v>
      </c>
      <c r="D89" s="2439" t="s">
        <v>712</v>
      </c>
      <c r="E89" s="2441" t="s">
        <v>39</v>
      </c>
      <c r="F89" s="2443" t="s">
        <v>50</v>
      </c>
      <c r="G89" s="1439" t="s">
        <v>35</v>
      </c>
      <c r="H89" s="533">
        <f>I89+K89</f>
        <v>0</v>
      </c>
      <c r="I89" s="521"/>
      <c r="J89" s="521"/>
      <c r="K89" s="522"/>
      <c r="L89" s="523"/>
      <c r="M89" s="571"/>
      <c r="N89" s="2445"/>
      <c r="O89" s="989"/>
      <c r="P89" s="989"/>
      <c r="Q89" s="991"/>
      <c r="R89" s="1317"/>
      <c r="S89" s="1317"/>
      <c r="T89" s="1317"/>
      <c r="U89" s="1317"/>
      <c r="V89" s="1317"/>
      <c r="W89" s="1317"/>
    </row>
    <row r="90" spans="1:23" ht="13.5" thickBot="1">
      <c r="A90" s="535"/>
      <c r="B90" s="1182"/>
      <c r="C90" s="2438"/>
      <c r="D90" s="2440"/>
      <c r="E90" s="2442"/>
      <c r="F90" s="2444"/>
      <c r="G90" s="24" t="s">
        <v>12</v>
      </c>
      <c r="H90" s="1424">
        <f t="shared" ref="H90:M90" si="12">H89</f>
        <v>0</v>
      </c>
      <c r="I90" s="1424">
        <f t="shared" si="12"/>
        <v>0</v>
      </c>
      <c r="J90" s="1424">
        <f t="shared" si="12"/>
        <v>0</v>
      </c>
      <c r="K90" s="1424">
        <f t="shared" si="12"/>
        <v>0</v>
      </c>
      <c r="L90" s="1424">
        <f t="shared" si="12"/>
        <v>0</v>
      </c>
      <c r="M90" s="1424">
        <f t="shared" si="12"/>
        <v>0</v>
      </c>
      <c r="N90" s="2446"/>
      <c r="O90" s="1442"/>
      <c r="P90" s="1443"/>
      <c r="Q90" s="1444"/>
      <c r="R90" s="1317"/>
      <c r="S90" s="1317"/>
      <c r="T90" s="1317"/>
      <c r="U90" s="1317"/>
      <c r="V90" s="1317"/>
      <c r="W90" s="1317"/>
    </row>
    <row r="91" spans="1:23" ht="13.5" thickBot="1">
      <c r="A91" s="1179" t="s">
        <v>33</v>
      </c>
      <c r="B91" s="1187" t="s">
        <v>11</v>
      </c>
      <c r="C91" s="2425" t="s">
        <v>14</v>
      </c>
      <c r="D91" s="2426"/>
      <c r="E91" s="2426"/>
      <c r="F91" s="2426"/>
      <c r="G91" s="2426"/>
      <c r="H91" s="1431">
        <f t="shared" ref="H91:M91" si="13">H90+H86+H88</f>
        <v>2249.4</v>
      </c>
      <c r="I91" s="1431">
        <f t="shared" si="13"/>
        <v>77</v>
      </c>
      <c r="J91" s="1431">
        <f t="shared" si="13"/>
        <v>0</v>
      </c>
      <c r="K91" s="1431">
        <f t="shared" si="13"/>
        <v>2172.4</v>
      </c>
      <c r="L91" s="1431">
        <f t="shared" si="13"/>
        <v>2031</v>
      </c>
      <c r="M91" s="1431">
        <f t="shared" si="13"/>
        <v>931</v>
      </c>
      <c r="N91" s="1432"/>
      <c r="O91" s="518"/>
      <c r="P91" s="518"/>
      <c r="Q91" s="519"/>
      <c r="R91" s="1317"/>
      <c r="S91" s="1317"/>
      <c r="T91" s="1317"/>
      <c r="U91" s="1317"/>
      <c r="V91" s="1317"/>
      <c r="W91" s="1317"/>
    </row>
    <row r="92" spans="1:23" ht="13.5" thickBot="1">
      <c r="A92" s="496" t="s">
        <v>33</v>
      </c>
      <c r="B92" s="2427" t="s">
        <v>56</v>
      </c>
      <c r="C92" s="2428"/>
      <c r="D92" s="2428"/>
      <c r="E92" s="2428"/>
      <c r="F92" s="2428"/>
      <c r="G92" s="2428"/>
      <c r="H92" s="1433">
        <f t="shared" ref="H92:M92" si="14">H91</f>
        <v>2249.4</v>
      </c>
      <c r="I92" s="1433">
        <f t="shared" si="14"/>
        <v>77</v>
      </c>
      <c r="J92" s="1433">
        <f t="shared" si="14"/>
        <v>0</v>
      </c>
      <c r="K92" s="1433">
        <f t="shared" si="14"/>
        <v>2172.4</v>
      </c>
      <c r="L92" s="1433">
        <f t="shared" si="14"/>
        <v>2031</v>
      </c>
      <c r="M92" s="1433">
        <f t="shared" si="14"/>
        <v>931</v>
      </c>
      <c r="N92" s="536"/>
      <c r="O92" s="510"/>
      <c r="P92" s="510"/>
      <c r="Q92" s="511"/>
      <c r="R92" s="1317"/>
      <c r="S92" s="1317"/>
      <c r="T92" s="1317"/>
      <c r="U92" s="1317"/>
      <c r="V92" s="1317"/>
      <c r="W92" s="1317"/>
    </row>
    <row r="93" spans="1:23" ht="13.5" thickBot="1">
      <c r="A93" s="12" t="s">
        <v>11</v>
      </c>
      <c r="B93" s="2429" t="s">
        <v>15</v>
      </c>
      <c r="C93" s="2429"/>
      <c r="D93" s="2429"/>
      <c r="E93" s="2429"/>
      <c r="F93" s="2429"/>
      <c r="G93" s="2429"/>
      <c r="H93" s="1446">
        <f t="shared" ref="H93:M93" si="15">H92+H81+H73</f>
        <v>8786.2000000000007</v>
      </c>
      <c r="I93" s="1446">
        <f>I92+I81+I73</f>
        <v>6538.8000000000011</v>
      </c>
      <c r="J93" s="1445">
        <f>J92+J81+J73</f>
        <v>5351</v>
      </c>
      <c r="K93" s="1446">
        <f t="shared" si="15"/>
        <v>2247.4</v>
      </c>
      <c r="L93" s="1446">
        <f>L92+L81+L73</f>
        <v>8319.5</v>
      </c>
      <c r="M93" s="1446">
        <f t="shared" si="15"/>
        <v>7597.5</v>
      </c>
      <c r="N93" s="2430"/>
      <c r="O93" s="2431"/>
      <c r="P93" s="2431"/>
      <c r="Q93" s="2432"/>
      <c r="R93" s="1317"/>
      <c r="S93" s="1317"/>
      <c r="T93" s="1317"/>
      <c r="U93" s="1317"/>
      <c r="V93" s="1317"/>
      <c r="W93" s="1317"/>
    </row>
    <row r="94" spans="1:23">
      <c r="A94" s="2433"/>
      <c r="B94" s="2434"/>
      <c r="C94" s="2434"/>
      <c r="D94" s="2434"/>
      <c r="E94" s="2434"/>
      <c r="F94" s="2434"/>
      <c r="G94" s="2434"/>
      <c r="H94" s="2434"/>
      <c r="I94" s="2434"/>
      <c r="J94" s="2434"/>
      <c r="K94" s="2434"/>
      <c r="L94" s="2434"/>
      <c r="M94" s="2434"/>
      <c r="N94" s="2434"/>
      <c r="O94" s="491"/>
      <c r="P94" s="491"/>
      <c r="Q94" s="491"/>
      <c r="R94" s="1447"/>
      <c r="S94" s="1447"/>
      <c r="T94" s="1447"/>
      <c r="U94" s="1447"/>
      <c r="V94" s="1447"/>
      <c r="W94" s="1447"/>
    </row>
    <row r="95" spans="1:23">
      <c r="A95" s="1448"/>
      <c r="B95" s="1449"/>
      <c r="C95" s="1449"/>
      <c r="D95" s="1449"/>
      <c r="E95" s="1449"/>
      <c r="F95" s="1449"/>
      <c r="G95" s="1449"/>
      <c r="H95" s="1449"/>
      <c r="I95" s="1449"/>
      <c r="J95" s="1449"/>
      <c r="K95" s="1449"/>
      <c r="L95" s="1449"/>
      <c r="M95" s="1449"/>
      <c r="N95" s="1449"/>
      <c r="O95" s="491"/>
      <c r="P95" s="491"/>
      <c r="Q95" s="491"/>
      <c r="R95" s="1447"/>
      <c r="S95" s="1447"/>
      <c r="T95" s="1447"/>
      <c r="U95" s="1447"/>
      <c r="V95" s="1447"/>
      <c r="W95" s="1447"/>
    </row>
    <row r="96" spans="1:23">
      <c r="A96" s="1448"/>
      <c r="B96" s="1449"/>
      <c r="C96" s="1449"/>
      <c r="D96" s="1449"/>
      <c r="E96" s="1449"/>
      <c r="F96" s="1449"/>
      <c r="G96" s="1449"/>
      <c r="H96" s="1449"/>
      <c r="I96" s="1449"/>
      <c r="J96" s="1449"/>
      <c r="K96" s="1449"/>
      <c r="L96" s="1449"/>
      <c r="M96" s="1449"/>
      <c r="N96" s="1449"/>
      <c r="O96" s="491"/>
      <c r="P96" s="491"/>
      <c r="Q96" s="491"/>
      <c r="R96" s="1447"/>
      <c r="S96" s="1447"/>
      <c r="T96" s="1447"/>
      <c r="U96" s="1447"/>
      <c r="V96" s="1447"/>
      <c r="W96" s="1447"/>
    </row>
    <row r="97" spans="1:23">
      <c r="A97" s="1448"/>
      <c r="B97" s="1449"/>
      <c r="C97" s="1449"/>
      <c r="D97" s="1449"/>
      <c r="E97" s="1449"/>
      <c r="F97" s="1449"/>
      <c r="G97" s="1449"/>
      <c r="H97" s="1449"/>
      <c r="I97" s="1449"/>
      <c r="J97" s="1449"/>
      <c r="K97" s="1449"/>
      <c r="L97" s="1449"/>
      <c r="M97" s="1449"/>
      <c r="N97" s="1449"/>
      <c r="O97" s="491"/>
      <c r="P97" s="491"/>
      <c r="Q97" s="491"/>
      <c r="R97" s="1447"/>
      <c r="S97" s="1447"/>
      <c r="T97" s="1447"/>
      <c r="U97" s="1447"/>
      <c r="V97" s="1447"/>
      <c r="W97" s="1447"/>
    </row>
    <row r="98" spans="1:23">
      <c r="A98" s="488"/>
      <c r="B98" s="489"/>
      <c r="C98" s="489"/>
      <c r="D98" s="489"/>
      <c r="E98" s="489"/>
      <c r="F98" s="512"/>
      <c r="G98" s="512"/>
      <c r="H98" s="512"/>
      <c r="I98" s="512"/>
      <c r="J98" s="512"/>
      <c r="K98" s="512"/>
      <c r="L98" s="512"/>
      <c r="M98" s="512"/>
      <c r="N98" s="491"/>
      <c r="O98" s="491"/>
      <c r="P98" s="491"/>
      <c r="Q98" s="491"/>
      <c r="R98" s="1447"/>
      <c r="S98" s="1447"/>
      <c r="T98" s="1447"/>
      <c r="U98" s="1447"/>
      <c r="V98" s="1447"/>
      <c r="W98" s="1447"/>
    </row>
    <row r="99" spans="1:23" ht="13.5" thickBot="1">
      <c r="A99" s="488"/>
      <c r="B99" s="489"/>
      <c r="C99" s="489"/>
      <c r="D99" s="489"/>
      <c r="E99" s="489"/>
      <c r="F99" s="2435" t="s">
        <v>16</v>
      </c>
      <c r="G99" s="2436"/>
      <c r="H99" s="2436"/>
      <c r="I99" s="2436"/>
      <c r="J99" s="2436"/>
      <c r="K99" s="2436"/>
      <c r="L99" s="2436"/>
      <c r="M99" s="2436"/>
      <c r="N99" s="491"/>
      <c r="O99" s="491"/>
      <c r="P99" s="491"/>
      <c r="Q99" s="491"/>
      <c r="R99" s="1447"/>
      <c r="S99" s="1447"/>
      <c r="T99" s="1447"/>
      <c r="U99" s="1447"/>
      <c r="V99" s="1447"/>
      <c r="W99" s="1447"/>
    </row>
    <row r="100" spans="1:23" ht="40.15" customHeight="1" thickBot="1">
      <c r="A100" s="487"/>
      <c r="B100" s="487"/>
      <c r="C100" s="2415" t="s">
        <v>17</v>
      </c>
      <c r="D100" s="2416"/>
      <c r="E100" s="2416"/>
      <c r="F100" s="2416"/>
      <c r="G100" s="2417"/>
      <c r="H100" s="2418" t="s">
        <v>713</v>
      </c>
      <c r="I100" s="2419"/>
      <c r="J100" s="2419"/>
      <c r="K100" s="2420"/>
      <c r="L100" s="513"/>
      <c r="M100" s="513"/>
      <c r="N100" s="487"/>
      <c r="O100" s="537"/>
      <c r="P100" s="487"/>
      <c r="Q100" s="487"/>
      <c r="R100" s="1317"/>
      <c r="S100" s="1317"/>
      <c r="T100" s="1317"/>
      <c r="U100" s="1317"/>
      <c r="V100" s="1317"/>
      <c r="W100" s="1317"/>
    </row>
    <row r="101" spans="1:23" ht="13.5" thickBot="1">
      <c r="A101" s="487"/>
      <c r="B101" s="487"/>
      <c r="C101" s="2405" t="s">
        <v>18</v>
      </c>
      <c r="D101" s="2406"/>
      <c r="E101" s="2406"/>
      <c r="F101" s="2406"/>
      <c r="G101" s="2407"/>
      <c r="H101" s="2408">
        <f>H102+H103+H104+H105+H106+H107</f>
        <v>8786.2000000000007</v>
      </c>
      <c r="I101" s="2409"/>
      <c r="J101" s="2409"/>
      <c r="K101" s="2410"/>
      <c r="L101" s="513"/>
      <c r="M101" s="513"/>
      <c r="N101" s="487"/>
      <c r="O101" s="537"/>
      <c r="P101" s="487"/>
      <c r="Q101" s="487"/>
      <c r="R101" s="1317"/>
      <c r="S101" s="1317"/>
      <c r="T101" s="1317"/>
      <c r="U101" s="1317"/>
      <c r="V101" s="1317"/>
      <c r="W101" s="1317"/>
    </row>
    <row r="102" spans="1:23">
      <c r="A102" s="487"/>
      <c r="B102" s="487"/>
      <c r="C102" s="2393" t="s">
        <v>57</v>
      </c>
      <c r="D102" s="2394"/>
      <c r="E102" s="2394"/>
      <c r="F102" s="2394"/>
      <c r="G102" s="2421"/>
      <c r="H102" s="2422">
        <v>8376.2000000000007</v>
      </c>
      <c r="I102" s="2423"/>
      <c r="J102" s="2423"/>
      <c r="K102" s="2424"/>
      <c r="L102" s="513"/>
      <c r="M102" s="513"/>
      <c r="N102" s="487"/>
      <c r="O102" s="537"/>
      <c r="P102" s="487"/>
      <c r="Q102" s="487"/>
      <c r="R102" s="1317"/>
      <c r="S102" s="1317"/>
      <c r="T102" s="1317"/>
      <c r="U102" s="1317"/>
      <c r="V102" s="1317"/>
      <c r="W102" s="1317"/>
    </row>
    <row r="103" spans="1:23">
      <c r="A103" s="487"/>
      <c r="B103" s="487"/>
      <c r="C103" s="2411" t="s">
        <v>58</v>
      </c>
      <c r="D103" s="2412"/>
      <c r="E103" s="2412"/>
      <c r="F103" s="2412"/>
      <c r="G103" s="2413"/>
      <c r="H103" s="2396">
        <v>0</v>
      </c>
      <c r="I103" s="2386"/>
      <c r="J103" s="2386"/>
      <c r="K103" s="2387"/>
      <c r="L103" s="513"/>
      <c r="M103" s="513"/>
      <c r="N103" s="487"/>
      <c r="O103" s="537"/>
      <c r="P103" s="487"/>
      <c r="Q103" s="487"/>
      <c r="R103" s="1317"/>
      <c r="S103" s="1317"/>
      <c r="T103" s="1317"/>
      <c r="U103" s="1317"/>
      <c r="V103" s="1317"/>
      <c r="W103" s="1317"/>
    </row>
    <row r="104" spans="1:23">
      <c r="A104" s="487"/>
      <c r="B104" s="487"/>
      <c r="C104" s="2383" t="s">
        <v>68</v>
      </c>
      <c r="D104" s="2384"/>
      <c r="E104" s="2384"/>
      <c r="F104" s="2384"/>
      <c r="G104" s="2414"/>
      <c r="H104" s="2396">
        <v>329.1</v>
      </c>
      <c r="I104" s="2386"/>
      <c r="J104" s="2386"/>
      <c r="K104" s="2387"/>
      <c r="L104" s="513"/>
      <c r="M104" s="513"/>
      <c r="N104" s="487"/>
      <c r="O104" s="537"/>
      <c r="P104" s="487"/>
      <c r="Q104" s="487"/>
      <c r="R104" s="1317"/>
      <c r="S104" s="1317"/>
      <c r="T104" s="1317"/>
      <c r="U104" s="1317"/>
      <c r="V104" s="1317"/>
      <c r="W104" s="1317"/>
    </row>
    <row r="105" spans="1:23">
      <c r="A105" s="487"/>
      <c r="B105" s="487"/>
      <c r="C105" s="2411" t="s">
        <v>69</v>
      </c>
      <c r="D105" s="2412"/>
      <c r="E105" s="2412"/>
      <c r="F105" s="2412"/>
      <c r="G105" s="2413"/>
      <c r="H105" s="2396">
        <v>23.8</v>
      </c>
      <c r="I105" s="2386"/>
      <c r="J105" s="2386"/>
      <c r="K105" s="2387"/>
      <c r="L105" s="513"/>
      <c r="M105" s="513"/>
      <c r="N105" s="487"/>
      <c r="O105" s="537"/>
      <c r="P105" s="487"/>
      <c r="Q105" s="487"/>
      <c r="R105" s="1317"/>
      <c r="S105" s="1317"/>
      <c r="T105" s="1317"/>
      <c r="U105" s="1317"/>
      <c r="V105" s="1317"/>
      <c r="W105" s="1317"/>
    </row>
    <row r="106" spans="1:23">
      <c r="A106" s="487"/>
      <c r="B106" s="487"/>
      <c r="C106" s="2393" t="s">
        <v>59</v>
      </c>
      <c r="D106" s="2394"/>
      <c r="E106" s="2394"/>
      <c r="F106" s="2394"/>
      <c r="G106" s="2395"/>
      <c r="H106" s="2396"/>
      <c r="I106" s="2397"/>
      <c r="J106" s="2397"/>
      <c r="K106" s="2398"/>
      <c r="L106" s="513"/>
      <c r="M106" s="513"/>
      <c r="N106" s="487"/>
      <c r="O106" s="537"/>
      <c r="P106" s="487"/>
      <c r="Q106" s="487"/>
      <c r="R106" s="1317"/>
      <c r="S106" s="1317"/>
      <c r="T106" s="1317"/>
      <c r="U106" s="1317"/>
      <c r="V106" s="1317"/>
      <c r="W106" s="1317"/>
    </row>
    <row r="107" spans="1:23" ht="13.5" thickBot="1">
      <c r="A107" s="487"/>
      <c r="B107" s="487"/>
      <c r="C107" s="2399" t="s">
        <v>60</v>
      </c>
      <c r="D107" s="2400"/>
      <c r="E107" s="2400"/>
      <c r="F107" s="2400"/>
      <c r="G107" s="2401"/>
      <c r="H107" s="2402">
        <v>57.1</v>
      </c>
      <c r="I107" s="2403"/>
      <c r="J107" s="2403"/>
      <c r="K107" s="2404"/>
      <c r="L107" s="513"/>
      <c r="M107" s="513"/>
      <c r="N107" s="487"/>
      <c r="O107" s="537"/>
      <c r="P107" s="487"/>
      <c r="Q107" s="487"/>
      <c r="R107" s="1317"/>
      <c r="S107" s="1317"/>
      <c r="T107" s="1317"/>
      <c r="U107" s="1317"/>
      <c r="V107" s="1317"/>
      <c r="W107" s="1317"/>
    </row>
    <row r="108" spans="1:23" ht="13.5" thickBot="1">
      <c r="A108" s="487"/>
      <c r="B108" s="487"/>
      <c r="C108" s="2405" t="s">
        <v>19</v>
      </c>
      <c r="D108" s="2406"/>
      <c r="E108" s="2406"/>
      <c r="F108" s="2406"/>
      <c r="G108" s="2407"/>
      <c r="H108" s="2408">
        <f>H109*1</f>
        <v>0</v>
      </c>
      <c r="I108" s="2409"/>
      <c r="J108" s="2409"/>
      <c r="K108" s="2410"/>
      <c r="L108" s="513"/>
      <c r="M108" s="513"/>
      <c r="N108" s="487"/>
      <c r="O108" s="537"/>
      <c r="P108" s="487"/>
      <c r="Q108" s="487"/>
      <c r="R108" s="1317"/>
      <c r="S108" s="1317"/>
      <c r="T108" s="1317"/>
      <c r="U108" s="1317"/>
      <c r="V108" s="1317"/>
      <c r="W108" s="1317"/>
    </row>
    <row r="109" spans="1:23" ht="13.5" thickBot="1">
      <c r="A109" s="487"/>
      <c r="B109" s="487"/>
      <c r="C109" s="2383" t="s">
        <v>61</v>
      </c>
      <c r="D109" s="2384"/>
      <c r="E109" s="2384"/>
      <c r="F109" s="2384"/>
      <c r="G109" s="2385"/>
      <c r="H109" s="2386">
        <v>0</v>
      </c>
      <c r="I109" s="2386"/>
      <c r="J109" s="2386"/>
      <c r="K109" s="2387"/>
      <c r="L109" s="513"/>
      <c r="M109" s="513"/>
      <c r="N109" s="487"/>
      <c r="O109" s="537"/>
      <c r="P109" s="487"/>
      <c r="Q109" s="487"/>
      <c r="R109" s="1317"/>
      <c r="S109" s="1317"/>
      <c r="T109" s="1317"/>
      <c r="U109" s="1317"/>
      <c r="V109" s="1317"/>
      <c r="W109" s="1317"/>
    </row>
    <row r="110" spans="1:23" ht="13.5" thickBot="1">
      <c r="A110" s="487"/>
      <c r="B110" s="487"/>
      <c r="C110" s="2388" t="s">
        <v>20</v>
      </c>
      <c r="D110" s="2389"/>
      <c r="E110" s="2389"/>
      <c r="F110" s="2389"/>
      <c r="G110" s="2390"/>
      <c r="H110" s="2391">
        <f>H108+H101</f>
        <v>8786.2000000000007</v>
      </c>
      <c r="I110" s="2391"/>
      <c r="J110" s="2391"/>
      <c r="K110" s="2392"/>
      <c r="L110" s="487"/>
      <c r="M110" s="487"/>
      <c r="N110" s="487"/>
      <c r="O110" s="537"/>
      <c r="P110" s="487"/>
      <c r="Q110" s="487"/>
      <c r="R110" s="1317"/>
      <c r="S110" s="1317"/>
      <c r="T110" s="1317"/>
      <c r="U110" s="1317"/>
      <c r="V110" s="1317"/>
      <c r="W110" s="1317"/>
    </row>
  </sheetData>
  <mergeCells count="222">
    <mergeCell ref="N1:Q1"/>
    <mergeCell ref="D3:W3"/>
    <mergeCell ref="A4:A6"/>
    <mergeCell ref="B4:B6"/>
    <mergeCell ref="C4:C6"/>
    <mergeCell ref="D4:D6"/>
    <mergeCell ref="E4:E6"/>
    <mergeCell ref="F4:F6"/>
    <mergeCell ref="G4:G6"/>
    <mergeCell ref="H4:K4"/>
    <mergeCell ref="A11:A15"/>
    <mergeCell ref="B11:B15"/>
    <mergeCell ref="C11:C15"/>
    <mergeCell ref="D11:D15"/>
    <mergeCell ref="E11:E15"/>
    <mergeCell ref="F11:F15"/>
    <mergeCell ref="L4:L6"/>
    <mergeCell ref="M4:M6"/>
    <mergeCell ref="N4:Q4"/>
    <mergeCell ref="H5:H6"/>
    <mergeCell ref="I5:J5"/>
    <mergeCell ref="K5:K6"/>
    <mergeCell ref="N5:N6"/>
    <mergeCell ref="O5:Q5"/>
    <mergeCell ref="N18:N19"/>
    <mergeCell ref="C21:C23"/>
    <mergeCell ref="D21:D23"/>
    <mergeCell ref="E21:E23"/>
    <mergeCell ref="F21:F23"/>
    <mergeCell ref="N21:N23"/>
    <mergeCell ref="B7:Q7"/>
    <mergeCell ref="B8:P8"/>
    <mergeCell ref="C9:Q9"/>
    <mergeCell ref="C10:M10"/>
    <mergeCell ref="C24:C28"/>
    <mergeCell ref="D24:D28"/>
    <mergeCell ref="E24:E28"/>
    <mergeCell ref="F24:F28"/>
    <mergeCell ref="C29:C30"/>
    <mergeCell ref="D29:D30"/>
    <mergeCell ref="E29:E30"/>
    <mergeCell ref="F29:F30"/>
    <mergeCell ref="C16:C20"/>
    <mergeCell ref="D16:D20"/>
    <mergeCell ref="E16:E20"/>
    <mergeCell ref="F16:F20"/>
    <mergeCell ref="N29:N30"/>
    <mergeCell ref="C31:G31"/>
    <mergeCell ref="C32:Q32"/>
    <mergeCell ref="A33:A35"/>
    <mergeCell ref="B33:B35"/>
    <mergeCell ref="C33:C35"/>
    <mergeCell ref="D33:D35"/>
    <mergeCell ref="E33:E35"/>
    <mergeCell ref="F33:F35"/>
    <mergeCell ref="N33:N35"/>
    <mergeCell ref="N36:N38"/>
    <mergeCell ref="A39:A40"/>
    <mergeCell ref="B39:B40"/>
    <mergeCell ref="C39:C40"/>
    <mergeCell ref="D39:D40"/>
    <mergeCell ref="E39:E40"/>
    <mergeCell ref="F39:F40"/>
    <mergeCell ref="N39:N40"/>
    <mergeCell ref="A36:A38"/>
    <mergeCell ref="B36:B38"/>
    <mergeCell ref="C36:C38"/>
    <mergeCell ref="D36:D38"/>
    <mergeCell ref="E36:E38"/>
    <mergeCell ref="F36:F38"/>
    <mergeCell ref="N41:N42"/>
    <mergeCell ref="A43:A44"/>
    <mergeCell ref="B43:B44"/>
    <mergeCell ref="C43:C44"/>
    <mergeCell ref="D43:D44"/>
    <mergeCell ref="E43:E44"/>
    <mergeCell ref="F43:F44"/>
    <mergeCell ref="N43:N44"/>
    <mergeCell ref="A41:A42"/>
    <mergeCell ref="B41:B42"/>
    <mergeCell ref="C41:C42"/>
    <mergeCell ref="D41:D42"/>
    <mergeCell ref="E41:E42"/>
    <mergeCell ref="F41:F42"/>
    <mergeCell ref="A49:A50"/>
    <mergeCell ref="B49:B50"/>
    <mergeCell ref="C49:C50"/>
    <mergeCell ref="E49:E50"/>
    <mergeCell ref="F49:F50"/>
    <mergeCell ref="N49:N50"/>
    <mergeCell ref="N45:N46"/>
    <mergeCell ref="A47:A48"/>
    <mergeCell ref="B47:B48"/>
    <mergeCell ref="C47:C48"/>
    <mergeCell ref="D47:D48"/>
    <mergeCell ref="E47:E48"/>
    <mergeCell ref="F47:F48"/>
    <mergeCell ref="N47:N48"/>
    <mergeCell ref="A45:A46"/>
    <mergeCell ref="B45:B46"/>
    <mergeCell ref="C45:C46"/>
    <mergeCell ref="D45:D46"/>
    <mergeCell ref="E45:E46"/>
    <mergeCell ref="F45:F46"/>
    <mergeCell ref="N51:N52"/>
    <mergeCell ref="A53:A54"/>
    <mergeCell ref="B53:B54"/>
    <mergeCell ref="C53:C54"/>
    <mergeCell ref="D53:D54"/>
    <mergeCell ref="E53:E54"/>
    <mergeCell ref="F53:F54"/>
    <mergeCell ref="N53:N54"/>
    <mergeCell ref="A51:A52"/>
    <mergeCell ref="B51:B52"/>
    <mergeCell ref="C51:C52"/>
    <mergeCell ref="D51:D52"/>
    <mergeCell ref="E51:E52"/>
    <mergeCell ref="F51:F52"/>
    <mergeCell ref="N55:N56"/>
    <mergeCell ref="A57:A58"/>
    <mergeCell ref="B57:B58"/>
    <mergeCell ref="C57:C58"/>
    <mergeCell ref="D57:D58"/>
    <mergeCell ref="E57:E58"/>
    <mergeCell ref="F57:F58"/>
    <mergeCell ref="N57:N58"/>
    <mergeCell ref="A55:A56"/>
    <mergeCell ref="B55:B56"/>
    <mergeCell ref="C55:C56"/>
    <mergeCell ref="D55:D56"/>
    <mergeCell ref="E55:E56"/>
    <mergeCell ref="F55:F56"/>
    <mergeCell ref="N59:N60"/>
    <mergeCell ref="A61:A62"/>
    <mergeCell ref="B61:B62"/>
    <mergeCell ref="C61:C62"/>
    <mergeCell ref="D61:D62"/>
    <mergeCell ref="E61:E62"/>
    <mergeCell ref="F61:F62"/>
    <mergeCell ref="N61:N62"/>
    <mergeCell ref="A59:A60"/>
    <mergeCell ref="B59:B60"/>
    <mergeCell ref="C59:C60"/>
    <mergeCell ref="D59:D60"/>
    <mergeCell ref="E59:E60"/>
    <mergeCell ref="F59:F60"/>
    <mergeCell ref="C63:G63"/>
    <mergeCell ref="C64:Q64"/>
    <mergeCell ref="A65:A67"/>
    <mergeCell ref="B65:B67"/>
    <mergeCell ref="C65:C67"/>
    <mergeCell ref="D65:D67"/>
    <mergeCell ref="E65:E67"/>
    <mergeCell ref="F65:F67"/>
    <mergeCell ref="N65:N67"/>
    <mergeCell ref="C68:G68"/>
    <mergeCell ref="C69:Q69"/>
    <mergeCell ref="A70:A71"/>
    <mergeCell ref="B70:B71"/>
    <mergeCell ref="C70:C71"/>
    <mergeCell ref="D70:D71"/>
    <mergeCell ref="E70:E71"/>
    <mergeCell ref="F70:F71"/>
    <mergeCell ref="N70:N71"/>
    <mergeCell ref="C72:G72"/>
    <mergeCell ref="B73:G73"/>
    <mergeCell ref="B74:Q74"/>
    <mergeCell ref="C75:Q75"/>
    <mergeCell ref="C76:C79"/>
    <mergeCell ref="D76:D79"/>
    <mergeCell ref="E76:E79"/>
    <mergeCell ref="F76:F79"/>
    <mergeCell ref="G76:G78"/>
    <mergeCell ref="N76:N77"/>
    <mergeCell ref="N78:N79"/>
    <mergeCell ref="C80:G80"/>
    <mergeCell ref="B81:G81"/>
    <mergeCell ref="B82:Q82"/>
    <mergeCell ref="C83:Q83"/>
    <mergeCell ref="C85:C86"/>
    <mergeCell ref="D85:D86"/>
    <mergeCell ref="E85:E86"/>
    <mergeCell ref="F85:F86"/>
    <mergeCell ref="N85:N86"/>
    <mergeCell ref="C91:G91"/>
    <mergeCell ref="B92:G92"/>
    <mergeCell ref="B93:G93"/>
    <mergeCell ref="N93:Q93"/>
    <mergeCell ref="A94:N94"/>
    <mergeCell ref="F99:M99"/>
    <mergeCell ref="C87:C88"/>
    <mergeCell ref="D87:D88"/>
    <mergeCell ref="E87:E88"/>
    <mergeCell ref="F87:F88"/>
    <mergeCell ref="N87:N88"/>
    <mergeCell ref="C89:C90"/>
    <mergeCell ref="D89:D90"/>
    <mergeCell ref="E89:E90"/>
    <mergeCell ref="F89:F90"/>
    <mergeCell ref="N89:N90"/>
    <mergeCell ref="C103:G103"/>
    <mergeCell ref="H103:K103"/>
    <mergeCell ref="C104:G104"/>
    <mergeCell ref="H104:K104"/>
    <mergeCell ref="C105:G105"/>
    <mergeCell ref="H105:K105"/>
    <mergeCell ref="C100:G100"/>
    <mergeCell ref="H100:K100"/>
    <mergeCell ref="C101:G101"/>
    <mergeCell ref="H101:K101"/>
    <mergeCell ref="C102:G102"/>
    <mergeCell ref="H102:K102"/>
    <mergeCell ref="C109:G109"/>
    <mergeCell ref="H109:K109"/>
    <mergeCell ref="C110:G110"/>
    <mergeCell ref="H110:K110"/>
    <mergeCell ref="C106:G106"/>
    <mergeCell ref="H106:K106"/>
    <mergeCell ref="C107:G107"/>
    <mergeCell ref="H107:K107"/>
    <mergeCell ref="C108:G108"/>
    <mergeCell ref="H108:K108"/>
  </mergeCells>
  <pageMargins left="0.7" right="0.7" top="0.75" bottom="0.75" header="0.3" footer="0.3"/>
  <pageSetup paperSize="9"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63"/>
  <sheetViews>
    <sheetView topLeftCell="A16" workbookViewId="0">
      <selection activeCell="M51" sqref="M51"/>
    </sheetView>
  </sheetViews>
  <sheetFormatPr defaultRowHeight="12.75"/>
  <cols>
    <col min="1" max="1" width="2.7109375" customWidth="1"/>
    <col min="2" max="3" width="2.5703125" customWidth="1"/>
    <col min="4" max="4" width="34.28515625" customWidth="1"/>
    <col min="5" max="5" width="7.85546875" customWidth="1"/>
    <col min="6" max="6" width="4.42578125" customWidth="1"/>
    <col min="7" max="7" width="4.7109375" customWidth="1"/>
    <col min="8" max="8" width="6.5703125" customWidth="1"/>
    <col min="9" max="9" width="5.42578125" customWidth="1"/>
    <col min="10" max="10" width="5.7109375" customWidth="1"/>
    <col min="11" max="12" width="5.5703125" customWidth="1"/>
    <col min="13" max="13" width="5.42578125" customWidth="1"/>
    <col min="14" max="14" width="28.42578125" customWidth="1"/>
    <col min="15" max="15" width="4.140625" customWidth="1"/>
    <col min="16" max="16" width="3.5703125" customWidth="1"/>
    <col min="17" max="17" width="3.85546875" customWidth="1"/>
    <col min="18" max="23" width="9.140625" customWidth="1"/>
  </cols>
  <sheetData>
    <row r="2" spans="1:23">
      <c r="A2" s="486"/>
      <c r="B2" s="486"/>
      <c r="C2" s="486"/>
      <c r="D2" s="486"/>
      <c r="E2" s="486"/>
      <c r="F2" s="486"/>
      <c r="G2" s="486"/>
      <c r="H2" s="486"/>
      <c r="I2" s="486"/>
      <c r="J2" s="486"/>
      <c r="K2" s="486"/>
      <c r="L2" s="486"/>
      <c r="M2" s="486"/>
      <c r="N2" s="486"/>
      <c r="O2" s="486"/>
      <c r="P2" s="486"/>
      <c r="Q2" s="486"/>
      <c r="R2" s="486"/>
      <c r="S2" s="486"/>
      <c r="T2" s="486"/>
      <c r="U2" s="486"/>
      <c r="V2" s="486"/>
      <c r="W2" s="486"/>
    </row>
    <row r="3" spans="1:23" ht="15.75">
      <c r="A3" s="486"/>
      <c r="B3" s="487"/>
      <c r="C3" s="487"/>
      <c r="D3" s="2306" t="s">
        <v>1000</v>
      </c>
      <c r="E3" s="164"/>
      <c r="F3" s="487"/>
      <c r="G3" s="492"/>
      <c r="H3" s="487"/>
      <c r="I3" s="487"/>
      <c r="J3" s="487"/>
      <c r="K3" s="487"/>
      <c r="L3" s="561"/>
      <c r="M3" s="544"/>
      <c r="N3" s="544"/>
      <c r="O3" s="544"/>
      <c r="P3" s="544"/>
      <c r="Q3" s="544"/>
      <c r="R3" s="513"/>
      <c r="S3" s="513"/>
      <c r="T3" s="513"/>
      <c r="U3" s="513"/>
      <c r="V3" s="513"/>
      <c r="W3" s="513"/>
    </row>
    <row r="4" spans="1:23" ht="13.5" thickBot="1">
      <c r="A4" s="486"/>
      <c r="B4" s="10"/>
      <c r="C4" s="10"/>
      <c r="D4" s="2949" t="s">
        <v>32</v>
      </c>
      <c r="E4" s="2949"/>
      <c r="F4" s="2949"/>
      <c r="G4" s="2949"/>
      <c r="H4" s="2949"/>
      <c r="I4" s="2949"/>
      <c r="J4" s="2949"/>
      <c r="K4" s="2949"/>
      <c r="L4" s="2949"/>
      <c r="M4" s="2949"/>
      <c r="N4" s="2949"/>
      <c r="O4" s="2949"/>
      <c r="P4" s="2949"/>
      <c r="Q4" s="2949"/>
      <c r="R4" s="2949"/>
      <c r="S4" s="2949"/>
      <c r="T4" s="2949"/>
      <c r="U4" s="2949"/>
      <c r="V4" s="2949"/>
      <c r="W4" s="2949"/>
    </row>
    <row r="5" spans="1:23" ht="43.15" customHeight="1">
      <c r="A5" s="2563" t="s">
        <v>0</v>
      </c>
      <c r="B5" s="2566" t="s">
        <v>1</v>
      </c>
      <c r="C5" s="2566" t="s">
        <v>2</v>
      </c>
      <c r="D5" s="2569" t="s">
        <v>3</v>
      </c>
      <c r="E5" s="2572" t="s">
        <v>4</v>
      </c>
      <c r="F5" s="2575" t="s">
        <v>5</v>
      </c>
      <c r="G5" s="2545" t="s">
        <v>6</v>
      </c>
      <c r="H5" s="2418" t="s">
        <v>713</v>
      </c>
      <c r="I5" s="2419"/>
      <c r="J5" s="2419"/>
      <c r="K5" s="2420"/>
      <c r="L5" s="2953" t="s">
        <v>1001</v>
      </c>
      <c r="M5" s="2950" t="s">
        <v>374</v>
      </c>
      <c r="N5" s="2548" t="s">
        <v>21</v>
      </c>
      <c r="O5" s="2549"/>
      <c r="P5" s="2549"/>
      <c r="Q5" s="2550"/>
      <c r="R5" s="513"/>
      <c r="S5" s="513"/>
      <c r="T5" s="513"/>
      <c r="U5" s="513"/>
      <c r="V5" s="513"/>
      <c r="W5" s="513"/>
    </row>
    <row r="6" spans="1:23" ht="25.9" customHeight="1">
      <c r="A6" s="2564"/>
      <c r="B6" s="2567"/>
      <c r="C6" s="2567"/>
      <c r="D6" s="2570"/>
      <c r="E6" s="2573"/>
      <c r="F6" s="2576"/>
      <c r="G6" s="2546"/>
      <c r="H6" s="2551" t="s">
        <v>7</v>
      </c>
      <c r="I6" s="2553" t="s">
        <v>8</v>
      </c>
      <c r="J6" s="2553"/>
      <c r="K6" s="2554" t="s">
        <v>72</v>
      </c>
      <c r="L6" s="3248"/>
      <c r="M6" s="2951"/>
      <c r="N6" s="2556" t="s">
        <v>31</v>
      </c>
      <c r="O6" s="2558" t="s">
        <v>9</v>
      </c>
      <c r="P6" s="2558"/>
      <c r="Q6" s="2559"/>
      <c r="R6" s="513"/>
      <c r="S6" s="513"/>
      <c r="T6" s="513"/>
      <c r="U6" s="513"/>
      <c r="V6" s="513"/>
      <c r="W6" s="513"/>
    </row>
    <row r="7" spans="1:23" ht="89.45" customHeight="1" thickBot="1">
      <c r="A7" s="2565"/>
      <c r="B7" s="2568"/>
      <c r="C7" s="2568"/>
      <c r="D7" s="2571"/>
      <c r="E7" s="2574"/>
      <c r="F7" s="2577"/>
      <c r="G7" s="2547"/>
      <c r="H7" s="2552"/>
      <c r="I7" s="2016" t="s">
        <v>7</v>
      </c>
      <c r="J7" s="2017" t="s">
        <v>10</v>
      </c>
      <c r="K7" s="2555"/>
      <c r="L7" s="2955"/>
      <c r="M7" s="2952"/>
      <c r="N7" s="2557"/>
      <c r="O7" s="493" t="s">
        <v>70</v>
      </c>
      <c r="P7" s="493" t="s">
        <v>371</v>
      </c>
      <c r="Q7" s="494" t="s">
        <v>436</v>
      </c>
      <c r="R7" s="513"/>
      <c r="S7" s="513"/>
      <c r="T7" s="513"/>
      <c r="U7" s="513"/>
      <c r="V7" s="513"/>
      <c r="W7" s="513"/>
    </row>
    <row r="8" spans="1:23" ht="25.15" customHeight="1" thickBot="1">
      <c r="A8" s="495" t="s">
        <v>11</v>
      </c>
      <c r="B8" s="2521" t="s">
        <v>1002</v>
      </c>
      <c r="C8" s="2521"/>
      <c r="D8" s="2521"/>
      <c r="E8" s="2521"/>
      <c r="F8" s="2521"/>
      <c r="G8" s="2521"/>
      <c r="H8" s="2521"/>
      <c r="I8" s="2521"/>
      <c r="J8" s="2521"/>
      <c r="K8" s="2521"/>
      <c r="L8" s="2521"/>
      <c r="M8" s="2521"/>
      <c r="N8" s="2521"/>
      <c r="O8" s="2521"/>
      <c r="P8" s="2521"/>
      <c r="Q8" s="2522"/>
      <c r="R8" s="513"/>
      <c r="S8" s="513"/>
      <c r="T8" s="513"/>
      <c r="U8" s="513"/>
      <c r="V8" s="513"/>
      <c r="W8" s="513"/>
    </row>
    <row r="9" spans="1:23" ht="24" customHeight="1" thickBot="1">
      <c r="A9" s="562" t="s">
        <v>11</v>
      </c>
      <c r="B9" s="2307" t="s">
        <v>11</v>
      </c>
      <c r="C9" s="2524" t="s">
        <v>1003</v>
      </c>
      <c r="D9" s="2524"/>
      <c r="E9" s="2524"/>
      <c r="F9" s="2524"/>
      <c r="G9" s="2524"/>
      <c r="H9" s="2524"/>
      <c r="I9" s="2524"/>
      <c r="J9" s="2524"/>
      <c r="K9" s="2524"/>
      <c r="L9" s="2524"/>
      <c r="M9" s="2524"/>
      <c r="N9" s="2524"/>
      <c r="O9" s="2524"/>
      <c r="P9" s="2524"/>
      <c r="Q9" s="2525"/>
      <c r="R9" s="513"/>
      <c r="S9" s="513"/>
      <c r="T9" s="513"/>
      <c r="U9" s="513"/>
      <c r="V9" s="513"/>
      <c r="W9" s="513"/>
    </row>
    <row r="10" spans="1:23" ht="39" thickBot="1">
      <c r="A10" s="507"/>
      <c r="B10" s="2308"/>
      <c r="C10" s="2309"/>
      <c r="D10" s="2013"/>
      <c r="E10" s="2310"/>
      <c r="F10" s="2310"/>
      <c r="G10" s="2310"/>
      <c r="H10" s="2311"/>
      <c r="I10" s="2309"/>
      <c r="J10" s="2309"/>
      <c r="K10" s="2013"/>
      <c r="L10" s="2310"/>
      <c r="M10" s="2310"/>
      <c r="N10" s="2312" t="s">
        <v>1004</v>
      </c>
      <c r="O10" s="887">
        <v>3.3</v>
      </c>
      <c r="P10" s="887">
        <v>3.3</v>
      </c>
      <c r="Q10" s="2313">
        <v>3.3</v>
      </c>
      <c r="R10" s="513"/>
      <c r="S10" s="513"/>
      <c r="T10" s="513"/>
      <c r="U10" s="513"/>
      <c r="V10" s="513"/>
      <c r="W10" s="513"/>
    </row>
    <row r="11" spans="1:23" ht="63.75">
      <c r="A11" s="2480" t="s">
        <v>11</v>
      </c>
      <c r="B11" s="2978" t="s">
        <v>11</v>
      </c>
      <c r="C11" s="2508" t="s">
        <v>11</v>
      </c>
      <c r="D11" s="2439" t="s">
        <v>1005</v>
      </c>
      <c r="E11" s="3583" t="s">
        <v>1006</v>
      </c>
      <c r="F11" s="3585" t="s">
        <v>1007</v>
      </c>
      <c r="G11" s="2314" t="s">
        <v>35</v>
      </c>
      <c r="H11" s="2315">
        <f>I11+K11</f>
        <v>2421.1999999999998</v>
      </c>
      <c r="I11" s="2316">
        <v>2190.1999999999998</v>
      </c>
      <c r="J11" s="2379">
        <v>1807.3</v>
      </c>
      <c r="K11" s="2317">
        <v>231</v>
      </c>
      <c r="L11" s="2318">
        <v>3972.2</v>
      </c>
      <c r="M11" s="2318">
        <v>4438.6000000000004</v>
      </c>
      <c r="N11" s="2319" t="s">
        <v>1008</v>
      </c>
      <c r="O11" s="2320">
        <v>1970</v>
      </c>
      <c r="P11" s="2320">
        <v>2000</v>
      </c>
      <c r="Q11" s="2321">
        <v>2050</v>
      </c>
      <c r="R11" s="513"/>
      <c r="S11" s="513"/>
      <c r="T11" s="513"/>
      <c r="U11" s="513"/>
      <c r="V11" s="513"/>
      <c r="W11" s="513"/>
    </row>
    <row r="12" spans="1:23" ht="38.25">
      <c r="A12" s="3549"/>
      <c r="B12" s="2979"/>
      <c r="C12" s="2494"/>
      <c r="D12" s="3582"/>
      <c r="E12" s="3584"/>
      <c r="F12" s="3586"/>
      <c r="G12" s="2322" t="s">
        <v>35</v>
      </c>
      <c r="H12" s="2378">
        <f>I12+K12</f>
        <v>406.9</v>
      </c>
      <c r="I12" s="2323">
        <v>406.9</v>
      </c>
      <c r="J12" s="2323">
        <v>0</v>
      </c>
      <c r="K12" s="2324">
        <v>0</v>
      </c>
      <c r="L12" s="2325">
        <v>425</v>
      </c>
      <c r="M12" s="2325">
        <v>450</v>
      </c>
      <c r="N12" s="2326" t="s">
        <v>1009</v>
      </c>
      <c r="O12" s="2327">
        <v>3400</v>
      </c>
      <c r="P12" s="2328">
        <v>3450</v>
      </c>
      <c r="Q12" s="2329">
        <v>3500</v>
      </c>
      <c r="R12" s="513"/>
      <c r="S12" s="513"/>
      <c r="T12" s="513"/>
      <c r="U12" s="513"/>
      <c r="V12" s="513"/>
      <c r="W12" s="513"/>
    </row>
    <row r="13" spans="1:23">
      <c r="A13" s="3549"/>
      <c r="B13" s="2979"/>
      <c r="C13" s="2494"/>
      <c r="D13" s="3582"/>
      <c r="E13" s="3584"/>
      <c r="F13" s="3586"/>
      <c r="G13" s="2330" t="s">
        <v>170</v>
      </c>
      <c r="H13" s="2331">
        <f>I13+K13</f>
        <v>160</v>
      </c>
      <c r="I13" s="2332">
        <v>150.6</v>
      </c>
      <c r="J13" s="2332">
        <v>0</v>
      </c>
      <c r="K13" s="2333">
        <v>9.4</v>
      </c>
      <c r="L13" s="2334">
        <v>200</v>
      </c>
      <c r="M13" s="2334">
        <v>250</v>
      </c>
      <c r="N13" s="2335"/>
      <c r="O13" s="2327"/>
      <c r="P13" s="2328"/>
      <c r="Q13" s="2329"/>
      <c r="R13" s="513"/>
      <c r="S13" s="513"/>
      <c r="T13" s="513"/>
      <c r="U13" s="513"/>
      <c r="V13" s="513"/>
      <c r="W13" s="513"/>
    </row>
    <row r="14" spans="1:23" ht="38.25">
      <c r="A14" s="3549"/>
      <c r="B14" s="2979"/>
      <c r="C14" s="2494"/>
      <c r="D14" s="3582"/>
      <c r="E14" s="3584"/>
      <c r="F14" s="3586"/>
      <c r="G14" s="2336" t="s">
        <v>174</v>
      </c>
      <c r="H14" s="2331">
        <f>I14+K14</f>
        <v>0</v>
      </c>
      <c r="I14" s="2332">
        <v>0</v>
      </c>
      <c r="J14" s="2332">
        <v>0</v>
      </c>
      <c r="K14" s="2333">
        <v>0</v>
      </c>
      <c r="L14" s="2334">
        <v>0</v>
      </c>
      <c r="M14" s="2334">
        <v>0</v>
      </c>
      <c r="N14" s="2335" t="s">
        <v>1010</v>
      </c>
      <c r="O14" s="2327">
        <v>962</v>
      </c>
      <c r="P14" s="2328">
        <v>1004</v>
      </c>
      <c r="Q14" s="2329">
        <v>1044</v>
      </c>
      <c r="R14" s="513"/>
      <c r="S14" s="513"/>
      <c r="T14" s="513"/>
      <c r="U14" s="513"/>
      <c r="V14" s="513"/>
      <c r="W14" s="513"/>
    </row>
    <row r="15" spans="1:23" ht="38.25">
      <c r="A15" s="2011"/>
      <c r="B15" s="2019"/>
      <c r="C15" s="2494"/>
      <c r="D15" s="3582"/>
      <c r="E15" s="3584"/>
      <c r="F15" s="3586"/>
      <c r="G15" s="2337" t="s">
        <v>51</v>
      </c>
      <c r="H15" s="2338">
        <f>I15+K15</f>
        <v>0</v>
      </c>
      <c r="I15" s="2338">
        <v>0</v>
      </c>
      <c r="J15" s="2338">
        <v>0</v>
      </c>
      <c r="K15" s="2339">
        <v>0</v>
      </c>
      <c r="L15" s="2340">
        <v>0</v>
      </c>
      <c r="M15" s="2340">
        <v>0</v>
      </c>
      <c r="N15" s="2326" t="s">
        <v>1011</v>
      </c>
      <c r="O15" s="2327">
        <v>45</v>
      </c>
      <c r="P15" s="2327">
        <v>46</v>
      </c>
      <c r="Q15" s="2341">
        <v>47</v>
      </c>
      <c r="R15" s="513"/>
      <c r="S15" s="513"/>
      <c r="T15" s="513"/>
      <c r="U15" s="513"/>
      <c r="V15" s="513"/>
      <c r="W15" s="513"/>
    </row>
    <row r="16" spans="1:23" ht="30.6" customHeight="1" thickBot="1">
      <c r="A16" s="550"/>
      <c r="B16" s="2020"/>
      <c r="C16" s="2509"/>
      <c r="D16" s="2342"/>
      <c r="E16" s="2343"/>
      <c r="F16" s="2344"/>
      <c r="G16" s="2345" t="s">
        <v>12</v>
      </c>
      <c r="H16" s="2346">
        <f t="shared" ref="H16:M16" si="0">H11+H12+H14+H13+H15</f>
        <v>2988.1</v>
      </c>
      <c r="I16" s="2346">
        <f t="shared" si="0"/>
        <v>2747.7</v>
      </c>
      <c r="J16" s="2380">
        <f t="shared" si="0"/>
        <v>1807.3</v>
      </c>
      <c r="K16" s="2347">
        <f t="shared" si="0"/>
        <v>240.4</v>
      </c>
      <c r="L16" s="2348">
        <f t="shared" si="0"/>
        <v>4597.2</v>
      </c>
      <c r="M16" s="2348">
        <f t="shared" si="0"/>
        <v>5138.6000000000004</v>
      </c>
      <c r="N16" s="2349"/>
      <c r="O16" s="2350"/>
      <c r="P16" s="2349"/>
      <c r="Q16" s="2351"/>
      <c r="R16" s="513"/>
      <c r="S16" s="513"/>
      <c r="T16" s="513"/>
      <c r="U16" s="513"/>
      <c r="V16" s="513"/>
      <c r="W16" s="513"/>
    </row>
    <row r="17" spans="1:23" ht="25.5">
      <c r="A17" s="2480" t="s">
        <v>11</v>
      </c>
      <c r="B17" s="2978" t="s">
        <v>11</v>
      </c>
      <c r="C17" s="2508" t="s">
        <v>13</v>
      </c>
      <c r="D17" s="2439" t="s">
        <v>1012</v>
      </c>
      <c r="E17" s="3466" t="s">
        <v>1013</v>
      </c>
      <c r="F17" s="3558" t="s">
        <v>1014</v>
      </c>
      <c r="G17" s="3569" t="s">
        <v>35</v>
      </c>
      <c r="H17" s="3572">
        <f>I17+K17</f>
        <v>40</v>
      </c>
      <c r="I17" s="3575">
        <v>40</v>
      </c>
      <c r="J17" s="3575">
        <v>0</v>
      </c>
      <c r="K17" s="3578">
        <v>0</v>
      </c>
      <c r="L17" s="3566">
        <v>40</v>
      </c>
      <c r="M17" s="3566">
        <v>40</v>
      </c>
      <c r="N17" s="2352" t="s">
        <v>1015</v>
      </c>
      <c r="O17" s="2320">
        <v>25</v>
      </c>
      <c r="P17" s="2320">
        <v>30</v>
      </c>
      <c r="Q17" s="2321">
        <v>32</v>
      </c>
      <c r="R17" s="513"/>
      <c r="S17" s="513"/>
      <c r="T17" s="513"/>
      <c r="U17" s="513"/>
      <c r="V17" s="513"/>
      <c r="W17" s="513"/>
    </row>
    <row r="18" spans="1:23" ht="38.25">
      <c r="A18" s="3549"/>
      <c r="B18" s="2979"/>
      <c r="C18" s="2494"/>
      <c r="D18" s="2464"/>
      <c r="E18" s="2519"/>
      <c r="F18" s="3559"/>
      <c r="G18" s="3570"/>
      <c r="H18" s="3573"/>
      <c r="I18" s="3576"/>
      <c r="J18" s="3576"/>
      <c r="K18" s="3579"/>
      <c r="L18" s="3567"/>
      <c r="M18" s="3567"/>
      <c r="N18" s="2353" t="s">
        <v>1016</v>
      </c>
      <c r="O18" s="2327">
        <v>25</v>
      </c>
      <c r="P18" s="2327">
        <v>30</v>
      </c>
      <c r="Q18" s="2341">
        <v>32</v>
      </c>
      <c r="R18" s="513"/>
      <c r="S18" s="513"/>
      <c r="T18" s="513"/>
      <c r="U18" s="513"/>
      <c r="V18" s="513"/>
      <c r="W18" s="513"/>
    </row>
    <row r="19" spans="1:23" ht="38.25">
      <c r="A19" s="3549"/>
      <c r="B19" s="2979"/>
      <c r="C19" s="2494"/>
      <c r="D19" s="2464"/>
      <c r="E19" s="2519"/>
      <c r="F19" s="3559"/>
      <c r="G19" s="3571"/>
      <c r="H19" s="3574"/>
      <c r="I19" s="3577"/>
      <c r="J19" s="3577"/>
      <c r="K19" s="3580"/>
      <c r="L19" s="3568"/>
      <c r="M19" s="3568"/>
      <c r="N19" s="2353" t="s">
        <v>1017</v>
      </c>
      <c r="O19" s="2327">
        <v>5</v>
      </c>
      <c r="P19" s="2327">
        <v>6</v>
      </c>
      <c r="Q19" s="2341">
        <v>7</v>
      </c>
      <c r="R19" s="513"/>
      <c r="S19" s="513"/>
      <c r="T19" s="513"/>
      <c r="U19" s="513"/>
      <c r="V19" s="513"/>
      <c r="W19" s="513"/>
    </row>
    <row r="20" spans="1:23" ht="26.25" thickBot="1">
      <c r="A20" s="550"/>
      <c r="B20" s="2020"/>
      <c r="C20" s="2509"/>
      <c r="D20" s="3581"/>
      <c r="E20" s="2012"/>
      <c r="F20" s="2354"/>
      <c r="G20" s="499" t="s">
        <v>12</v>
      </c>
      <c r="H20" s="2346">
        <f t="shared" ref="H20:M20" si="1">H17+H18+H19</f>
        <v>40</v>
      </c>
      <c r="I20" s="1822">
        <f t="shared" si="1"/>
        <v>40</v>
      </c>
      <c r="J20" s="1822">
        <f t="shared" si="1"/>
        <v>0</v>
      </c>
      <c r="K20" s="1783">
        <f t="shared" si="1"/>
        <v>0</v>
      </c>
      <c r="L20" s="1362">
        <f t="shared" si="1"/>
        <v>40</v>
      </c>
      <c r="M20" s="1822">
        <f t="shared" si="1"/>
        <v>40</v>
      </c>
      <c r="N20" s="2355" t="s">
        <v>1018</v>
      </c>
      <c r="O20" s="2356">
        <v>2</v>
      </c>
      <c r="P20" s="2356">
        <v>3</v>
      </c>
      <c r="Q20" s="2357">
        <v>2</v>
      </c>
      <c r="R20" s="513"/>
      <c r="S20" s="513"/>
      <c r="T20" s="513"/>
      <c r="U20" s="513"/>
      <c r="V20" s="513"/>
      <c r="W20" s="513"/>
    </row>
    <row r="21" spans="1:23" ht="25.5">
      <c r="A21" s="2975" t="s">
        <v>11</v>
      </c>
      <c r="B21" s="2018" t="s">
        <v>11</v>
      </c>
      <c r="C21" s="2508" t="s">
        <v>33</v>
      </c>
      <c r="D21" s="2014" t="s">
        <v>1019</v>
      </c>
      <c r="E21" s="2513" t="s">
        <v>1020</v>
      </c>
      <c r="F21" s="3558" t="s">
        <v>1014</v>
      </c>
      <c r="G21" s="2186" t="s">
        <v>35</v>
      </c>
      <c r="H21" s="2358">
        <f>I21+K21</f>
        <v>3.6</v>
      </c>
      <c r="I21" s="2359">
        <v>3.6</v>
      </c>
      <c r="J21" s="2359"/>
      <c r="K21" s="2360">
        <v>0</v>
      </c>
      <c r="L21" s="2361">
        <v>5</v>
      </c>
      <c r="M21" s="2362">
        <v>7</v>
      </c>
      <c r="N21" s="2352" t="s">
        <v>1021</v>
      </c>
      <c r="O21" s="2320">
        <v>6</v>
      </c>
      <c r="P21" s="2320">
        <v>6</v>
      </c>
      <c r="Q21" s="2321">
        <v>6</v>
      </c>
      <c r="R21" s="513"/>
      <c r="S21" s="513"/>
      <c r="T21" s="513"/>
      <c r="U21" s="513"/>
      <c r="V21" s="513"/>
      <c r="W21" s="513"/>
    </row>
    <row r="22" spans="1:23" ht="13.5" thickBot="1">
      <c r="A22" s="2977"/>
      <c r="B22" s="2020"/>
      <c r="C22" s="2509"/>
      <c r="D22" s="2015"/>
      <c r="E22" s="2516"/>
      <c r="F22" s="3565"/>
      <c r="G22" s="499" t="s">
        <v>12</v>
      </c>
      <c r="H22" s="1822">
        <f t="shared" ref="H22:M22" si="2">H21*1</f>
        <v>3.6</v>
      </c>
      <c r="I22" s="1822">
        <f t="shared" si="2"/>
        <v>3.6</v>
      </c>
      <c r="J22" s="1822">
        <f t="shared" si="2"/>
        <v>0</v>
      </c>
      <c r="K22" s="1783">
        <f t="shared" si="2"/>
        <v>0</v>
      </c>
      <c r="L22" s="1362">
        <f t="shared" si="2"/>
        <v>5</v>
      </c>
      <c r="M22" s="1822">
        <f t="shared" si="2"/>
        <v>7</v>
      </c>
      <c r="N22" s="2363"/>
      <c r="O22" s="2364"/>
      <c r="P22" s="2364"/>
      <c r="Q22" s="2365"/>
      <c r="R22" s="513"/>
      <c r="S22" s="513"/>
      <c r="T22" s="513"/>
      <c r="U22" s="513"/>
      <c r="V22" s="513"/>
      <c r="W22" s="513"/>
    </row>
    <row r="23" spans="1:23" ht="25.5">
      <c r="A23" s="2480" t="s">
        <v>11</v>
      </c>
      <c r="B23" s="2978" t="s">
        <v>11</v>
      </c>
      <c r="C23" s="2508" t="s">
        <v>34</v>
      </c>
      <c r="D23" s="3187" t="s">
        <v>1022</v>
      </c>
      <c r="E23" s="3466" t="s">
        <v>1013</v>
      </c>
      <c r="F23" s="3564" t="s">
        <v>687</v>
      </c>
      <c r="G23" s="3562" t="s">
        <v>35</v>
      </c>
      <c r="H23" s="3541">
        <f>I23+K23</f>
        <v>750</v>
      </c>
      <c r="I23" s="3543">
        <v>750</v>
      </c>
      <c r="J23" s="3543">
        <v>0</v>
      </c>
      <c r="K23" s="3545">
        <v>0</v>
      </c>
      <c r="L23" s="2361">
        <v>800</v>
      </c>
      <c r="M23" s="2362">
        <v>800</v>
      </c>
      <c r="N23" s="2352" t="s">
        <v>1023</v>
      </c>
      <c r="O23" s="2320">
        <v>11</v>
      </c>
      <c r="P23" s="2320">
        <v>12</v>
      </c>
      <c r="Q23" s="2321">
        <v>14</v>
      </c>
      <c r="R23" s="513"/>
      <c r="S23" s="513"/>
      <c r="T23" s="513"/>
      <c r="U23" s="513"/>
      <c r="V23" s="513"/>
      <c r="W23" s="513"/>
    </row>
    <row r="24" spans="1:23" ht="25.5">
      <c r="A24" s="3549"/>
      <c r="B24" s="2979"/>
      <c r="C24" s="2494"/>
      <c r="D24" s="2464"/>
      <c r="E24" s="2519"/>
      <c r="F24" s="3559"/>
      <c r="G24" s="3563"/>
      <c r="H24" s="3542"/>
      <c r="I24" s="3544"/>
      <c r="J24" s="3544"/>
      <c r="K24" s="3546"/>
      <c r="L24" s="1346"/>
      <c r="M24" s="2366"/>
      <c r="N24" s="2367" t="s">
        <v>1024</v>
      </c>
      <c r="O24" s="2368">
        <v>60</v>
      </c>
      <c r="P24" s="2368">
        <v>60</v>
      </c>
      <c r="Q24" s="2369">
        <v>62</v>
      </c>
      <c r="R24" s="513"/>
      <c r="S24" s="513"/>
      <c r="T24" s="513"/>
      <c r="U24" s="513"/>
      <c r="V24" s="513"/>
      <c r="W24" s="513"/>
    </row>
    <row r="25" spans="1:23" ht="13.5" thickBot="1">
      <c r="A25" s="550"/>
      <c r="B25" s="2020"/>
      <c r="C25" s="2509"/>
      <c r="D25" s="3550"/>
      <c r="E25" s="2516"/>
      <c r="F25" s="3565"/>
      <c r="G25" s="499" t="s">
        <v>12</v>
      </c>
      <c r="H25" s="1822">
        <f t="shared" ref="H25:M25" si="3">H23*1</f>
        <v>750</v>
      </c>
      <c r="I25" s="1822">
        <f t="shared" si="3"/>
        <v>750</v>
      </c>
      <c r="J25" s="1822">
        <f t="shared" si="3"/>
        <v>0</v>
      </c>
      <c r="K25" s="1783">
        <f t="shared" si="3"/>
        <v>0</v>
      </c>
      <c r="L25" s="1362">
        <f t="shared" si="3"/>
        <v>800</v>
      </c>
      <c r="M25" s="1822">
        <f t="shared" si="3"/>
        <v>800</v>
      </c>
      <c r="N25" s="2363"/>
      <c r="O25" s="1784"/>
      <c r="P25" s="1784"/>
      <c r="Q25" s="1785"/>
      <c r="R25" s="513"/>
      <c r="S25" s="513"/>
      <c r="T25" s="513"/>
      <c r="U25" s="513"/>
      <c r="V25" s="513"/>
      <c r="W25" s="513"/>
    </row>
    <row r="26" spans="1:23">
      <c r="A26" s="2480" t="s">
        <v>11</v>
      </c>
      <c r="B26" s="2978" t="s">
        <v>11</v>
      </c>
      <c r="C26" s="2508" t="s">
        <v>53</v>
      </c>
      <c r="D26" s="3187" t="s">
        <v>1025</v>
      </c>
      <c r="E26" s="3466" t="s">
        <v>1013</v>
      </c>
      <c r="F26" s="3564" t="s">
        <v>1026</v>
      </c>
      <c r="G26" s="3562" t="s">
        <v>35</v>
      </c>
      <c r="H26" s="3541">
        <f>I26+K26</f>
        <v>0</v>
      </c>
      <c r="I26" s="3543">
        <v>0</v>
      </c>
      <c r="J26" s="3543">
        <v>0</v>
      </c>
      <c r="K26" s="3545">
        <v>0</v>
      </c>
      <c r="L26" s="2361">
        <v>0</v>
      </c>
      <c r="M26" s="2362">
        <v>0</v>
      </c>
      <c r="N26" s="2352" t="s">
        <v>1027</v>
      </c>
      <c r="O26" s="2320">
        <v>0</v>
      </c>
      <c r="P26" s="2320">
        <v>1</v>
      </c>
      <c r="Q26" s="2321">
        <v>1</v>
      </c>
      <c r="R26" s="513"/>
      <c r="S26" s="513"/>
      <c r="T26" s="513"/>
      <c r="U26" s="513"/>
      <c r="V26" s="513"/>
      <c r="W26" s="513"/>
    </row>
    <row r="27" spans="1:23">
      <c r="A27" s="3549"/>
      <c r="B27" s="2979"/>
      <c r="C27" s="2494"/>
      <c r="D27" s="2464"/>
      <c r="E27" s="2519"/>
      <c r="F27" s="3559"/>
      <c r="G27" s="3563"/>
      <c r="H27" s="3542"/>
      <c r="I27" s="3544"/>
      <c r="J27" s="3544"/>
      <c r="K27" s="3546"/>
      <c r="L27" s="1346"/>
      <c r="M27" s="2366"/>
      <c r="N27" s="2367"/>
      <c r="O27" s="2368"/>
      <c r="P27" s="2368"/>
      <c r="Q27" s="2369"/>
      <c r="R27" s="513"/>
      <c r="S27" s="513"/>
      <c r="T27" s="548"/>
      <c r="U27" s="513"/>
      <c r="V27" s="513"/>
      <c r="W27" s="513"/>
    </row>
    <row r="28" spans="1:23" ht="13.5" thickBot="1">
      <c r="A28" s="550"/>
      <c r="B28" s="2020"/>
      <c r="C28" s="2509"/>
      <c r="D28" s="3550"/>
      <c r="E28" s="2519"/>
      <c r="F28" s="3559"/>
      <c r="G28" s="499" t="s">
        <v>12</v>
      </c>
      <c r="H28" s="1822">
        <f t="shared" ref="H28:M28" si="4">H26*1</f>
        <v>0</v>
      </c>
      <c r="I28" s="1822">
        <f t="shared" si="4"/>
        <v>0</v>
      </c>
      <c r="J28" s="1822">
        <f t="shared" si="4"/>
        <v>0</v>
      </c>
      <c r="K28" s="1783">
        <f t="shared" si="4"/>
        <v>0</v>
      </c>
      <c r="L28" s="1362">
        <f t="shared" si="4"/>
        <v>0</v>
      </c>
      <c r="M28" s="1822">
        <f t="shared" si="4"/>
        <v>0</v>
      </c>
      <c r="N28" s="2363"/>
      <c r="O28" s="1784"/>
      <c r="P28" s="1784"/>
      <c r="Q28" s="1785"/>
      <c r="R28" s="513"/>
      <c r="S28" s="513"/>
      <c r="T28" s="513"/>
      <c r="U28" s="513"/>
      <c r="V28" s="513"/>
      <c r="W28" s="513"/>
    </row>
    <row r="29" spans="1:23" ht="13.5" thickBot="1">
      <c r="A29" s="496" t="s">
        <v>11</v>
      </c>
      <c r="B29" s="503" t="s">
        <v>11</v>
      </c>
      <c r="C29" s="2455" t="s">
        <v>14</v>
      </c>
      <c r="D29" s="2456"/>
      <c r="E29" s="2456"/>
      <c r="F29" s="2456"/>
      <c r="G29" s="2425"/>
      <c r="H29" s="2370">
        <f t="shared" ref="H29:M29" si="5">H28+H22+H20+H16+H25</f>
        <v>3781.7</v>
      </c>
      <c r="I29" s="2370">
        <f t="shared" si="5"/>
        <v>3541.2999999999997</v>
      </c>
      <c r="J29" s="2370">
        <f t="shared" si="5"/>
        <v>1807.3</v>
      </c>
      <c r="K29" s="2370">
        <f t="shared" si="5"/>
        <v>240.4</v>
      </c>
      <c r="L29" s="2370">
        <f t="shared" si="5"/>
        <v>5442.2</v>
      </c>
      <c r="M29" s="2370">
        <f t="shared" si="5"/>
        <v>5985.6</v>
      </c>
      <c r="N29" s="504"/>
      <c r="O29" s="505"/>
      <c r="P29" s="505"/>
      <c r="Q29" s="506"/>
      <c r="R29" s="513"/>
      <c r="S29" s="513"/>
      <c r="T29" s="513"/>
      <c r="U29" s="513"/>
      <c r="V29" s="513"/>
      <c r="W29" s="513"/>
    </row>
    <row r="30" spans="1:23" ht="13.5" thickBot="1">
      <c r="A30" s="496" t="s">
        <v>11</v>
      </c>
      <c r="B30" s="497" t="s">
        <v>13</v>
      </c>
      <c r="C30" s="3557" t="s">
        <v>1028</v>
      </c>
      <c r="D30" s="2477"/>
      <c r="E30" s="2478"/>
      <c r="F30" s="2478"/>
      <c r="G30" s="2477"/>
      <c r="H30" s="2477"/>
      <c r="I30" s="2477"/>
      <c r="J30" s="2477"/>
      <c r="K30" s="2477"/>
      <c r="L30" s="2477"/>
      <c r="M30" s="2477"/>
      <c r="N30" s="2477"/>
      <c r="O30" s="2477"/>
      <c r="P30" s="2477"/>
      <c r="Q30" s="2491"/>
      <c r="R30" s="513"/>
      <c r="S30" s="513"/>
      <c r="T30" s="513"/>
      <c r="U30" s="513"/>
      <c r="V30" s="513"/>
      <c r="W30" s="513"/>
    </row>
    <row r="31" spans="1:23">
      <c r="A31" s="2480" t="s">
        <v>11</v>
      </c>
      <c r="B31" s="2978" t="s">
        <v>13</v>
      </c>
      <c r="C31" s="2508" t="s">
        <v>11</v>
      </c>
      <c r="D31" s="2439" t="s">
        <v>1029</v>
      </c>
      <c r="E31" s="2513" t="s">
        <v>1020</v>
      </c>
      <c r="F31" s="3558" t="s">
        <v>1014</v>
      </c>
      <c r="G31" s="3560" t="s">
        <v>35</v>
      </c>
      <c r="H31" s="3541">
        <v>0</v>
      </c>
      <c r="I31" s="3543">
        <v>0</v>
      </c>
      <c r="J31" s="3543"/>
      <c r="K31" s="3545">
        <v>0</v>
      </c>
      <c r="L31" s="2361"/>
      <c r="M31" s="2361"/>
      <c r="N31" s="2726" t="s">
        <v>1030</v>
      </c>
      <c r="O31" s="3531">
        <v>1</v>
      </c>
      <c r="P31" s="3531">
        <v>2</v>
      </c>
      <c r="Q31" s="3533">
        <v>3</v>
      </c>
      <c r="R31" s="513"/>
      <c r="S31" s="513"/>
      <c r="T31" s="513"/>
      <c r="U31" s="513"/>
      <c r="V31" s="513"/>
      <c r="W31" s="513"/>
    </row>
    <row r="32" spans="1:23">
      <c r="A32" s="3549"/>
      <c r="B32" s="2979"/>
      <c r="C32" s="2494"/>
      <c r="D32" s="2464"/>
      <c r="E32" s="2519"/>
      <c r="F32" s="3559"/>
      <c r="G32" s="3561"/>
      <c r="H32" s="3542"/>
      <c r="I32" s="3544"/>
      <c r="J32" s="3544"/>
      <c r="K32" s="3546"/>
      <c r="L32" s="1346">
        <v>30</v>
      </c>
      <c r="M32" s="1346">
        <v>30</v>
      </c>
      <c r="N32" s="3555"/>
      <c r="O32" s="3532"/>
      <c r="P32" s="3532"/>
      <c r="Q32" s="3534"/>
      <c r="R32" s="513"/>
      <c r="S32" s="513"/>
      <c r="T32" s="513"/>
      <c r="U32" s="513"/>
      <c r="V32" s="513"/>
      <c r="W32" s="513"/>
    </row>
    <row r="33" spans="1:23" ht="26.25" thickBot="1">
      <c r="A33" s="550"/>
      <c r="B33" s="2020"/>
      <c r="C33" s="2509"/>
      <c r="D33" s="3550"/>
      <c r="E33" s="2519"/>
      <c r="F33" s="3559"/>
      <c r="G33" s="499" t="s">
        <v>12</v>
      </c>
      <c r="H33" s="1822">
        <f t="shared" ref="H33:M33" si="6">H31+H32</f>
        <v>0</v>
      </c>
      <c r="I33" s="1822">
        <f t="shared" si="6"/>
        <v>0</v>
      </c>
      <c r="J33" s="1822">
        <f t="shared" si="6"/>
        <v>0</v>
      </c>
      <c r="K33" s="1783">
        <f t="shared" si="6"/>
        <v>0</v>
      </c>
      <c r="L33" s="1362">
        <f t="shared" si="6"/>
        <v>30</v>
      </c>
      <c r="M33" s="1362">
        <f t="shared" si="6"/>
        <v>30</v>
      </c>
      <c r="N33" s="2371" t="s">
        <v>1031</v>
      </c>
      <c r="O33" s="2364">
        <v>1</v>
      </c>
      <c r="P33" s="2364">
        <v>2</v>
      </c>
      <c r="Q33" s="2365">
        <v>3</v>
      </c>
      <c r="R33" s="513"/>
      <c r="S33" s="513"/>
      <c r="T33" s="513"/>
      <c r="U33" s="513"/>
      <c r="V33" s="513"/>
      <c r="W33" s="513"/>
    </row>
    <row r="34" spans="1:23">
      <c r="A34" s="2480" t="s">
        <v>11</v>
      </c>
      <c r="B34" s="2018" t="s">
        <v>13</v>
      </c>
      <c r="C34" s="2508" t="s">
        <v>13</v>
      </c>
      <c r="D34" s="2439" t="s">
        <v>1032</v>
      </c>
      <c r="E34" s="3466" t="s">
        <v>1033</v>
      </c>
      <c r="F34" s="3551" t="s">
        <v>1034</v>
      </c>
      <c r="G34" s="3553" t="s">
        <v>1035</v>
      </c>
      <c r="H34" s="3541">
        <f>I34+K34</f>
        <v>30</v>
      </c>
      <c r="I34" s="3543">
        <v>30</v>
      </c>
      <c r="J34" s="3543"/>
      <c r="K34" s="3545">
        <v>0</v>
      </c>
      <c r="L34" s="3547">
        <v>70</v>
      </c>
      <c r="M34" s="3547">
        <v>80</v>
      </c>
      <c r="N34" s="2726" t="s">
        <v>1036</v>
      </c>
      <c r="O34" s="3531">
        <v>80</v>
      </c>
      <c r="P34" s="3531">
        <v>85</v>
      </c>
      <c r="Q34" s="3533">
        <v>85</v>
      </c>
      <c r="R34" s="513"/>
      <c r="S34" s="513"/>
      <c r="T34" s="513"/>
      <c r="U34" s="513"/>
      <c r="V34" s="513"/>
      <c r="W34" s="513"/>
    </row>
    <row r="35" spans="1:23">
      <c r="A35" s="2492"/>
      <c r="B35" s="2019"/>
      <c r="C35" s="2494"/>
      <c r="D35" s="2464"/>
      <c r="E35" s="3467"/>
      <c r="F35" s="3552"/>
      <c r="G35" s="3554"/>
      <c r="H35" s="3542"/>
      <c r="I35" s="3544"/>
      <c r="J35" s="3544"/>
      <c r="K35" s="3546"/>
      <c r="L35" s="3548"/>
      <c r="M35" s="3548"/>
      <c r="N35" s="3556"/>
      <c r="O35" s="3537"/>
      <c r="P35" s="3537"/>
      <c r="Q35" s="3538"/>
      <c r="R35" s="513"/>
      <c r="S35" s="513"/>
      <c r="T35" s="513"/>
      <c r="U35" s="513"/>
      <c r="V35" s="513"/>
      <c r="W35" s="513"/>
    </row>
    <row r="36" spans="1:23" ht="13.5" thickBot="1">
      <c r="A36" s="3549"/>
      <c r="B36" s="2020"/>
      <c r="C36" s="2509"/>
      <c r="D36" s="3550"/>
      <c r="E36" s="2012"/>
      <c r="F36" s="2354"/>
      <c r="G36" s="499" t="s">
        <v>12</v>
      </c>
      <c r="H36" s="1822">
        <f t="shared" ref="H36:M36" si="7">H34+H35</f>
        <v>30</v>
      </c>
      <c r="I36" s="1822">
        <f t="shared" si="7"/>
        <v>30</v>
      </c>
      <c r="J36" s="1822">
        <f t="shared" si="7"/>
        <v>0</v>
      </c>
      <c r="K36" s="1783">
        <f t="shared" si="7"/>
        <v>0</v>
      </c>
      <c r="L36" s="1362">
        <f t="shared" si="7"/>
        <v>70</v>
      </c>
      <c r="M36" s="1362">
        <f t="shared" si="7"/>
        <v>80</v>
      </c>
      <c r="N36" s="2473"/>
      <c r="O36" s="3539"/>
      <c r="P36" s="3539"/>
      <c r="Q36" s="3540"/>
      <c r="R36" s="513"/>
      <c r="S36" s="513"/>
      <c r="T36" s="513"/>
      <c r="U36" s="513"/>
      <c r="V36" s="513"/>
      <c r="W36" s="513"/>
    </row>
    <row r="37" spans="1:23" ht="13.5" thickBot="1">
      <c r="A37" s="496" t="s">
        <v>11</v>
      </c>
      <c r="B37" s="503" t="s">
        <v>13</v>
      </c>
      <c r="C37" s="2455" t="s">
        <v>14</v>
      </c>
      <c r="D37" s="2456"/>
      <c r="E37" s="2456"/>
      <c r="F37" s="2456"/>
      <c r="G37" s="2425"/>
      <c r="H37" s="2370">
        <f t="shared" ref="H37:M37" si="8">H33+H36</f>
        <v>30</v>
      </c>
      <c r="I37" s="2370">
        <f t="shared" si="8"/>
        <v>30</v>
      </c>
      <c r="J37" s="2370">
        <f t="shared" si="8"/>
        <v>0</v>
      </c>
      <c r="K37" s="2372">
        <f t="shared" si="8"/>
        <v>0</v>
      </c>
      <c r="L37" s="1788">
        <f t="shared" si="8"/>
        <v>100</v>
      </c>
      <c r="M37" s="1788">
        <f t="shared" si="8"/>
        <v>110</v>
      </c>
      <c r="N37" s="504"/>
      <c r="O37" s="505"/>
      <c r="P37" s="505"/>
      <c r="Q37" s="506"/>
      <c r="R37" s="513"/>
      <c r="S37" s="513"/>
      <c r="T37" s="513"/>
      <c r="U37" s="513"/>
      <c r="V37" s="513"/>
      <c r="W37" s="513"/>
    </row>
    <row r="38" spans="1:23" ht="13.5" thickBot="1">
      <c r="A38" s="496" t="s">
        <v>11</v>
      </c>
      <c r="B38" s="497" t="s">
        <v>33</v>
      </c>
      <c r="C38" s="2476" t="s">
        <v>1037</v>
      </c>
      <c r="D38" s="2477"/>
      <c r="E38" s="2477"/>
      <c r="F38" s="2477"/>
      <c r="G38" s="2477"/>
      <c r="H38" s="2477"/>
      <c r="I38" s="2477"/>
      <c r="J38" s="2477"/>
      <c r="K38" s="2477"/>
      <c r="L38" s="2477"/>
      <c r="M38" s="2477"/>
      <c r="N38" s="2477"/>
      <c r="O38" s="2477"/>
      <c r="P38" s="2477"/>
      <c r="Q38" s="2491"/>
      <c r="R38" s="513"/>
      <c r="S38" s="513"/>
      <c r="T38" s="513"/>
      <c r="U38" s="513"/>
      <c r="V38" s="513"/>
      <c r="W38" s="513"/>
    </row>
    <row r="39" spans="1:23">
      <c r="A39" s="2975" t="s">
        <v>11</v>
      </c>
      <c r="B39" s="3464" t="s">
        <v>33</v>
      </c>
      <c r="C39" s="2508" t="s">
        <v>11</v>
      </c>
      <c r="D39" s="2439" t="s">
        <v>1038</v>
      </c>
      <c r="E39" s="2513" t="s">
        <v>1020</v>
      </c>
      <c r="F39" s="2515" t="s">
        <v>1014</v>
      </c>
      <c r="G39" s="2186" t="s">
        <v>35</v>
      </c>
      <c r="H39" s="2358">
        <v>0</v>
      </c>
      <c r="I39" s="2359">
        <v>0</v>
      </c>
      <c r="J39" s="2359">
        <v>0</v>
      </c>
      <c r="K39" s="2359">
        <v>0</v>
      </c>
      <c r="L39" s="2373">
        <v>10</v>
      </c>
      <c r="M39" s="2361">
        <v>15</v>
      </c>
      <c r="N39" s="3529" t="s">
        <v>1039</v>
      </c>
      <c r="O39" s="3531">
        <v>14</v>
      </c>
      <c r="P39" s="3531">
        <v>16</v>
      </c>
      <c r="Q39" s="3533">
        <v>17</v>
      </c>
      <c r="R39" s="513"/>
      <c r="S39" s="513"/>
      <c r="T39" s="513"/>
      <c r="U39" s="513"/>
      <c r="V39" s="513"/>
      <c r="W39" s="513"/>
    </row>
    <row r="40" spans="1:23">
      <c r="A40" s="2976"/>
      <c r="B40" s="2493"/>
      <c r="C40" s="2494"/>
      <c r="D40" s="2464"/>
      <c r="E40" s="2465"/>
      <c r="F40" s="2519"/>
      <c r="G40" s="2010"/>
      <c r="H40" s="1353"/>
      <c r="I40" s="1343"/>
      <c r="J40" s="1343"/>
      <c r="K40" s="1343"/>
      <c r="L40" s="1344"/>
      <c r="M40" s="1346"/>
      <c r="N40" s="3536"/>
      <c r="O40" s="3537"/>
      <c r="P40" s="3537"/>
      <c r="Q40" s="3538"/>
      <c r="R40" s="513"/>
      <c r="S40" s="513"/>
      <c r="T40" s="513"/>
      <c r="U40" s="513"/>
      <c r="V40" s="513"/>
      <c r="W40" s="513"/>
    </row>
    <row r="41" spans="1:23" ht="13.5" thickBot="1">
      <c r="A41" s="550"/>
      <c r="B41" s="2020"/>
      <c r="C41" s="2509"/>
      <c r="D41" s="2015"/>
      <c r="E41" s="2514"/>
      <c r="F41" s="2516"/>
      <c r="G41" s="499" t="s">
        <v>12</v>
      </c>
      <c r="H41" s="1822">
        <f t="shared" ref="H41:M41" si="9">H39+H40</f>
        <v>0</v>
      </c>
      <c r="I41" s="1822">
        <f t="shared" si="9"/>
        <v>0</v>
      </c>
      <c r="J41" s="1822">
        <f t="shared" si="9"/>
        <v>0</v>
      </c>
      <c r="K41" s="1822">
        <f t="shared" si="9"/>
        <v>0</v>
      </c>
      <c r="L41" s="1783">
        <f t="shared" si="9"/>
        <v>10</v>
      </c>
      <c r="M41" s="1362">
        <f t="shared" si="9"/>
        <v>15</v>
      </c>
      <c r="N41" s="2374"/>
      <c r="O41" s="2364"/>
      <c r="P41" s="2364"/>
      <c r="Q41" s="2365"/>
      <c r="R41" s="513"/>
      <c r="S41" s="513"/>
      <c r="T41" s="513"/>
      <c r="U41" s="513"/>
      <c r="V41" s="513"/>
      <c r="W41" s="513"/>
    </row>
    <row r="42" spans="1:23">
      <c r="A42" s="2975" t="s">
        <v>11</v>
      </c>
      <c r="B42" s="3464" t="s">
        <v>33</v>
      </c>
      <c r="C42" s="2508" t="s">
        <v>13</v>
      </c>
      <c r="D42" s="2439" t="s">
        <v>1040</v>
      </c>
      <c r="E42" s="2513" t="s">
        <v>1020</v>
      </c>
      <c r="F42" s="2515" t="s">
        <v>1014</v>
      </c>
      <c r="G42" s="2186" t="s">
        <v>35</v>
      </c>
      <c r="H42" s="2358">
        <v>0</v>
      </c>
      <c r="I42" s="2359">
        <v>0</v>
      </c>
      <c r="J42" s="2359">
        <v>0</v>
      </c>
      <c r="K42" s="2359">
        <v>0</v>
      </c>
      <c r="L42" s="2373">
        <v>10</v>
      </c>
      <c r="M42" s="2361">
        <v>15</v>
      </c>
      <c r="N42" s="3529" t="s">
        <v>1041</v>
      </c>
      <c r="O42" s="3531">
        <v>3</v>
      </c>
      <c r="P42" s="3531">
        <v>4</v>
      </c>
      <c r="Q42" s="3533">
        <v>5</v>
      </c>
      <c r="R42" s="513"/>
      <c r="S42" s="513"/>
      <c r="T42" s="513"/>
      <c r="U42" s="513"/>
      <c r="V42" s="513"/>
      <c r="W42" s="513"/>
    </row>
    <row r="43" spans="1:23">
      <c r="A43" s="2976"/>
      <c r="B43" s="2493"/>
      <c r="C43" s="2494"/>
      <c r="D43" s="2464"/>
      <c r="E43" s="2465"/>
      <c r="F43" s="2519"/>
      <c r="G43" s="2010"/>
      <c r="H43" s="1353"/>
      <c r="I43" s="1343"/>
      <c r="J43" s="1343"/>
      <c r="K43" s="1343"/>
      <c r="L43" s="1344"/>
      <c r="M43" s="1346"/>
      <c r="N43" s="3530"/>
      <c r="O43" s="3532"/>
      <c r="P43" s="3532"/>
      <c r="Q43" s="3534"/>
      <c r="R43" s="513"/>
      <c r="S43" s="513"/>
      <c r="T43" s="513"/>
      <c r="U43" s="513"/>
      <c r="V43" s="513"/>
      <c r="W43" s="513"/>
    </row>
    <row r="44" spans="1:23" ht="13.5" thickBot="1">
      <c r="A44" s="550"/>
      <c r="B44" s="2020"/>
      <c r="C44" s="2509"/>
      <c r="D44" s="2440"/>
      <c r="E44" s="2514"/>
      <c r="F44" s="2516"/>
      <c r="G44" s="499" t="s">
        <v>12</v>
      </c>
      <c r="H44" s="1822">
        <f>H42+H43</f>
        <v>0</v>
      </c>
      <c r="I44" s="1822">
        <f>I42+I43</f>
        <v>0</v>
      </c>
      <c r="J44" s="1822">
        <f>J42+J43</f>
        <v>0</v>
      </c>
      <c r="K44" s="1822">
        <f>K42+K43</f>
        <v>0</v>
      </c>
      <c r="L44" s="1783">
        <v>0</v>
      </c>
      <c r="M44" s="1362">
        <f>M42+M43</f>
        <v>15</v>
      </c>
      <c r="N44" s="2375"/>
      <c r="O44" s="1784"/>
      <c r="P44" s="1784"/>
      <c r="Q44" s="1785"/>
      <c r="R44" s="513"/>
      <c r="S44" s="513"/>
      <c r="T44" s="513"/>
      <c r="U44" s="513"/>
      <c r="V44" s="513"/>
      <c r="W44" s="513"/>
    </row>
    <row r="45" spans="1:23" ht="13.5" thickBot="1">
      <c r="A45" s="496" t="s">
        <v>11</v>
      </c>
      <c r="B45" s="503" t="s">
        <v>33</v>
      </c>
      <c r="C45" s="2960" t="s">
        <v>14</v>
      </c>
      <c r="D45" s="2426"/>
      <c r="E45" s="2426"/>
      <c r="F45" s="2426"/>
      <c r="G45" s="3535"/>
      <c r="H45" s="2370">
        <f t="shared" ref="H45:M45" si="10">H44+H41</f>
        <v>0</v>
      </c>
      <c r="I45" s="2370">
        <f t="shared" si="10"/>
        <v>0</v>
      </c>
      <c r="J45" s="2370">
        <f t="shared" si="10"/>
        <v>0</v>
      </c>
      <c r="K45" s="2370">
        <f t="shared" si="10"/>
        <v>0</v>
      </c>
      <c r="L45" s="2372">
        <f t="shared" si="10"/>
        <v>10</v>
      </c>
      <c r="M45" s="1788">
        <f t="shared" si="10"/>
        <v>30</v>
      </c>
      <c r="N45" s="504"/>
      <c r="O45" s="505"/>
      <c r="P45" s="505"/>
      <c r="Q45" s="506"/>
      <c r="R45" s="513"/>
      <c r="S45" s="513"/>
      <c r="T45" s="513"/>
      <c r="U45" s="513"/>
      <c r="V45" s="513"/>
      <c r="W45" s="513"/>
    </row>
    <row r="46" spans="1:23" ht="13.5" thickBot="1">
      <c r="A46" s="507" t="s">
        <v>11</v>
      </c>
      <c r="B46" s="2427" t="s">
        <v>56</v>
      </c>
      <c r="C46" s="2428"/>
      <c r="D46" s="2428"/>
      <c r="E46" s="2428"/>
      <c r="F46" s="2428"/>
      <c r="G46" s="3462"/>
      <c r="H46" s="1406">
        <f t="shared" ref="H46:M46" si="11">H29+H37</f>
        <v>3811.7</v>
      </c>
      <c r="I46" s="1406">
        <f t="shared" si="11"/>
        <v>3571.2999999999997</v>
      </c>
      <c r="J46" s="1406">
        <f t="shared" si="11"/>
        <v>1807.3</v>
      </c>
      <c r="K46" s="1406">
        <f t="shared" si="11"/>
        <v>240.4</v>
      </c>
      <c r="L46" s="1406">
        <f t="shared" si="11"/>
        <v>5542.2</v>
      </c>
      <c r="M46" s="1406">
        <f t="shared" si="11"/>
        <v>6095.6</v>
      </c>
      <c r="N46" s="510"/>
      <c r="O46" s="510"/>
      <c r="P46" s="510"/>
      <c r="Q46" s="511"/>
      <c r="R46" s="559"/>
      <c r="S46" s="559"/>
      <c r="T46" s="559"/>
      <c r="U46" s="559"/>
      <c r="V46" s="559"/>
      <c r="W46" s="559"/>
    </row>
    <row r="47" spans="1:23" ht="13.5" thickBot="1">
      <c r="A47" s="12" t="s">
        <v>11</v>
      </c>
      <c r="B47" s="2962" t="s">
        <v>15</v>
      </c>
      <c r="C47" s="2429"/>
      <c r="D47" s="2429"/>
      <c r="E47" s="2429"/>
      <c r="F47" s="2429"/>
      <c r="G47" s="2429"/>
      <c r="H47" s="2376">
        <f t="shared" ref="H47:M47" si="12">H46</f>
        <v>3811.7</v>
      </c>
      <c r="I47" s="2376">
        <f t="shared" si="12"/>
        <v>3571.2999999999997</v>
      </c>
      <c r="J47" s="2381">
        <f t="shared" si="12"/>
        <v>1807.3</v>
      </c>
      <c r="K47" s="2376">
        <f t="shared" si="12"/>
        <v>240.4</v>
      </c>
      <c r="L47" s="2376">
        <f t="shared" si="12"/>
        <v>5542.2</v>
      </c>
      <c r="M47" s="2376">
        <f t="shared" si="12"/>
        <v>6095.6</v>
      </c>
      <c r="N47" s="3525"/>
      <c r="O47" s="3526"/>
      <c r="P47" s="3526"/>
      <c r="Q47" s="3527"/>
      <c r="R47" s="559"/>
      <c r="S47" s="559"/>
      <c r="T47" s="559"/>
      <c r="U47" s="559"/>
      <c r="V47" s="559"/>
      <c r="W47" s="559"/>
    </row>
    <row r="48" spans="1:23">
      <c r="A48" s="486"/>
      <c r="B48" s="489"/>
      <c r="C48" s="489"/>
      <c r="D48" s="489"/>
      <c r="E48" s="489"/>
      <c r="F48" s="512"/>
      <c r="G48" s="512"/>
      <c r="H48" s="512"/>
      <c r="I48" s="512"/>
      <c r="J48" s="512"/>
      <c r="K48" s="512"/>
      <c r="L48" s="512"/>
      <c r="M48" s="512"/>
      <c r="N48" s="491"/>
      <c r="O48" s="491"/>
      <c r="P48" s="491"/>
      <c r="Q48" s="491"/>
      <c r="R48" s="559"/>
      <c r="S48" s="559"/>
      <c r="T48" s="559"/>
      <c r="U48" s="559"/>
      <c r="V48" s="559"/>
      <c r="W48" s="559"/>
    </row>
    <row r="49" spans="1:23">
      <c r="A49" s="486"/>
      <c r="B49" s="489"/>
      <c r="C49" s="489"/>
      <c r="D49" s="489"/>
      <c r="E49" s="489"/>
      <c r="F49" s="512"/>
      <c r="G49" s="512"/>
      <c r="H49" s="512"/>
      <c r="I49" s="512"/>
      <c r="J49" s="512"/>
      <c r="K49" s="512"/>
      <c r="L49" s="512"/>
      <c r="M49" s="512"/>
      <c r="N49" s="491"/>
      <c r="O49" s="491"/>
      <c r="P49" s="491"/>
      <c r="Q49" s="491"/>
      <c r="R49" s="559"/>
      <c r="S49" s="559"/>
      <c r="T49" s="559"/>
      <c r="U49" s="559"/>
      <c r="V49" s="559"/>
      <c r="W49" s="559"/>
    </row>
    <row r="50" spans="1:23">
      <c r="A50" s="486"/>
      <c r="B50" s="489"/>
      <c r="C50" s="489"/>
      <c r="D50" s="489"/>
      <c r="E50" s="489"/>
      <c r="F50" s="512"/>
      <c r="G50" s="512"/>
      <c r="H50" s="512"/>
      <c r="I50" s="512"/>
      <c r="J50" s="512"/>
      <c r="K50" s="512"/>
      <c r="L50" s="512"/>
      <c r="M50" s="512"/>
      <c r="N50" s="491"/>
      <c r="O50" s="491"/>
      <c r="P50" s="491"/>
      <c r="Q50" s="491"/>
      <c r="R50" s="513"/>
      <c r="S50" s="513"/>
      <c r="T50" s="513"/>
      <c r="U50" s="513"/>
      <c r="V50" s="513"/>
      <c r="W50" s="513"/>
    </row>
    <row r="51" spans="1:23" ht="13.5" thickBot="1">
      <c r="A51" s="486"/>
      <c r="B51" s="489"/>
      <c r="C51" s="489"/>
      <c r="D51" s="489"/>
      <c r="E51" s="2435" t="s">
        <v>16</v>
      </c>
      <c r="F51" s="3528"/>
      <c r="G51" s="3528"/>
      <c r="H51" s="3528"/>
      <c r="I51" s="3528"/>
      <c r="J51" s="3528"/>
      <c r="K51" s="3528"/>
      <c r="L51" s="3528"/>
      <c r="M51" s="2377"/>
      <c r="N51" s="491"/>
      <c r="O51" s="491"/>
      <c r="P51" s="491"/>
      <c r="Q51" s="491"/>
      <c r="R51" s="513"/>
      <c r="S51" s="513"/>
      <c r="T51" s="513"/>
      <c r="U51" s="513"/>
      <c r="V51" s="513"/>
      <c r="W51" s="513"/>
    </row>
    <row r="52" spans="1:23" ht="35.450000000000003" customHeight="1" thickBot="1">
      <c r="A52" s="486"/>
      <c r="B52" s="487"/>
      <c r="C52" s="3119" t="s">
        <v>17</v>
      </c>
      <c r="D52" s="3120"/>
      <c r="E52" s="3120"/>
      <c r="F52" s="3120"/>
      <c r="G52" s="3121"/>
      <c r="H52" s="3122" t="s">
        <v>437</v>
      </c>
      <c r="I52" s="3123"/>
      <c r="J52" s="3123"/>
      <c r="K52" s="3124"/>
      <c r="L52" s="513"/>
      <c r="M52" s="513"/>
      <c r="N52" s="487"/>
      <c r="O52" s="537"/>
      <c r="P52" s="487"/>
      <c r="Q52" s="487"/>
      <c r="R52" s="513"/>
      <c r="S52" s="513"/>
      <c r="T52" s="513"/>
      <c r="U52" s="513"/>
      <c r="V52" s="513"/>
      <c r="W52" s="513"/>
    </row>
    <row r="53" spans="1:23" ht="13.5" thickBot="1">
      <c r="A53" s="486"/>
      <c r="B53" s="487"/>
      <c r="C53" s="3139" t="s">
        <v>18</v>
      </c>
      <c r="D53" s="3140"/>
      <c r="E53" s="3140"/>
      <c r="F53" s="3140"/>
      <c r="G53" s="3141"/>
      <c r="H53" s="3096">
        <f>H54+H55+H56+H57+H58+H59+H60</f>
        <v>3811.7</v>
      </c>
      <c r="I53" s="3097"/>
      <c r="J53" s="3097"/>
      <c r="K53" s="3098"/>
      <c r="L53" s="513"/>
      <c r="M53" s="513"/>
      <c r="N53" s="487"/>
      <c r="O53" s="537"/>
      <c r="P53" s="487"/>
      <c r="Q53" s="487"/>
      <c r="R53" s="513"/>
      <c r="S53" s="513"/>
      <c r="T53" s="513"/>
      <c r="U53" s="513"/>
      <c r="V53" s="513"/>
      <c r="W53" s="513"/>
    </row>
    <row r="54" spans="1:23">
      <c r="A54" s="486"/>
      <c r="B54" s="487"/>
      <c r="C54" s="3099" t="s">
        <v>57</v>
      </c>
      <c r="D54" s="3100"/>
      <c r="E54" s="3100"/>
      <c r="F54" s="3100"/>
      <c r="G54" s="3101"/>
      <c r="H54" s="3522">
        <v>3651.7</v>
      </c>
      <c r="I54" s="3523"/>
      <c r="J54" s="3523"/>
      <c r="K54" s="3524"/>
      <c r="L54" s="513"/>
      <c r="M54" s="513"/>
      <c r="N54" s="487"/>
      <c r="O54" s="537"/>
      <c r="P54" s="487"/>
      <c r="Q54" s="487"/>
      <c r="R54" s="513"/>
      <c r="S54" s="513"/>
      <c r="T54" s="513"/>
      <c r="U54" s="513"/>
      <c r="V54" s="513"/>
      <c r="W54" s="513"/>
    </row>
    <row r="55" spans="1:23">
      <c r="A55" s="486"/>
      <c r="B55" s="487"/>
      <c r="C55" s="3105" t="s">
        <v>58</v>
      </c>
      <c r="D55" s="3106"/>
      <c r="E55" s="3106"/>
      <c r="F55" s="3106"/>
      <c r="G55" s="3107"/>
      <c r="H55" s="3108">
        <v>0</v>
      </c>
      <c r="I55" s="3109"/>
      <c r="J55" s="3109"/>
      <c r="K55" s="3110"/>
      <c r="L55" s="513"/>
      <c r="M55" s="513"/>
      <c r="N55" s="487"/>
      <c r="O55" s="537"/>
      <c r="P55" s="487"/>
      <c r="Q55" s="487"/>
      <c r="R55" s="513"/>
      <c r="S55" s="513"/>
      <c r="T55" s="513"/>
      <c r="U55" s="513"/>
      <c r="V55" s="513"/>
      <c r="W55" s="513"/>
    </row>
    <row r="56" spans="1:23">
      <c r="A56" s="486"/>
      <c r="B56" s="487"/>
      <c r="C56" s="3125" t="s">
        <v>171</v>
      </c>
      <c r="D56" s="3126"/>
      <c r="E56" s="3126"/>
      <c r="F56" s="3126"/>
      <c r="G56" s="3142"/>
      <c r="H56" s="3108">
        <v>160</v>
      </c>
      <c r="I56" s="3109"/>
      <c r="J56" s="3109"/>
      <c r="K56" s="3110"/>
      <c r="L56" s="513"/>
      <c r="M56" s="513"/>
      <c r="N56" s="487"/>
      <c r="O56" s="537"/>
      <c r="P56" s="487"/>
      <c r="Q56" s="487"/>
      <c r="R56" s="513"/>
      <c r="S56" s="513"/>
      <c r="T56" s="513"/>
      <c r="U56" s="513"/>
      <c r="V56" s="513"/>
      <c r="W56" s="513"/>
    </row>
    <row r="57" spans="1:23">
      <c r="A57" s="486"/>
      <c r="B57" s="487"/>
      <c r="C57" s="3125" t="s">
        <v>68</v>
      </c>
      <c r="D57" s="3126"/>
      <c r="E57" s="3126"/>
      <c r="F57" s="3126"/>
      <c r="G57" s="3142"/>
      <c r="H57" s="3108">
        <v>0</v>
      </c>
      <c r="I57" s="3109"/>
      <c r="J57" s="3109"/>
      <c r="K57" s="3110"/>
      <c r="L57" s="513"/>
      <c r="M57" s="513"/>
      <c r="N57" s="487"/>
      <c r="O57" s="537"/>
      <c r="P57" s="487"/>
      <c r="Q57" s="487"/>
      <c r="R57" s="513"/>
      <c r="S57" s="513"/>
      <c r="T57" s="513"/>
      <c r="U57" s="513"/>
      <c r="V57" s="513"/>
      <c r="W57" s="513"/>
    </row>
    <row r="58" spans="1:23">
      <c r="A58" s="486"/>
      <c r="B58" s="487"/>
      <c r="C58" s="3105" t="s">
        <v>167</v>
      </c>
      <c r="D58" s="3106"/>
      <c r="E58" s="3106"/>
      <c r="F58" s="3106"/>
      <c r="G58" s="3107"/>
      <c r="H58" s="3108">
        <v>0</v>
      </c>
      <c r="I58" s="3109"/>
      <c r="J58" s="3109"/>
      <c r="K58" s="3110"/>
      <c r="L58" s="513"/>
      <c r="M58" s="513"/>
      <c r="N58" s="487"/>
      <c r="O58" s="537"/>
      <c r="P58" s="487"/>
      <c r="Q58" s="487"/>
      <c r="R58" s="486"/>
      <c r="S58" s="486"/>
      <c r="T58" s="486"/>
      <c r="U58" s="486"/>
      <c r="V58" s="486"/>
      <c r="W58" s="486"/>
    </row>
    <row r="59" spans="1:23">
      <c r="A59" s="486"/>
      <c r="B59" s="487"/>
      <c r="C59" s="3105" t="s">
        <v>59</v>
      </c>
      <c r="D59" s="3133"/>
      <c r="E59" s="3133"/>
      <c r="F59" s="3133"/>
      <c r="G59" s="3134"/>
      <c r="H59" s="3108"/>
      <c r="I59" s="2397"/>
      <c r="J59" s="2397"/>
      <c r="K59" s="2398"/>
      <c r="L59" s="513"/>
      <c r="M59" s="513"/>
      <c r="N59" s="487"/>
      <c r="O59" s="537"/>
      <c r="P59" s="487"/>
      <c r="Q59" s="487"/>
      <c r="R59" s="486"/>
      <c r="S59" s="486"/>
      <c r="T59" s="486"/>
      <c r="U59" s="486"/>
      <c r="V59" s="486"/>
      <c r="W59" s="486"/>
    </row>
    <row r="60" spans="1:23" ht="13.5" thickBot="1">
      <c r="A60" s="486"/>
      <c r="B60" s="487"/>
      <c r="C60" s="3135" t="s">
        <v>60</v>
      </c>
      <c r="D60" s="3136"/>
      <c r="E60" s="3136"/>
      <c r="F60" s="3136"/>
      <c r="G60" s="3137"/>
      <c r="H60" s="3138"/>
      <c r="I60" s="2403"/>
      <c r="J60" s="2403"/>
      <c r="K60" s="2404"/>
      <c r="L60" s="513"/>
      <c r="M60" s="513"/>
      <c r="N60" s="487"/>
      <c r="O60" s="537"/>
      <c r="P60" s="487"/>
      <c r="Q60" s="487"/>
      <c r="R60" s="486"/>
      <c r="S60" s="486"/>
      <c r="T60" s="486"/>
      <c r="U60" s="486"/>
      <c r="V60" s="486"/>
      <c r="W60" s="486"/>
    </row>
    <row r="61" spans="1:23" ht="13.5" thickBot="1">
      <c r="A61" s="486"/>
      <c r="B61" s="487"/>
      <c r="C61" s="3139" t="s">
        <v>19</v>
      </c>
      <c r="D61" s="3140"/>
      <c r="E61" s="3140"/>
      <c r="F61" s="3140"/>
      <c r="G61" s="3141"/>
      <c r="H61" s="3096">
        <f>H62*1</f>
        <v>0</v>
      </c>
      <c r="I61" s="3097"/>
      <c r="J61" s="3097"/>
      <c r="K61" s="3098"/>
      <c r="L61" s="513"/>
      <c r="M61" s="513"/>
      <c r="N61" s="487"/>
      <c r="O61" s="537"/>
      <c r="P61" s="487"/>
      <c r="Q61" s="487"/>
      <c r="R61" s="486"/>
      <c r="S61" s="486"/>
      <c r="T61" s="486"/>
      <c r="U61" s="486"/>
      <c r="V61" s="486"/>
      <c r="W61" s="486"/>
    </row>
    <row r="62" spans="1:23" ht="13.5" thickBot="1">
      <c r="A62" s="486"/>
      <c r="B62" s="487"/>
      <c r="C62" s="3125" t="s">
        <v>61</v>
      </c>
      <c r="D62" s="3126"/>
      <c r="E62" s="3126"/>
      <c r="F62" s="3126"/>
      <c r="G62" s="3127"/>
      <c r="H62" s="3109">
        <v>0</v>
      </c>
      <c r="I62" s="3109"/>
      <c r="J62" s="3109"/>
      <c r="K62" s="3110"/>
      <c r="L62" s="513"/>
      <c r="M62" s="513"/>
      <c r="N62" s="487"/>
      <c r="O62" s="537"/>
      <c r="P62" s="487"/>
      <c r="Q62" s="487"/>
      <c r="R62" s="486"/>
      <c r="S62" s="486"/>
      <c r="T62" s="486"/>
      <c r="U62" s="486"/>
      <c r="V62" s="486"/>
      <c r="W62" s="486"/>
    </row>
    <row r="63" spans="1:23" ht="13.5" thickBot="1">
      <c r="A63" s="486"/>
      <c r="B63" s="487"/>
      <c r="C63" s="3128" t="s">
        <v>20</v>
      </c>
      <c r="D63" s="3129"/>
      <c r="E63" s="3129"/>
      <c r="F63" s="3129"/>
      <c r="G63" s="3130"/>
      <c r="H63" s="3131">
        <f>H61+H53</f>
        <v>3811.7</v>
      </c>
      <c r="I63" s="3131"/>
      <c r="J63" s="3131"/>
      <c r="K63" s="3132"/>
      <c r="L63" s="513"/>
      <c r="M63" s="513"/>
      <c r="N63" s="487"/>
      <c r="O63" s="537"/>
      <c r="P63" s="487"/>
      <c r="Q63" s="487"/>
      <c r="R63" s="486"/>
      <c r="S63" s="486"/>
      <c r="T63" s="486"/>
      <c r="U63" s="486"/>
      <c r="V63" s="486"/>
      <c r="W63" s="486"/>
    </row>
  </sheetData>
  <mergeCells count="148">
    <mergeCell ref="M5:M7"/>
    <mergeCell ref="N5:Q5"/>
    <mergeCell ref="H6:H7"/>
    <mergeCell ref="I6:J6"/>
    <mergeCell ref="K6:K7"/>
    <mergeCell ref="N6:N7"/>
    <mergeCell ref="O6:Q6"/>
    <mergeCell ref="D4:W4"/>
    <mergeCell ref="A5:A7"/>
    <mergeCell ref="B5:B7"/>
    <mergeCell ref="C5:C7"/>
    <mergeCell ref="D5:D7"/>
    <mergeCell ref="E5:E7"/>
    <mergeCell ref="F5:F7"/>
    <mergeCell ref="G5:G7"/>
    <mergeCell ref="H5:K5"/>
    <mergeCell ref="L5:L7"/>
    <mergeCell ref="C17:C20"/>
    <mergeCell ref="D17:D20"/>
    <mergeCell ref="E17:E19"/>
    <mergeCell ref="F17:F19"/>
    <mergeCell ref="B8:Q8"/>
    <mergeCell ref="C9:Q9"/>
    <mergeCell ref="A11:A14"/>
    <mergeCell ref="B11:B14"/>
    <mergeCell ref="C11:C16"/>
    <mergeCell ref="D11:D15"/>
    <mergeCell ref="E11:E15"/>
    <mergeCell ref="F11:F15"/>
    <mergeCell ref="F23:F25"/>
    <mergeCell ref="G23:G24"/>
    <mergeCell ref="H23:H24"/>
    <mergeCell ref="I23:I24"/>
    <mergeCell ref="J23:J24"/>
    <mergeCell ref="K23:K24"/>
    <mergeCell ref="M17:M19"/>
    <mergeCell ref="A21:A22"/>
    <mergeCell ref="C21:C22"/>
    <mergeCell ref="E21:E22"/>
    <mergeCell ref="F21:F22"/>
    <mergeCell ref="A23:A24"/>
    <mergeCell ref="B23:B24"/>
    <mergeCell ref="C23:C25"/>
    <mergeCell ref="D23:D25"/>
    <mergeCell ref="E23:E25"/>
    <mergeCell ref="G17:G19"/>
    <mergeCell ref="H17:H19"/>
    <mergeCell ref="I17:I19"/>
    <mergeCell ref="J17:J19"/>
    <mergeCell ref="K17:K19"/>
    <mergeCell ref="L17:L19"/>
    <mergeCell ref="A17:A19"/>
    <mergeCell ref="B17:B19"/>
    <mergeCell ref="G26:G27"/>
    <mergeCell ref="H26:H27"/>
    <mergeCell ref="I26:I27"/>
    <mergeCell ref="J26:J27"/>
    <mergeCell ref="K26:K27"/>
    <mergeCell ref="C29:G29"/>
    <mergeCell ref="A26:A27"/>
    <mergeCell ref="B26:B27"/>
    <mergeCell ref="C26:C28"/>
    <mergeCell ref="D26:D28"/>
    <mergeCell ref="E26:E28"/>
    <mergeCell ref="F26:F28"/>
    <mergeCell ref="O31:O32"/>
    <mergeCell ref="P31:P32"/>
    <mergeCell ref="Q31:Q32"/>
    <mergeCell ref="C30:Q30"/>
    <mergeCell ref="A31:A32"/>
    <mergeCell ref="B31:B32"/>
    <mergeCell ref="C31:C33"/>
    <mergeCell ref="D31:D33"/>
    <mergeCell ref="E31:E33"/>
    <mergeCell ref="F31:F33"/>
    <mergeCell ref="G31:G32"/>
    <mergeCell ref="H31:H32"/>
    <mergeCell ref="I31:I32"/>
    <mergeCell ref="A34:A36"/>
    <mergeCell ref="C34:C36"/>
    <mergeCell ref="D34:D36"/>
    <mergeCell ref="E34:E35"/>
    <mergeCell ref="F34:F35"/>
    <mergeCell ref="G34:G35"/>
    <mergeCell ref="J31:J32"/>
    <mergeCell ref="K31:K32"/>
    <mergeCell ref="N31:N32"/>
    <mergeCell ref="N34:N36"/>
    <mergeCell ref="O34:O36"/>
    <mergeCell ref="P34:P36"/>
    <mergeCell ref="Q34:Q36"/>
    <mergeCell ref="C37:G37"/>
    <mergeCell ref="C38:Q38"/>
    <mergeCell ref="H34:H35"/>
    <mergeCell ref="I34:I35"/>
    <mergeCell ref="J34:J35"/>
    <mergeCell ref="K34:K35"/>
    <mergeCell ref="L34:L35"/>
    <mergeCell ref="M34:M35"/>
    <mergeCell ref="A42:A43"/>
    <mergeCell ref="B42:B43"/>
    <mergeCell ref="C42:C44"/>
    <mergeCell ref="D42:D44"/>
    <mergeCell ref="E42:E44"/>
    <mergeCell ref="F42:F44"/>
    <mergeCell ref="A39:A40"/>
    <mergeCell ref="B39:B40"/>
    <mergeCell ref="C39:C41"/>
    <mergeCell ref="D39:D40"/>
    <mergeCell ref="E39:E41"/>
    <mergeCell ref="F39:F41"/>
    <mergeCell ref="N42:N43"/>
    <mergeCell ref="O42:O43"/>
    <mergeCell ref="P42:P43"/>
    <mergeCell ref="Q42:Q43"/>
    <mergeCell ref="C45:G45"/>
    <mergeCell ref="B46:G46"/>
    <mergeCell ref="N39:N40"/>
    <mergeCell ref="O39:O40"/>
    <mergeCell ref="P39:P40"/>
    <mergeCell ref="Q39:Q40"/>
    <mergeCell ref="C54:G54"/>
    <mergeCell ref="H54:K54"/>
    <mergeCell ref="C55:G55"/>
    <mergeCell ref="H55:K55"/>
    <mergeCell ref="C56:G56"/>
    <mergeCell ref="H56:K56"/>
    <mergeCell ref="B47:G47"/>
    <mergeCell ref="N47:Q47"/>
    <mergeCell ref="E51:L51"/>
    <mergeCell ref="C52:G52"/>
    <mergeCell ref="H52:K52"/>
    <mergeCell ref="C53:G53"/>
    <mergeCell ref="H53:K53"/>
    <mergeCell ref="C63:G63"/>
    <mergeCell ref="H63:K63"/>
    <mergeCell ref="C60:G60"/>
    <mergeCell ref="H60:K60"/>
    <mergeCell ref="C61:G61"/>
    <mergeCell ref="H61:K61"/>
    <mergeCell ref="C62:G62"/>
    <mergeCell ref="H62:K62"/>
    <mergeCell ref="C57:G57"/>
    <mergeCell ref="H57:K57"/>
    <mergeCell ref="C58:G58"/>
    <mergeCell ref="H58:K58"/>
    <mergeCell ref="C59:G59"/>
    <mergeCell ref="H59:K59"/>
  </mergeCells>
  <pageMargins left="0.7" right="0.7" top="0.75" bottom="0.75" header="0.3" footer="0.3"/>
  <pageSetup paperSize="9"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1"/>
  <sheetViews>
    <sheetView tabSelected="1" topLeftCell="A34" zoomScaleNormal="100" workbookViewId="0">
      <selection activeCell="I39" sqref="I39"/>
    </sheetView>
  </sheetViews>
  <sheetFormatPr defaultRowHeight="12.75"/>
  <cols>
    <col min="1" max="1" width="2.7109375" customWidth="1"/>
    <col min="2" max="3" width="2.5703125" customWidth="1"/>
    <col min="4" max="4" width="25.42578125" customWidth="1"/>
    <col min="5" max="5" width="7.28515625" customWidth="1"/>
    <col min="6" max="6" width="3.5703125" customWidth="1"/>
    <col min="7" max="7" width="5.85546875" customWidth="1"/>
    <col min="8" max="8" width="9.28515625" customWidth="1"/>
    <col min="9" max="9" width="9.7109375" customWidth="1"/>
    <col min="10" max="11" width="8.28515625" customWidth="1"/>
    <col min="12" max="12" width="6.5703125" customWidth="1"/>
    <col min="13" max="13" width="7.140625" customWidth="1"/>
    <col min="14" max="14" width="19.42578125" customWidth="1"/>
    <col min="15" max="15" width="5.140625" customWidth="1"/>
    <col min="16" max="16" width="4.5703125" customWidth="1"/>
    <col min="17" max="17" width="4.85546875" customWidth="1"/>
  </cols>
  <sheetData>
    <row r="1" spans="1:18" ht="21" customHeight="1">
      <c r="M1" s="2560"/>
      <c r="N1" s="2560"/>
      <c r="O1" s="2560"/>
      <c r="P1" s="2560"/>
      <c r="Q1" s="2560"/>
    </row>
    <row r="2" spans="1:18" ht="15.75">
      <c r="A2" s="179"/>
      <c r="B2" s="179"/>
      <c r="C2" s="179"/>
      <c r="D2" s="180" t="s">
        <v>175</v>
      </c>
      <c r="E2" s="181"/>
      <c r="F2" s="180"/>
      <c r="G2" s="182"/>
      <c r="H2" s="179"/>
      <c r="I2" s="179"/>
      <c r="J2" s="179"/>
      <c r="K2" s="179"/>
      <c r="L2" s="183"/>
      <c r="M2" s="874"/>
      <c r="N2" s="874"/>
      <c r="O2" s="874"/>
      <c r="P2" s="874"/>
      <c r="Q2" s="874"/>
    </row>
    <row r="3" spans="1:18" ht="13.9" customHeight="1" thickBot="1">
      <c r="A3" s="184"/>
      <c r="B3" s="875"/>
      <c r="C3" s="875"/>
      <c r="D3" s="3732" t="s">
        <v>32</v>
      </c>
      <c r="E3" s="3732"/>
      <c r="F3" s="3732"/>
      <c r="G3" s="3732"/>
      <c r="H3" s="3732"/>
      <c r="I3" s="3732"/>
      <c r="J3" s="3732"/>
      <c r="K3" s="3732"/>
      <c r="L3" s="3732"/>
      <c r="M3" s="3732"/>
      <c r="N3" s="3732"/>
      <c r="O3" s="3732"/>
      <c r="P3" s="3732"/>
      <c r="Q3" s="3732"/>
    </row>
    <row r="4" spans="1:18" ht="30.6" customHeight="1">
      <c r="A4" s="3733" t="s">
        <v>0</v>
      </c>
      <c r="B4" s="3736" t="s">
        <v>1</v>
      </c>
      <c r="C4" s="3736" t="s">
        <v>2</v>
      </c>
      <c r="D4" s="3739" t="s">
        <v>3</v>
      </c>
      <c r="E4" s="3742" t="s">
        <v>4</v>
      </c>
      <c r="F4" s="3745" t="s">
        <v>5</v>
      </c>
      <c r="G4" s="3748" t="s">
        <v>6</v>
      </c>
      <c r="H4" s="3751" t="s">
        <v>438</v>
      </c>
      <c r="I4" s="3752"/>
      <c r="J4" s="3752"/>
      <c r="K4" s="3753"/>
      <c r="L4" s="3754" t="s">
        <v>168</v>
      </c>
      <c r="M4" s="3717" t="s">
        <v>373</v>
      </c>
      <c r="N4" s="3720" t="s">
        <v>21</v>
      </c>
      <c r="O4" s="3721"/>
      <c r="P4" s="3721"/>
      <c r="Q4" s="3722"/>
    </row>
    <row r="5" spans="1:18" ht="13.15" customHeight="1">
      <c r="A5" s="3734"/>
      <c r="B5" s="3737"/>
      <c r="C5" s="3737"/>
      <c r="D5" s="3740"/>
      <c r="E5" s="3743"/>
      <c r="F5" s="3746"/>
      <c r="G5" s="3749"/>
      <c r="H5" s="3723" t="s">
        <v>7</v>
      </c>
      <c r="I5" s="3725" t="s">
        <v>8</v>
      </c>
      <c r="J5" s="3725"/>
      <c r="K5" s="3726" t="s">
        <v>169</v>
      </c>
      <c r="L5" s="3755"/>
      <c r="M5" s="3718"/>
      <c r="N5" s="3728" t="s">
        <v>31</v>
      </c>
      <c r="O5" s="3730" t="s">
        <v>9</v>
      </c>
      <c r="P5" s="3730"/>
      <c r="Q5" s="3731"/>
    </row>
    <row r="6" spans="1:18" ht="125.45" customHeight="1" thickBot="1">
      <c r="A6" s="3735"/>
      <c r="B6" s="3738"/>
      <c r="C6" s="3738"/>
      <c r="D6" s="3741"/>
      <c r="E6" s="3744"/>
      <c r="F6" s="3747"/>
      <c r="G6" s="3750"/>
      <c r="H6" s="3724"/>
      <c r="I6" s="1290" t="s">
        <v>7</v>
      </c>
      <c r="J6" s="185" t="s">
        <v>10</v>
      </c>
      <c r="K6" s="3727"/>
      <c r="L6" s="3756"/>
      <c r="M6" s="3719"/>
      <c r="N6" s="3729"/>
      <c r="O6" s="186" t="s">
        <v>70</v>
      </c>
      <c r="P6" s="186" t="s">
        <v>371</v>
      </c>
      <c r="Q6" s="187" t="s">
        <v>436</v>
      </c>
    </row>
    <row r="7" spans="1:18" ht="13.5" thickBot="1">
      <c r="A7" s="188" t="s">
        <v>11</v>
      </c>
      <c r="B7" s="3709" t="s">
        <v>176</v>
      </c>
      <c r="C7" s="3710"/>
      <c r="D7" s="3710"/>
      <c r="E7" s="3710"/>
      <c r="F7" s="3710"/>
      <c r="G7" s="3710"/>
      <c r="H7" s="3710"/>
      <c r="I7" s="3710"/>
      <c r="J7" s="3710"/>
      <c r="K7" s="3710"/>
      <c r="L7" s="3710"/>
      <c r="M7" s="3710"/>
      <c r="N7" s="3710"/>
      <c r="O7" s="3710"/>
      <c r="P7" s="3710"/>
      <c r="Q7" s="3711"/>
    </row>
    <row r="8" spans="1:18" s="486" customFormat="1" ht="36.75" thickBot="1">
      <c r="A8" s="188"/>
      <c r="B8" s="1291"/>
      <c r="C8" s="1292"/>
      <c r="D8" s="882"/>
      <c r="E8" s="882"/>
      <c r="F8" s="882"/>
      <c r="G8" s="882"/>
      <c r="H8" s="882"/>
      <c r="I8" s="882"/>
      <c r="J8" s="882"/>
      <c r="K8" s="882"/>
      <c r="L8" s="882"/>
      <c r="M8" s="882"/>
      <c r="N8" s="197" t="s">
        <v>471</v>
      </c>
      <c r="O8" s="198">
        <v>54</v>
      </c>
      <c r="P8" s="198">
        <v>56</v>
      </c>
      <c r="Q8" s="199">
        <v>57</v>
      </c>
    </row>
    <row r="9" spans="1:18" s="486" customFormat="1" ht="49.9" customHeight="1" thickBot="1">
      <c r="A9" s="188"/>
      <c r="B9" s="1291"/>
      <c r="C9" s="1292"/>
      <c r="D9" s="882"/>
      <c r="E9" s="882"/>
      <c r="F9" s="882"/>
      <c r="G9" s="882"/>
      <c r="H9" s="882"/>
      <c r="I9" s="882"/>
      <c r="J9" s="882"/>
      <c r="K9" s="882"/>
      <c r="L9" s="882"/>
      <c r="M9" s="882"/>
      <c r="N9" s="197" t="s">
        <v>473</v>
      </c>
      <c r="O9" s="198">
        <v>63</v>
      </c>
      <c r="P9" s="198">
        <v>64</v>
      </c>
      <c r="Q9" s="199">
        <v>65</v>
      </c>
      <c r="R9" s="178"/>
    </row>
    <row r="10" spans="1:18" ht="13.9" customHeight="1" thickBot="1">
      <c r="A10" s="189" t="s">
        <v>11</v>
      </c>
      <c r="B10" s="190" t="s">
        <v>11</v>
      </c>
      <c r="C10" s="3712" t="s">
        <v>177</v>
      </c>
      <c r="D10" s="3713"/>
      <c r="E10" s="3713"/>
      <c r="F10" s="3713"/>
      <c r="G10" s="3713"/>
      <c r="H10" s="3713"/>
      <c r="I10" s="3713"/>
      <c r="J10" s="3713"/>
      <c r="K10" s="3713"/>
      <c r="L10" s="3713"/>
      <c r="M10" s="3713"/>
      <c r="N10" s="3713"/>
      <c r="O10" s="3713"/>
      <c r="P10" s="3713"/>
      <c r="Q10" s="3714"/>
    </row>
    <row r="11" spans="1:18" ht="24" customHeight="1">
      <c r="A11" s="3704" t="s">
        <v>11</v>
      </c>
      <c r="B11" s="3705" t="s">
        <v>11</v>
      </c>
      <c r="C11" s="3652" t="s">
        <v>11</v>
      </c>
      <c r="D11" s="3707" t="s">
        <v>178</v>
      </c>
      <c r="E11" s="3617" t="s">
        <v>39</v>
      </c>
      <c r="F11" s="3708" t="s">
        <v>179</v>
      </c>
      <c r="G11" s="2243" t="s">
        <v>35</v>
      </c>
      <c r="H11" s="879">
        <f>I11+K11</f>
        <v>10989.4</v>
      </c>
      <c r="I11" s="192">
        <v>10988.4</v>
      </c>
      <c r="J11" s="2259">
        <v>9598.5</v>
      </c>
      <c r="K11" s="194">
        <v>1</v>
      </c>
      <c r="L11" s="195">
        <v>11310</v>
      </c>
      <c r="M11" s="196">
        <v>12440</v>
      </c>
      <c r="N11" s="197" t="s">
        <v>180</v>
      </c>
      <c r="O11" s="198">
        <v>29</v>
      </c>
      <c r="P11" s="198">
        <v>29</v>
      </c>
      <c r="Q11" s="199">
        <v>29</v>
      </c>
      <c r="R11" s="865"/>
    </row>
    <row r="12" spans="1:18" ht="13.15" customHeight="1">
      <c r="A12" s="3680"/>
      <c r="B12" s="3706"/>
      <c r="C12" s="3653"/>
      <c r="D12" s="3700"/>
      <c r="E12" s="3636"/>
      <c r="F12" s="3692"/>
      <c r="G12" s="200" t="s">
        <v>170</v>
      </c>
      <c r="H12" s="201">
        <f>I12+K12</f>
        <v>1969.6999999999998</v>
      </c>
      <c r="I12" s="202">
        <v>1920.1</v>
      </c>
      <c r="J12" s="201">
        <v>0</v>
      </c>
      <c r="K12" s="876">
        <v>49.6</v>
      </c>
      <c r="L12" s="203">
        <v>1710</v>
      </c>
      <c r="M12" s="204">
        <v>1880</v>
      </c>
      <c r="N12" s="3715" t="s">
        <v>181</v>
      </c>
      <c r="O12" s="205">
        <v>3653</v>
      </c>
      <c r="P12" s="205">
        <v>3665</v>
      </c>
      <c r="Q12" s="206">
        <v>3670</v>
      </c>
      <c r="R12" s="229"/>
    </row>
    <row r="13" spans="1:18">
      <c r="A13" s="3680"/>
      <c r="B13" s="3706"/>
      <c r="C13" s="3653"/>
      <c r="D13" s="3700"/>
      <c r="E13" s="3636"/>
      <c r="F13" s="3692"/>
      <c r="G13" s="207" t="s">
        <v>51</v>
      </c>
      <c r="H13" s="208">
        <f>I13+K13</f>
        <v>0</v>
      </c>
      <c r="I13" s="209">
        <v>0</v>
      </c>
      <c r="J13" s="208">
        <v>0</v>
      </c>
      <c r="K13" s="210"/>
      <c r="L13" s="211"/>
      <c r="M13" s="212"/>
      <c r="N13" s="3716"/>
      <c r="O13" s="213"/>
      <c r="P13" s="213"/>
      <c r="Q13" s="214"/>
      <c r="R13" s="865"/>
    </row>
    <row r="14" spans="1:18" ht="25.15" customHeight="1" thickBot="1">
      <c r="A14" s="3696"/>
      <c r="B14" s="3698"/>
      <c r="C14" s="3654"/>
      <c r="D14" s="3701"/>
      <c r="E14" s="3668"/>
      <c r="F14" s="3703"/>
      <c r="G14" s="215" t="s">
        <v>12</v>
      </c>
      <c r="H14" s="216">
        <f t="shared" ref="H14:M14" si="0">SUM(H11:H13)</f>
        <v>12959.099999999999</v>
      </c>
      <c r="I14" s="217">
        <f t="shared" si="0"/>
        <v>12908.5</v>
      </c>
      <c r="J14" s="216">
        <f t="shared" si="0"/>
        <v>9598.5</v>
      </c>
      <c r="K14" s="218">
        <f t="shared" si="0"/>
        <v>50.6</v>
      </c>
      <c r="L14" s="219">
        <f t="shared" si="0"/>
        <v>13020</v>
      </c>
      <c r="M14" s="578">
        <f t="shared" si="0"/>
        <v>14320</v>
      </c>
      <c r="N14" s="1294"/>
      <c r="O14" s="220"/>
      <c r="P14" s="220"/>
      <c r="Q14" s="221"/>
    </row>
    <row r="15" spans="1:18" ht="24.6" customHeight="1" thickBot="1">
      <c r="A15" s="3704" t="s">
        <v>11</v>
      </c>
      <c r="B15" s="3705" t="s">
        <v>11</v>
      </c>
      <c r="C15" s="3652" t="s">
        <v>13</v>
      </c>
      <c r="D15" s="3707" t="s">
        <v>182</v>
      </c>
      <c r="E15" s="3617" t="s">
        <v>39</v>
      </c>
      <c r="F15" s="3708" t="s">
        <v>179</v>
      </c>
      <c r="G15" s="2243" t="s">
        <v>174</v>
      </c>
      <c r="H15" s="191">
        <f>I15+K15</f>
        <v>5730.6</v>
      </c>
      <c r="I15" s="192">
        <v>5730.6</v>
      </c>
      <c r="J15" s="2259">
        <v>5296.9</v>
      </c>
      <c r="K15" s="194">
        <v>0</v>
      </c>
      <c r="L15" s="195">
        <v>5680</v>
      </c>
      <c r="M15" s="222">
        <v>6200</v>
      </c>
      <c r="N15" s="223" t="s">
        <v>183</v>
      </c>
      <c r="O15" s="224">
        <v>815</v>
      </c>
      <c r="P15" s="198">
        <v>825</v>
      </c>
      <c r="Q15" s="225">
        <v>830</v>
      </c>
    </row>
    <row r="16" spans="1:18" s="486" customFormat="1">
      <c r="A16" s="3680"/>
      <c r="B16" s="3706"/>
      <c r="C16" s="3653"/>
      <c r="D16" s="3700"/>
      <c r="E16" s="3636"/>
      <c r="F16" s="3692"/>
      <c r="G16" s="2255" t="s">
        <v>51</v>
      </c>
      <c r="H16" s="2256">
        <f>I16+K16</f>
        <v>102.41200000000001</v>
      </c>
      <c r="I16" s="2257">
        <v>102.41200000000001</v>
      </c>
      <c r="J16" s="2258">
        <v>1.2929999999999999</v>
      </c>
      <c r="K16" s="210">
        <v>0</v>
      </c>
      <c r="L16" s="211"/>
      <c r="M16" s="212"/>
      <c r="N16" s="228"/>
      <c r="O16" s="229"/>
      <c r="P16" s="213"/>
      <c r="Q16" s="230"/>
    </row>
    <row r="17" spans="1:17" ht="17.45" customHeight="1" thickBot="1">
      <c r="A17" s="3696"/>
      <c r="B17" s="3698"/>
      <c r="C17" s="3654"/>
      <c r="D17" s="3701"/>
      <c r="E17" s="3668"/>
      <c r="F17" s="3703"/>
      <c r="G17" s="215" t="s">
        <v>12</v>
      </c>
      <c r="H17" s="216">
        <f>SUM(H15+H16)</f>
        <v>5833.0120000000006</v>
      </c>
      <c r="I17" s="216">
        <f>SUM(I15+I16)</f>
        <v>5833.0120000000006</v>
      </c>
      <c r="J17" s="216">
        <f>SUM(J15+J16)</f>
        <v>5298.1929999999993</v>
      </c>
      <c r="K17" s="218">
        <f>SUM(K15+K16)</f>
        <v>0</v>
      </c>
      <c r="L17" s="226">
        <f>SUM(L15:L15)</f>
        <v>5680</v>
      </c>
      <c r="M17" s="227">
        <f>SUM(M15:M15)</f>
        <v>6200</v>
      </c>
      <c r="N17" s="934" t="s">
        <v>184</v>
      </c>
      <c r="O17" s="935">
        <v>600</v>
      </c>
      <c r="P17" s="936">
        <v>610</v>
      </c>
      <c r="Q17" s="937">
        <v>615</v>
      </c>
    </row>
    <row r="18" spans="1:17" ht="13.15" customHeight="1">
      <c r="A18" s="3695" t="s">
        <v>11</v>
      </c>
      <c r="B18" s="3697" t="s">
        <v>11</v>
      </c>
      <c r="C18" s="3699" t="s">
        <v>33</v>
      </c>
      <c r="D18" s="3700" t="s">
        <v>185</v>
      </c>
      <c r="E18" s="3639" t="s">
        <v>39</v>
      </c>
      <c r="F18" s="3702" t="s">
        <v>179</v>
      </c>
      <c r="G18" s="250" t="s">
        <v>174</v>
      </c>
      <c r="H18" s="933">
        <f>I18+K18</f>
        <v>55.7</v>
      </c>
      <c r="I18" s="252">
        <v>55.7</v>
      </c>
      <c r="J18" s="251">
        <v>0</v>
      </c>
      <c r="K18" s="930">
        <v>0</v>
      </c>
      <c r="L18" s="931">
        <v>40</v>
      </c>
      <c r="M18" s="727">
        <v>45</v>
      </c>
      <c r="N18" s="228"/>
      <c r="O18" s="229"/>
      <c r="P18" s="213"/>
      <c r="Q18" s="230"/>
    </row>
    <row r="19" spans="1:17" ht="25.15" customHeight="1" thickBot="1">
      <c r="A19" s="3696"/>
      <c r="B19" s="3698"/>
      <c r="C19" s="3654"/>
      <c r="D19" s="3701"/>
      <c r="E19" s="3668"/>
      <c r="F19" s="3703"/>
      <c r="G19" s="215" t="s">
        <v>12</v>
      </c>
      <c r="H19" s="216">
        <f>SUM(H18)</f>
        <v>55.7</v>
      </c>
      <c r="I19" s="216">
        <f>SUM(I18:I18)</f>
        <v>55.7</v>
      </c>
      <c r="J19" s="216">
        <f>SUM(J18:J18)</f>
        <v>0</v>
      </c>
      <c r="K19" s="218">
        <f>SUM(K18:K18)</f>
        <v>0</v>
      </c>
      <c r="L19" s="226">
        <f>SUM(L18:L18)</f>
        <v>40</v>
      </c>
      <c r="M19" s="227">
        <f>SUM(M18:M18)</f>
        <v>45</v>
      </c>
      <c r="N19" s="231"/>
      <c r="O19" s="232"/>
      <c r="P19" s="233"/>
      <c r="Q19" s="234"/>
    </row>
    <row r="20" spans="1:17" ht="22.15" customHeight="1" thickBot="1">
      <c r="A20" s="189" t="s">
        <v>11</v>
      </c>
      <c r="B20" s="235" t="s">
        <v>11</v>
      </c>
      <c r="C20" s="3672" t="s">
        <v>14</v>
      </c>
      <c r="D20" s="3673"/>
      <c r="E20" s="3673"/>
      <c r="F20" s="3673"/>
      <c r="G20" s="3674"/>
      <c r="H20" s="2244">
        <f t="shared" ref="H20:M20" si="1">H14+H17+H19</f>
        <v>18847.812000000002</v>
      </c>
      <c r="I20" s="2245">
        <f t="shared" si="1"/>
        <v>18797.212000000003</v>
      </c>
      <c r="J20" s="2244">
        <f>J14+J17+J19</f>
        <v>14896.692999999999</v>
      </c>
      <c r="K20" s="236">
        <f>K14+K17+K19</f>
        <v>50.6</v>
      </c>
      <c r="L20" s="236">
        <f t="shared" si="1"/>
        <v>18740</v>
      </c>
      <c r="M20" s="236">
        <f t="shared" si="1"/>
        <v>20565</v>
      </c>
      <c r="N20" s="237"/>
      <c r="O20" s="238"/>
      <c r="P20" s="238"/>
      <c r="Q20" s="239"/>
    </row>
    <row r="21" spans="1:17" ht="17.45" customHeight="1" thickBot="1">
      <c r="A21" s="189" t="s">
        <v>11</v>
      </c>
      <c r="B21" s="240" t="s">
        <v>13</v>
      </c>
      <c r="C21" s="3643" t="s">
        <v>186</v>
      </c>
      <c r="D21" s="3644"/>
      <c r="E21" s="3644"/>
      <c r="F21" s="3644"/>
      <c r="G21" s="3644"/>
      <c r="H21" s="3644"/>
      <c r="I21" s="3644"/>
      <c r="J21" s="3644"/>
      <c r="K21" s="3644"/>
      <c r="L21" s="3644"/>
      <c r="M21" s="3644"/>
      <c r="N21" s="3644"/>
      <c r="O21" s="3644"/>
      <c r="P21" s="3644"/>
      <c r="Q21" s="3645"/>
    </row>
    <row r="22" spans="1:17" ht="13.15" customHeight="1">
      <c r="A22" s="3646" t="s">
        <v>11</v>
      </c>
      <c r="B22" s="3649" t="s">
        <v>13</v>
      </c>
      <c r="C22" s="3652" t="s">
        <v>11</v>
      </c>
      <c r="D22" s="3655" t="s">
        <v>187</v>
      </c>
      <c r="E22" s="3688" t="s">
        <v>39</v>
      </c>
      <c r="F22" s="3691" t="s">
        <v>179</v>
      </c>
      <c r="G22" s="2243" t="s">
        <v>35</v>
      </c>
      <c r="H22" s="191">
        <f>I22+K22</f>
        <v>6068.9</v>
      </c>
      <c r="I22" s="192">
        <v>6068.9</v>
      </c>
      <c r="J22" s="2254">
        <v>4506.3</v>
      </c>
      <c r="K22" s="253">
        <v>0</v>
      </c>
      <c r="L22" s="728">
        <v>7000</v>
      </c>
      <c r="M22" s="195">
        <v>7700</v>
      </c>
      <c r="N22" s="3693" t="s">
        <v>188</v>
      </c>
      <c r="O22" s="241" t="s">
        <v>189</v>
      </c>
      <c r="P22" s="241" t="s">
        <v>189</v>
      </c>
      <c r="Q22" s="242" t="s">
        <v>189</v>
      </c>
    </row>
    <row r="23" spans="1:17" ht="24" customHeight="1">
      <c r="A23" s="3647"/>
      <c r="B23" s="3650"/>
      <c r="C23" s="3653"/>
      <c r="D23" s="3656"/>
      <c r="E23" s="3689"/>
      <c r="F23" s="3692"/>
      <c r="G23" s="2250" t="s">
        <v>170</v>
      </c>
      <c r="H23" s="2251">
        <f>I23+K23</f>
        <v>261.89999999999998</v>
      </c>
      <c r="I23" s="993">
        <v>255.9</v>
      </c>
      <c r="J23" s="2252">
        <v>63.8</v>
      </c>
      <c r="K23" s="2253">
        <v>6</v>
      </c>
      <c r="L23" s="928">
        <v>270</v>
      </c>
      <c r="M23" s="203">
        <v>295</v>
      </c>
      <c r="N23" s="3694"/>
      <c r="O23" s="583"/>
      <c r="P23" s="583"/>
      <c r="Q23" s="584"/>
    </row>
    <row r="24" spans="1:17" s="486" customFormat="1" ht="34.9" customHeight="1">
      <c r="A24" s="3647"/>
      <c r="B24" s="3650"/>
      <c r="C24" s="3653"/>
      <c r="D24" s="3656"/>
      <c r="E24" s="3689"/>
      <c r="F24" s="3692"/>
      <c r="G24" s="200" t="s">
        <v>64</v>
      </c>
      <c r="H24" s="201">
        <f>I24+K24</f>
        <v>0</v>
      </c>
      <c r="I24" s="202">
        <v>0</v>
      </c>
      <c r="J24" s="927">
        <v>0</v>
      </c>
      <c r="K24" s="289">
        <v>0</v>
      </c>
      <c r="L24" s="928"/>
      <c r="M24" s="203"/>
      <c r="N24" s="1169" t="s">
        <v>449</v>
      </c>
      <c r="O24" s="248" t="s">
        <v>62</v>
      </c>
      <c r="P24" s="248" t="s">
        <v>38</v>
      </c>
      <c r="Q24" s="249" t="s">
        <v>38</v>
      </c>
    </row>
    <row r="25" spans="1:17" s="486" customFormat="1" ht="15" customHeight="1">
      <c r="A25" s="3647"/>
      <c r="B25" s="3650"/>
      <c r="C25" s="3653"/>
      <c r="D25" s="3656"/>
      <c r="E25" s="3689"/>
      <c r="F25" s="3692"/>
      <c r="G25" s="2288" t="s">
        <v>513</v>
      </c>
      <c r="H25" s="2246">
        <f>I25+K25</f>
        <v>139.80000000000001</v>
      </c>
      <c r="I25" s="2247">
        <v>0</v>
      </c>
      <c r="J25" s="2248">
        <v>0</v>
      </c>
      <c r="K25" s="2249">
        <v>139.80000000000001</v>
      </c>
      <c r="L25" s="928"/>
      <c r="M25" s="203"/>
      <c r="N25" s="883"/>
      <c r="O25" s="243"/>
      <c r="P25" s="243"/>
      <c r="Q25" s="244"/>
    </row>
    <row r="26" spans="1:17" ht="36.75" thickBot="1">
      <c r="A26" s="3648"/>
      <c r="B26" s="3651"/>
      <c r="C26" s="3654"/>
      <c r="D26" s="3657"/>
      <c r="E26" s="3690"/>
      <c r="F26" s="3690"/>
      <c r="G26" s="215" t="s">
        <v>12</v>
      </c>
      <c r="H26" s="259">
        <f>H22+H23+H24+H25</f>
        <v>6470.5999999999995</v>
      </c>
      <c r="I26" s="259">
        <f t="shared" ref="I26:M26" si="2">I22+I23+I24+I25</f>
        <v>6324.7999999999993</v>
      </c>
      <c r="J26" s="845">
        <f t="shared" si="2"/>
        <v>4570.1000000000004</v>
      </c>
      <c r="K26" s="226">
        <f>K22+K23+K24+K25</f>
        <v>145.80000000000001</v>
      </c>
      <c r="L26" s="296">
        <f t="shared" si="2"/>
        <v>7270</v>
      </c>
      <c r="M26" s="226">
        <f t="shared" si="2"/>
        <v>7995</v>
      </c>
      <c r="N26" s="725" t="s">
        <v>190</v>
      </c>
      <c r="O26" s="695" t="s">
        <v>458</v>
      </c>
      <c r="P26" s="695" t="s">
        <v>459</v>
      </c>
      <c r="Q26" s="696" t="s">
        <v>459</v>
      </c>
    </row>
    <row r="27" spans="1:17" ht="13.15" customHeight="1">
      <c r="A27" s="3679" t="s">
        <v>11</v>
      </c>
      <c r="B27" s="3682" t="s">
        <v>13</v>
      </c>
      <c r="C27" s="3658" t="s">
        <v>13</v>
      </c>
      <c r="D27" s="3660" t="s">
        <v>191</v>
      </c>
      <c r="E27" s="3640" t="s">
        <v>39</v>
      </c>
      <c r="F27" s="3686" t="s">
        <v>179</v>
      </c>
      <c r="G27" s="2243" t="s">
        <v>174</v>
      </c>
      <c r="H27" s="2260">
        <f>I27+K27</f>
        <v>16882.599999999999</v>
      </c>
      <c r="I27" s="2261">
        <v>16873.099999999999</v>
      </c>
      <c r="J27" s="2254">
        <v>16136.7</v>
      </c>
      <c r="K27" s="2262">
        <v>9.5</v>
      </c>
      <c r="L27" s="728">
        <v>16480</v>
      </c>
      <c r="M27" s="726">
        <v>18100</v>
      </c>
      <c r="N27" s="247" t="s">
        <v>192</v>
      </c>
      <c r="O27" s="248" t="s">
        <v>383</v>
      </c>
      <c r="P27" s="248" t="s">
        <v>460</v>
      </c>
      <c r="Q27" s="884" t="s">
        <v>461</v>
      </c>
    </row>
    <row r="28" spans="1:17" s="486" customFormat="1">
      <c r="A28" s="3680"/>
      <c r="B28" s="3650"/>
      <c r="C28" s="3653"/>
      <c r="D28" s="3678"/>
      <c r="E28" s="3636"/>
      <c r="F28" s="3667"/>
      <c r="G28" s="250" t="s">
        <v>174</v>
      </c>
      <c r="H28" s="287">
        <f>I28+K28</f>
        <v>173.4</v>
      </c>
      <c r="I28" s="252">
        <v>173.4</v>
      </c>
      <c r="J28" s="727">
        <v>0</v>
      </c>
      <c r="K28" s="265"/>
      <c r="L28" s="730">
        <v>180</v>
      </c>
      <c r="M28" s="703">
        <v>180</v>
      </c>
      <c r="N28" s="254"/>
      <c r="O28" s="243"/>
      <c r="P28" s="243"/>
      <c r="Q28" s="244"/>
    </row>
    <row r="29" spans="1:17">
      <c r="A29" s="3680"/>
      <c r="B29" s="3650"/>
      <c r="C29" s="3653"/>
      <c r="D29" s="3678"/>
      <c r="E29" s="3636"/>
      <c r="F29" s="3667"/>
      <c r="G29" s="2263" t="s">
        <v>65</v>
      </c>
      <c r="H29" s="1170">
        <f>I29+K29</f>
        <v>1830.4</v>
      </c>
      <c r="I29" s="2041">
        <v>1794.4</v>
      </c>
      <c r="J29" s="2264">
        <v>1285.5</v>
      </c>
      <c r="K29" s="2265">
        <v>36</v>
      </c>
      <c r="L29" s="730">
        <v>1950</v>
      </c>
      <c r="M29" s="289">
        <v>2150</v>
      </c>
      <c r="N29" s="254"/>
      <c r="O29" s="243"/>
      <c r="P29" s="243"/>
      <c r="Q29" s="244"/>
    </row>
    <row r="30" spans="1:17">
      <c r="A30" s="3680"/>
      <c r="B30" s="3650"/>
      <c r="C30" s="3653"/>
      <c r="D30" s="3678"/>
      <c r="E30" s="3636"/>
      <c r="F30" s="3667"/>
      <c r="G30" s="2289" t="s">
        <v>51</v>
      </c>
      <c r="H30" s="2290">
        <f>I30+K30</f>
        <v>107.73099999999999</v>
      </c>
      <c r="I30" s="2291">
        <v>107.73099999999999</v>
      </c>
      <c r="J30" s="2292">
        <v>5.2210000000000001</v>
      </c>
      <c r="K30" s="2293">
        <v>0</v>
      </c>
      <c r="L30" s="729"/>
      <c r="M30" s="256"/>
      <c r="N30" s="257"/>
      <c r="O30" s="243"/>
      <c r="P30" s="243"/>
      <c r="Q30" s="244"/>
    </row>
    <row r="31" spans="1:17" ht="11.45" customHeight="1" thickBot="1">
      <c r="A31" s="3681"/>
      <c r="B31" s="3683"/>
      <c r="C31" s="3684"/>
      <c r="D31" s="3685"/>
      <c r="E31" s="3641"/>
      <c r="F31" s="3687"/>
      <c r="G31" s="258" t="s">
        <v>12</v>
      </c>
      <c r="H31" s="2268">
        <f>SUM(H27:H30)</f>
        <v>18994.131000000001</v>
      </c>
      <c r="I31" s="2269">
        <f t="shared" ref="I31:M31" si="3">SUM(I27:I30)</f>
        <v>18948.631000000001</v>
      </c>
      <c r="J31" s="2266">
        <f t="shared" si="3"/>
        <v>17427.421000000002</v>
      </c>
      <c r="K31" s="2267">
        <f>SUM(K27:K30)</f>
        <v>45.5</v>
      </c>
      <c r="L31" s="296">
        <f t="shared" si="3"/>
        <v>18610</v>
      </c>
      <c r="M31" s="226">
        <f t="shared" si="3"/>
        <v>20430</v>
      </c>
      <c r="N31" s="260"/>
      <c r="O31" s="245"/>
      <c r="P31" s="245"/>
      <c r="Q31" s="246"/>
    </row>
    <row r="32" spans="1:17" ht="13.15" customHeight="1">
      <c r="A32" s="3646" t="s">
        <v>11</v>
      </c>
      <c r="B32" s="3649" t="s">
        <v>13</v>
      </c>
      <c r="C32" s="3652" t="s">
        <v>33</v>
      </c>
      <c r="D32" s="3655" t="s">
        <v>376</v>
      </c>
      <c r="E32" s="3617" t="s">
        <v>39</v>
      </c>
      <c r="F32" s="3666" t="s">
        <v>179</v>
      </c>
      <c r="G32" s="261" t="s">
        <v>35</v>
      </c>
      <c r="H32" s="191">
        <f>I32+K32</f>
        <v>2.2000000000000002</v>
      </c>
      <c r="I32" s="192">
        <v>2.2000000000000002</v>
      </c>
      <c r="J32" s="222">
        <v>0</v>
      </c>
      <c r="K32" s="253">
        <v>0</v>
      </c>
      <c r="L32" s="728">
        <v>3</v>
      </c>
      <c r="M32" s="253">
        <v>4</v>
      </c>
      <c r="N32" s="3669" t="s">
        <v>193</v>
      </c>
      <c r="O32" s="262" t="s">
        <v>384</v>
      </c>
      <c r="P32" s="262" t="s">
        <v>462</v>
      </c>
      <c r="Q32" s="263" t="s">
        <v>463</v>
      </c>
    </row>
    <row r="33" spans="1:17" ht="37.15" customHeight="1" thickBot="1">
      <c r="A33" s="3648"/>
      <c r="B33" s="3651"/>
      <c r="C33" s="3654"/>
      <c r="D33" s="3657"/>
      <c r="E33" s="3618"/>
      <c r="F33" s="3668"/>
      <c r="G33" s="264" t="s">
        <v>12</v>
      </c>
      <c r="H33" s="216">
        <f>SUM(H32:H32)</f>
        <v>2.2000000000000002</v>
      </c>
      <c r="I33" s="216">
        <f t="shared" ref="I33:M33" si="4">SUM(I32:I32)</f>
        <v>2.2000000000000002</v>
      </c>
      <c r="J33" s="218">
        <f t="shared" si="4"/>
        <v>0</v>
      </c>
      <c r="K33" s="219">
        <f t="shared" si="4"/>
        <v>0</v>
      </c>
      <c r="L33" s="227">
        <f t="shared" si="4"/>
        <v>3</v>
      </c>
      <c r="M33" s="219">
        <f t="shared" si="4"/>
        <v>4</v>
      </c>
      <c r="N33" s="3671"/>
      <c r="O33" s="245"/>
      <c r="P33" s="245"/>
      <c r="Q33" s="246"/>
    </row>
    <row r="34" spans="1:17" ht="13.9" customHeight="1" thickBot="1">
      <c r="A34" s="3646" t="s">
        <v>11</v>
      </c>
      <c r="B34" s="3649" t="s">
        <v>13</v>
      </c>
      <c r="C34" s="3652" t="s">
        <v>54</v>
      </c>
      <c r="D34" s="3655" t="s">
        <v>194</v>
      </c>
      <c r="E34" s="3617" t="s">
        <v>39</v>
      </c>
      <c r="F34" s="3666" t="s">
        <v>179</v>
      </c>
      <c r="G34" s="261" t="s">
        <v>35</v>
      </c>
      <c r="H34" s="191">
        <f>I34+K34</f>
        <v>0</v>
      </c>
      <c r="I34" s="192">
        <v>0</v>
      </c>
      <c r="J34" s="222">
        <v>0</v>
      </c>
      <c r="K34" s="253">
        <v>0</v>
      </c>
      <c r="L34" s="728">
        <v>0</v>
      </c>
      <c r="M34" s="253">
        <v>0</v>
      </c>
      <c r="N34" s="3669"/>
      <c r="O34" s="262"/>
      <c r="P34" s="262"/>
      <c r="Q34" s="263"/>
    </row>
    <row r="35" spans="1:17">
      <c r="A35" s="3647"/>
      <c r="B35" s="3650"/>
      <c r="C35" s="3653"/>
      <c r="D35" s="3656"/>
      <c r="E35" s="3636"/>
      <c r="F35" s="3667"/>
      <c r="G35" s="2243" t="s">
        <v>174</v>
      </c>
      <c r="H35" s="1170">
        <f>I35+K35</f>
        <v>1514.5</v>
      </c>
      <c r="I35" s="2041">
        <v>1514.5</v>
      </c>
      <c r="J35" s="727">
        <v>0</v>
      </c>
      <c r="K35" s="265">
        <v>0</v>
      </c>
      <c r="L35" s="730">
        <v>1560</v>
      </c>
      <c r="M35" s="265">
        <v>1700</v>
      </c>
      <c r="N35" s="3670"/>
      <c r="O35" s="243"/>
      <c r="P35" s="243"/>
      <c r="Q35" s="244"/>
    </row>
    <row r="36" spans="1:17">
      <c r="A36" s="3647"/>
      <c r="B36" s="3650"/>
      <c r="C36" s="3653"/>
      <c r="D36" s="3656"/>
      <c r="E36" s="3636"/>
      <c r="F36" s="3667"/>
      <c r="G36" s="255" t="s">
        <v>51</v>
      </c>
      <c r="H36" s="208">
        <f>I36+K36</f>
        <v>0</v>
      </c>
      <c r="I36" s="209">
        <v>0</v>
      </c>
      <c r="J36" s="212">
        <v>0</v>
      </c>
      <c r="K36" s="256"/>
      <c r="L36" s="729"/>
      <c r="M36" s="256"/>
      <c r="N36" s="3670"/>
      <c r="O36" s="243"/>
      <c r="P36" s="243"/>
      <c r="Q36" s="244"/>
    </row>
    <row r="37" spans="1:17" ht="13.5" thickBot="1">
      <c r="A37" s="3648"/>
      <c r="B37" s="3651"/>
      <c r="C37" s="3654"/>
      <c r="D37" s="3657"/>
      <c r="E37" s="3618"/>
      <c r="F37" s="3668"/>
      <c r="G37" s="264" t="s">
        <v>12</v>
      </c>
      <c r="H37" s="216">
        <f>SUM(H34:H36)</f>
        <v>1514.5</v>
      </c>
      <c r="I37" s="216">
        <f t="shared" ref="I37:M37" si="5">SUM(I34:I36)</f>
        <v>1514.5</v>
      </c>
      <c r="J37" s="218">
        <f t="shared" si="5"/>
        <v>0</v>
      </c>
      <c r="K37" s="219">
        <f t="shared" si="5"/>
        <v>0</v>
      </c>
      <c r="L37" s="227">
        <f t="shared" si="5"/>
        <v>1560</v>
      </c>
      <c r="M37" s="219">
        <f t="shared" si="5"/>
        <v>1700</v>
      </c>
      <c r="N37" s="3671"/>
      <c r="O37" s="245"/>
      <c r="P37" s="245"/>
      <c r="Q37" s="246"/>
    </row>
    <row r="38" spans="1:17" ht="13.9" customHeight="1" thickBot="1">
      <c r="A38" s="3646" t="s">
        <v>11</v>
      </c>
      <c r="B38" s="3649" t="s">
        <v>13</v>
      </c>
      <c r="C38" s="3652" t="s">
        <v>55</v>
      </c>
      <c r="D38" s="3655" t="s">
        <v>447</v>
      </c>
      <c r="E38" s="3617" t="s">
        <v>39</v>
      </c>
      <c r="F38" s="3666" t="s">
        <v>179</v>
      </c>
      <c r="G38" s="261" t="s">
        <v>35</v>
      </c>
      <c r="H38" s="191">
        <f>I38+K38</f>
        <v>43.2</v>
      </c>
      <c r="I38" s="2382">
        <v>43.2</v>
      </c>
      <c r="J38" s="222">
        <v>0</v>
      </c>
      <c r="K38" s="253">
        <v>0</v>
      </c>
      <c r="L38" s="728">
        <v>50</v>
      </c>
      <c r="M38" s="253">
        <v>50</v>
      </c>
      <c r="N38" s="3669" t="s">
        <v>450</v>
      </c>
      <c r="O38" s="262" t="s">
        <v>172</v>
      </c>
      <c r="P38" s="262" t="s">
        <v>172</v>
      </c>
      <c r="Q38" s="263" t="s">
        <v>172</v>
      </c>
    </row>
    <row r="39" spans="1:17" ht="13.9" customHeight="1">
      <c r="A39" s="3647"/>
      <c r="B39" s="3650"/>
      <c r="C39" s="3653"/>
      <c r="D39" s="3656"/>
      <c r="E39" s="3636"/>
      <c r="F39" s="3667"/>
      <c r="G39" s="686" t="s">
        <v>448</v>
      </c>
      <c r="H39" s="251">
        <f>I39+K39</f>
        <v>122.8</v>
      </c>
      <c r="I39" s="252">
        <v>122.8</v>
      </c>
      <c r="J39" s="727">
        <v>0</v>
      </c>
      <c r="K39" s="265">
        <v>0</v>
      </c>
      <c r="L39" s="730">
        <v>130</v>
      </c>
      <c r="M39" s="265">
        <v>130</v>
      </c>
      <c r="N39" s="3670"/>
      <c r="O39" s="243"/>
      <c r="P39" s="243"/>
      <c r="Q39" s="244"/>
    </row>
    <row r="40" spans="1:17" ht="18" customHeight="1">
      <c r="A40" s="3647"/>
      <c r="B40" s="3650"/>
      <c r="C40" s="3653"/>
      <c r="D40" s="3656"/>
      <c r="E40" s="3636"/>
      <c r="F40" s="3667"/>
      <c r="G40" s="255" t="s">
        <v>51</v>
      </c>
      <c r="H40" s="208">
        <f>I40+K40</f>
        <v>0</v>
      </c>
      <c r="I40" s="209">
        <v>0</v>
      </c>
      <c r="J40" s="212">
        <v>0</v>
      </c>
      <c r="K40" s="256"/>
      <c r="L40" s="729"/>
      <c r="M40" s="256"/>
      <c r="N40" s="3670"/>
      <c r="O40" s="243"/>
      <c r="P40" s="243"/>
      <c r="Q40" s="244"/>
    </row>
    <row r="41" spans="1:17" ht="13.5" thickBot="1">
      <c r="A41" s="3648"/>
      <c r="B41" s="3651"/>
      <c r="C41" s="3654"/>
      <c r="D41" s="3657"/>
      <c r="E41" s="3618"/>
      <c r="F41" s="3668"/>
      <c r="G41" s="264" t="s">
        <v>12</v>
      </c>
      <c r="H41" s="216">
        <f>SUM(H38:H40)</f>
        <v>166</v>
      </c>
      <c r="I41" s="216">
        <f t="shared" ref="I41:M41" si="6">SUM(I38:I40)</f>
        <v>166</v>
      </c>
      <c r="J41" s="218">
        <f t="shared" si="6"/>
        <v>0</v>
      </c>
      <c r="K41" s="219">
        <f t="shared" si="6"/>
        <v>0</v>
      </c>
      <c r="L41" s="227">
        <f t="shared" si="6"/>
        <v>180</v>
      </c>
      <c r="M41" s="219">
        <f t="shared" si="6"/>
        <v>180</v>
      </c>
      <c r="N41" s="3671"/>
      <c r="O41" s="245"/>
      <c r="P41" s="245"/>
      <c r="Q41" s="246"/>
    </row>
    <row r="42" spans="1:17" ht="13.5" thickBot="1">
      <c r="A42" s="266" t="s">
        <v>11</v>
      </c>
      <c r="B42" s="235" t="s">
        <v>13</v>
      </c>
      <c r="C42" s="3672" t="s">
        <v>14</v>
      </c>
      <c r="D42" s="3673"/>
      <c r="E42" s="3664"/>
      <c r="F42" s="3664"/>
      <c r="G42" s="3674"/>
      <c r="H42" s="236">
        <f>H26+H31+H41+H33+H37</f>
        <v>27147.431</v>
      </c>
      <c r="I42" s="236">
        <f t="shared" ref="I42:M42" si="7">I26+I31+I41+I33+I37</f>
        <v>26956.131000000001</v>
      </c>
      <c r="J42" s="236">
        <f t="shared" si="7"/>
        <v>21997.521000000001</v>
      </c>
      <c r="K42" s="236">
        <f>K26+K31+K41+K33+K37</f>
        <v>191.3</v>
      </c>
      <c r="L42" s="236">
        <f t="shared" si="7"/>
        <v>27623</v>
      </c>
      <c r="M42" s="236">
        <f t="shared" si="7"/>
        <v>30309</v>
      </c>
      <c r="N42" s="268"/>
      <c r="O42" s="269"/>
      <c r="P42" s="269"/>
      <c r="Q42" s="270"/>
    </row>
    <row r="43" spans="1:17" ht="13.9" customHeight="1" thickBot="1">
      <c r="A43" s="189" t="s">
        <v>11</v>
      </c>
      <c r="B43" s="240" t="s">
        <v>33</v>
      </c>
      <c r="C43" s="3675" t="s">
        <v>195</v>
      </c>
      <c r="D43" s="3676"/>
      <c r="E43" s="3676"/>
      <c r="F43" s="3676"/>
      <c r="G43" s="3676"/>
      <c r="H43" s="3676"/>
      <c r="I43" s="3676"/>
      <c r="J43" s="3676"/>
      <c r="K43" s="3676"/>
      <c r="L43" s="3676"/>
      <c r="M43" s="3676"/>
      <c r="N43" s="3676"/>
      <c r="O43" s="3676"/>
      <c r="P43" s="3676"/>
      <c r="Q43" s="3677"/>
    </row>
    <row r="44" spans="1:17" ht="48" customHeight="1">
      <c r="A44" s="271" t="s">
        <v>11</v>
      </c>
      <c r="B44" s="272" t="s">
        <v>33</v>
      </c>
      <c r="C44" s="3658" t="s">
        <v>11</v>
      </c>
      <c r="D44" s="3660" t="s">
        <v>377</v>
      </c>
      <c r="E44" s="1295" t="s">
        <v>39</v>
      </c>
      <c r="F44" s="1287" t="s">
        <v>179</v>
      </c>
      <c r="G44" s="686" t="s">
        <v>35</v>
      </c>
      <c r="H44" s="191">
        <f>I44+K44</f>
        <v>1864.3</v>
      </c>
      <c r="I44" s="192">
        <v>1864.3</v>
      </c>
      <c r="J44" s="193">
        <v>1744.4</v>
      </c>
      <c r="K44" s="194">
        <v>0</v>
      </c>
      <c r="L44" s="195">
        <v>1990</v>
      </c>
      <c r="M44" s="253">
        <v>2190</v>
      </c>
      <c r="N44" s="698" t="s">
        <v>196</v>
      </c>
      <c r="O44" s="579">
        <v>4</v>
      </c>
      <c r="P44" s="241" t="s">
        <v>172</v>
      </c>
      <c r="Q44" s="242" t="s">
        <v>172</v>
      </c>
    </row>
    <row r="45" spans="1:17" s="486" customFormat="1" ht="16.899999999999999" customHeight="1">
      <c r="A45" s="1297"/>
      <c r="B45" s="1293"/>
      <c r="C45" s="3653"/>
      <c r="D45" s="3678"/>
      <c r="E45" s="1286"/>
      <c r="F45" s="1288"/>
      <c r="G45" s="250" t="s">
        <v>35</v>
      </c>
      <c r="H45" s="251">
        <f>I45+K45</f>
        <v>132.6</v>
      </c>
      <c r="I45" s="252">
        <v>130.6</v>
      </c>
      <c r="J45" s="251">
        <v>93.1</v>
      </c>
      <c r="K45" s="930">
        <v>2</v>
      </c>
      <c r="L45" s="931">
        <v>100</v>
      </c>
      <c r="M45" s="265">
        <v>100</v>
      </c>
      <c r="N45" s="932" t="s">
        <v>495</v>
      </c>
      <c r="O45" s="585"/>
      <c r="P45" s="248"/>
      <c r="Q45" s="249"/>
    </row>
    <row r="46" spans="1:17" ht="12.6" customHeight="1">
      <c r="A46" s="1297"/>
      <c r="B46" s="1293"/>
      <c r="C46" s="2909"/>
      <c r="D46" s="3661"/>
      <c r="E46" s="1286"/>
      <c r="F46" s="1288"/>
      <c r="G46" s="2250" t="s">
        <v>170</v>
      </c>
      <c r="H46" s="201">
        <f>I46+K46</f>
        <v>193</v>
      </c>
      <c r="I46" s="993">
        <v>179.8</v>
      </c>
      <c r="J46" s="201">
        <v>67</v>
      </c>
      <c r="K46" s="2271">
        <v>13.2</v>
      </c>
      <c r="L46" s="203">
        <v>200</v>
      </c>
      <c r="M46" s="289">
        <v>220</v>
      </c>
      <c r="N46" s="932"/>
      <c r="O46" s="585"/>
      <c r="P46" s="248"/>
      <c r="Q46" s="249"/>
    </row>
    <row r="47" spans="1:17">
      <c r="A47" s="1297"/>
      <c r="B47" s="1293"/>
      <c r="C47" s="2909"/>
      <c r="D47" s="3661"/>
      <c r="E47" s="1286"/>
      <c r="F47" s="1288"/>
      <c r="G47" s="207" t="s">
        <v>51</v>
      </c>
      <c r="H47" s="208">
        <f>I47+K47</f>
        <v>0</v>
      </c>
      <c r="I47" s="209">
        <v>0</v>
      </c>
      <c r="J47" s="208">
        <v>0</v>
      </c>
      <c r="K47" s="210">
        <v>0</v>
      </c>
      <c r="L47" s="211"/>
      <c r="M47" s="256"/>
      <c r="N47" s="699"/>
      <c r="O47" s="580"/>
      <c r="P47" s="243"/>
      <c r="Q47" s="244"/>
    </row>
    <row r="48" spans="1:17" s="486" customFormat="1" ht="13.5" thickBot="1">
      <c r="A48" s="273"/>
      <c r="B48" s="274"/>
      <c r="C48" s="3659"/>
      <c r="D48" s="3662"/>
      <c r="E48" s="1296"/>
      <c r="F48" s="1289"/>
      <c r="G48" s="215" t="s">
        <v>12</v>
      </c>
      <c r="H48" s="578">
        <f>H44+H46+H47+H45</f>
        <v>2189.9</v>
      </c>
      <c r="I48" s="578">
        <f t="shared" ref="I48:M48" si="8">I44+I46+I47+I45</f>
        <v>2174.6999999999998</v>
      </c>
      <c r="J48" s="578">
        <f t="shared" si="8"/>
        <v>1904.5</v>
      </c>
      <c r="K48" s="578">
        <f t="shared" si="8"/>
        <v>15.2</v>
      </c>
      <c r="L48" s="578">
        <f t="shared" si="8"/>
        <v>2290</v>
      </c>
      <c r="M48" s="578">
        <f t="shared" si="8"/>
        <v>2510</v>
      </c>
      <c r="N48" s="700"/>
      <c r="O48" s="581"/>
      <c r="P48" s="245"/>
      <c r="Q48" s="246"/>
    </row>
    <row r="49" spans="1:17" ht="48" customHeight="1">
      <c r="A49" s="271" t="s">
        <v>11</v>
      </c>
      <c r="B49" s="1283" t="s">
        <v>33</v>
      </c>
      <c r="C49" s="3658" t="s">
        <v>33</v>
      </c>
      <c r="D49" s="3660" t="s">
        <v>472</v>
      </c>
      <c r="E49" s="1295" t="s">
        <v>39</v>
      </c>
      <c r="F49" s="1287" t="s">
        <v>179</v>
      </c>
      <c r="G49" s="686" t="s">
        <v>174</v>
      </c>
      <c r="H49" s="193">
        <f>I49+K49</f>
        <v>192.7</v>
      </c>
      <c r="I49" s="192">
        <v>192.7</v>
      </c>
      <c r="J49" s="193">
        <v>189.9</v>
      </c>
      <c r="K49" s="194">
        <v>0</v>
      </c>
      <c r="L49" s="195">
        <v>210</v>
      </c>
      <c r="M49" s="253">
        <v>230</v>
      </c>
      <c r="N49" s="698" t="s">
        <v>197</v>
      </c>
      <c r="O49" s="579">
        <v>93</v>
      </c>
      <c r="P49" s="241" t="s">
        <v>464</v>
      </c>
      <c r="Q49" s="242" t="s">
        <v>465</v>
      </c>
    </row>
    <row r="50" spans="1:17" ht="36" customHeight="1">
      <c r="A50" s="1297"/>
      <c r="B50" s="1284"/>
      <c r="C50" s="3653"/>
      <c r="D50" s="3678"/>
      <c r="E50" s="1286"/>
      <c r="F50" s="1288"/>
      <c r="G50" s="207" t="s">
        <v>51</v>
      </c>
      <c r="H50" s="208">
        <f>I50+K50</f>
        <v>59.9</v>
      </c>
      <c r="I50" s="209">
        <v>59.9</v>
      </c>
      <c r="J50" s="208">
        <v>59.1</v>
      </c>
      <c r="K50" s="210">
        <v>0</v>
      </c>
      <c r="L50" s="211">
        <v>60</v>
      </c>
      <c r="M50" s="256">
        <v>65</v>
      </c>
      <c r="N50" s="701" t="s">
        <v>198</v>
      </c>
      <c r="O50" s="582">
        <v>3800</v>
      </c>
      <c r="P50" s="583" t="s">
        <v>466</v>
      </c>
      <c r="Q50" s="584" t="s">
        <v>467</v>
      </c>
    </row>
    <row r="51" spans="1:17" ht="48">
      <c r="A51" s="1297"/>
      <c r="B51" s="1284"/>
      <c r="C51" s="2909"/>
      <c r="D51" s="3661"/>
      <c r="E51" s="1286"/>
      <c r="F51" s="1288"/>
      <c r="G51" s="2272" t="s">
        <v>64</v>
      </c>
      <c r="H51" s="2273">
        <f>I51+K51</f>
        <v>297.89999999999998</v>
      </c>
      <c r="I51" s="2274">
        <v>295.7</v>
      </c>
      <c r="J51" s="2274">
        <v>0.5</v>
      </c>
      <c r="K51" s="276">
        <v>2.2000000000000002</v>
      </c>
      <c r="L51" s="277">
        <v>410</v>
      </c>
      <c r="M51" s="703">
        <v>450</v>
      </c>
      <c r="N51" s="809" t="s">
        <v>378</v>
      </c>
      <c r="O51" s="585">
        <v>110</v>
      </c>
      <c r="P51" s="248" t="s">
        <v>468</v>
      </c>
      <c r="Q51" s="249" t="s">
        <v>432</v>
      </c>
    </row>
    <row r="52" spans="1:17" ht="24">
      <c r="A52" s="1297"/>
      <c r="B52" s="1284"/>
      <c r="C52" s="2909"/>
      <c r="D52" s="3661"/>
      <c r="E52" s="1286"/>
      <c r="F52" s="1288"/>
      <c r="G52" s="704" t="s">
        <v>35</v>
      </c>
      <c r="H52" s="697">
        <f>I52+K52</f>
        <v>1</v>
      </c>
      <c r="I52" s="275">
        <v>1</v>
      </c>
      <c r="J52" s="275">
        <v>0</v>
      </c>
      <c r="K52" s="276">
        <v>0</v>
      </c>
      <c r="L52" s="277">
        <v>0</v>
      </c>
      <c r="M52" s="703">
        <v>0</v>
      </c>
      <c r="N52" s="932" t="s">
        <v>469</v>
      </c>
      <c r="O52" s="954">
        <v>25</v>
      </c>
      <c r="P52" s="248" t="s">
        <v>166</v>
      </c>
      <c r="Q52" s="249" t="s">
        <v>166</v>
      </c>
    </row>
    <row r="53" spans="1:17" ht="13.5" thickBot="1">
      <c r="A53" s="273"/>
      <c r="B53" s="1285"/>
      <c r="C53" s="3659"/>
      <c r="D53" s="3662"/>
      <c r="E53" s="1296"/>
      <c r="F53" s="1289"/>
      <c r="G53" s="219">
        <f>SUM(G49:G52)</f>
        <v>0</v>
      </c>
      <c r="H53" s="219">
        <f>SUM(H49:H52)</f>
        <v>551.5</v>
      </c>
      <c r="I53" s="219">
        <f t="shared" ref="I53:M53" si="9">SUM(I49:I52)</f>
        <v>549.29999999999995</v>
      </c>
      <c r="J53" s="219">
        <f t="shared" si="9"/>
        <v>249.5</v>
      </c>
      <c r="K53" s="219">
        <f t="shared" si="9"/>
        <v>2.2000000000000002</v>
      </c>
      <c r="L53" s="219">
        <f t="shared" si="9"/>
        <v>680</v>
      </c>
      <c r="M53" s="219">
        <f t="shared" si="9"/>
        <v>745</v>
      </c>
      <c r="N53" s="700"/>
      <c r="O53" s="586"/>
      <c r="P53" s="245"/>
      <c r="Q53" s="246"/>
    </row>
    <row r="54" spans="1:17" ht="36" customHeight="1">
      <c r="A54" s="271" t="s">
        <v>11</v>
      </c>
      <c r="B54" s="272" t="s">
        <v>33</v>
      </c>
      <c r="C54" s="3658" t="s">
        <v>34</v>
      </c>
      <c r="D54" s="3660" t="s">
        <v>199</v>
      </c>
      <c r="E54" s="1295" t="s">
        <v>39</v>
      </c>
      <c r="F54" s="1287" t="s">
        <v>179</v>
      </c>
      <c r="G54" s="498" t="s">
        <v>35</v>
      </c>
      <c r="H54" s="731">
        <f>I54+K54</f>
        <v>10</v>
      </c>
      <c r="I54" s="732">
        <v>10</v>
      </c>
      <c r="J54" s="732">
        <v>0</v>
      </c>
      <c r="K54" s="688">
        <v>0</v>
      </c>
      <c r="L54" s="280">
        <v>10</v>
      </c>
      <c r="M54" s="280">
        <v>15</v>
      </c>
      <c r="N54" s="698" t="s">
        <v>200</v>
      </c>
      <c r="O54" s="587">
        <v>7</v>
      </c>
      <c r="P54" s="241" t="s">
        <v>165</v>
      </c>
      <c r="Q54" s="242" t="s">
        <v>385</v>
      </c>
    </row>
    <row r="55" spans="1:17" ht="13.15" customHeight="1">
      <c r="A55" s="1297"/>
      <c r="B55" s="1293"/>
      <c r="C55" s="2909"/>
      <c r="D55" s="3661"/>
      <c r="E55" s="281"/>
      <c r="F55" s="282"/>
      <c r="G55" s="177" t="s">
        <v>174</v>
      </c>
      <c r="H55" s="929">
        <f>I55+K55</f>
        <v>0</v>
      </c>
      <c r="I55" s="278">
        <v>0</v>
      </c>
      <c r="J55" s="278"/>
      <c r="K55" s="279"/>
      <c r="L55" s="284"/>
      <c r="M55" s="284"/>
      <c r="N55" s="699"/>
      <c r="O55" s="588"/>
      <c r="P55" s="243"/>
      <c r="Q55" s="244"/>
    </row>
    <row r="56" spans="1:17" ht="13.5" thickBot="1">
      <c r="A56" s="273"/>
      <c r="B56" s="274"/>
      <c r="C56" s="3659"/>
      <c r="D56" s="3662"/>
      <c r="E56" s="285"/>
      <c r="F56" s="286"/>
      <c r="G56" s="215" t="s">
        <v>12</v>
      </c>
      <c r="H56" s="578">
        <f t="shared" ref="H56:M56" si="10">H54+H55</f>
        <v>10</v>
      </c>
      <c r="I56" s="578">
        <f t="shared" si="10"/>
        <v>10</v>
      </c>
      <c r="J56" s="578">
        <f t="shared" si="10"/>
        <v>0</v>
      </c>
      <c r="K56" s="578">
        <f t="shared" si="10"/>
        <v>0</v>
      </c>
      <c r="L56" s="578">
        <f t="shared" si="10"/>
        <v>10</v>
      </c>
      <c r="M56" s="578">
        <f t="shared" si="10"/>
        <v>15</v>
      </c>
      <c r="N56" s="702"/>
      <c r="O56" s="589"/>
      <c r="P56" s="590"/>
      <c r="Q56" s="591"/>
    </row>
    <row r="57" spans="1:17" ht="13.5" thickBot="1">
      <c r="A57" s="273" t="s">
        <v>11</v>
      </c>
      <c r="B57" s="274" t="s">
        <v>33</v>
      </c>
      <c r="C57" s="3663" t="s">
        <v>14</v>
      </c>
      <c r="D57" s="3664"/>
      <c r="E57" s="3664"/>
      <c r="F57" s="3664"/>
      <c r="G57" s="3665"/>
      <c r="H57" s="592">
        <f>H56+H53+H48</f>
        <v>2751.4</v>
      </c>
      <c r="I57" s="592">
        <f t="shared" ref="I57:M57" si="11">I56+I53+I48</f>
        <v>2734</v>
      </c>
      <c r="J57" s="592">
        <f t="shared" si="11"/>
        <v>2154</v>
      </c>
      <c r="K57" s="592">
        <f t="shared" si="11"/>
        <v>17.399999999999999</v>
      </c>
      <c r="L57" s="592">
        <f t="shared" si="11"/>
        <v>2980</v>
      </c>
      <c r="M57" s="592">
        <f t="shared" si="11"/>
        <v>3270</v>
      </c>
      <c r="N57" s="237"/>
      <c r="O57" s="238"/>
      <c r="P57" s="238"/>
      <c r="Q57" s="239"/>
    </row>
    <row r="58" spans="1:17" ht="13.5" thickBot="1">
      <c r="A58" s="189" t="s">
        <v>11</v>
      </c>
      <c r="B58" s="240" t="s">
        <v>34</v>
      </c>
      <c r="C58" s="3643" t="s">
        <v>201</v>
      </c>
      <c r="D58" s="3644"/>
      <c r="E58" s="3644"/>
      <c r="F58" s="3644"/>
      <c r="G58" s="3644"/>
      <c r="H58" s="3644"/>
      <c r="I58" s="3644"/>
      <c r="J58" s="3644"/>
      <c r="K58" s="3644"/>
      <c r="L58" s="3644"/>
      <c r="M58" s="3644"/>
      <c r="N58" s="3644"/>
      <c r="O58" s="3644"/>
      <c r="P58" s="3644"/>
      <c r="Q58" s="3645"/>
    </row>
    <row r="59" spans="1:17" ht="13.15" customHeight="1">
      <c r="A59" s="3646" t="s">
        <v>11</v>
      </c>
      <c r="B59" s="3649" t="s">
        <v>34</v>
      </c>
      <c r="C59" s="3652" t="s">
        <v>11</v>
      </c>
      <c r="D59" s="3655" t="s">
        <v>202</v>
      </c>
      <c r="E59" s="3617" t="s">
        <v>39</v>
      </c>
      <c r="F59" s="3666" t="s">
        <v>179</v>
      </c>
      <c r="G59" s="261" t="s">
        <v>174</v>
      </c>
      <c r="H59" s="191">
        <f>I59+K59</f>
        <v>194.4</v>
      </c>
      <c r="I59" s="192">
        <v>194.4</v>
      </c>
      <c r="J59" s="193">
        <v>191.6</v>
      </c>
      <c r="K59" s="194">
        <v>0</v>
      </c>
      <c r="L59" s="195">
        <v>160</v>
      </c>
      <c r="M59" s="253">
        <v>165</v>
      </c>
      <c r="N59" s="3669" t="s">
        <v>203</v>
      </c>
      <c r="O59" s="262" t="s">
        <v>386</v>
      </c>
      <c r="P59" s="262" t="s">
        <v>386</v>
      </c>
      <c r="Q59" s="263" t="s">
        <v>386</v>
      </c>
    </row>
    <row r="60" spans="1:17">
      <c r="A60" s="3647"/>
      <c r="B60" s="3650"/>
      <c r="C60" s="3653"/>
      <c r="D60" s="3656"/>
      <c r="E60" s="3636"/>
      <c r="F60" s="3667"/>
      <c r="G60" s="2250" t="s">
        <v>51</v>
      </c>
      <c r="H60" s="2277">
        <f>I60+K60</f>
        <v>3.32</v>
      </c>
      <c r="I60" s="2278">
        <v>3.32</v>
      </c>
      <c r="J60" s="2275">
        <v>3.32</v>
      </c>
      <c r="K60" s="288"/>
      <c r="L60" s="203"/>
      <c r="M60" s="289"/>
      <c r="N60" s="3670"/>
      <c r="O60" s="243"/>
      <c r="P60" s="243"/>
      <c r="Q60" s="244"/>
    </row>
    <row r="61" spans="1:17">
      <c r="A61" s="3647"/>
      <c r="B61" s="3650"/>
      <c r="C61" s="3653"/>
      <c r="D61" s="3656"/>
      <c r="E61" s="3636"/>
      <c r="F61" s="3667"/>
      <c r="G61" s="2250" t="s">
        <v>170</v>
      </c>
      <c r="H61" s="2277">
        <f>I61+K61</f>
        <v>0.9</v>
      </c>
      <c r="I61" s="2278">
        <v>0.9</v>
      </c>
      <c r="J61" s="201">
        <v>0</v>
      </c>
      <c r="K61" s="288">
        <v>0</v>
      </c>
      <c r="L61" s="203"/>
      <c r="M61" s="289"/>
      <c r="N61" s="3670"/>
      <c r="O61" s="243"/>
      <c r="P61" s="243"/>
      <c r="Q61" s="244"/>
    </row>
    <row r="62" spans="1:17">
      <c r="A62" s="3647"/>
      <c r="B62" s="3650"/>
      <c r="C62" s="3653"/>
      <c r="D62" s="3656"/>
      <c r="E62" s="3636"/>
      <c r="F62" s="3667"/>
      <c r="G62" s="255" t="s">
        <v>35</v>
      </c>
      <c r="H62" s="2279">
        <f>I62+K62</f>
        <v>121.2</v>
      </c>
      <c r="I62" s="2280">
        <v>121.2</v>
      </c>
      <c r="J62" s="208">
        <v>106.5</v>
      </c>
      <c r="K62" s="210"/>
      <c r="L62" s="211">
        <v>160</v>
      </c>
      <c r="M62" s="256">
        <v>165</v>
      </c>
      <c r="N62" s="3670"/>
      <c r="O62" s="243"/>
      <c r="P62" s="243"/>
      <c r="Q62" s="244"/>
    </row>
    <row r="63" spans="1:17" ht="13.5" thickBot="1">
      <c r="A63" s="3648"/>
      <c r="B63" s="3651"/>
      <c r="C63" s="3654"/>
      <c r="D63" s="3657"/>
      <c r="E63" s="3618"/>
      <c r="F63" s="3668"/>
      <c r="G63" s="264" t="s">
        <v>12</v>
      </c>
      <c r="H63" s="2281">
        <f>SUM(H59:H62)</f>
        <v>319.82</v>
      </c>
      <c r="I63" s="2281">
        <f t="shared" ref="I63:M63" si="12">SUM(I59:I62)</f>
        <v>319.82</v>
      </c>
      <c r="J63" s="2276">
        <f t="shared" si="12"/>
        <v>301.41999999999996</v>
      </c>
      <c r="K63" s="2276">
        <f t="shared" si="12"/>
        <v>0</v>
      </c>
      <c r="L63" s="290">
        <f t="shared" si="12"/>
        <v>320</v>
      </c>
      <c r="M63" s="290">
        <f t="shared" si="12"/>
        <v>330</v>
      </c>
      <c r="N63" s="3671"/>
      <c r="O63" s="245"/>
      <c r="P63" s="245"/>
      <c r="Q63" s="246"/>
    </row>
    <row r="64" spans="1:17">
      <c r="A64" s="3679" t="s">
        <v>11</v>
      </c>
      <c r="B64" s="3682" t="s">
        <v>34</v>
      </c>
      <c r="C64" s="3658" t="s">
        <v>13</v>
      </c>
      <c r="D64" s="3660" t="s">
        <v>402</v>
      </c>
      <c r="E64" s="3617" t="s">
        <v>39</v>
      </c>
      <c r="F64" s="3686" t="s">
        <v>179</v>
      </c>
      <c r="G64" s="2243" t="s">
        <v>35</v>
      </c>
      <c r="H64" s="2282">
        <f>I64+K64</f>
        <v>339.59999999999997</v>
      </c>
      <c r="I64" s="2261">
        <v>337.7</v>
      </c>
      <c r="J64" s="2259">
        <v>278.10000000000002</v>
      </c>
      <c r="K64" s="2283">
        <v>1.9</v>
      </c>
      <c r="L64" s="253">
        <v>215</v>
      </c>
      <c r="M64" s="253">
        <v>230</v>
      </c>
      <c r="N64" s="3669" t="s">
        <v>203</v>
      </c>
      <c r="O64" s="262" t="s">
        <v>470</v>
      </c>
      <c r="P64" s="262" t="s">
        <v>470</v>
      </c>
      <c r="Q64" s="263" t="s">
        <v>470</v>
      </c>
    </row>
    <row r="65" spans="1:17">
      <c r="A65" s="3680"/>
      <c r="B65" s="3650"/>
      <c r="C65" s="3653"/>
      <c r="D65" s="3678"/>
      <c r="E65" s="3636"/>
      <c r="F65" s="3667"/>
      <c r="G65" s="200" t="s">
        <v>170</v>
      </c>
      <c r="H65" s="201">
        <f>I65+K65</f>
        <v>25</v>
      </c>
      <c r="I65" s="202">
        <v>25</v>
      </c>
      <c r="J65" s="201"/>
      <c r="K65" s="288"/>
      <c r="L65" s="289">
        <v>15</v>
      </c>
      <c r="M65" s="289">
        <v>20</v>
      </c>
      <c r="N65" s="3670"/>
      <c r="O65" s="243"/>
      <c r="P65" s="243"/>
      <c r="Q65" s="244"/>
    </row>
    <row r="66" spans="1:17">
      <c r="A66" s="3680"/>
      <c r="B66" s="3650"/>
      <c r="C66" s="3653"/>
      <c r="D66" s="3678"/>
      <c r="E66" s="3636"/>
      <c r="F66" s="3667"/>
      <c r="G66" s="877" t="s">
        <v>51</v>
      </c>
      <c r="H66" s="208">
        <f>I66+K66</f>
        <v>2.2000000000000002</v>
      </c>
      <c r="I66" s="209">
        <v>2.2000000000000002</v>
      </c>
      <c r="J66" s="208">
        <v>2.1</v>
      </c>
      <c r="K66" s="210"/>
      <c r="L66" s="256"/>
      <c r="M66" s="256"/>
      <c r="N66" s="3670"/>
      <c r="O66" s="243"/>
      <c r="P66" s="243"/>
      <c r="Q66" s="244"/>
    </row>
    <row r="67" spans="1:17" ht="13.9" customHeight="1" thickBot="1">
      <c r="A67" s="3681"/>
      <c r="B67" s="3683"/>
      <c r="C67" s="3684"/>
      <c r="D67" s="3685"/>
      <c r="E67" s="3618"/>
      <c r="F67" s="3687"/>
      <c r="G67" s="264" t="s">
        <v>12</v>
      </c>
      <c r="H67" s="216">
        <f>SUM(H64:H66)</f>
        <v>366.79999999999995</v>
      </c>
      <c r="I67" s="216">
        <f t="shared" ref="I67:M67" si="13">SUM(I64:I66)</f>
        <v>364.9</v>
      </c>
      <c r="J67" s="216">
        <f t="shared" si="13"/>
        <v>280.20000000000005</v>
      </c>
      <c r="K67" s="216">
        <f t="shared" si="13"/>
        <v>1.9</v>
      </c>
      <c r="L67" s="216">
        <f t="shared" si="13"/>
        <v>230</v>
      </c>
      <c r="M67" s="216">
        <f t="shared" si="13"/>
        <v>250</v>
      </c>
      <c r="N67" s="3671"/>
      <c r="O67" s="245"/>
      <c r="P67" s="245"/>
      <c r="Q67" s="246"/>
    </row>
    <row r="68" spans="1:17" ht="13.15" customHeight="1" thickBot="1">
      <c r="A68" s="266" t="s">
        <v>11</v>
      </c>
      <c r="B68" s="235" t="s">
        <v>34</v>
      </c>
      <c r="C68" s="3672" t="s">
        <v>14</v>
      </c>
      <c r="D68" s="3673"/>
      <c r="E68" s="3673"/>
      <c r="F68" s="3673"/>
      <c r="G68" s="3674"/>
      <c r="H68" s="236">
        <f>H67+H63</f>
        <v>686.61999999999989</v>
      </c>
      <c r="I68" s="236">
        <f t="shared" ref="I68:M68" si="14">I67+I63</f>
        <v>684.72</v>
      </c>
      <c r="J68" s="236">
        <f t="shared" si="14"/>
        <v>581.62</v>
      </c>
      <c r="K68" s="236">
        <f t="shared" si="14"/>
        <v>1.9</v>
      </c>
      <c r="L68" s="236">
        <f t="shared" si="14"/>
        <v>550</v>
      </c>
      <c r="M68" s="236">
        <f t="shared" si="14"/>
        <v>580</v>
      </c>
      <c r="N68" s="593"/>
      <c r="O68" s="269"/>
      <c r="P68" s="269"/>
      <c r="Q68" s="270"/>
    </row>
    <row r="69" spans="1:17" ht="42" customHeight="1" thickBot="1">
      <c r="A69" s="266" t="s">
        <v>11</v>
      </c>
      <c r="B69" s="3757" t="s">
        <v>56</v>
      </c>
      <c r="C69" s="3758"/>
      <c r="D69" s="3758"/>
      <c r="E69" s="3758"/>
      <c r="F69" s="3758"/>
      <c r="G69" s="3759"/>
      <c r="H69" s="302">
        <f>H42+H20+H57+H68</f>
        <v>49433.263000000006</v>
      </c>
      <c r="I69" s="302">
        <f t="shared" ref="I69:M69" si="15">I42+I20+I57+I68</f>
        <v>49172.063000000009</v>
      </c>
      <c r="J69" s="302">
        <f t="shared" si="15"/>
        <v>39629.834000000003</v>
      </c>
      <c r="K69" s="302">
        <f t="shared" si="15"/>
        <v>261.2</v>
      </c>
      <c r="L69" s="302">
        <f t="shared" si="15"/>
        <v>49893</v>
      </c>
      <c r="M69" s="302">
        <f t="shared" si="15"/>
        <v>54724</v>
      </c>
      <c r="N69" s="303"/>
      <c r="O69" s="303"/>
      <c r="P69" s="303"/>
      <c r="Q69" s="304"/>
    </row>
    <row r="70" spans="1:17" ht="13.15" customHeight="1" thickBot="1">
      <c r="A70" s="188" t="s">
        <v>13</v>
      </c>
      <c r="B70" s="3760" t="s">
        <v>204</v>
      </c>
      <c r="C70" s="3761"/>
      <c r="D70" s="3761"/>
      <c r="E70" s="3761"/>
      <c r="F70" s="3761"/>
      <c r="G70" s="3761"/>
      <c r="H70" s="3761"/>
      <c r="I70" s="3761"/>
      <c r="J70" s="3761"/>
      <c r="K70" s="3761"/>
      <c r="L70" s="3761"/>
      <c r="M70" s="3761"/>
      <c r="N70" s="3761"/>
      <c r="O70" s="3761"/>
      <c r="P70" s="3761"/>
      <c r="Q70" s="3762"/>
    </row>
    <row r="71" spans="1:17" ht="18" customHeight="1" thickBot="1">
      <c r="A71" s="189" t="s">
        <v>13</v>
      </c>
      <c r="B71" s="240" t="s">
        <v>11</v>
      </c>
      <c r="C71" s="3763" t="s">
        <v>205</v>
      </c>
      <c r="D71" s="3764"/>
      <c r="E71" s="3764"/>
      <c r="F71" s="3764"/>
      <c r="G71" s="3764"/>
      <c r="H71" s="3764"/>
      <c r="I71" s="3764"/>
      <c r="J71" s="3764"/>
      <c r="K71" s="3764"/>
      <c r="L71" s="3764"/>
      <c r="M71" s="3764"/>
      <c r="N71" s="3764"/>
      <c r="O71" s="3764"/>
      <c r="P71" s="3764"/>
      <c r="Q71" s="3765"/>
    </row>
    <row r="72" spans="1:17" ht="13.15" customHeight="1">
      <c r="A72" s="3624" t="s">
        <v>13</v>
      </c>
      <c r="B72" s="3626" t="s">
        <v>11</v>
      </c>
      <c r="C72" s="3613" t="s">
        <v>11</v>
      </c>
      <c r="D72" s="3628" t="s">
        <v>206</v>
      </c>
      <c r="E72" s="3766" t="s">
        <v>39</v>
      </c>
      <c r="F72" s="3619" t="s">
        <v>179</v>
      </c>
      <c r="G72" s="291" t="s">
        <v>35</v>
      </c>
      <c r="H72" s="193">
        <f>I72+K72</f>
        <v>20</v>
      </c>
      <c r="I72" s="192">
        <v>20</v>
      </c>
      <c r="J72" s="192">
        <v>0</v>
      </c>
      <c r="K72" s="194">
        <v>0</v>
      </c>
      <c r="L72" s="253">
        <v>15</v>
      </c>
      <c r="M72" s="222">
        <v>20</v>
      </c>
      <c r="N72" s="3768" t="s">
        <v>207</v>
      </c>
      <c r="O72" s="292">
        <v>30</v>
      </c>
      <c r="P72" s="292">
        <v>30</v>
      </c>
      <c r="Q72" s="293">
        <v>30</v>
      </c>
    </row>
    <row r="73" spans="1:17" ht="42" customHeight="1" thickBot="1">
      <c r="A73" s="3625"/>
      <c r="B73" s="3627"/>
      <c r="C73" s="3614"/>
      <c r="D73" s="3629"/>
      <c r="E73" s="3767"/>
      <c r="F73" s="3620"/>
      <c r="G73" s="294" t="s">
        <v>12</v>
      </c>
      <c r="H73" s="295">
        <f t="shared" ref="H73:M73" si="16">SUM(H72:H72)</f>
        <v>20</v>
      </c>
      <c r="I73" s="295">
        <f t="shared" si="16"/>
        <v>20</v>
      </c>
      <c r="J73" s="295">
        <f t="shared" si="16"/>
        <v>0</v>
      </c>
      <c r="K73" s="296">
        <f t="shared" si="16"/>
        <v>0</v>
      </c>
      <c r="L73" s="226">
        <f t="shared" si="16"/>
        <v>15</v>
      </c>
      <c r="M73" s="296">
        <f t="shared" si="16"/>
        <v>20</v>
      </c>
      <c r="N73" s="3769"/>
      <c r="O73" s="297"/>
      <c r="P73" s="297"/>
      <c r="Q73" s="298"/>
    </row>
    <row r="74" spans="1:17" s="486" customFormat="1" ht="13.15" customHeight="1">
      <c r="A74" s="1280" t="s">
        <v>13</v>
      </c>
      <c r="B74" s="272" t="s">
        <v>11</v>
      </c>
      <c r="C74" s="3613" t="s">
        <v>33</v>
      </c>
      <c r="D74" s="3621" t="s">
        <v>208</v>
      </c>
      <c r="E74" s="3640" t="s">
        <v>39</v>
      </c>
      <c r="F74" s="3619" t="s">
        <v>179</v>
      </c>
      <c r="G74" s="291" t="s">
        <v>35</v>
      </c>
      <c r="H74" s="193">
        <f>I74+K74</f>
        <v>10</v>
      </c>
      <c r="I74" s="192">
        <v>10</v>
      </c>
      <c r="J74" s="192">
        <v>0</v>
      </c>
      <c r="K74" s="194">
        <v>0</v>
      </c>
      <c r="L74" s="253">
        <v>30</v>
      </c>
      <c r="M74" s="222">
        <v>0</v>
      </c>
      <c r="N74" s="3630" t="s">
        <v>209</v>
      </c>
      <c r="O74" s="292">
        <v>1000</v>
      </c>
      <c r="P74" s="292">
        <v>0</v>
      </c>
      <c r="Q74" s="293">
        <v>0</v>
      </c>
    </row>
    <row r="75" spans="1:17" s="486" customFormat="1" ht="27.6" customHeight="1" thickBot="1">
      <c r="A75" s="299"/>
      <c r="B75" s="274"/>
      <c r="C75" s="3614"/>
      <c r="D75" s="3622"/>
      <c r="E75" s="3641"/>
      <c r="F75" s="3642"/>
      <c r="G75" s="294" t="s">
        <v>12</v>
      </c>
      <c r="H75" s="295">
        <f t="shared" ref="H75:M75" si="17">SUM(H74:H74)</f>
        <v>10</v>
      </c>
      <c r="I75" s="295">
        <f t="shared" si="17"/>
        <v>10</v>
      </c>
      <c r="J75" s="295">
        <f t="shared" si="17"/>
        <v>0</v>
      </c>
      <c r="K75" s="296">
        <f t="shared" si="17"/>
        <v>0</v>
      </c>
      <c r="L75" s="226">
        <f t="shared" si="17"/>
        <v>30</v>
      </c>
      <c r="M75" s="296">
        <f t="shared" si="17"/>
        <v>0</v>
      </c>
      <c r="N75" s="3631"/>
      <c r="O75" s="594"/>
      <c r="P75" s="595"/>
      <c r="Q75" s="596"/>
    </row>
    <row r="76" spans="1:17" ht="13.15" customHeight="1" thickBot="1">
      <c r="A76" s="1282" t="s">
        <v>13</v>
      </c>
      <c r="B76" s="1285" t="s">
        <v>11</v>
      </c>
      <c r="C76" s="3632" t="s">
        <v>14</v>
      </c>
      <c r="D76" s="3633"/>
      <c r="E76" s="3633"/>
      <c r="F76" s="3633"/>
      <c r="G76" s="3633"/>
      <c r="H76" s="597">
        <f>H73+H75</f>
        <v>30</v>
      </c>
      <c r="I76" s="597">
        <f t="shared" ref="I76:M76" si="18">I73+I75</f>
        <v>30</v>
      </c>
      <c r="J76" s="597">
        <f t="shared" si="18"/>
        <v>0</v>
      </c>
      <c r="K76" s="597">
        <f t="shared" si="18"/>
        <v>0</v>
      </c>
      <c r="L76" s="597">
        <f t="shared" si="18"/>
        <v>45</v>
      </c>
      <c r="M76" s="597">
        <f t="shared" si="18"/>
        <v>20</v>
      </c>
      <c r="N76" s="598"/>
      <c r="O76" s="238"/>
      <c r="P76" s="238"/>
      <c r="Q76" s="239"/>
    </row>
    <row r="77" spans="1:17" ht="25.15" customHeight="1" thickBot="1">
      <c r="A77" s="189" t="s">
        <v>13</v>
      </c>
      <c r="B77" s="240" t="s">
        <v>13</v>
      </c>
      <c r="C77" s="3643" t="s">
        <v>379</v>
      </c>
      <c r="D77" s="3644"/>
      <c r="E77" s="3644"/>
      <c r="F77" s="3644"/>
      <c r="G77" s="3644"/>
      <c r="H77" s="3644"/>
      <c r="I77" s="3644"/>
      <c r="J77" s="3644"/>
      <c r="K77" s="3644"/>
      <c r="L77" s="3644"/>
      <c r="M77" s="3644"/>
      <c r="N77" s="3644"/>
      <c r="O77" s="3644"/>
      <c r="P77" s="3644"/>
      <c r="Q77" s="3645"/>
    </row>
    <row r="78" spans="1:17" ht="24" customHeight="1">
      <c r="A78" s="1280" t="s">
        <v>13</v>
      </c>
      <c r="B78" s="272" t="s">
        <v>13</v>
      </c>
      <c r="C78" s="3613" t="s">
        <v>38</v>
      </c>
      <c r="D78" s="3621" t="s">
        <v>380</v>
      </c>
      <c r="E78" s="3617" t="s">
        <v>39</v>
      </c>
      <c r="F78" s="3619" t="s">
        <v>179</v>
      </c>
      <c r="G78" s="2040" t="s">
        <v>35</v>
      </c>
      <c r="H78" s="192">
        <f>I78+K78</f>
        <v>138.4</v>
      </c>
      <c r="I78" s="2382">
        <v>138.4</v>
      </c>
      <c r="J78" s="192">
        <v>0</v>
      </c>
      <c r="K78" s="192">
        <v>0</v>
      </c>
      <c r="L78" s="192">
        <v>150</v>
      </c>
      <c r="M78" s="713">
        <v>150</v>
      </c>
      <c r="N78" s="708"/>
      <c r="O78" s="198"/>
      <c r="P78" s="198"/>
      <c r="Q78" s="199"/>
    </row>
    <row r="79" spans="1:17" s="486" customFormat="1" ht="24" customHeight="1">
      <c r="A79" s="1281"/>
      <c r="B79" s="1293"/>
      <c r="C79" s="3634"/>
      <c r="D79" s="3635"/>
      <c r="E79" s="3636"/>
      <c r="F79" s="3637"/>
      <c r="G79" s="2284" t="s">
        <v>51</v>
      </c>
      <c r="H79" s="2270">
        <f>I79+K79</f>
        <v>273.39999999999998</v>
      </c>
      <c r="I79" s="2285">
        <v>273.39999999999998</v>
      </c>
      <c r="J79" s="202"/>
      <c r="K79" s="202"/>
      <c r="L79" s="202"/>
      <c r="M79" s="288"/>
      <c r="N79" s="2039"/>
      <c r="O79" s="213"/>
      <c r="P79" s="229"/>
      <c r="Q79" s="214"/>
    </row>
    <row r="80" spans="1:17" ht="18" customHeight="1" thickBot="1">
      <c r="A80" s="299"/>
      <c r="B80" s="274"/>
      <c r="C80" s="3614"/>
      <c r="D80" s="3622"/>
      <c r="E80" s="3618"/>
      <c r="F80" s="3620"/>
      <c r="G80" s="711" t="s">
        <v>12</v>
      </c>
      <c r="H80" s="1168">
        <f>SUM(H78:H79)</f>
        <v>411.79999999999995</v>
      </c>
      <c r="I80" s="1168">
        <f>SUM(I78:I79)</f>
        <v>411.79999999999995</v>
      </c>
      <c r="J80" s="259">
        <f t="shared" ref="J80:M80" si="19">SUM(J78:J78)</f>
        <v>0</v>
      </c>
      <c r="K80" s="259">
        <f t="shared" si="19"/>
        <v>0</v>
      </c>
      <c r="L80" s="259">
        <f t="shared" si="19"/>
        <v>150</v>
      </c>
      <c r="M80" s="714">
        <f t="shared" si="19"/>
        <v>150</v>
      </c>
      <c r="N80" s="709"/>
      <c r="O80" s="297"/>
      <c r="P80" s="300"/>
      <c r="Q80" s="298"/>
    </row>
    <row r="81" spans="1:17" ht="13.15" customHeight="1">
      <c r="A81" s="3624"/>
      <c r="B81" s="3626"/>
      <c r="C81" s="3613"/>
      <c r="D81" s="3638" t="s">
        <v>210</v>
      </c>
      <c r="E81" s="3639"/>
      <c r="F81" s="3637"/>
      <c r="G81" s="712"/>
      <c r="H81" s="715"/>
      <c r="I81" s="716"/>
      <c r="J81" s="716"/>
      <c r="K81" s="716"/>
      <c r="L81" s="716"/>
      <c r="M81" s="717"/>
      <c r="N81" s="3589" t="s">
        <v>211</v>
      </c>
      <c r="O81" s="292">
        <v>2000</v>
      </c>
      <c r="P81" s="292">
        <v>2500</v>
      </c>
      <c r="Q81" s="293">
        <v>2600</v>
      </c>
    </row>
    <row r="82" spans="1:17" ht="26.45" customHeight="1" thickBot="1">
      <c r="A82" s="3625"/>
      <c r="B82" s="3627"/>
      <c r="C82" s="3614"/>
      <c r="D82" s="3629"/>
      <c r="E82" s="3618"/>
      <c r="F82" s="3620"/>
      <c r="G82" s="706"/>
      <c r="H82" s="705"/>
      <c r="I82" s="718"/>
      <c r="J82" s="718"/>
      <c r="K82" s="718"/>
      <c r="L82" s="718"/>
      <c r="M82" s="719"/>
      <c r="N82" s="3623"/>
      <c r="O82" s="297"/>
      <c r="P82" s="297"/>
      <c r="Q82" s="298"/>
    </row>
    <row r="83" spans="1:17" ht="13.15" customHeight="1">
      <c r="A83" s="1280"/>
      <c r="B83" s="272"/>
      <c r="C83" s="3613"/>
      <c r="D83" s="3621" t="s">
        <v>212</v>
      </c>
      <c r="E83" s="3617"/>
      <c r="F83" s="3619"/>
      <c r="G83" s="707"/>
      <c r="H83" s="720"/>
      <c r="I83" s="721"/>
      <c r="J83" s="721"/>
      <c r="K83" s="721"/>
      <c r="L83" s="721"/>
      <c r="M83" s="722"/>
      <c r="N83" s="3589" t="s">
        <v>213</v>
      </c>
      <c r="O83" s="292">
        <v>50</v>
      </c>
      <c r="P83" s="292">
        <v>50</v>
      </c>
      <c r="Q83" s="293">
        <v>50</v>
      </c>
    </row>
    <row r="84" spans="1:17" ht="17.45" customHeight="1" thickBot="1">
      <c r="A84" s="299"/>
      <c r="B84" s="274"/>
      <c r="C84" s="3614"/>
      <c r="D84" s="3622"/>
      <c r="E84" s="3618"/>
      <c r="F84" s="3620"/>
      <c r="G84" s="706"/>
      <c r="H84" s="705"/>
      <c r="I84" s="718"/>
      <c r="J84" s="718"/>
      <c r="K84" s="718"/>
      <c r="L84" s="718"/>
      <c r="M84" s="719"/>
      <c r="N84" s="3623"/>
      <c r="O84" s="297"/>
      <c r="P84" s="300"/>
      <c r="Q84" s="298"/>
    </row>
    <row r="85" spans="1:17" ht="13.15" customHeight="1">
      <c r="A85" s="1280"/>
      <c r="B85" s="272"/>
      <c r="C85" s="3613"/>
      <c r="D85" s="3615" t="s">
        <v>381</v>
      </c>
      <c r="E85" s="3617"/>
      <c r="F85" s="3619"/>
      <c r="G85" s="707"/>
      <c r="H85" s="720"/>
      <c r="I85" s="721"/>
      <c r="J85" s="721"/>
      <c r="K85" s="721"/>
      <c r="L85" s="721"/>
      <c r="M85" s="722"/>
      <c r="N85" s="3587" t="s">
        <v>214</v>
      </c>
      <c r="O85" s="292">
        <v>1</v>
      </c>
      <c r="P85" s="292">
        <v>1</v>
      </c>
      <c r="Q85" s="293">
        <v>1</v>
      </c>
    </row>
    <row r="86" spans="1:17" ht="19.149999999999999" customHeight="1" thickBot="1">
      <c r="A86" s="299"/>
      <c r="B86" s="274"/>
      <c r="C86" s="3614"/>
      <c r="D86" s="3616"/>
      <c r="E86" s="3618"/>
      <c r="F86" s="3620"/>
      <c r="G86" s="706"/>
      <c r="H86" s="705"/>
      <c r="I86" s="718"/>
      <c r="J86" s="718"/>
      <c r="K86" s="718"/>
      <c r="L86" s="718"/>
      <c r="M86" s="719"/>
      <c r="N86" s="3588"/>
      <c r="O86" s="297"/>
      <c r="P86" s="300"/>
      <c r="Q86" s="298"/>
    </row>
    <row r="87" spans="1:17" ht="13.15" customHeight="1">
      <c r="A87" s="1280"/>
      <c r="B87" s="272"/>
      <c r="C87" s="3613"/>
      <c r="D87" s="3628" t="s">
        <v>215</v>
      </c>
      <c r="E87" s="3617"/>
      <c r="F87" s="3619"/>
      <c r="G87" s="707"/>
      <c r="H87" s="720"/>
      <c r="I87" s="721"/>
      <c r="J87" s="721"/>
      <c r="K87" s="721"/>
      <c r="L87" s="721"/>
      <c r="M87" s="722"/>
      <c r="N87" s="3589" t="s">
        <v>216</v>
      </c>
      <c r="O87" s="292">
        <v>70</v>
      </c>
      <c r="P87" s="292">
        <v>70</v>
      </c>
      <c r="Q87" s="293">
        <v>70</v>
      </c>
    </row>
    <row r="88" spans="1:17" ht="25.15" customHeight="1" thickBot="1">
      <c r="A88" s="299"/>
      <c r="B88" s="274"/>
      <c r="C88" s="3614"/>
      <c r="D88" s="3629"/>
      <c r="E88" s="3618"/>
      <c r="F88" s="3620"/>
      <c r="G88" s="706"/>
      <c r="H88" s="705"/>
      <c r="I88" s="718"/>
      <c r="J88" s="718"/>
      <c r="K88" s="718"/>
      <c r="L88" s="718"/>
      <c r="M88" s="719"/>
      <c r="N88" s="3612"/>
      <c r="O88" s="297"/>
      <c r="P88" s="297"/>
      <c r="Q88" s="298"/>
    </row>
    <row r="89" spans="1:17" ht="13.15" customHeight="1">
      <c r="A89" s="3624"/>
      <c r="B89" s="3626"/>
      <c r="C89" s="3613"/>
      <c r="D89" s="3621" t="s">
        <v>218</v>
      </c>
      <c r="E89" s="3617"/>
      <c r="F89" s="3619"/>
      <c r="G89" s="707"/>
      <c r="H89" s="720"/>
      <c r="I89" s="721"/>
      <c r="J89" s="721"/>
      <c r="K89" s="721"/>
      <c r="L89" s="721"/>
      <c r="M89" s="722"/>
      <c r="N89" s="1279" t="s">
        <v>217</v>
      </c>
      <c r="O89" s="292">
        <v>44</v>
      </c>
      <c r="P89" s="292">
        <v>46</v>
      </c>
      <c r="Q89" s="293">
        <v>48</v>
      </c>
    </row>
    <row r="90" spans="1:17" ht="30.6" customHeight="1" thickBot="1">
      <c r="A90" s="3625"/>
      <c r="B90" s="3627"/>
      <c r="C90" s="3614"/>
      <c r="D90" s="3622"/>
      <c r="E90" s="3618"/>
      <c r="F90" s="3620"/>
      <c r="G90" s="706"/>
      <c r="H90" s="705"/>
      <c r="I90" s="718"/>
      <c r="J90" s="718"/>
      <c r="K90" s="718"/>
      <c r="L90" s="718"/>
      <c r="M90" s="719"/>
      <c r="N90" s="710"/>
      <c r="O90" s="297"/>
      <c r="P90" s="300"/>
      <c r="Q90" s="298"/>
    </row>
    <row r="91" spans="1:17" ht="13.15" customHeight="1">
      <c r="A91" s="1280"/>
      <c r="B91" s="272"/>
      <c r="C91" s="3613"/>
      <c r="D91" s="3615" t="s">
        <v>219</v>
      </c>
      <c r="E91" s="3617"/>
      <c r="F91" s="3619"/>
      <c r="G91" s="707"/>
      <c r="H91" s="720"/>
      <c r="I91" s="721"/>
      <c r="J91" s="721"/>
      <c r="K91" s="721"/>
      <c r="L91" s="721"/>
      <c r="M91" s="722"/>
      <c r="N91" s="3587" t="s">
        <v>220</v>
      </c>
      <c r="O91" s="292">
        <v>44</v>
      </c>
      <c r="P91" s="292">
        <v>46</v>
      </c>
      <c r="Q91" s="293">
        <v>48</v>
      </c>
    </row>
    <row r="92" spans="1:17" ht="24" customHeight="1" thickBot="1">
      <c r="A92" s="299"/>
      <c r="B92" s="274"/>
      <c r="C92" s="3614"/>
      <c r="D92" s="3616"/>
      <c r="E92" s="3618"/>
      <c r="F92" s="3620"/>
      <c r="G92" s="706"/>
      <c r="H92" s="705"/>
      <c r="I92" s="718"/>
      <c r="J92" s="718"/>
      <c r="K92" s="718"/>
      <c r="L92" s="718"/>
      <c r="M92" s="719"/>
      <c r="N92" s="3588"/>
      <c r="O92" s="297"/>
      <c r="P92" s="300"/>
      <c r="Q92" s="298"/>
    </row>
    <row r="93" spans="1:17" ht="13.15" customHeight="1">
      <c r="A93" s="1280"/>
      <c r="B93" s="272"/>
      <c r="C93" s="3613"/>
      <c r="D93" s="3621" t="s">
        <v>446</v>
      </c>
      <c r="E93" s="3617"/>
      <c r="F93" s="3619"/>
      <c r="G93" s="707"/>
      <c r="H93" s="720"/>
      <c r="I93" s="721"/>
      <c r="J93" s="721"/>
      <c r="K93" s="721"/>
      <c r="L93" s="721"/>
      <c r="M93" s="722"/>
      <c r="N93" s="3589" t="s">
        <v>221</v>
      </c>
      <c r="O93" s="292">
        <v>3</v>
      </c>
      <c r="P93" s="292">
        <v>3</v>
      </c>
      <c r="Q93" s="293">
        <v>2</v>
      </c>
    </row>
    <row r="94" spans="1:17" ht="28.15" customHeight="1" thickBot="1">
      <c r="A94" s="299"/>
      <c r="B94" s="274"/>
      <c r="C94" s="3614"/>
      <c r="D94" s="3622"/>
      <c r="E94" s="3618"/>
      <c r="F94" s="3620"/>
      <c r="G94" s="706"/>
      <c r="H94" s="705"/>
      <c r="I94" s="718"/>
      <c r="J94" s="718"/>
      <c r="K94" s="718"/>
      <c r="L94" s="718"/>
      <c r="M94" s="719"/>
      <c r="N94" s="3588"/>
      <c r="O94" s="297"/>
      <c r="P94" s="300"/>
      <c r="Q94" s="298"/>
    </row>
    <row r="95" spans="1:17" ht="13.15" customHeight="1">
      <c r="A95" s="1280"/>
      <c r="B95" s="272"/>
      <c r="C95" s="3613"/>
      <c r="D95" s="3621" t="s">
        <v>222</v>
      </c>
      <c r="E95" s="3617"/>
      <c r="F95" s="3619"/>
      <c r="G95" s="707"/>
      <c r="H95" s="720"/>
      <c r="I95" s="721"/>
      <c r="J95" s="721"/>
      <c r="K95" s="721"/>
      <c r="L95" s="721"/>
      <c r="M95" s="722"/>
      <c r="N95" s="3589" t="s">
        <v>223</v>
      </c>
      <c r="O95" s="292">
        <v>3</v>
      </c>
      <c r="P95" s="292">
        <v>3</v>
      </c>
      <c r="Q95" s="293">
        <v>3</v>
      </c>
    </row>
    <row r="96" spans="1:17" ht="33" customHeight="1" thickBot="1">
      <c r="A96" s="299"/>
      <c r="B96" s="274"/>
      <c r="C96" s="3614"/>
      <c r="D96" s="3622"/>
      <c r="E96" s="3618"/>
      <c r="F96" s="3620"/>
      <c r="G96" s="706"/>
      <c r="H96" s="705"/>
      <c r="I96" s="718"/>
      <c r="J96" s="718"/>
      <c r="K96" s="718"/>
      <c r="L96" s="718"/>
      <c r="M96" s="719"/>
      <c r="N96" s="3612"/>
      <c r="O96" s="297"/>
      <c r="P96" s="300"/>
      <c r="Q96" s="298"/>
    </row>
    <row r="97" spans="1:17" ht="13.15" customHeight="1">
      <c r="A97" s="1280"/>
      <c r="B97" s="272"/>
      <c r="C97" s="3613"/>
      <c r="D97" s="3621" t="s">
        <v>224</v>
      </c>
      <c r="E97" s="3617"/>
      <c r="F97" s="3619"/>
      <c r="G97" s="707"/>
      <c r="H97" s="720"/>
      <c r="I97" s="721"/>
      <c r="J97" s="721"/>
      <c r="K97" s="721"/>
      <c r="L97" s="721"/>
      <c r="M97" s="722"/>
      <c r="N97" s="3589" t="s">
        <v>225</v>
      </c>
      <c r="O97" s="292">
        <v>18</v>
      </c>
      <c r="P97" s="292">
        <v>18</v>
      </c>
      <c r="Q97" s="293">
        <v>20</v>
      </c>
    </row>
    <row r="98" spans="1:17" ht="46.9" customHeight="1" thickBot="1">
      <c r="A98" s="299"/>
      <c r="B98" s="274"/>
      <c r="C98" s="3614"/>
      <c r="D98" s="3622"/>
      <c r="E98" s="3618"/>
      <c r="F98" s="3620"/>
      <c r="G98" s="706"/>
      <c r="H98" s="705"/>
      <c r="I98" s="718"/>
      <c r="J98" s="718"/>
      <c r="K98" s="718"/>
      <c r="L98" s="718"/>
      <c r="M98" s="719"/>
      <c r="N98" s="3612"/>
      <c r="O98" s="297"/>
      <c r="P98" s="300"/>
      <c r="Q98" s="298"/>
    </row>
    <row r="99" spans="1:17" ht="13.15" customHeight="1">
      <c r="A99" s="1280"/>
      <c r="B99" s="272"/>
      <c r="C99" s="3613"/>
      <c r="D99" s="3621" t="s">
        <v>226</v>
      </c>
      <c r="E99" s="3617"/>
      <c r="F99" s="3619"/>
      <c r="G99" s="707"/>
      <c r="H99" s="720"/>
      <c r="I99" s="721"/>
      <c r="J99" s="721"/>
      <c r="K99" s="721"/>
      <c r="L99" s="721"/>
      <c r="M99" s="722"/>
      <c r="N99" s="3589" t="s">
        <v>382</v>
      </c>
      <c r="O99" s="292">
        <v>12</v>
      </c>
      <c r="P99" s="292">
        <v>14</v>
      </c>
      <c r="Q99" s="293">
        <v>15</v>
      </c>
    </row>
    <row r="100" spans="1:17" ht="43.15" customHeight="1" thickBot="1">
      <c r="A100" s="299"/>
      <c r="B100" s="274"/>
      <c r="C100" s="3614"/>
      <c r="D100" s="3622"/>
      <c r="E100" s="3618"/>
      <c r="F100" s="3620"/>
      <c r="G100" s="706"/>
      <c r="H100" s="705"/>
      <c r="I100" s="718"/>
      <c r="J100" s="718"/>
      <c r="K100" s="718"/>
      <c r="L100" s="718"/>
      <c r="M100" s="719"/>
      <c r="N100" s="3612"/>
      <c r="O100" s="297"/>
      <c r="P100" s="300"/>
      <c r="Q100" s="298"/>
    </row>
    <row r="101" spans="1:17" s="486" customFormat="1" ht="24.6" customHeight="1">
      <c r="A101" s="1280"/>
      <c r="B101" s="272"/>
      <c r="C101" s="3613"/>
      <c r="D101" s="3621" t="s">
        <v>451</v>
      </c>
      <c r="E101" s="3617"/>
      <c r="F101" s="3619"/>
      <c r="G101" s="707"/>
      <c r="H101" s="720"/>
      <c r="I101" s="721"/>
      <c r="J101" s="721"/>
      <c r="K101" s="721"/>
      <c r="L101" s="721"/>
      <c r="M101" s="722"/>
      <c r="N101" s="3589" t="s">
        <v>453</v>
      </c>
      <c r="O101" s="292">
        <v>40</v>
      </c>
      <c r="P101" s="292">
        <v>50</v>
      </c>
      <c r="Q101" s="293">
        <v>60</v>
      </c>
    </row>
    <row r="102" spans="1:17" s="486" customFormat="1" ht="10.15" customHeight="1" thickBot="1">
      <c r="A102" s="299"/>
      <c r="B102" s="274"/>
      <c r="C102" s="3614"/>
      <c r="D102" s="3622"/>
      <c r="E102" s="3618"/>
      <c r="F102" s="3620"/>
      <c r="G102" s="706"/>
      <c r="H102" s="705"/>
      <c r="I102" s="718"/>
      <c r="J102" s="718"/>
      <c r="K102" s="718"/>
      <c r="L102" s="718"/>
      <c r="M102" s="719"/>
      <c r="N102" s="3612"/>
      <c r="O102" s="297"/>
      <c r="P102" s="300"/>
      <c r="Q102" s="298"/>
    </row>
    <row r="103" spans="1:17" ht="19.149999999999999" customHeight="1">
      <c r="A103" s="1280"/>
      <c r="B103" s="272"/>
      <c r="C103" s="3613"/>
      <c r="D103" s="3621" t="s">
        <v>452</v>
      </c>
      <c r="E103" s="3617"/>
      <c r="F103" s="3619"/>
      <c r="G103" s="707"/>
      <c r="H103" s="720"/>
      <c r="I103" s="721"/>
      <c r="J103" s="721"/>
      <c r="K103" s="721"/>
      <c r="L103" s="721"/>
      <c r="M103" s="722"/>
      <c r="N103" s="3589" t="s">
        <v>454</v>
      </c>
      <c r="O103" s="292">
        <v>3</v>
      </c>
      <c r="P103" s="292">
        <v>3</v>
      </c>
      <c r="Q103" s="293">
        <v>4</v>
      </c>
    </row>
    <row r="104" spans="1:17" ht="10.9" customHeight="1" thickBot="1">
      <c r="A104" s="299"/>
      <c r="B104" s="274"/>
      <c r="C104" s="3614"/>
      <c r="D104" s="3622"/>
      <c r="E104" s="3618"/>
      <c r="F104" s="3620"/>
      <c r="G104" s="706"/>
      <c r="H104" s="705"/>
      <c r="I104" s="718"/>
      <c r="J104" s="718"/>
      <c r="K104" s="718"/>
      <c r="L104" s="718"/>
      <c r="M104" s="719"/>
      <c r="N104" s="3612"/>
      <c r="O104" s="297"/>
      <c r="P104" s="300"/>
      <c r="Q104" s="298"/>
    </row>
    <row r="105" spans="1:17" s="486" customFormat="1" ht="13.9" customHeight="1">
      <c r="A105" s="1280"/>
      <c r="B105" s="272"/>
      <c r="C105" s="3613"/>
      <c r="D105" s="3621" t="s">
        <v>514</v>
      </c>
      <c r="E105" s="3617"/>
      <c r="F105" s="3619"/>
      <c r="G105" s="707"/>
      <c r="H105" s="720"/>
      <c r="I105" s="721"/>
      <c r="J105" s="721"/>
      <c r="K105" s="721"/>
      <c r="L105" s="721"/>
      <c r="M105" s="722"/>
      <c r="N105" s="3589" t="s">
        <v>515</v>
      </c>
      <c r="O105" s="292">
        <v>28</v>
      </c>
      <c r="P105" s="292">
        <v>28</v>
      </c>
      <c r="Q105" s="293">
        <v>28</v>
      </c>
    </row>
    <row r="106" spans="1:17" s="486" customFormat="1" ht="13.9" customHeight="1" thickBot="1">
      <c r="A106" s="299"/>
      <c r="B106" s="274"/>
      <c r="C106" s="3614"/>
      <c r="D106" s="3622"/>
      <c r="E106" s="3618"/>
      <c r="F106" s="3620"/>
      <c r="G106" s="706"/>
      <c r="H106" s="705"/>
      <c r="I106" s="718"/>
      <c r="J106" s="718"/>
      <c r="K106" s="718"/>
      <c r="L106" s="718"/>
      <c r="M106" s="719"/>
      <c r="N106" s="3612"/>
      <c r="O106" s="297"/>
      <c r="P106" s="300"/>
      <c r="Q106" s="298"/>
    </row>
    <row r="107" spans="1:17" s="486" customFormat="1" ht="15" customHeight="1" thickBot="1">
      <c r="A107" s="189" t="s">
        <v>13</v>
      </c>
      <c r="B107" s="240" t="s">
        <v>13</v>
      </c>
      <c r="C107" s="3632" t="s">
        <v>14</v>
      </c>
      <c r="D107" s="3633"/>
      <c r="E107" s="3633"/>
      <c r="F107" s="3633"/>
      <c r="G107" s="3633"/>
      <c r="H107" s="267">
        <f t="shared" ref="H107:M107" si="20">H80*1</f>
        <v>411.79999999999995</v>
      </c>
      <c r="I107" s="723">
        <f t="shared" si="20"/>
        <v>411.79999999999995</v>
      </c>
      <c r="J107" s="267">
        <f t="shared" si="20"/>
        <v>0</v>
      </c>
      <c r="K107" s="723">
        <f t="shared" si="20"/>
        <v>0</v>
      </c>
      <c r="L107" s="267">
        <f t="shared" si="20"/>
        <v>150</v>
      </c>
      <c r="M107" s="597">
        <f t="shared" si="20"/>
        <v>150</v>
      </c>
      <c r="N107" s="301"/>
      <c r="O107" s="269"/>
      <c r="P107" s="269"/>
      <c r="Q107" s="270"/>
    </row>
    <row r="108" spans="1:17" ht="13.9" customHeight="1" thickBot="1">
      <c r="A108" s="266" t="s">
        <v>13</v>
      </c>
      <c r="B108" s="3757" t="s">
        <v>56</v>
      </c>
      <c r="C108" s="3758"/>
      <c r="D108" s="3758"/>
      <c r="E108" s="3758"/>
      <c r="F108" s="3758"/>
      <c r="G108" s="3759"/>
      <c r="H108" s="302">
        <f t="shared" ref="H108:M108" si="21">H107+H76</f>
        <v>441.79999999999995</v>
      </c>
      <c r="I108" s="302">
        <f t="shared" si="21"/>
        <v>441.79999999999995</v>
      </c>
      <c r="J108" s="302">
        <f t="shared" si="21"/>
        <v>0</v>
      </c>
      <c r="K108" s="302">
        <f t="shared" si="21"/>
        <v>0</v>
      </c>
      <c r="L108" s="302">
        <f t="shared" si="21"/>
        <v>195</v>
      </c>
      <c r="M108" s="724">
        <f t="shared" si="21"/>
        <v>170</v>
      </c>
      <c r="N108" s="303"/>
      <c r="O108" s="303"/>
      <c r="P108" s="303"/>
      <c r="Q108" s="304"/>
    </row>
    <row r="109" spans="1:17" ht="15.6" customHeight="1" thickBot="1">
      <c r="A109" s="305"/>
      <c r="B109" s="3796" t="s">
        <v>15</v>
      </c>
      <c r="C109" s="3796"/>
      <c r="D109" s="3796"/>
      <c r="E109" s="3796"/>
      <c r="F109" s="3796"/>
      <c r="G109" s="3796"/>
      <c r="H109" s="2286">
        <f>H108+H69</f>
        <v>49875.063000000009</v>
      </c>
      <c r="I109" s="2286">
        <f t="shared" ref="I109:M109" si="22">I108+I69</f>
        <v>49613.863000000012</v>
      </c>
      <c r="J109" s="2286">
        <f t="shared" si="22"/>
        <v>39629.834000000003</v>
      </c>
      <c r="K109" s="2286">
        <f>K108+K69</f>
        <v>261.2</v>
      </c>
      <c r="L109" s="306">
        <f>L108+L69</f>
        <v>50088</v>
      </c>
      <c r="M109" s="306">
        <f t="shared" si="22"/>
        <v>54894</v>
      </c>
      <c r="N109" s="3590"/>
      <c r="O109" s="3590"/>
      <c r="P109" s="3590"/>
      <c r="Q109" s="3591"/>
    </row>
    <row r="110" spans="1:17" ht="13.9" customHeight="1">
      <c r="A110" s="307"/>
      <c r="B110" s="308"/>
      <c r="C110" s="308"/>
      <c r="D110" s="308"/>
      <c r="E110" s="308"/>
      <c r="F110" s="1298"/>
      <c r="G110" s="1299"/>
      <c r="H110" s="861"/>
      <c r="I110" s="2287"/>
      <c r="J110" s="861"/>
      <c r="K110" s="862"/>
      <c r="L110" s="863"/>
      <c r="M110" s="1299"/>
      <c r="N110" s="309"/>
      <c r="O110" s="309"/>
      <c r="P110" s="309"/>
      <c r="Q110" s="309"/>
    </row>
    <row r="111" spans="1:17" ht="16.899999999999999" customHeight="1" thickBot="1">
      <c r="A111" s="307"/>
      <c r="B111" s="308"/>
      <c r="C111" s="308"/>
      <c r="D111" s="308"/>
      <c r="E111" s="308"/>
      <c r="F111" s="3592" t="s">
        <v>16</v>
      </c>
      <c r="G111" s="3593"/>
      <c r="H111" s="3593"/>
      <c r="I111" s="3593"/>
      <c r="J111" s="3593"/>
      <c r="K111" s="3593"/>
      <c r="L111" s="3593"/>
      <c r="M111" s="3593"/>
      <c r="N111" s="309"/>
      <c r="O111" s="309"/>
      <c r="P111" s="309"/>
      <c r="Q111" s="309"/>
    </row>
    <row r="112" spans="1:17" ht="29.45" customHeight="1" thickBot="1">
      <c r="A112" s="179"/>
      <c r="B112" s="179"/>
      <c r="C112" s="3793" t="s">
        <v>17</v>
      </c>
      <c r="D112" s="3794"/>
      <c r="E112" s="3794"/>
      <c r="F112" s="3794"/>
      <c r="G112" s="3795"/>
      <c r="H112" s="3751" t="s">
        <v>437</v>
      </c>
      <c r="I112" s="3752"/>
      <c r="J112" s="3752"/>
      <c r="K112" s="3753"/>
      <c r="L112" s="814"/>
      <c r="M112" s="310"/>
      <c r="N112" s="860"/>
      <c r="O112" s="311"/>
      <c r="P112" s="179"/>
      <c r="Q112" s="179"/>
    </row>
    <row r="113" spans="1:17" ht="13.9" customHeight="1" thickBot="1">
      <c r="A113" s="179"/>
      <c r="B113" s="179"/>
      <c r="C113" s="3594" t="s">
        <v>18</v>
      </c>
      <c r="D113" s="3595"/>
      <c r="E113" s="3595"/>
      <c r="F113" s="3595"/>
      <c r="G113" s="3596"/>
      <c r="H113" s="3597">
        <f>H114+H115+H116+H117+H118+H120+H121+H119</f>
        <v>49875.063000000002</v>
      </c>
      <c r="I113" s="3598"/>
      <c r="J113" s="3598"/>
      <c r="K113" s="3599"/>
      <c r="L113" s="814"/>
      <c r="M113" s="310"/>
      <c r="N113" s="860"/>
      <c r="O113" s="311"/>
      <c r="P113" s="179"/>
      <c r="Q113" s="179"/>
    </row>
    <row r="114" spans="1:17" ht="13.15" customHeight="1">
      <c r="A114" s="179"/>
      <c r="B114" s="179"/>
      <c r="C114" s="3600" t="s">
        <v>57</v>
      </c>
      <c r="D114" s="3601"/>
      <c r="E114" s="3601"/>
      <c r="F114" s="3601"/>
      <c r="G114" s="3602"/>
      <c r="H114" s="3603">
        <v>19740.8</v>
      </c>
      <c r="I114" s="3604"/>
      <c r="J114" s="3604"/>
      <c r="K114" s="3605"/>
      <c r="L114" s="310"/>
      <c r="M114" s="310"/>
      <c r="N114" s="179"/>
      <c r="O114" s="311"/>
      <c r="P114" s="179"/>
      <c r="Q114" s="179"/>
    </row>
    <row r="115" spans="1:17" ht="13.15" customHeight="1">
      <c r="A115" s="179"/>
      <c r="B115" s="179"/>
      <c r="C115" s="3606" t="s">
        <v>401</v>
      </c>
      <c r="D115" s="3607"/>
      <c r="E115" s="3607"/>
      <c r="F115" s="3607"/>
      <c r="G115" s="3608"/>
      <c r="H115" s="3609">
        <v>24743.9</v>
      </c>
      <c r="I115" s="3610"/>
      <c r="J115" s="3610"/>
      <c r="K115" s="3611"/>
      <c r="L115" s="310"/>
      <c r="M115" s="310"/>
      <c r="N115" s="179"/>
      <c r="O115" s="311"/>
      <c r="P115" s="179"/>
      <c r="Q115" s="179"/>
    </row>
    <row r="116" spans="1:17" ht="13.9" customHeight="1">
      <c r="A116" s="179"/>
      <c r="B116" s="179"/>
      <c r="C116" s="3782" t="s">
        <v>171</v>
      </c>
      <c r="D116" s="3783"/>
      <c r="E116" s="3783"/>
      <c r="F116" s="3783"/>
      <c r="G116" s="3784"/>
      <c r="H116" s="3609">
        <v>2450.5</v>
      </c>
      <c r="I116" s="3610"/>
      <c r="J116" s="3610"/>
      <c r="K116" s="3611"/>
      <c r="L116" s="310"/>
      <c r="M116" s="310"/>
      <c r="N116" s="179"/>
      <c r="O116" s="311"/>
      <c r="P116" s="179"/>
      <c r="Q116" s="179"/>
    </row>
    <row r="117" spans="1:17" ht="28.15" customHeight="1">
      <c r="A117" s="179"/>
      <c r="B117" s="179"/>
      <c r="C117" s="3782" t="s">
        <v>403</v>
      </c>
      <c r="D117" s="3783"/>
      <c r="E117" s="3783"/>
      <c r="F117" s="3783"/>
      <c r="G117" s="3784"/>
      <c r="H117" s="3609">
        <v>1830.4</v>
      </c>
      <c r="I117" s="3610"/>
      <c r="J117" s="3610"/>
      <c r="K117" s="3611"/>
      <c r="L117" s="310"/>
      <c r="M117" s="310"/>
      <c r="N117" s="179"/>
      <c r="O117" s="311"/>
      <c r="P117" s="179"/>
      <c r="Q117" s="179"/>
    </row>
    <row r="118" spans="1:17" ht="13.9" customHeight="1">
      <c r="A118" s="179"/>
      <c r="B118" s="179"/>
      <c r="C118" s="3606" t="s">
        <v>69</v>
      </c>
      <c r="D118" s="3607"/>
      <c r="E118" s="3607"/>
      <c r="F118" s="3607"/>
      <c r="G118" s="3608"/>
      <c r="H118" s="3609">
        <v>548.96299999999997</v>
      </c>
      <c r="I118" s="3610"/>
      <c r="J118" s="3610"/>
      <c r="K118" s="3611"/>
      <c r="L118" s="310"/>
      <c r="M118" s="310"/>
      <c r="N118" s="179"/>
      <c r="O118" s="311"/>
      <c r="P118" s="179"/>
      <c r="Q118" s="179"/>
    </row>
    <row r="119" spans="1:17" s="486" customFormat="1" ht="13.9" customHeight="1">
      <c r="A119" s="179"/>
      <c r="B119" s="179"/>
      <c r="C119" s="3606" t="s">
        <v>512</v>
      </c>
      <c r="D119" s="3133"/>
      <c r="E119" s="3133"/>
      <c r="F119" s="3133"/>
      <c r="G119" s="3134"/>
      <c r="H119" s="3609">
        <v>139.80000000000001</v>
      </c>
      <c r="I119" s="3780"/>
      <c r="J119" s="3780"/>
      <c r="K119" s="3781"/>
      <c r="L119" s="310"/>
      <c r="M119" s="310"/>
      <c r="N119" s="179"/>
      <c r="O119" s="311"/>
      <c r="P119" s="179"/>
      <c r="Q119" s="179"/>
    </row>
    <row r="120" spans="1:17" ht="13.9" customHeight="1">
      <c r="A120" s="179"/>
      <c r="B120" s="179"/>
      <c r="C120" s="3600" t="s">
        <v>59</v>
      </c>
      <c r="D120" s="3601"/>
      <c r="E120" s="3601"/>
      <c r="F120" s="3601"/>
      <c r="G120" s="3779"/>
      <c r="H120" s="3609"/>
      <c r="I120" s="3780"/>
      <c r="J120" s="3780"/>
      <c r="K120" s="3781"/>
      <c r="L120" s="310"/>
      <c r="M120" s="310"/>
      <c r="N120" s="179"/>
      <c r="O120" s="311"/>
      <c r="P120" s="179"/>
      <c r="Q120" s="179"/>
    </row>
    <row r="121" spans="1:17" ht="13.5" thickBot="1">
      <c r="A121" s="179"/>
      <c r="B121" s="179"/>
      <c r="C121" s="3770" t="s">
        <v>60</v>
      </c>
      <c r="D121" s="3771"/>
      <c r="E121" s="3771"/>
      <c r="F121" s="3771"/>
      <c r="G121" s="3772"/>
      <c r="H121" s="3773">
        <v>420.7</v>
      </c>
      <c r="I121" s="3774"/>
      <c r="J121" s="3774"/>
      <c r="K121" s="3775"/>
      <c r="L121" s="310"/>
      <c r="M121" s="310"/>
      <c r="N121" s="179"/>
      <c r="O121" s="311"/>
      <c r="P121" s="179"/>
      <c r="Q121" s="179"/>
    </row>
    <row r="122" spans="1:17" ht="13.5" thickBot="1">
      <c r="A122" s="179"/>
      <c r="B122" s="179"/>
      <c r="C122" s="3594" t="s">
        <v>19</v>
      </c>
      <c r="D122" s="3595"/>
      <c r="E122" s="3595"/>
      <c r="F122" s="3595"/>
      <c r="G122" s="3596"/>
      <c r="H122" s="3776">
        <f>H123*1</f>
        <v>0</v>
      </c>
      <c r="I122" s="3777"/>
      <c r="J122" s="3777"/>
      <c r="K122" s="3778"/>
      <c r="L122" s="310"/>
      <c r="M122" s="310"/>
      <c r="N122" s="179"/>
      <c r="O122" s="311"/>
      <c r="P122" s="179"/>
      <c r="Q122" s="179"/>
    </row>
    <row r="123" spans="1:17" ht="13.5" thickBot="1">
      <c r="A123" s="179"/>
      <c r="B123" s="179"/>
      <c r="C123" s="3782" t="s">
        <v>61</v>
      </c>
      <c r="D123" s="3783"/>
      <c r="E123" s="3783"/>
      <c r="F123" s="3783"/>
      <c r="G123" s="3785"/>
      <c r="H123" s="3786">
        <v>0</v>
      </c>
      <c r="I123" s="3786"/>
      <c r="J123" s="3786"/>
      <c r="K123" s="3787"/>
      <c r="L123" s="310"/>
      <c r="M123" s="310"/>
      <c r="N123" s="179"/>
      <c r="O123" s="311"/>
      <c r="P123" s="179"/>
      <c r="Q123" s="179"/>
    </row>
    <row r="124" spans="1:17" ht="13.5" thickBot="1">
      <c r="A124" s="310"/>
      <c r="B124" s="310"/>
      <c r="C124" s="3788" t="s">
        <v>20</v>
      </c>
      <c r="D124" s="3789"/>
      <c r="E124" s="3789"/>
      <c r="F124" s="3789"/>
      <c r="G124" s="3790"/>
      <c r="H124" s="3791">
        <f>H122+H113</f>
        <v>49875.063000000002</v>
      </c>
      <c r="I124" s="3791"/>
      <c r="J124" s="3791"/>
      <c r="K124" s="3792"/>
      <c r="L124" s="860"/>
      <c r="M124" s="179"/>
      <c r="N124" s="179"/>
      <c r="O124" s="311"/>
      <c r="P124" s="179"/>
      <c r="Q124" s="179"/>
    </row>
    <row r="125" spans="1:17">
      <c r="A125" s="178"/>
      <c r="B125" s="178"/>
      <c r="C125" s="178"/>
      <c r="D125" s="178"/>
      <c r="E125" s="178"/>
      <c r="F125" s="178"/>
      <c r="G125" s="178"/>
      <c r="H125" s="178"/>
      <c r="I125" s="178"/>
      <c r="J125" s="178"/>
      <c r="K125" s="178"/>
      <c r="L125" s="178"/>
      <c r="M125" s="178"/>
      <c r="N125" s="178"/>
      <c r="O125" s="178"/>
      <c r="P125" s="178"/>
      <c r="Q125" s="178"/>
    </row>
    <row r="126" spans="1:17">
      <c r="A126" s="178"/>
      <c r="B126" s="178"/>
      <c r="C126" s="178"/>
      <c r="D126" s="178"/>
      <c r="E126" s="178"/>
      <c r="F126" s="178"/>
      <c r="G126" s="178"/>
      <c r="H126" s="178"/>
      <c r="I126" s="178"/>
      <c r="J126" s="178"/>
      <c r="K126" s="178"/>
      <c r="L126" s="178"/>
      <c r="M126" s="178"/>
      <c r="N126" s="178"/>
      <c r="O126" s="178"/>
      <c r="P126" s="178"/>
      <c r="Q126" s="178"/>
    </row>
    <row r="127" spans="1:17">
      <c r="A127" s="178"/>
      <c r="B127" s="178"/>
      <c r="C127" s="178"/>
      <c r="D127" s="178"/>
      <c r="E127" s="178"/>
      <c r="F127" s="178"/>
      <c r="G127" s="178"/>
      <c r="H127" s="178"/>
      <c r="I127" s="178"/>
      <c r="J127" s="178"/>
      <c r="K127" s="178"/>
      <c r="L127" s="178"/>
      <c r="M127" s="178"/>
      <c r="N127" s="178"/>
      <c r="O127" s="178"/>
      <c r="P127" s="178"/>
      <c r="Q127" s="178"/>
    </row>
    <row r="128" spans="1:17">
      <c r="A128" s="178"/>
      <c r="B128" s="178"/>
      <c r="C128" s="178"/>
      <c r="D128" s="178"/>
      <c r="E128" s="178"/>
      <c r="F128" s="178"/>
      <c r="G128" s="178"/>
      <c r="H128" s="178"/>
      <c r="I128" s="178"/>
      <c r="J128" s="178"/>
      <c r="K128" s="178"/>
      <c r="L128" s="178"/>
      <c r="M128" s="178"/>
      <c r="N128" s="178"/>
      <c r="O128" s="178"/>
      <c r="P128" s="178"/>
      <c r="Q128" s="178"/>
    </row>
    <row r="129" spans="1:17">
      <c r="A129" s="178"/>
      <c r="B129" s="178"/>
      <c r="C129" s="178"/>
      <c r="D129" s="178"/>
      <c r="E129" s="178"/>
      <c r="F129" s="178"/>
      <c r="G129" s="178"/>
      <c r="H129" s="178"/>
      <c r="I129" s="178"/>
      <c r="J129" s="178"/>
      <c r="K129" s="178"/>
      <c r="L129" s="178"/>
      <c r="M129" s="178"/>
      <c r="N129" s="178"/>
      <c r="O129" s="178"/>
      <c r="P129" s="178"/>
      <c r="Q129" s="178"/>
    </row>
    <row r="130" spans="1:17">
      <c r="A130" s="178"/>
      <c r="B130" s="178"/>
      <c r="C130" s="178"/>
      <c r="D130" s="178"/>
      <c r="E130" s="178"/>
      <c r="F130" s="178"/>
      <c r="G130" s="178"/>
      <c r="H130" s="178"/>
      <c r="I130" s="178"/>
      <c r="J130" s="178"/>
      <c r="K130" s="178"/>
      <c r="L130" s="178"/>
      <c r="M130" s="178"/>
      <c r="N130" s="178"/>
      <c r="O130" s="178"/>
      <c r="P130" s="178"/>
      <c r="Q130" s="178"/>
    </row>
    <row r="131" spans="1:17">
      <c r="A131" s="178"/>
      <c r="B131" s="178"/>
      <c r="C131" s="178"/>
      <c r="D131" s="178"/>
      <c r="E131" s="178"/>
      <c r="F131" s="178"/>
      <c r="G131" s="178"/>
      <c r="H131" s="178"/>
      <c r="I131" s="178"/>
      <c r="J131" s="178"/>
      <c r="K131" s="178"/>
      <c r="L131" s="178"/>
      <c r="M131" s="178"/>
      <c r="N131" s="178"/>
      <c r="O131" s="178"/>
      <c r="P131" s="178"/>
      <c r="Q131" s="178"/>
    </row>
    <row r="132" spans="1:17">
      <c r="A132" s="178"/>
      <c r="B132" s="178"/>
      <c r="C132" s="178"/>
      <c r="D132" s="178"/>
      <c r="E132" s="178"/>
      <c r="F132" s="178"/>
      <c r="G132" s="178"/>
      <c r="H132" s="178"/>
      <c r="I132" s="178"/>
      <c r="J132" s="178"/>
      <c r="K132" s="178"/>
      <c r="L132" s="178"/>
      <c r="M132" s="178"/>
      <c r="N132" s="178"/>
      <c r="O132" s="178"/>
      <c r="P132" s="178"/>
      <c r="Q132" s="178"/>
    </row>
    <row r="133" spans="1:17">
      <c r="A133" s="178"/>
      <c r="B133" s="178"/>
      <c r="C133" s="178"/>
      <c r="D133" s="178"/>
      <c r="E133" s="178"/>
      <c r="F133" s="178"/>
      <c r="G133" s="178"/>
      <c r="H133" s="178"/>
      <c r="I133" s="178"/>
      <c r="J133" s="178"/>
      <c r="K133" s="178"/>
      <c r="L133" s="178"/>
      <c r="M133" s="178"/>
      <c r="N133" s="178"/>
      <c r="O133" s="178"/>
      <c r="P133" s="178"/>
      <c r="Q133" s="178"/>
    </row>
    <row r="134" spans="1:17">
      <c r="A134" s="178"/>
      <c r="B134" s="178"/>
      <c r="C134" s="178"/>
      <c r="D134" s="178"/>
      <c r="E134" s="178"/>
      <c r="F134" s="178"/>
      <c r="G134" s="178"/>
      <c r="H134" s="178"/>
      <c r="I134" s="178"/>
      <c r="J134" s="178"/>
      <c r="K134" s="178"/>
      <c r="L134" s="178"/>
      <c r="M134" s="178"/>
      <c r="N134" s="178"/>
      <c r="O134" s="178"/>
      <c r="P134" s="178"/>
      <c r="Q134" s="178"/>
    </row>
    <row r="135" spans="1:17">
      <c r="A135" s="178"/>
      <c r="B135" s="178"/>
      <c r="C135" s="178"/>
      <c r="D135" s="178"/>
      <c r="E135" s="178"/>
      <c r="F135" s="178"/>
      <c r="G135" s="178"/>
      <c r="H135" s="178"/>
      <c r="I135" s="178"/>
      <c r="J135" s="178"/>
      <c r="K135" s="178"/>
      <c r="L135" s="178"/>
      <c r="M135" s="178"/>
      <c r="N135" s="178"/>
      <c r="O135" s="178"/>
      <c r="P135" s="178"/>
      <c r="Q135" s="178"/>
    </row>
    <row r="136" spans="1:17">
      <c r="A136" s="178"/>
      <c r="B136" s="178"/>
      <c r="C136" s="178"/>
      <c r="D136" s="178"/>
      <c r="E136" s="178"/>
      <c r="F136" s="178"/>
      <c r="G136" s="178"/>
      <c r="H136" s="178"/>
      <c r="I136" s="178"/>
      <c r="J136" s="178"/>
      <c r="K136" s="178"/>
      <c r="L136" s="178"/>
      <c r="M136" s="178"/>
      <c r="N136" s="178"/>
      <c r="O136" s="178"/>
      <c r="P136" s="178"/>
      <c r="Q136" s="178"/>
    </row>
    <row r="137" spans="1:17">
      <c r="A137" s="178"/>
      <c r="B137" s="178"/>
      <c r="C137" s="178"/>
      <c r="D137" s="178"/>
      <c r="E137" s="178"/>
      <c r="F137" s="178"/>
      <c r="G137" s="178"/>
      <c r="H137" s="178"/>
      <c r="I137" s="178"/>
      <c r="J137" s="178"/>
      <c r="K137" s="178"/>
      <c r="L137" s="178"/>
      <c r="M137" s="178"/>
      <c r="N137" s="178"/>
      <c r="O137" s="178"/>
      <c r="P137" s="178"/>
      <c r="Q137" s="178"/>
    </row>
    <row r="138" spans="1:17">
      <c r="A138" s="178"/>
      <c r="B138" s="178"/>
      <c r="C138" s="178"/>
      <c r="D138" s="178"/>
      <c r="E138" s="178"/>
      <c r="F138" s="178"/>
      <c r="G138" s="178"/>
      <c r="H138" s="178"/>
      <c r="I138" s="178"/>
      <c r="J138" s="178"/>
      <c r="K138" s="178"/>
      <c r="L138" s="178"/>
      <c r="M138" s="178"/>
      <c r="N138" s="178"/>
      <c r="O138" s="178"/>
      <c r="P138" s="178"/>
      <c r="Q138" s="178"/>
    </row>
    <row r="139" spans="1:17">
      <c r="A139" s="178"/>
      <c r="B139" s="178"/>
      <c r="C139" s="178"/>
      <c r="D139" s="178"/>
      <c r="E139" s="178"/>
      <c r="F139" s="178"/>
      <c r="G139" s="178"/>
      <c r="H139" s="178"/>
      <c r="I139" s="178"/>
      <c r="J139" s="178"/>
      <c r="K139" s="178"/>
      <c r="L139" s="178"/>
      <c r="M139" s="178"/>
      <c r="N139" s="178"/>
      <c r="O139" s="178"/>
      <c r="P139" s="178"/>
      <c r="Q139" s="178"/>
    </row>
    <row r="140" spans="1:17">
      <c r="A140" s="178"/>
      <c r="B140" s="178"/>
      <c r="C140" s="178"/>
      <c r="D140" s="178"/>
      <c r="E140" s="178"/>
      <c r="F140" s="178"/>
      <c r="G140" s="178"/>
      <c r="H140" s="178"/>
      <c r="I140" s="178"/>
      <c r="J140" s="178"/>
      <c r="K140" s="178"/>
      <c r="L140" s="178"/>
      <c r="M140" s="178"/>
      <c r="N140" s="178"/>
      <c r="O140" s="178"/>
      <c r="P140" s="178"/>
      <c r="Q140" s="178"/>
    </row>
    <row r="141" spans="1:17">
      <c r="A141" s="178"/>
      <c r="B141" s="178"/>
      <c r="C141" s="178"/>
      <c r="D141" s="178"/>
      <c r="E141" s="178"/>
      <c r="F141" s="178"/>
      <c r="G141" s="178"/>
      <c r="H141" s="178"/>
      <c r="I141" s="178"/>
      <c r="J141" s="178"/>
      <c r="K141" s="178"/>
      <c r="L141" s="178"/>
      <c r="M141" s="178"/>
      <c r="N141" s="178"/>
      <c r="O141" s="178"/>
      <c r="P141" s="178"/>
      <c r="Q141" s="178"/>
    </row>
  </sheetData>
  <mergeCells count="220">
    <mergeCell ref="N105:N106"/>
    <mergeCell ref="C123:G123"/>
    <mergeCell ref="H123:K123"/>
    <mergeCell ref="C124:G124"/>
    <mergeCell ref="H124:K124"/>
    <mergeCell ref="B108:G108"/>
    <mergeCell ref="C112:G112"/>
    <mergeCell ref="H112:K112"/>
    <mergeCell ref="B109:G109"/>
    <mergeCell ref="C119:G119"/>
    <mergeCell ref="H119:K119"/>
    <mergeCell ref="N95:N96"/>
    <mergeCell ref="C97:C98"/>
    <mergeCell ref="D97:D98"/>
    <mergeCell ref="E97:E98"/>
    <mergeCell ref="F97:F98"/>
    <mergeCell ref="N97:N98"/>
    <mergeCell ref="C121:G121"/>
    <mergeCell ref="H121:K121"/>
    <mergeCell ref="C122:G122"/>
    <mergeCell ref="H122:K122"/>
    <mergeCell ref="C107:G107"/>
    <mergeCell ref="C99:C100"/>
    <mergeCell ref="D99:D100"/>
    <mergeCell ref="E99:E100"/>
    <mergeCell ref="F99:F100"/>
    <mergeCell ref="N99:N100"/>
    <mergeCell ref="C120:G120"/>
    <mergeCell ref="H120:K120"/>
    <mergeCell ref="C115:G115"/>
    <mergeCell ref="H115:K115"/>
    <mergeCell ref="C116:G116"/>
    <mergeCell ref="H116:K116"/>
    <mergeCell ref="C117:G117"/>
    <mergeCell ref="H117:K117"/>
    <mergeCell ref="A64:A67"/>
    <mergeCell ref="B64:B67"/>
    <mergeCell ref="C64:C67"/>
    <mergeCell ref="D64:D67"/>
    <mergeCell ref="E64:E67"/>
    <mergeCell ref="F64:F67"/>
    <mergeCell ref="N64:N67"/>
    <mergeCell ref="N87:N88"/>
    <mergeCell ref="A89:A90"/>
    <mergeCell ref="B89:B90"/>
    <mergeCell ref="C68:G68"/>
    <mergeCell ref="B69:G69"/>
    <mergeCell ref="B70:Q70"/>
    <mergeCell ref="C71:Q71"/>
    <mergeCell ref="A72:A73"/>
    <mergeCell ref="B72:B73"/>
    <mergeCell ref="C72:C73"/>
    <mergeCell ref="D72:D73"/>
    <mergeCell ref="E72:E73"/>
    <mergeCell ref="F72:F73"/>
    <mergeCell ref="N72:N73"/>
    <mergeCell ref="N81:N82"/>
    <mergeCell ref="C83:C84"/>
    <mergeCell ref="N85:N86"/>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M1:Q1"/>
    <mergeCell ref="D3:Q3"/>
    <mergeCell ref="B7:Q7"/>
    <mergeCell ref="C10:Q10"/>
    <mergeCell ref="A11:A14"/>
    <mergeCell ref="B11:B14"/>
    <mergeCell ref="C11:C14"/>
    <mergeCell ref="D11:D14"/>
    <mergeCell ref="E11:E14"/>
    <mergeCell ref="F11:F14"/>
    <mergeCell ref="N12:N13"/>
    <mergeCell ref="A18:A19"/>
    <mergeCell ref="B18:B19"/>
    <mergeCell ref="C18:C19"/>
    <mergeCell ref="D18:D19"/>
    <mergeCell ref="E18:E19"/>
    <mergeCell ref="F18:F19"/>
    <mergeCell ref="A15:A17"/>
    <mergeCell ref="B15:B17"/>
    <mergeCell ref="C15:C17"/>
    <mergeCell ref="D15:D17"/>
    <mergeCell ref="E15:E17"/>
    <mergeCell ref="F15:F17"/>
    <mergeCell ref="A27:A31"/>
    <mergeCell ref="B27:B31"/>
    <mergeCell ref="C27:C31"/>
    <mergeCell ref="D27:D31"/>
    <mergeCell ref="E27:E31"/>
    <mergeCell ref="F27:F31"/>
    <mergeCell ref="C20:G20"/>
    <mergeCell ref="C21:Q21"/>
    <mergeCell ref="A22:A26"/>
    <mergeCell ref="B22:B26"/>
    <mergeCell ref="C22:C26"/>
    <mergeCell ref="D22:D26"/>
    <mergeCell ref="E22:E26"/>
    <mergeCell ref="F22:F26"/>
    <mergeCell ref="N22:N23"/>
    <mergeCell ref="N32:N33"/>
    <mergeCell ref="A34:A37"/>
    <mergeCell ref="B34:B37"/>
    <mergeCell ref="C34:C37"/>
    <mergeCell ref="D34:D37"/>
    <mergeCell ref="E34:E37"/>
    <mergeCell ref="F34:F37"/>
    <mergeCell ref="N34:N37"/>
    <mergeCell ref="A32:A33"/>
    <mergeCell ref="B32:B33"/>
    <mergeCell ref="C32:C33"/>
    <mergeCell ref="D32:D33"/>
    <mergeCell ref="E32:E33"/>
    <mergeCell ref="F32:F33"/>
    <mergeCell ref="A38:A41"/>
    <mergeCell ref="B38:B41"/>
    <mergeCell ref="C38:C41"/>
    <mergeCell ref="D38:D41"/>
    <mergeCell ref="C54:C56"/>
    <mergeCell ref="D54:D56"/>
    <mergeCell ref="C57:G57"/>
    <mergeCell ref="C58:Q58"/>
    <mergeCell ref="A59:A63"/>
    <mergeCell ref="B59:B63"/>
    <mergeCell ref="E38:E41"/>
    <mergeCell ref="F38:F41"/>
    <mergeCell ref="N38:N41"/>
    <mergeCell ref="C42:G42"/>
    <mergeCell ref="C43:Q43"/>
    <mergeCell ref="C44:C48"/>
    <mergeCell ref="D44:D48"/>
    <mergeCell ref="C49:C53"/>
    <mergeCell ref="D49:D53"/>
    <mergeCell ref="C59:C63"/>
    <mergeCell ref="D59:D63"/>
    <mergeCell ref="E59:E63"/>
    <mergeCell ref="F59:F63"/>
    <mergeCell ref="N59:N63"/>
    <mergeCell ref="N74:N75"/>
    <mergeCell ref="C76:G76"/>
    <mergeCell ref="C78:C80"/>
    <mergeCell ref="D78:D80"/>
    <mergeCell ref="E78:E80"/>
    <mergeCell ref="F78:F80"/>
    <mergeCell ref="C81:C82"/>
    <mergeCell ref="D81:D82"/>
    <mergeCell ref="E81:E82"/>
    <mergeCell ref="F81:F82"/>
    <mergeCell ref="C74:C75"/>
    <mergeCell ref="D74:D75"/>
    <mergeCell ref="E74:E75"/>
    <mergeCell ref="F74:F75"/>
    <mergeCell ref="C77:Q77"/>
    <mergeCell ref="N83:N84"/>
    <mergeCell ref="A81:A82"/>
    <mergeCell ref="B81:B82"/>
    <mergeCell ref="C87:C88"/>
    <mergeCell ref="D87:D88"/>
    <mergeCell ref="E87:E88"/>
    <mergeCell ref="F87:F88"/>
    <mergeCell ref="C89:C90"/>
    <mergeCell ref="D89:D90"/>
    <mergeCell ref="E89:E90"/>
    <mergeCell ref="F89:F90"/>
    <mergeCell ref="C85:C86"/>
    <mergeCell ref="D85:D86"/>
    <mergeCell ref="E85:E86"/>
    <mergeCell ref="F85:F86"/>
    <mergeCell ref="D83:D84"/>
    <mergeCell ref="E83:E84"/>
    <mergeCell ref="F83:F84"/>
    <mergeCell ref="D101:D102"/>
    <mergeCell ref="E101:E102"/>
    <mergeCell ref="F101:F102"/>
    <mergeCell ref="C103:C104"/>
    <mergeCell ref="D103:D104"/>
    <mergeCell ref="E103:E104"/>
    <mergeCell ref="F103:F104"/>
    <mergeCell ref="C101:C102"/>
    <mergeCell ref="C105:C106"/>
    <mergeCell ref="D105:D106"/>
    <mergeCell ref="E105:E106"/>
    <mergeCell ref="F105:F106"/>
    <mergeCell ref="N91:N92"/>
    <mergeCell ref="N93:N94"/>
    <mergeCell ref="N109:Q109"/>
    <mergeCell ref="F111:M111"/>
    <mergeCell ref="C113:G113"/>
    <mergeCell ref="H113:K113"/>
    <mergeCell ref="C114:G114"/>
    <mergeCell ref="H114:K114"/>
    <mergeCell ref="C118:G118"/>
    <mergeCell ref="H118:K118"/>
    <mergeCell ref="N101:N102"/>
    <mergeCell ref="N103:N104"/>
    <mergeCell ref="C91:C92"/>
    <mergeCell ref="D91:D92"/>
    <mergeCell ref="E91:E92"/>
    <mergeCell ref="F91:F92"/>
    <mergeCell ref="C93:C94"/>
    <mergeCell ref="D93:D94"/>
    <mergeCell ref="E93:E94"/>
    <mergeCell ref="F93:F94"/>
    <mergeCell ref="C95:C96"/>
    <mergeCell ref="D95:D96"/>
    <mergeCell ref="E95:E96"/>
    <mergeCell ref="F95:F96"/>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0"/>
  <sheetViews>
    <sheetView zoomScaleNormal="100" workbookViewId="0">
      <selection activeCell="D32" sqref="D32:D34"/>
    </sheetView>
  </sheetViews>
  <sheetFormatPr defaultRowHeight="12.75"/>
  <cols>
    <col min="1" max="3" width="2.5703125" customWidth="1"/>
    <col min="4" max="4" width="32.42578125" customWidth="1"/>
    <col min="5" max="5" width="8.140625" customWidth="1"/>
    <col min="6" max="6" width="5.140625" customWidth="1"/>
    <col min="7" max="7" width="6.85546875" customWidth="1"/>
    <col min="8" max="8" width="7.42578125" customWidth="1"/>
    <col min="9" max="9" width="7.7109375" customWidth="1"/>
    <col min="10" max="10" width="5.42578125" customWidth="1"/>
    <col min="11" max="11" width="5.7109375" customWidth="1"/>
    <col min="12" max="12" width="7.140625" customWidth="1"/>
    <col min="13" max="13" width="6.85546875" customWidth="1"/>
    <col min="14" max="14" width="15.28515625" customWidth="1"/>
    <col min="15" max="15" width="5.85546875" customWidth="1"/>
    <col min="16" max="16" width="6.42578125" customWidth="1"/>
    <col min="17" max="17" width="5.140625" customWidth="1"/>
    <col min="18" max="18" width="0.28515625" customWidth="1"/>
    <col min="19" max="23" width="0" hidden="1" customWidth="1"/>
  </cols>
  <sheetData>
    <row r="1" spans="1:23" s="486" customFormat="1" ht="46.15" customHeight="1">
      <c r="N1" s="3245"/>
      <c r="O1" s="3245"/>
      <c r="P1" s="3245"/>
      <c r="Q1" s="3245"/>
    </row>
    <row r="2" spans="1:23" ht="15.75">
      <c r="A2" s="487"/>
      <c r="B2" s="487"/>
      <c r="C2" s="487"/>
      <c r="D2" s="487"/>
      <c r="E2" s="543" t="s">
        <v>576</v>
      </c>
      <c r="F2" s="487"/>
      <c r="G2" s="492"/>
      <c r="H2" s="487"/>
      <c r="I2" s="487"/>
      <c r="J2" s="487"/>
      <c r="K2" s="487"/>
      <c r="L2" s="561"/>
      <c r="M2" s="544"/>
      <c r="N2" s="544"/>
      <c r="O2" s="544"/>
      <c r="P2" s="544"/>
      <c r="Q2" s="544"/>
      <c r="R2" s="513"/>
      <c r="S2" s="513"/>
      <c r="T2" s="513"/>
      <c r="U2" s="513"/>
      <c r="V2" s="513"/>
      <c r="W2" s="513"/>
    </row>
    <row r="3" spans="1:23" ht="21.6" customHeight="1" thickBot="1">
      <c r="A3" s="487"/>
      <c r="B3" s="487"/>
      <c r="C3" s="487"/>
      <c r="D3" s="3826" t="s">
        <v>32</v>
      </c>
      <c r="E3" s="3826"/>
      <c r="F3" s="3826"/>
      <c r="G3" s="3826"/>
      <c r="H3" s="3826"/>
      <c r="I3" s="3826"/>
      <c r="J3" s="3826"/>
      <c r="K3" s="3826"/>
      <c r="L3" s="3826"/>
      <c r="M3" s="3826"/>
      <c r="N3" s="3826"/>
      <c r="O3" s="3826"/>
      <c r="P3" s="3826"/>
      <c r="Q3" s="3826"/>
      <c r="R3" s="3826"/>
      <c r="S3" s="3826"/>
      <c r="T3" s="3826"/>
      <c r="U3" s="3826"/>
      <c r="V3" s="3826"/>
      <c r="W3" s="3826"/>
    </row>
    <row r="4" spans="1:23" ht="45" customHeight="1">
      <c r="A4" s="2563" t="s">
        <v>0</v>
      </c>
      <c r="B4" s="2566" t="s">
        <v>1</v>
      </c>
      <c r="C4" s="2566" t="s">
        <v>2</v>
      </c>
      <c r="D4" s="2569" t="s">
        <v>3</v>
      </c>
      <c r="E4" s="2572" t="s">
        <v>4</v>
      </c>
      <c r="F4" s="2575" t="s">
        <v>5</v>
      </c>
      <c r="G4" s="2545" t="s">
        <v>6</v>
      </c>
      <c r="H4" s="2418" t="s">
        <v>438</v>
      </c>
      <c r="I4" s="2419"/>
      <c r="J4" s="2419"/>
      <c r="K4" s="2420"/>
      <c r="L4" s="2953" t="s">
        <v>374</v>
      </c>
      <c r="M4" s="2950" t="s">
        <v>530</v>
      </c>
      <c r="N4" s="2548" t="s">
        <v>21</v>
      </c>
      <c r="O4" s="2549"/>
      <c r="P4" s="2549"/>
      <c r="Q4" s="2550"/>
      <c r="R4" s="513"/>
      <c r="S4" s="513"/>
      <c r="T4" s="513"/>
      <c r="U4" s="513"/>
      <c r="V4" s="513"/>
      <c r="W4" s="513"/>
    </row>
    <row r="5" spans="1:23" ht="13.15" customHeight="1">
      <c r="A5" s="2564"/>
      <c r="B5" s="2567"/>
      <c r="C5" s="2567"/>
      <c r="D5" s="2570"/>
      <c r="E5" s="2573"/>
      <c r="F5" s="2576"/>
      <c r="G5" s="2546"/>
      <c r="H5" s="2551" t="s">
        <v>7</v>
      </c>
      <c r="I5" s="2553" t="s">
        <v>8</v>
      </c>
      <c r="J5" s="2553"/>
      <c r="K5" s="2554" t="s">
        <v>169</v>
      </c>
      <c r="L5" s="3248"/>
      <c r="M5" s="2951"/>
      <c r="N5" s="2556" t="s">
        <v>31</v>
      </c>
      <c r="O5" s="2558" t="s">
        <v>9</v>
      </c>
      <c r="P5" s="2558"/>
      <c r="Q5" s="2559"/>
      <c r="R5" s="513"/>
      <c r="S5" s="513"/>
      <c r="T5" s="513"/>
      <c r="U5" s="513"/>
      <c r="V5" s="513"/>
      <c r="W5" s="513"/>
    </row>
    <row r="6" spans="1:23" ht="103.9" customHeight="1" thickBot="1">
      <c r="A6" s="2565"/>
      <c r="B6" s="2568"/>
      <c r="C6" s="2568"/>
      <c r="D6" s="2571"/>
      <c r="E6" s="2574"/>
      <c r="F6" s="2577"/>
      <c r="G6" s="2547"/>
      <c r="H6" s="2552"/>
      <c r="I6" s="1239" t="s">
        <v>7</v>
      </c>
      <c r="J6" s="1237" t="s">
        <v>10</v>
      </c>
      <c r="K6" s="2555"/>
      <c r="L6" s="2955"/>
      <c r="M6" s="2952"/>
      <c r="N6" s="2557"/>
      <c r="O6" s="493" t="s">
        <v>70</v>
      </c>
      <c r="P6" s="493" t="s">
        <v>371</v>
      </c>
      <c r="Q6" s="494" t="s">
        <v>436</v>
      </c>
      <c r="R6" s="513"/>
      <c r="S6" s="513"/>
      <c r="T6" s="513"/>
      <c r="U6" s="513"/>
      <c r="V6" s="513"/>
      <c r="W6" s="513"/>
    </row>
    <row r="7" spans="1:23" ht="31.15" customHeight="1" thickBot="1">
      <c r="A7" s="495" t="s">
        <v>11</v>
      </c>
      <c r="B7" s="2448" t="s">
        <v>531</v>
      </c>
      <c r="C7" s="2448"/>
      <c r="D7" s="2448"/>
      <c r="E7" s="2448"/>
      <c r="F7" s="2448"/>
      <c r="G7" s="2448"/>
      <c r="H7" s="2448"/>
      <c r="I7" s="2448"/>
      <c r="J7" s="2448"/>
      <c r="K7" s="2448"/>
      <c r="L7" s="2448"/>
      <c r="M7" s="2448"/>
      <c r="N7" s="2448"/>
      <c r="O7" s="2448"/>
      <c r="P7" s="2448"/>
      <c r="Q7" s="2449"/>
      <c r="R7" s="513"/>
      <c r="S7" s="513"/>
      <c r="T7" s="513"/>
      <c r="U7" s="513"/>
      <c r="V7" s="513"/>
      <c r="W7" s="513"/>
    </row>
    <row r="8" spans="1:23" ht="36.6" customHeight="1" thickBot="1">
      <c r="A8" s="496" t="s">
        <v>11</v>
      </c>
      <c r="B8" s="497" t="s">
        <v>11</v>
      </c>
      <c r="C8" s="2524" t="s">
        <v>532</v>
      </c>
      <c r="D8" s="2524"/>
      <c r="E8" s="2524"/>
      <c r="F8" s="2524"/>
      <c r="G8" s="2524"/>
      <c r="H8" s="2524"/>
      <c r="I8" s="2524"/>
      <c r="J8" s="2524"/>
      <c r="K8" s="2524"/>
      <c r="L8" s="2524"/>
      <c r="M8" s="2524"/>
      <c r="N8" s="2524"/>
      <c r="O8" s="2524"/>
      <c r="P8" s="2524"/>
      <c r="Q8" s="2525"/>
      <c r="R8" s="513"/>
      <c r="S8" s="513"/>
      <c r="T8" s="513"/>
      <c r="U8" s="513"/>
      <c r="V8" s="513"/>
      <c r="W8" s="513"/>
    </row>
    <row r="9" spans="1:23" ht="13.15" customHeight="1">
      <c r="A9" s="2529" t="s">
        <v>11</v>
      </c>
      <c r="B9" s="2532" t="s">
        <v>11</v>
      </c>
      <c r="C9" s="2484" t="s">
        <v>11</v>
      </c>
      <c r="D9" s="2536" t="s">
        <v>344</v>
      </c>
      <c r="E9" s="2488" t="s">
        <v>39</v>
      </c>
      <c r="F9" s="2539" t="s">
        <v>67</v>
      </c>
      <c r="G9" s="498" t="s">
        <v>65</v>
      </c>
      <c r="H9" s="545">
        <v>401.6</v>
      </c>
      <c r="I9" s="500">
        <v>401.6</v>
      </c>
      <c r="J9" s="500">
        <v>0</v>
      </c>
      <c r="K9" s="546">
        <v>0</v>
      </c>
      <c r="L9" s="568">
        <v>394</v>
      </c>
      <c r="M9" s="569">
        <v>387.7</v>
      </c>
      <c r="N9" s="3806" t="s">
        <v>533</v>
      </c>
      <c r="O9" s="547">
        <v>1213</v>
      </c>
      <c r="P9" s="547">
        <v>1193</v>
      </c>
      <c r="Q9" s="565">
        <v>1173</v>
      </c>
      <c r="R9" s="513"/>
      <c r="S9" s="513"/>
      <c r="T9" s="513"/>
      <c r="U9" s="513"/>
      <c r="V9" s="513"/>
      <c r="W9" s="513"/>
    </row>
    <row r="10" spans="1:23" ht="46.9" customHeight="1" thickBot="1">
      <c r="A10" s="2531"/>
      <c r="B10" s="2534"/>
      <c r="C10" s="2485"/>
      <c r="D10" s="2538"/>
      <c r="E10" s="2442"/>
      <c r="F10" s="2541"/>
      <c r="G10" s="499" t="s">
        <v>12</v>
      </c>
      <c r="H10" s="509">
        <f>H9*1</f>
        <v>401.6</v>
      </c>
      <c r="I10" s="509">
        <f t="shared" ref="I10:M10" si="0">I9*1</f>
        <v>401.6</v>
      </c>
      <c r="J10" s="509">
        <f t="shared" si="0"/>
        <v>0</v>
      </c>
      <c r="K10" s="509">
        <f t="shared" si="0"/>
        <v>0</v>
      </c>
      <c r="L10" s="509">
        <f t="shared" si="0"/>
        <v>394</v>
      </c>
      <c r="M10" s="509">
        <f t="shared" si="0"/>
        <v>387.7</v>
      </c>
      <c r="N10" s="3807"/>
      <c r="O10" s="669"/>
      <c r="P10" s="669"/>
      <c r="Q10" s="670"/>
      <c r="R10" s="490"/>
      <c r="S10" s="513"/>
      <c r="T10" s="548"/>
      <c r="U10" s="513"/>
      <c r="V10" s="513"/>
      <c r="W10" s="513"/>
    </row>
    <row r="11" spans="1:23" ht="13.15" customHeight="1">
      <c r="A11" s="1243" t="s">
        <v>11</v>
      </c>
      <c r="B11" s="1246" t="s">
        <v>11</v>
      </c>
      <c r="C11" s="1238" t="s">
        <v>13</v>
      </c>
      <c r="D11" s="2536" t="s">
        <v>534</v>
      </c>
      <c r="E11" s="2488" t="s">
        <v>39</v>
      </c>
      <c r="F11" s="1303" t="s">
        <v>67</v>
      </c>
      <c r="G11" s="498" t="s">
        <v>35</v>
      </c>
      <c r="H11" s="1933">
        <f>-H122190</f>
        <v>0</v>
      </c>
      <c r="I11" s="2038">
        <v>0</v>
      </c>
      <c r="J11" s="2038">
        <v>0</v>
      </c>
      <c r="K11" s="2189">
        <v>0</v>
      </c>
      <c r="L11" s="2190">
        <v>0</v>
      </c>
      <c r="M11" s="2191">
        <v>0</v>
      </c>
      <c r="N11" s="3817" t="s">
        <v>533</v>
      </c>
      <c r="O11" s="2193">
        <v>0</v>
      </c>
      <c r="P11" s="2193">
        <v>0</v>
      </c>
      <c r="Q11" s="2194">
        <v>0</v>
      </c>
      <c r="R11" s="490"/>
      <c r="S11" s="513"/>
      <c r="T11" s="548"/>
      <c r="U11" s="513"/>
      <c r="V11" s="513"/>
      <c r="W11" s="513"/>
    </row>
    <row r="12" spans="1:23" ht="42" customHeight="1" thickBot="1">
      <c r="A12" s="1244"/>
      <c r="B12" s="1247"/>
      <c r="C12" s="1301"/>
      <c r="D12" s="2538"/>
      <c r="E12" s="2442"/>
      <c r="F12" s="1304"/>
      <c r="G12" s="499" t="s">
        <v>12</v>
      </c>
      <c r="H12" s="2192">
        <f t="shared" ref="H12:M12" si="1">H11*1</f>
        <v>0</v>
      </c>
      <c r="I12" s="2192">
        <f t="shared" si="1"/>
        <v>0</v>
      </c>
      <c r="J12" s="2192">
        <f t="shared" si="1"/>
        <v>0</v>
      </c>
      <c r="K12" s="2192">
        <f t="shared" si="1"/>
        <v>0</v>
      </c>
      <c r="L12" s="2192">
        <f t="shared" si="1"/>
        <v>0</v>
      </c>
      <c r="M12" s="2192">
        <f t="shared" si="1"/>
        <v>0</v>
      </c>
      <c r="N12" s="3819"/>
      <c r="O12" s="2195"/>
      <c r="P12" s="2195"/>
      <c r="Q12" s="2196"/>
      <c r="R12" s="490"/>
      <c r="S12" s="513"/>
      <c r="T12" s="548"/>
      <c r="U12" s="513"/>
      <c r="V12" s="513"/>
      <c r="W12" s="513"/>
    </row>
    <row r="13" spans="1:23" ht="13.9" customHeight="1" thickBot="1">
      <c r="A13" s="1242" t="s">
        <v>11</v>
      </c>
      <c r="B13" s="1245" t="s">
        <v>11</v>
      </c>
      <c r="C13" s="2508" t="s">
        <v>33</v>
      </c>
      <c r="D13" s="2536" t="s">
        <v>404</v>
      </c>
      <c r="E13" s="2488" t="s">
        <v>39</v>
      </c>
      <c r="F13" s="2510" t="s">
        <v>345</v>
      </c>
      <c r="G13" s="517" t="s">
        <v>51</v>
      </c>
      <c r="H13" s="2043">
        <v>5957.3</v>
      </c>
      <c r="I13" s="2044">
        <v>5957.3</v>
      </c>
      <c r="J13" s="515">
        <v>0</v>
      </c>
      <c r="K13" s="516">
        <v>0</v>
      </c>
      <c r="L13" s="563">
        <v>5880.2</v>
      </c>
      <c r="M13" s="564">
        <v>5874.4</v>
      </c>
      <c r="N13" s="3806" t="s">
        <v>533</v>
      </c>
      <c r="O13" s="604">
        <v>2893</v>
      </c>
      <c r="P13" s="604">
        <v>2888</v>
      </c>
      <c r="Q13" s="605">
        <v>2878</v>
      </c>
      <c r="R13" s="490"/>
      <c r="S13" s="513"/>
      <c r="T13" s="548"/>
      <c r="U13" s="513"/>
      <c r="V13" s="513"/>
      <c r="W13" s="513"/>
    </row>
    <row r="14" spans="1:23">
      <c r="A14" s="1243"/>
      <c r="B14" s="1246"/>
      <c r="C14" s="2494"/>
      <c r="D14" s="2537"/>
      <c r="E14" s="2466"/>
      <c r="F14" s="2511"/>
      <c r="G14" s="517" t="s">
        <v>51</v>
      </c>
      <c r="H14" s="2043">
        <v>234.6</v>
      </c>
      <c r="I14" s="2044">
        <v>234.6</v>
      </c>
      <c r="J14" s="515">
        <v>131.80000000000001</v>
      </c>
      <c r="K14" s="516">
        <v>0</v>
      </c>
      <c r="L14" s="563">
        <v>235.2</v>
      </c>
      <c r="M14" s="564">
        <v>235</v>
      </c>
      <c r="N14" s="3825"/>
      <c r="O14" s="671"/>
      <c r="P14" s="671"/>
      <c r="Q14" s="672"/>
      <c r="R14" s="490"/>
      <c r="S14" s="513"/>
      <c r="T14" s="548"/>
      <c r="U14" s="513"/>
      <c r="V14" s="513"/>
      <c r="W14" s="513"/>
    </row>
    <row r="15" spans="1:23" ht="13.5" thickBot="1">
      <c r="A15" s="1244"/>
      <c r="B15" s="1247"/>
      <c r="C15" s="2509"/>
      <c r="D15" s="2538"/>
      <c r="E15" s="2442"/>
      <c r="F15" s="2512"/>
      <c r="G15" s="499" t="s">
        <v>12</v>
      </c>
      <c r="H15" s="2192">
        <f>H13+H14</f>
        <v>6191.9000000000005</v>
      </c>
      <c r="I15" s="2192">
        <f t="shared" ref="I15:M15" si="2">I13+I14</f>
        <v>6191.9000000000005</v>
      </c>
      <c r="J15" s="509">
        <f t="shared" si="2"/>
        <v>131.80000000000001</v>
      </c>
      <c r="K15" s="509">
        <f t="shared" si="2"/>
        <v>0</v>
      </c>
      <c r="L15" s="509">
        <f t="shared" si="2"/>
        <v>6115.4</v>
      </c>
      <c r="M15" s="509">
        <f t="shared" si="2"/>
        <v>6109.4</v>
      </c>
      <c r="N15" s="3807"/>
      <c r="O15" s="673"/>
      <c r="P15" s="673"/>
      <c r="Q15" s="674"/>
      <c r="R15" s="490"/>
      <c r="S15" s="513"/>
      <c r="T15" s="548"/>
      <c r="U15" s="513"/>
      <c r="V15" s="513"/>
      <c r="W15" s="513"/>
    </row>
    <row r="16" spans="1:23" ht="13.9" customHeight="1" thickBot="1">
      <c r="A16" s="562" t="s">
        <v>11</v>
      </c>
      <c r="B16" s="679" t="s">
        <v>11</v>
      </c>
      <c r="C16" s="2508" t="s">
        <v>34</v>
      </c>
      <c r="D16" s="2536" t="s">
        <v>535</v>
      </c>
      <c r="E16" s="2488" t="s">
        <v>39</v>
      </c>
      <c r="F16" s="2510" t="s">
        <v>345</v>
      </c>
      <c r="G16" s="517" t="s">
        <v>51</v>
      </c>
      <c r="H16" s="2043">
        <v>15590.5</v>
      </c>
      <c r="I16" s="2044">
        <v>15590.5</v>
      </c>
      <c r="J16" s="515">
        <v>0</v>
      </c>
      <c r="K16" s="516">
        <v>0</v>
      </c>
      <c r="L16" s="563">
        <v>13555.5</v>
      </c>
      <c r="M16" s="564">
        <v>13543.7</v>
      </c>
      <c r="N16" s="3806" t="s">
        <v>533</v>
      </c>
      <c r="O16" s="604">
        <v>18361</v>
      </c>
      <c r="P16" s="604">
        <v>18404</v>
      </c>
      <c r="Q16" s="605">
        <v>18418</v>
      </c>
      <c r="R16" s="490"/>
      <c r="S16" s="513"/>
      <c r="T16" s="548"/>
      <c r="U16" s="513"/>
      <c r="V16" s="513"/>
      <c r="W16" s="513"/>
    </row>
    <row r="17" spans="1:23">
      <c r="A17" s="1240"/>
      <c r="B17" s="680"/>
      <c r="C17" s="2494"/>
      <c r="D17" s="2537"/>
      <c r="E17" s="2466"/>
      <c r="F17" s="2511"/>
      <c r="G17" s="517" t="s">
        <v>51</v>
      </c>
      <c r="H17" s="2043">
        <v>95.8</v>
      </c>
      <c r="I17" s="2044">
        <v>95.8</v>
      </c>
      <c r="J17" s="2044">
        <v>88.6</v>
      </c>
      <c r="K17" s="516">
        <v>0</v>
      </c>
      <c r="L17" s="563">
        <v>94.9</v>
      </c>
      <c r="M17" s="564">
        <v>94.8</v>
      </c>
      <c r="N17" s="3825"/>
      <c r="O17" s="671"/>
      <c r="P17" s="671"/>
      <c r="Q17" s="672"/>
      <c r="R17" s="490"/>
      <c r="S17" s="513"/>
      <c r="T17" s="548"/>
      <c r="U17" s="513"/>
      <c r="V17" s="513"/>
      <c r="W17" s="513"/>
    </row>
    <row r="18" spans="1:23" ht="13.5" thickBot="1">
      <c r="A18" s="550"/>
      <c r="B18" s="681"/>
      <c r="C18" s="2509"/>
      <c r="D18" s="2538"/>
      <c r="E18" s="2442"/>
      <c r="F18" s="2512"/>
      <c r="G18" s="499" t="s">
        <v>12</v>
      </c>
      <c r="H18" s="2192">
        <f>H16+H17</f>
        <v>15686.3</v>
      </c>
      <c r="I18" s="2192">
        <f t="shared" ref="I18:K18" si="3">I16+I17</f>
        <v>15686.3</v>
      </c>
      <c r="J18" s="2192">
        <f t="shared" si="3"/>
        <v>88.6</v>
      </c>
      <c r="K18" s="509">
        <f t="shared" si="3"/>
        <v>0</v>
      </c>
      <c r="L18" s="509">
        <f>SUM(L16:L17)</f>
        <v>13650.4</v>
      </c>
      <c r="M18" s="509">
        <f>SUM(M16:M17)</f>
        <v>13638.5</v>
      </c>
      <c r="N18" s="3807"/>
      <c r="O18" s="673"/>
      <c r="P18" s="673"/>
      <c r="Q18" s="674"/>
      <c r="R18" s="490"/>
      <c r="S18" s="513"/>
      <c r="T18" s="548"/>
      <c r="U18" s="513"/>
      <c r="V18" s="513"/>
      <c r="W18" s="513"/>
    </row>
    <row r="19" spans="1:23" ht="13.15" customHeight="1">
      <c r="A19" s="1242" t="s">
        <v>11</v>
      </c>
      <c r="B19" s="1245" t="s">
        <v>11</v>
      </c>
      <c r="C19" s="2508" t="s">
        <v>53</v>
      </c>
      <c r="D19" s="2536" t="s">
        <v>346</v>
      </c>
      <c r="E19" s="2488" t="s">
        <v>39</v>
      </c>
      <c r="F19" s="2510" t="s">
        <v>67</v>
      </c>
      <c r="G19" s="517" t="s">
        <v>51</v>
      </c>
      <c r="H19" s="514">
        <v>1.5</v>
      </c>
      <c r="I19" s="515">
        <v>1.5</v>
      </c>
      <c r="J19" s="515">
        <v>0</v>
      </c>
      <c r="K19" s="516">
        <v>0</v>
      </c>
      <c r="L19" s="563">
        <v>0</v>
      </c>
      <c r="M19" s="564">
        <v>0</v>
      </c>
      <c r="N19" s="3806" t="s">
        <v>533</v>
      </c>
      <c r="O19" s="604">
        <v>2</v>
      </c>
      <c r="P19" s="604">
        <v>0</v>
      </c>
      <c r="Q19" s="605">
        <v>0</v>
      </c>
      <c r="R19" s="490"/>
      <c r="S19" s="513"/>
      <c r="T19" s="548"/>
      <c r="U19" s="513"/>
      <c r="V19" s="513"/>
      <c r="W19" s="513"/>
    </row>
    <row r="20" spans="1:23" ht="40.15" customHeight="1" thickBot="1">
      <c r="A20" s="1244"/>
      <c r="B20" s="1247"/>
      <c r="C20" s="2509"/>
      <c r="D20" s="2538"/>
      <c r="E20" s="2442"/>
      <c r="F20" s="2512"/>
      <c r="G20" s="499" t="s">
        <v>12</v>
      </c>
      <c r="H20" s="509">
        <f>H19*1</f>
        <v>1.5</v>
      </c>
      <c r="I20" s="509">
        <f t="shared" ref="I20:M20" si="4">I19*1</f>
        <v>1.5</v>
      </c>
      <c r="J20" s="509">
        <f t="shared" si="4"/>
        <v>0</v>
      </c>
      <c r="K20" s="509">
        <f t="shared" si="4"/>
        <v>0</v>
      </c>
      <c r="L20" s="509">
        <f t="shared" si="4"/>
        <v>0</v>
      </c>
      <c r="M20" s="509">
        <f t="shared" si="4"/>
        <v>0</v>
      </c>
      <c r="N20" s="3807"/>
      <c r="O20" s="673"/>
      <c r="P20" s="673"/>
      <c r="Q20" s="674"/>
      <c r="R20" s="490"/>
      <c r="S20" s="513"/>
      <c r="T20" s="548"/>
      <c r="U20" s="513"/>
      <c r="V20" s="513"/>
      <c r="W20" s="513"/>
    </row>
    <row r="21" spans="1:23" ht="13.15" customHeight="1" thickBot="1">
      <c r="A21" s="562" t="s">
        <v>11</v>
      </c>
      <c r="B21" s="679" t="s">
        <v>11</v>
      </c>
      <c r="C21" s="2508" t="s">
        <v>54</v>
      </c>
      <c r="D21" s="2536" t="s">
        <v>347</v>
      </c>
      <c r="E21" s="2488" t="s">
        <v>39</v>
      </c>
      <c r="F21" s="2510" t="s">
        <v>67</v>
      </c>
      <c r="G21" s="517" t="s">
        <v>51</v>
      </c>
      <c r="H21" s="847">
        <v>0.2</v>
      </c>
      <c r="I21" s="848">
        <v>0.2</v>
      </c>
      <c r="J21" s="848">
        <v>0</v>
      </c>
      <c r="K21" s="849">
        <v>0</v>
      </c>
      <c r="L21" s="850">
        <v>0.2</v>
      </c>
      <c r="M21" s="851">
        <v>0.2</v>
      </c>
      <c r="N21" s="3806" t="s">
        <v>533</v>
      </c>
      <c r="O21" s="604">
        <v>2</v>
      </c>
      <c r="P21" s="604">
        <v>2</v>
      </c>
      <c r="Q21" s="605">
        <v>2</v>
      </c>
      <c r="R21" s="490"/>
      <c r="S21" s="513"/>
      <c r="T21" s="548"/>
      <c r="U21" s="513"/>
      <c r="V21" s="513"/>
      <c r="W21" s="513"/>
    </row>
    <row r="22" spans="1:23" ht="32.450000000000003" customHeight="1" thickBot="1">
      <c r="A22" s="1240"/>
      <c r="B22" s="681"/>
      <c r="C22" s="2509"/>
      <c r="D22" s="2538"/>
      <c r="E22" s="2442"/>
      <c r="F22" s="2512"/>
      <c r="G22" s="844" t="s">
        <v>12</v>
      </c>
      <c r="H22" s="852">
        <f>H21*1</f>
        <v>0.2</v>
      </c>
      <c r="I22" s="852">
        <f t="shared" ref="I22:M22" si="5">I21*1</f>
        <v>0.2</v>
      </c>
      <c r="J22" s="852">
        <f t="shared" si="5"/>
        <v>0</v>
      </c>
      <c r="K22" s="852">
        <f t="shared" si="5"/>
        <v>0</v>
      </c>
      <c r="L22" s="852">
        <f t="shared" si="5"/>
        <v>0.2</v>
      </c>
      <c r="M22" s="852">
        <f t="shared" si="5"/>
        <v>0.2</v>
      </c>
      <c r="N22" s="3807"/>
      <c r="O22" s="673"/>
      <c r="P22" s="673"/>
      <c r="Q22" s="674"/>
      <c r="R22" s="490"/>
      <c r="S22" s="513"/>
      <c r="T22" s="548"/>
      <c r="U22" s="513"/>
      <c r="V22" s="513"/>
      <c r="W22" s="513"/>
    </row>
    <row r="23" spans="1:23" ht="13.15" customHeight="1" thickBot="1">
      <c r="A23" s="1240" t="s">
        <v>11</v>
      </c>
      <c r="B23" s="680" t="s">
        <v>11</v>
      </c>
      <c r="C23" s="1238" t="s">
        <v>37</v>
      </c>
      <c r="D23" s="1302" t="s">
        <v>433</v>
      </c>
      <c r="E23" s="1241" t="s">
        <v>39</v>
      </c>
      <c r="F23" s="1303" t="s">
        <v>67</v>
      </c>
      <c r="G23" s="880" t="s">
        <v>35</v>
      </c>
      <c r="H23" s="2197">
        <v>332</v>
      </c>
      <c r="I23" s="2197">
        <v>332</v>
      </c>
      <c r="J23" s="853">
        <v>0</v>
      </c>
      <c r="K23" s="853">
        <v>0</v>
      </c>
      <c r="L23" s="853">
        <v>315</v>
      </c>
      <c r="M23" s="854">
        <v>315</v>
      </c>
      <c r="N23" s="3806" t="s">
        <v>533</v>
      </c>
      <c r="O23" s="823">
        <v>100</v>
      </c>
      <c r="P23" s="823">
        <v>100</v>
      </c>
      <c r="Q23" s="824">
        <v>100</v>
      </c>
      <c r="R23" s="490"/>
      <c r="S23" s="513"/>
      <c r="T23" s="548"/>
      <c r="U23" s="513"/>
      <c r="V23" s="513"/>
      <c r="W23" s="513"/>
    </row>
    <row r="24" spans="1:23" ht="30" customHeight="1" thickBot="1">
      <c r="A24" s="1240"/>
      <c r="B24" s="680"/>
      <c r="C24" s="1238"/>
      <c r="D24" s="1302" t="s">
        <v>536</v>
      </c>
      <c r="E24" s="1241"/>
      <c r="F24" s="1303"/>
      <c r="G24" s="881" t="s">
        <v>12</v>
      </c>
      <c r="H24" s="2198">
        <f>SUM(H23)</f>
        <v>332</v>
      </c>
      <c r="I24" s="2199">
        <f t="shared" ref="I24:M24" si="6">SUM(I23)</f>
        <v>332</v>
      </c>
      <c r="J24" s="855">
        <f t="shared" si="6"/>
        <v>0</v>
      </c>
      <c r="K24" s="856">
        <f t="shared" si="6"/>
        <v>0</v>
      </c>
      <c r="L24" s="857">
        <f t="shared" si="6"/>
        <v>315</v>
      </c>
      <c r="M24" s="857">
        <f t="shared" si="6"/>
        <v>315</v>
      </c>
      <c r="N24" s="3807"/>
      <c r="O24" s="671"/>
      <c r="P24" s="671"/>
      <c r="Q24" s="672"/>
      <c r="R24" s="490"/>
      <c r="S24" s="513"/>
      <c r="T24" s="548"/>
      <c r="U24" s="513"/>
      <c r="V24" s="513"/>
      <c r="W24" s="513"/>
    </row>
    <row r="25" spans="1:23" ht="13.9" customHeight="1" thickBot="1">
      <c r="A25" s="562" t="s">
        <v>11</v>
      </c>
      <c r="B25" s="679" t="s">
        <v>11</v>
      </c>
      <c r="C25" s="2508" t="s">
        <v>55</v>
      </c>
      <c r="D25" s="2536" t="s">
        <v>348</v>
      </c>
      <c r="E25" s="2488" t="s">
        <v>39</v>
      </c>
      <c r="F25" s="2510" t="s">
        <v>67</v>
      </c>
      <c r="G25" s="858" t="s">
        <v>51</v>
      </c>
      <c r="H25" s="847">
        <f>I25+K25</f>
        <v>0</v>
      </c>
      <c r="I25" s="848">
        <v>0</v>
      </c>
      <c r="J25" s="848">
        <v>0</v>
      </c>
      <c r="K25" s="849">
        <v>0</v>
      </c>
      <c r="L25" s="850">
        <v>0</v>
      </c>
      <c r="M25" s="851">
        <v>0</v>
      </c>
      <c r="N25" s="3806" t="s">
        <v>533</v>
      </c>
      <c r="O25" s="604">
        <v>0</v>
      </c>
      <c r="P25" s="604">
        <v>0</v>
      </c>
      <c r="Q25" s="605">
        <v>0</v>
      </c>
      <c r="R25" s="490"/>
      <c r="S25" s="513"/>
      <c r="T25" s="548"/>
      <c r="U25" s="513"/>
      <c r="V25" s="513"/>
      <c r="W25" s="513"/>
    </row>
    <row r="26" spans="1:23" ht="49.9" customHeight="1" thickBot="1">
      <c r="A26" s="1240"/>
      <c r="B26" s="681"/>
      <c r="C26" s="2509"/>
      <c r="D26" s="2538"/>
      <c r="E26" s="2442"/>
      <c r="F26" s="2512"/>
      <c r="G26" s="24" t="s">
        <v>12</v>
      </c>
      <c r="H26" s="859">
        <f>H25*1</f>
        <v>0</v>
      </c>
      <c r="I26" s="859">
        <f t="shared" ref="I26:M26" si="7">I25*1</f>
        <v>0</v>
      </c>
      <c r="J26" s="859">
        <f t="shared" si="7"/>
        <v>0</v>
      </c>
      <c r="K26" s="859">
        <f t="shared" si="7"/>
        <v>0</v>
      </c>
      <c r="L26" s="859">
        <f t="shared" si="7"/>
        <v>0</v>
      </c>
      <c r="M26" s="859">
        <f t="shared" si="7"/>
        <v>0</v>
      </c>
      <c r="N26" s="3807"/>
      <c r="O26" s="673"/>
      <c r="P26" s="673"/>
      <c r="Q26" s="674"/>
      <c r="R26" s="490"/>
      <c r="S26" s="513"/>
      <c r="T26" s="548"/>
      <c r="U26" s="513"/>
      <c r="V26" s="513"/>
      <c r="W26" s="513"/>
    </row>
    <row r="27" spans="1:23" ht="13.15" customHeight="1" thickBot="1">
      <c r="A27" s="562" t="s">
        <v>11</v>
      </c>
      <c r="B27" s="679" t="s">
        <v>11</v>
      </c>
      <c r="C27" s="2508" t="s">
        <v>687</v>
      </c>
      <c r="D27" s="2439" t="s">
        <v>534</v>
      </c>
      <c r="E27" s="2515" t="s">
        <v>39</v>
      </c>
      <c r="F27" s="2515" t="s">
        <v>67</v>
      </c>
      <c r="G27" s="2186" t="s">
        <v>35</v>
      </c>
      <c r="H27" s="2206">
        <v>2190</v>
      </c>
      <c r="I27" s="2207">
        <v>2190</v>
      </c>
      <c r="J27" s="2207">
        <v>0</v>
      </c>
      <c r="K27" s="2208">
        <v>0</v>
      </c>
      <c r="L27" s="2209">
        <v>2164</v>
      </c>
      <c r="M27" s="2210">
        <v>2140</v>
      </c>
      <c r="N27" s="3817" t="s">
        <v>533</v>
      </c>
      <c r="O27" s="2200">
        <v>3340</v>
      </c>
      <c r="P27" s="2200">
        <v>3320</v>
      </c>
      <c r="Q27" s="2201">
        <v>3300</v>
      </c>
      <c r="R27" s="490"/>
      <c r="S27" s="513"/>
      <c r="T27" s="548"/>
      <c r="U27" s="513"/>
      <c r="V27" s="513"/>
      <c r="W27" s="513"/>
    </row>
    <row r="28" spans="1:23" ht="34.15" customHeight="1" thickBot="1">
      <c r="A28" s="1240"/>
      <c r="B28" s="680"/>
      <c r="C28" s="2494"/>
      <c r="D28" s="2464"/>
      <c r="E28" s="2519"/>
      <c r="F28" s="2519"/>
      <c r="G28" s="2187" t="s">
        <v>51</v>
      </c>
      <c r="H28" s="2211">
        <v>1031.4000000000001</v>
      </c>
      <c r="I28" s="2212">
        <v>1031.4000000000001</v>
      </c>
      <c r="J28" s="2211">
        <v>0</v>
      </c>
      <c r="K28" s="2212">
        <v>0</v>
      </c>
      <c r="L28" s="2213">
        <v>0</v>
      </c>
      <c r="M28" s="2213">
        <v>0</v>
      </c>
      <c r="N28" s="3818"/>
      <c r="O28" s="2202"/>
      <c r="P28" s="2202"/>
      <c r="Q28" s="2203"/>
      <c r="R28" s="490"/>
      <c r="S28" s="513"/>
      <c r="T28" s="548"/>
      <c r="U28" s="513"/>
      <c r="V28" s="513"/>
      <c r="W28" s="513"/>
    </row>
    <row r="29" spans="1:23" ht="13.15" customHeight="1" thickBot="1">
      <c r="A29" s="1240"/>
      <c r="B29" s="681"/>
      <c r="C29" s="2509"/>
      <c r="D29" s="2440"/>
      <c r="E29" s="2516"/>
      <c r="F29" s="2516"/>
      <c r="G29" s="24" t="s">
        <v>12</v>
      </c>
      <c r="H29" s="2214">
        <f>SUM(H27,H28)</f>
        <v>3221.4</v>
      </c>
      <c r="I29" s="2214">
        <f>SUM(I27,I28)</f>
        <v>3221.4</v>
      </c>
      <c r="J29" s="2214">
        <f t="shared" ref="J29:M29" si="8">J27*1</f>
        <v>0</v>
      </c>
      <c r="K29" s="2214">
        <f t="shared" si="8"/>
        <v>0</v>
      </c>
      <c r="L29" s="2214">
        <f t="shared" si="8"/>
        <v>2164</v>
      </c>
      <c r="M29" s="2214">
        <f t="shared" si="8"/>
        <v>2140</v>
      </c>
      <c r="N29" s="3819"/>
      <c r="O29" s="2204"/>
      <c r="P29" s="2204"/>
      <c r="Q29" s="2205"/>
      <c r="R29" s="490"/>
      <c r="S29" s="513"/>
      <c r="T29" s="548"/>
      <c r="U29" s="513"/>
      <c r="V29" s="513"/>
      <c r="W29" s="513"/>
    </row>
    <row r="30" spans="1:23" ht="61.15" customHeight="1" thickBot="1">
      <c r="A30" s="972" t="s">
        <v>11</v>
      </c>
      <c r="B30" s="973" t="s">
        <v>11</v>
      </c>
      <c r="C30" s="2960" t="s">
        <v>14</v>
      </c>
      <c r="D30" s="2426"/>
      <c r="E30" s="2426"/>
      <c r="F30" s="2426"/>
      <c r="G30" s="2961"/>
      <c r="H30" s="2215">
        <f>SUM(H10,H12,H15,H18,H20,H22,H24,H29)</f>
        <v>25834.9</v>
      </c>
      <c r="I30" s="2215">
        <f>SUM(I10,I12,I15,I18,I20,I22,I24,I29)</f>
        <v>25834.9</v>
      </c>
      <c r="J30" s="2215">
        <f>SUM(J10,J12,J15,J18,J20,J22,J24,J29)</f>
        <v>220.4</v>
      </c>
      <c r="K30" s="2215">
        <f>SUM(K10,K12,K15,K18,K20,K22,K29)</f>
        <v>0</v>
      </c>
      <c r="L30" s="2215">
        <f>SUM(L10,L12,L15,L18,L20,L22,L24,L29)</f>
        <v>22639</v>
      </c>
      <c r="M30" s="2215">
        <f>SUM(M10,M12,M15,M18,M20,M22,M24,M29)</f>
        <v>22590.799999999999</v>
      </c>
      <c r="N30" s="549"/>
      <c r="O30" s="518"/>
      <c r="P30" s="518"/>
      <c r="Q30" s="519"/>
      <c r="R30" s="513"/>
      <c r="S30" s="513"/>
      <c r="T30" s="513"/>
      <c r="U30" s="513"/>
      <c r="V30" s="513"/>
      <c r="W30" s="513"/>
    </row>
    <row r="31" spans="1:23" ht="13.15" customHeight="1" thickBot="1">
      <c r="A31" s="496" t="s">
        <v>11</v>
      </c>
      <c r="B31" s="497" t="s">
        <v>13</v>
      </c>
      <c r="C31" s="3474" t="s">
        <v>349</v>
      </c>
      <c r="D31" s="2450"/>
      <c r="E31" s="2450"/>
      <c r="F31" s="2450"/>
      <c r="G31" s="2450"/>
      <c r="H31" s="2450"/>
      <c r="I31" s="2450"/>
      <c r="J31" s="2450"/>
      <c r="K31" s="2450"/>
      <c r="L31" s="2450"/>
      <c r="M31" s="2450"/>
      <c r="N31" s="2450"/>
      <c r="O31" s="2450"/>
      <c r="P31" s="2450"/>
      <c r="Q31" s="2461"/>
      <c r="R31" s="513"/>
      <c r="S31" s="513"/>
      <c r="T31" s="513"/>
      <c r="U31" s="513"/>
      <c r="V31" s="513"/>
      <c r="W31" s="513"/>
    </row>
    <row r="32" spans="1:23" ht="81.599999999999994" customHeight="1">
      <c r="A32" s="2480" t="s">
        <v>11</v>
      </c>
      <c r="B32" s="2482" t="s">
        <v>13</v>
      </c>
      <c r="C32" s="2484" t="s">
        <v>11</v>
      </c>
      <c r="D32" s="2486" t="s">
        <v>537</v>
      </c>
      <c r="E32" s="2488" t="s">
        <v>39</v>
      </c>
      <c r="F32" s="3820" t="s">
        <v>67</v>
      </c>
      <c r="G32" s="498" t="s">
        <v>35</v>
      </c>
      <c r="H32" s="2216">
        <v>896.4</v>
      </c>
      <c r="I32" s="1680">
        <v>896.4</v>
      </c>
      <c r="J32" s="533">
        <v>0</v>
      </c>
      <c r="K32" s="528">
        <v>0</v>
      </c>
      <c r="L32" s="529">
        <v>955</v>
      </c>
      <c r="M32" s="523">
        <v>952</v>
      </c>
      <c r="N32" s="3806" t="s">
        <v>533</v>
      </c>
      <c r="O32" s="18">
        <v>5427</v>
      </c>
      <c r="P32" s="987" t="s">
        <v>538</v>
      </c>
      <c r="Q32" s="985" t="s">
        <v>539</v>
      </c>
      <c r="R32" s="513"/>
      <c r="S32" s="513"/>
      <c r="T32" s="513"/>
      <c r="U32" s="513"/>
      <c r="V32" s="513"/>
      <c r="W32" s="513"/>
    </row>
    <row r="33" spans="1:23" ht="13.15" customHeight="1">
      <c r="A33" s="2492"/>
      <c r="B33" s="2493"/>
      <c r="C33" s="2494"/>
      <c r="D33" s="2495"/>
      <c r="E33" s="2519"/>
      <c r="F33" s="3827"/>
      <c r="G33" s="283" t="s">
        <v>51</v>
      </c>
      <c r="H33" s="2217">
        <v>180</v>
      </c>
      <c r="I33" s="2218">
        <v>180</v>
      </c>
      <c r="J33" s="610">
        <v>0</v>
      </c>
      <c r="K33" s="572">
        <v>0</v>
      </c>
      <c r="L33" s="22">
        <v>0</v>
      </c>
      <c r="M33" s="1382">
        <v>0</v>
      </c>
      <c r="N33" s="3825"/>
      <c r="O33" s="678"/>
      <c r="P33" s="988"/>
      <c r="Q33" s="986"/>
      <c r="R33" s="513"/>
      <c r="S33" s="513"/>
      <c r="T33" s="513"/>
      <c r="U33" s="513"/>
      <c r="V33" s="513"/>
      <c r="W33" s="513"/>
    </row>
    <row r="34" spans="1:23" ht="13.5" thickBot="1">
      <c r="A34" s="2481"/>
      <c r="B34" s="2483"/>
      <c r="C34" s="2485"/>
      <c r="D34" s="2487"/>
      <c r="E34" s="2442"/>
      <c r="F34" s="3821"/>
      <c r="G34" s="524" t="s">
        <v>12</v>
      </c>
      <c r="H34" s="2219">
        <f>SUM(H32,H33)</f>
        <v>1076.4000000000001</v>
      </c>
      <c r="I34" s="2219">
        <f>SUM(I32,I33)</f>
        <v>1076.4000000000001</v>
      </c>
      <c r="J34" s="530">
        <f t="shared" ref="J34:M34" si="9">J32*1</f>
        <v>0</v>
      </c>
      <c r="K34" s="530">
        <f t="shared" si="9"/>
        <v>0</v>
      </c>
      <c r="L34" s="530">
        <f t="shared" si="9"/>
        <v>955</v>
      </c>
      <c r="M34" s="530">
        <f t="shared" si="9"/>
        <v>952</v>
      </c>
      <c r="N34" s="3807"/>
      <c r="O34" s="675"/>
      <c r="P34" s="675"/>
      <c r="Q34" s="676"/>
      <c r="R34" s="513"/>
      <c r="S34" s="513"/>
      <c r="T34" s="513"/>
      <c r="U34" s="513"/>
      <c r="V34" s="513"/>
      <c r="W34" s="513"/>
    </row>
    <row r="35" spans="1:23" ht="13.15" customHeight="1">
      <c r="A35" s="2480" t="s">
        <v>11</v>
      </c>
      <c r="B35" s="2482" t="s">
        <v>13</v>
      </c>
      <c r="C35" s="2484" t="s">
        <v>13</v>
      </c>
      <c r="D35" s="2486" t="s">
        <v>540</v>
      </c>
      <c r="E35" s="2488" t="s">
        <v>39</v>
      </c>
      <c r="F35" s="3820" t="s">
        <v>67</v>
      </c>
      <c r="G35" s="520" t="s">
        <v>65</v>
      </c>
      <c r="H35" s="527">
        <v>0.3</v>
      </c>
      <c r="I35" s="521">
        <v>0.3</v>
      </c>
      <c r="J35" s="533">
        <v>0</v>
      </c>
      <c r="K35" s="528">
        <v>0</v>
      </c>
      <c r="L35" s="529">
        <v>0.3</v>
      </c>
      <c r="M35" s="523">
        <v>0.3</v>
      </c>
      <c r="N35" s="3806" t="s">
        <v>533</v>
      </c>
      <c r="O35" s="18">
        <v>1</v>
      </c>
      <c r="P35" s="987" t="s">
        <v>159</v>
      </c>
      <c r="Q35" s="606" t="s">
        <v>159</v>
      </c>
      <c r="R35" s="513"/>
      <c r="S35" s="513"/>
      <c r="T35" s="548"/>
      <c r="U35" s="513"/>
      <c r="V35" s="513"/>
      <c r="W35" s="513"/>
    </row>
    <row r="36" spans="1:23" ht="13.9" customHeight="1" thickBot="1">
      <c r="A36" s="2481"/>
      <c r="B36" s="2483"/>
      <c r="C36" s="2485"/>
      <c r="D36" s="2487"/>
      <c r="E36" s="2442"/>
      <c r="F36" s="3821"/>
      <c r="G36" s="524" t="s">
        <v>12</v>
      </c>
      <c r="H36" s="530">
        <f>H35*1</f>
        <v>0.3</v>
      </c>
      <c r="I36" s="530">
        <f t="shared" ref="I36:M36" si="10">I35*1</f>
        <v>0.3</v>
      </c>
      <c r="J36" s="530">
        <f t="shared" si="10"/>
        <v>0</v>
      </c>
      <c r="K36" s="530">
        <f t="shared" si="10"/>
        <v>0</v>
      </c>
      <c r="L36" s="530">
        <f t="shared" si="10"/>
        <v>0.3</v>
      </c>
      <c r="M36" s="530">
        <f t="shared" si="10"/>
        <v>0.3</v>
      </c>
      <c r="N36" s="3807"/>
      <c r="O36" s="19"/>
      <c r="P36" s="19"/>
      <c r="Q36" s="20"/>
      <c r="R36" s="513"/>
      <c r="S36" s="513"/>
      <c r="T36" s="548"/>
      <c r="U36" s="513"/>
      <c r="V36" s="513"/>
      <c r="W36" s="513"/>
    </row>
    <row r="37" spans="1:23" ht="13.15" customHeight="1">
      <c r="A37" s="1242" t="s">
        <v>11</v>
      </c>
      <c r="B37" s="1308" t="s">
        <v>13</v>
      </c>
      <c r="C37" s="1300" t="s">
        <v>34</v>
      </c>
      <c r="D37" s="2486" t="s">
        <v>350</v>
      </c>
      <c r="E37" s="2488" t="s">
        <v>39</v>
      </c>
      <c r="F37" s="3820" t="s">
        <v>67</v>
      </c>
      <c r="G37" s="520" t="s">
        <v>51</v>
      </c>
      <c r="H37" s="527">
        <v>0</v>
      </c>
      <c r="I37" s="521">
        <v>0</v>
      </c>
      <c r="J37" s="533">
        <v>0</v>
      </c>
      <c r="K37" s="528">
        <v>0</v>
      </c>
      <c r="L37" s="529">
        <v>0</v>
      </c>
      <c r="M37" s="523">
        <v>0</v>
      </c>
      <c r="N37" s="3806" t="s">
        <v>533</v>
      </c>
      <c r="O37" s="18">
        <v>0</v>
      </c>
      <c r="P37" s="987" t="s">
        <v>63</v>
      </c>
      <c r="Q37" s="985" t="s">
        <v>63</v>
      </c>
      <c r="R37" s="513"/>
      <c r="S37" s="513"/>
      <c r="T37" s="548"/>
      <c r="U37" s="513"/>
      <c r="V37" s="513"/>
      <c r="W37" s="513"/>
    </row>
    <row r="38" spans="1:23" ht="43.9" customHeight="1" thickBot="1">
      <c r="A38" s="1244"/>
      <c r="B38" s="1309"/>
      <c r="C38" s="1301"/>
      <c r="D38" s="2487"/>
      <c r="E38" s="2442"/>
      <c r="F38" s="3821"/>
      <c r="G38" s="524" t="s">
        <v>12</v>
      </c>
      <c r="H38" s="530">
        <f>I38+K38</f>
        <v>0</v>
      </c>
      <c r="I38" s="530">
        <f t="shared" ref="I38:M38" si="11">I37*1</f>
        <v>0</v>
      </c>
      <c r="J38" s="530">
        <f t="shared" si="11"/>
        <v>0</v>
      </c>
      <c r="K38" s="530">
        <f t="shared" si="11"/>
        <v>0</v>
      </c>
      <c r="L38" s="530">
        <f t="shared" si="11"/>
        <v>0</v>
      </c>
      <c r="M38" s="530">
        <f t="shared" si="11"/>
        <v>0</v>
      </c>
      <c r="N38" s="3807"/>
      <c r="O38" s="19"/>
      <c r="P38" s="19"/>
      <c r="Q38" s="20"/>
      <c r="R38" s="513"/>
      <c r="S38" s="513"/>
      <c r="T38" s="548"/>
      <c r="U38" s="513"/>
      <c r="V38" s="513"/>
      <c r="W38" s="513"/>
    </row>
    <row r="39" spans="1:23" ht="13.15" customHeight="1">
      <c r="A39" s="2480" t="s">
        <v>11</v>
      </c>
      <c r="B39" s="2482" t="s">
        <v>13</v>
      </c>
      <c r="C39" s="2484" t="s">
        <v>53</v>
      </c>
      <c r="D39" s="2486" t="s">
        <v>541</v>
      </c>
      <c r="E39" s="2488" t="s">
        <v>39</v>
      </c>
      <c r="F39" s="3820" t="s">
        <v>67</v>
      </c>
      <c r="G39" s="520" t="s">
        <v>65</v>
      </c>
      <c r="H39" s="2216">
        <v>20.5</v>
      </c>
      <c r="I39" s="1680">
        <v>20.5</v>
      </c>
      <c r="J39" s="533">
        <v>0</v>
      </c>
      <c r="K39" s="528">
        <v>0</v>
      </c>
      <c r="L39" s="529">
        <v>16.899999999999999</v>
      </c>
      <c r="M39" s="523">
        <v>16.899999999999999</v>
      </c>
      <c r="N39" s="3806" t="s">
        <v>533</v>
      </c>
      <c r="O39" s="18">
        <v>50</v>
      </c>
      <c r="P39" s="987" t="s">
        <v>315</v>
      </c>
      <c r="Q39" s="985" t="s">
        <v>315</v>
      </c>
      <c r="R39" s="513"/>
      <c r="S39" s="513"/>
      <c r="T39" s="548"/>
      <c r="U39" s="513"/>
      <c r="V39" s="513"/>
      <c r="W39" s="513"/>
    </row>
    <row r="40" spans="1:23" ht="13.9" customHeight="1" thickBot="1">
      <c r="A40" s="2481"/>
      <c r="B40" s="2483"/>
      <c r="C40" s="2485"/>
      <c r="D40" s="2487"/>
      <c r="E40" s="2442"/>
      <c r="F40" s="3821"/>
      <c r="G40" s="524" t="s">
        <v>12</v>
      </c>
      <c r="H40" s="2219">
        <f>SUM(H39)</f>
        <v>20.5</v>
      </c>
      <c r="I40" s="2219">
        <f t="shared" ref="I40:M40" si="12">SUM(I39)</f>
        <v>20.5</v>
      </c>
      <c r="J40" s="530">
        <f t="shared" si="12"/>
        <v>0</v>
      </c>
      <c r="K40" s="530">
        <f t="shared" si="12"/>
        <v>0</v>
      </c>
      <c r="L40" s="530">
        <f t="shared" si="12"/>
        <v>16.899999999999999</v>
      </c>
      <c r="M40" s="530">
        <f t="shared" si="12"/>
        <v>16.899999999999999</v>
      </c>
      <c r="N40" s="3807"/>
      <c r="O40" s="19"/>
      <c r="P40" s="19"/>
      <c r="Q40" s="20"/>
      <c r="R40" s="513"/>
      <c r="S40" s="513"/>
      <c r="T40" s="548"/>
      <c r="U40" s="513"/>
      <c r="V40" s="513"/>
      <c r="W40" s="513"/>
    </row>
    <row r="41" spans="1:23" ht="13.15" customHeight="1" thickBot="1">
      <c r="A41" s="507" t="s">
        <v>11</v>
      </c>
      <c r="B41" s="503" t="s">
        <v>13</v>
      </c>
      <c r="C41" s="2455" t="s">
        <v>14</v>
      </c>
      <c r="D41" s="2456"/>
      <c r="E41" s="2457"/>
      <c r="F41" s="2457"/>
      <c r="G41" s="2458"/>
      <c r="H41" s="2220">
        <f>SUM(H34,H36,H38,H40)</f>
        <v>1097.2</v>
      </c>
      <c r="I41" s="2220">
        <f>SUM(I34,I36,I38,I40)</f>
        <v>1097.2</v>
      </c>
      <c r="J41" s="508">
        <f>SUM(J34,J40)</f>
        <v>0</v>
      </c>
      <c r="K41" s="508">
        <f>SUM(K34:K40)</f>
        <v>0</v>
      </c>
      <c r="L41" s="508">
        <f>SUM(L34,L36,L38,L40)</f>
        <v>972.19999999999993</v>
      </c>
      <c r="M41" s="508">
        <f>SUM(M34,M36,M38,M40)</f>
        <v>969.19999999999993</v>
      </c>
      <c r="N41" s="504"/>
      <c r="O41" s="505"/>
      <c r="P41" s="505"/>
      <c r="Q41" s="506"/>
      <c r="R41" s="513"/>
      <c r="S41" s="513"/>
      <c r="T41" s="548"/>
      <c r="U41" s="513"/>
      <c r="V41" s="513"/>
      <c r="W41" s="513"/>
    </row>
    <row r="42" spans="1:23" ht="28.9" customHeight="1" thickBot="1">
      <c r="A42" s="496" t="s">
        <v>11</v>
      </c>
      <c r="B42" s="497" t="s">
        <v>33</v>
      </c>
      <c r="C42" s="3822" t="s">
        <v>351</v>
      </c>
      <c r="D42" s="2524"/>
      <c r="E42" s="2524"/>
      <c r="F42" s="2524"/>
      <c r="G42" s="2524"/>
      <c r="H42" s="2524"/>
      <c r="I42" s="2524"/>
      <c r="J42" s="2524"/>
      <c r="K42" s="2524"/>
      <c r="L42" s="2524"/>
      <c r="M42" s="2524"/>
      <c r="N42" s="2524"/>
      <c r="O42" s="2524"/>
      <c r="P42" s="2524"/>
      <c r="Q42" s="2525"/>
      <c r="R42" s="513"/>
      <c r="S42" s="513"/>
      <c r="T42" s="548"/>
      <c r="U42" s="513"/>
      <c r="V42" s="513"/>
      <c r="W42" s="513"/>
    </row>
    <row r="43" spans="1:23" ht="13.9" customHeight="1">
      <c r="A43" s="2480" t="s">
        <v>11</v>
      </c>
      <c r="B43" s="2532" t="s">
        <v>33</v>
      </c>
      <c r="C43" s="1322" t="s">
        <v>11</v>
      </c>
      <c r="D43" s="3823" t="s">
        <v>352</v>
      </c>
      <c r="E43" s="2488" t="s">
        <v>39</v>
      </c>
      <c r="F43" s="2488" t="s">
        <v>415</v>
      </c>
      <c r="G43" s="520" t="s">
        <v>35</v>
      </c>
      <c r="H43" s="527">
        <v>1449</v>
      </c>
      <c r="I43" s="527">
        <v>1449</v>
      </c>
      <c r="J43" s="533">
        <v>0</v>
      </c>
      <c r="K43" s="528">
        <v>0</v>
      </c>
      <c r="L43" s="527">
        <v>1659</v>
      </c>
      <c r="M43" s="527">
        <v>1659</v>
      </c>
      <c r="N43" s="3806" t="s">
        <v>542</v>
      </c>
      <c r="O43" s="18">
        <v>2280</v>
      </c>
      <c r="P43" s="987" t="s">
        <v>543</v>
      </c>
      <c r="Q43" s="985" t="s">
        <v>543</v>
      </c>
      <c r="R43" s="513"/>
      <c r="S43" s="513"/>
      <c r="T43" s="513"/>
      <c r="U43" s="513"/>
      <c r="V43" s="513"/>
      <c r="W43" s="513"/>
    </row>
    <row r="44" spans="1:23" ht="15" customHeight="1" thickBot="1">
      <c r="A44" s="2481"/>
      <c r="B44" s="2534"/>
      <c r="C44" s="974"/>
      <c r="D44" s="3824"/>
      <c r="E44" s="2442"/>
      <c r="F44" s="2442"/>
      <c r="G44" s="524" t="s">
        <v>12</v>
      </c>
      <c r="H44" s="530">
        <f>H43</f>
        <v>1449</v>
      </c>
      <c r="I44" s="525">
        <f>SUM(I43:I43)</f>
        <v>1449</v>
      </c>
      <c r="J44" s="531">
        <v>0</v>
      </c>
      <c r="K44" s="532">
        <f>SUM(K43:K43)</f>
        <v>0</v>
      </c>
      <c r="L44" s="566">
        <f>L43</f>
        <v>1659</v>
      </c>
      <c r="M44" s="567">
        <f>M43</f>
        <v>1659</v>
      </c>
      <c r="N44" s="3807"/>
      <c r="O44" s="19"/>
      <c r="P44" s="19"/>
      <c r="Q44" s="20"/>
      <c r="R44" s="513"/>
      <c r="S44" s="513"/>
      <c r="T44" s="513"/>
      <c r="U44" s="513"/>
      <c r="V44" s="513"/>
      <c r="W44" s="513"/>
    </row>
    <row r="45" spans="1:23" ht="13.15" customHeight="1" thickBot="1">
      <c r="A45" s="507" t="s">
        <v>11</v>
      </c>
      <c r="B45" s="503" t="s">
        <v>33</v>
      </c>
      <c r="C45" s="3808" t="s">
        <v>14</v>
      </c>
      <c r="D45" s="2456"/>
      <c r="E45" s="2457"/>
      <c r="F45" s="2457"/>
      <c r="G45" s="2458"/>
      <c r="H45" s="530">
        <f>H44</f>
        <v>1449</v>
      </c>
      <c r="I45" s="525">
        <f>SUM(I44:I44)</f>
        <v>1449</v>
      </c>
      <c r="J45" s="531">
        <v>0</v>
      </c>
      <c r="K45" s="532">
        <f>SUM(K44:K44)</f>
        <v>0</v>
      </c>
      <c r="L45" s="566">
        <f>L44</f>
        <v>1659</v>
      </c>
      <c r="M45" s="567">
        <f>M44</f>
        <v>1659</v>
      </c>
      <c r="N45" s="504"/>
      <c r="O45" s="505"/>
      <c r="P45" s="505"/>
      <c r="Q45" s="506"/>
      <c r="R45" s="513"/>
      <c r="S45" s="513"/>
      <c r="T45" s="513"/>
      <c r="U45" s="513"/>
      <c r="V45" s="513"/>
      <c r="W45" s="513"/>
    </row>
    <row r="46" spans="1:23" ht="19.149999999999999" customHeight="1" thickBot="1">
      <c r="A46" s="496" t="s">
        <v>11</v>
      </c>
      <c r="B46" s="975" t="s">
        <v>441</v>
      </c>
      <c r="C46" s="2524" t="s">
        <v>353</v>
      </c>
      <c r="D46" s="2524"/>
      <c r="E46" s="2524"/>
      <c r="F46" s="2524"/>
      <c r="G46" s="2524"/>
      <c r="H46" s="2524"/>
      <c r="I46" s="2524"/>
      <c r="J46" s="2524"/>
      <c r="K46" s="2524"/>
      <c r="L46" s="2524"/>
      <c r="M46" s="2524"/>
      <c r="N46" s="2524"/>
      <c r="O46" s="2524"/>
      <c r="P46" s="2524"/>
      <c r="Q46" s="2525"/>
      <c r="R46" s="513"/>
      <c r="S46" s="513"/>
      <c r="T46" s="513"/>
      <c r="U46" s="513"/>
      <c r="V46" s="513"/>
      <c r="W46" s="513"/>
    </row>
    <row r="47" spans="1:23" ht="13.15" customHeight="1">
      <c r="A47" s="2975" t="s">
        <v>11</v>
      </c>
      <c r="B47" s="3828" t="s">
        <v>53</v>
      </c>
      <c r="C47" s="2508" t="s">
        <v>11</v>
      </c>
      <c r="D47" s="2721" t="s">
        <v>544</v>
      </c>
      <c r="E47" s="2488" t="s">
        <v>39</v>
      </c>
      <c r="F47" s="2515" t="s">
        <v>67</v>
      </c>
      <c r="G47" s="498" t="s">
        <v>65</v>
      </c>
      <c r="H47" s="527">
        <v>557.6</v>
      </c>
      <c r="I47" s="521">
        <v>557.6</v>
      </c>
      <c r="J47" s="533">
        <v>0</v>
      </c>
      <c r="K47" s="528">
        <v>0</v>
      </c>
      <c r="L47" s="529">
        <v>485.7</v>
      </c>
      <c r="M47" s="523">
        <v>443.2</v>
      </c>
      <c r="N47" s="3806" t="s">
        <v>533</v>
      </c>
      <c r="O47" s="18">
        <v>1280</v>
      </c>
      <c r="P47" s="987" t="s">
        <v>545</v>
      </c>
      <c r="Q47" s="985" t="s">
        <v>546</v>
      </c>
      <c r="R47" s="513"/>
      <c r="S47" s="513"/>
      <c r="T47" s="513"/>
      <c r="U47" s="513"/>
      <c r="V47" s="513"/>
      <c r="W47" s="513"/>
    </row>
    <row r="48" spans="1:23" ht="20.45" customHeight="1" thickBot="1">
      <c r="A48" s="2977"/>
      <c r="B48" s="3829"/>
      <c r="C48" s="2509"/>
      <c r="D48" s="2722"/>
      <c r="E48" s="2442"/>
      <c r="F48" s="2516"/>
      <c r="G48" s="524" t="s">
        <v>12</v>
      </c>
      <c r="H48" s="530">
        <f>H47</f>
        <v>557.6</v>
      </c>
      <c r="I48" s="530">
        <f t="shared" ref="I48:M48" si="13">I47</f>
        <v>557.6</v>
      </c>
      <c r="J48" s="530">
        <f t="shared" si="13"/>
        <v>0</v>
      </c>
      <c r="K48" s="530">
        <f t="shared" si="13"/>
        <v>0</v>
      </c>
      <c r="L48" s="530">
        <f t="shared" si="13"/>
        <v>485.7</v>
      </c>
      <c r="M48" s="530">
        <f t="shared" si="13"/>
        <v>443.2</v>
      </c>
      <c r="N48" s="3807"/>
      <c r="O48" s="19"/>
      <c r="P48" s="19"/>
      <c r="Q48" s="20"/>
      <c r="R48" s="513"/>
      <c r="S48" s="513"/>
      <c r="T48" s="513"/>
      <c r="U48" s="513"/>
      <c r="V48" s="513"/>
      <c r="W48" s="513"/>
    </row>
    <row r="49" spans="1:23" ht="13.15" customHeight="1" thickBot="1">
      <c r="A49" s="507" t="s">
        <v>11</v>
      </c>
      <c r="B49" s="2188" t="s">
        <v>53</v>
      </c>
      <c r="C49" s="2455" t="s">
        <v>14</v>
      </c>
      <c r="D49" s="2456"/>
      <c r="E49" s="2456"/>
      <c r="F49" s="2456"/>
      <c r="G49" s="2458"/>
      <c r="H49" s="508">
        <f>SUM(H48)</f>
        <v>557.6</v>
      </c>
      <c r="I49" s="508">
        <f>SUM(I48)</f>
        <v>557.6</v>
      </c>
      <c r="J49" s="508">
        <f>SUM(J48)</f>
        <v>0</v>
      </c>
      <c r="K49" s="508">
        <f>SUM(K48)</f>
        <v>0</v>
      </c>
      <c r="L49" s="508">
        <f>L48</f>
        <v>485.7</v>
      </c>
      <c r="M49" s="508">
        <f>M48</f>
        <v>443.2</v>
      </c>
      <c r="N49" s="504"/>
      <c r="O49" s="505"/>
      <c r="P49" s="505"/>
      <c r="Q49" s="506"/>
      <c r="R49" s="513"/>
      <c r="S49" s="513"/>
      <c r="T49" s="513"/>
      <c r="U49" s="513"/>
      <c r="V49" s="513"/>
      <c r="W49" s="513"/>
    </row>
    <row r="50" spans="1:23" ht="13.5" thickBot="1">
      <c r="A50" s="496" t="s">
        <v>11</v>
      </c>
      <c r="B50" s="2427" t="s">
        <v>56</v>
      </c>
      <c r="C50" s="2428"/>
      <c r="D50" s="2428"/>
      <c r="E50" s="2428"/>
      <c r="F50" s="2428"/>
      <c r="G50" s="2428"/>
      <c r="H50" s="2221">
        <f>H30+H41+H45+H49</f>
        <v>28938.7</v>
      </c>
      <c r="I50" s="2221">
        <f>I30+I41+I45+I49</f>
        <v>28938.7</v>
      </c>
      <c r="J50" s="2221">
        <f>J30+J41+J45+J49</f>
        <v>220.4</v>
      </c>
      <c r="K50" s="607">
        <f>K30+K41+K45+K49</f>
        <v>0</v>
      </c>
      <c r="L50" s="607">
        <f>L30+L41+L45+L49</f>
        <v>25755.9</v>
      </c>
      <c r="M50" s="607">
        <f>SUM(M30,M41,M45,M49)</f>
        <v>25662.2</v>
      </c>
      <c r="N50" s="536"/>
      <c r="O50" s="510"/>
      <c r="P50" s="510"/>
      <c r="Q50" s="511"/>
      <c r="R50" s="513"/>
      <c r="S50" s="513"/>
      <c r="T50" s="548"/>
      <c r="U50" s="513"/>
      <c r="V50" s="513"/>
      <c r="W50" s="513"/>
    </row>
    <row r="51" spans="1:23" ht="13.15" customHeight="1" thickBot="1">
      <c r="A51" s="495" t="s">
        <v>13</v>
      </c>
      <c r="B51" s="2521" t="s">
        <v>547</v>
      </c>
      <c r="C51" s="2521"/>
      <c r="D51" s="2521"/>
      <c r="E51" s="2521"/>
      <c r="F51" s="2521"/>
      <c r="G51" s="2521"/>
      <c r="H51" s="2521"/>
      <c r="I51" s="2521"/>
      <c r="J51" s="2521"/>
      <c r="K51" s="2521"/>
      <c r="L51" s="2521"/>
      <c r="M51" s="2521"/>
      <c r="N51" s="2521"/>
      <c r="O51" s="2521"/>
      <c r="P51" s="2521"/>
      <c r="Q51" s="2522"/>
      <c r="R51" s="513"/>
      <c r="S51" s="513"/>
      <c r="T51" s="548"/>
      <c r="U51" s="513"/>
      <c r="V51" s="513"/>
      <c r="W51" s="513"/>
    </row>
    <row r="52" spans="1:23" ht="10.9" customHeight="1" thickBot="1">
      <c r="A52" s="496" t="s">
        <v>13</v>
      </c>
      <c r="B52" s="497" t="s">
        <v>11</v>
      </c>
      <c r="C52" s="2524" t="s">
        <v>548</v>
      </c>
      <c r="D52" s="2524"/>
      <c r="E52" s="2524"/>
      <c r="F52" s="2524"/>
      <c r="G52" s="2524"/>
      <c r="H52" s="2524"/>
      <c r="I52" s="2524"/>
      <c r="J52" s="2524"/>
      <c r="K52" s="2524"/>
      <c r="L52" s="2524"/>
      <c r="M52" s="2524"/>
      <c r="N52" s="2524"/>
      <c r="O52" s="2524"/>
      <c r="P52" s="2524"/>
      <c r="Q52" s="2525"/>
      <c r="R52" s="513"/>
      <c r="S52" s="513"/>
      <c r="T52" s="548"/>
      <c r="U52" s="513"/>
      <c r="V52" s="513"/>
      <c r="W52" s="513"/>
    </row>
    <row r="53" spans="1:23" ht="13.15" customHeight="1">
      <c r="A53" s="1242" t="s">
        <v>13</v>
      </c>
      <c r="B53" s="1245" t="s">
        <v>11</v>
      </c>
      <c r="C53" s="2437" t="s">
        <v>11</v>
      </c>
      <c r="D53" s="2439" t="s">
        <v>549</v>
      </c>
      <c r="E53" s="3809" t="s">
        <v>354</v>
      </c>
      <c r="F53" s="3811" t="s">
        <v>67</v>
      </c>
      <c r="G53" s="608" t="s">
        <v>65</v>
      </c>
      <c r="H53" s="2222">
        <v>161</v>
      </c>
      <c r="I53" s="1680">
        <v>161</v>
      </c>
      <c r="J53" s="533">
        <v>125.1</v>
      </c>
      <c r="K53" s="521">
        <v>0</v>
      </c>
      <c r="L53" s="533">
        <v>192</v>
      </c>
      <c r="M53" s="571">
        <v>200.4</v>
      </c>
      <c r="N53" s="3797" t="s">
        <v>533</v>
      </c>
      <c r="O53" s="989">
        <v>25</v>
      </c>
      <c r="P53" s="989">
        <v>25</v>
      </c>
      <c r="Q53" s="991">
        <v>25</v>
      </c>
      <c r="R53" s="513"/>
      <c r="S53" s="513"/>
      <c r="T53" s="548"/>
      <c r="U53" s="513"/>
      <c r="V53" s="513"/>
      <c r="W53" s="513"/>
    </row>
    <row r="54" spans="1:23" ht="13.9" customHeight="1">
      <c r="A54" s="1243"/>
      <c r="B54" s="1246"/>
      <c r="C54" s="2462"/>
      <c r="D54" s="2464"/>
      <c r="E54" s="3559"/>
      <c r="F54" s="3812"/>
      <c r="G54" s="609" t="s">
        <v>355</v>
      </c>
      <c r="H54" s="808">
        <v>115.1</v>
      </c>
      <c r="I54" s="526">
        <v>115.1</v>
      </c>
      <c r="J54" s="610">
        <v>112.4</v>
      </c>
      <c r="K54" s="526">
        <v>0</v>
      </c>
      <c r="L54" s="610">
        <v>111.3</v>
      </c>
      <c r="M54" s="572">
        <v>116.5</v>
      </c>
      <c r="N54" s="2840"/>
      <c r="O54" s="990"/>
      <c r="P54" s="540"/>
      <c r="Q54" s="992"/>
      <c r="R54" s="513"/>
      <c r="S54" s="513"/>
      <c r="T54" s="548"/>
      <c r="U54" s="513"/>
      <c r="V54" s="513"/>
      <c r="W54" s="513"/>
    </row>
    <row r="55" spans="1:23" ht="13.15" customHeight="1">
      <c r="A55" s="1243"/>
      <c r="B55" s="1246"/>
      <c r="C55" s="2462"/>
      <c r="D55" s="2464"/>
      <c r="E55" s="3559"/>
      <c r="F55" s="3812"/>
      <c r="G55" s="612" t="s">
        <v>170</v>
      </c>
      <c r="H55" s="808">
        <v>52.5</v>
      </c>
      <c r="I55" s="551">
        <v>52.5</v>
      </c>
      <c r="J55" s="570">
        <v>39.1</v>
      </c>
      <c r="K55" s="551">
        <v>0</v>
      </c>
      <c r="L55" s="570">
        <v>54.5</v>
      </c>
      <c r="M55" s="552">
        <v>56.6</v>
      </c>
      <c r="N55" s="613"/>
      <c r="O55" s="990"/>
      <c r="P55" s="540"/>
      <c r="Q55" s="992"/>
      <c r="R55" s="513"/>
      <c r="S55" s="513"/>
      <c r="T55" s="548"/>
      <c r="U55" s="513"/>
      <c r="V55" s="513"/>
      <c r="W55" s="513"/>
    </row>
    <row r="56" spans="1:23">
      <c r="A56" s="1243"/>
      <c r="B56" s="1246"/>
      <c r="C56" s="2462"/>
      <c r="D56" s="2464"/>
      <c r="E56" s="3559"/>
      <c r="F56" s="3812"/>
      <c r="G56" s="614" t="s">
        <v>356</v>
      </c>
      <c r="H56" s="808">
        <v>54.3</v>
      </c>
      <c r="I56" s="551">
        <v>54.3</v>
      </c>
      <c r="J56" s="551">
        <v>50.6</v>
      </c>
      <c r="K56" s="551">
        <v>0</v>
      </c>
      <c r="L56" s="570">
        <v>58</v>
      </c>
      <c r="M56" s="552">
        <v>60.7</v>
      </c>
      <c r="N56" s="613"/>
      <c r="O56" s="990"/>
      <c r="P56" s="540"/>
      <c r="Q56" s="992"/>
      <c r="R56" s="513"/>
      <c r="S56" s="513"/>
      <c r="T56" s="548"/>
      <c r="U56" s="513"/>
      <c r="V56" s="513"/>
      <c r="W56" s="513"/>
    </row>
    <row r="57" spans="1:23">
      <c r="A57" s="1243"/>
      <c r="B57" s="1246"/>
      <c r="C57" s="2463"/>
      <c r="D57" s="2464"/>
      <c r="E57" s="3559"/>
      <c r="F57" s="3813"/>
      <c r="G57" s="612" t="s">
        <v>35</v>
      </c>
      <c r="H57" s="808">
        <v>269.5</v>
      </c>
      <c r="I57" s="551">
        <v>252.4</v>
      </c>
      <c r="J57" s="570">
        <v>193.5</v>
      </c>
      <c r="K57" s="551">
        <v>17.100000000000001</v>
      </c>
      <c r="L57" s="570">
        <v>304.89999999999998</v>
      </c>
      <c r="M57" s="570">
        <v>319.39999999999998</v>
      </c>
      <c r="N57" s="3815"/>
      <c r="O57" s="553"/>
      <c r="P57" s="554"/>
      <c r="Q57" s="555"/>
      <c r="R57" s="513"/>
      <c r="S57" s="513"/>
      <c r="T57" s="548"/>
      <c r="U57" s="513"/>
      <c r="V57" s="513"/>
      <c r="W57" s="513"/>
    </row>
    <row r="58" spans="1:23" ht="13.5" thickBot="1">
      <c r="A58" s="535"/>
      <c r="B58" s="1247"/>
      <c r="C58" s="2438"/>
      <c r="D58" s="2440"/>
      <c r="E58" s="3810"/>
      <c r="F58" s="3814"/>
      <c r="G58" s="615" t="s">
        <v>12</v>
      </c>
      <c r="H58" s="2181">
        <f>H53+H54+H55+H56+H57</f>
        <v>652.40000000000009</v>
      </c>
      <c r="I58" s="2181">
        <f>I53+I54+I55+I56+I57</f>
        <v>635.30000000000007</v>
      </c>
      <c r="J58" s="525">
        <f>J53+J54+J55+J56+J57</f>
        <v>520.70000000000005</v>
      </c>
      <c r="K58" s="525">
        <f>SUM(K53:K57)</f>
        <v>17.100000000000001</v>
      </c>
      <c r="L58" s="525">
        <f>SUM(L53:L57)</f>
        <v>720.7</v>
      </c>
      <c r="M58" s="525">
        <f>SUM(M53:M57)</f>
        <v>753.59999999999991</v>
      </c>
      <c r="N58" s="3816"/>
      <c r="O58" s="811"/>
      <c r="P58" s="541"/>
      <c r="Q58" s="810"/>
      <c r="R58" s="513"/>
      <c r="S58" s="513"/>
      <c r="T58" s="548"/>
      <c r="U58" s="513"/>
      <c r="V58" s="513"/>
      <c r="W58" s="513"/>
    </row>
    <row r="59" spans="1:23" ht="16.149999999999999" customHeight="1">
      <c r="A59" s="1242" t="s">
        <v>13</v>
      </c>
      <c r="B59" s="1245" t="s">
        <v>11</v>
      </c>
      <c r="C59" s="2437" t="s">
        <v>13</v>
      </c>
      <c r="D59" s="2439" t="s">
        <v>550</v>
      </c>
      <c r="E59" s="3809" t="s">
        <v>357</v>
      </c>
      <c r="F59" s="3811" t="s">
        <v>67</v>
      </c>
      <c r="G59" s="608" t="s">
        <v>65</v>
      </c>
      <c r="H59" s="616">
        <v>291.7</v>
      </c>
      <c r="I59" s="616">
        <v>291.7</v>
      </c>
      <c r="J59" s="976">
        <v>241.9</v>
      </c>
      <c r="K59" s="556">
        <v>0</v>
      </c>
      <c r="L59" s="616">
        <v>371.2</v>
      </c>
      <c r="M59" s="573">
        <v>381</v>
      </c>
      <c r="N59" s="3797" t="s">
        <v>533</v>
      </c>
      <c r="O59" s="989">
        <v>70</v>
      </c>
      <c r="P59" s="989">
        <v>70</v>
      </c>
      <c r="Q59" s="991">
        <v>70</v>
      </c>
      <c r="R59" s="513"/>
      <c r="S59" s="513"/>
      <c r="T59" s="548"/>
      <c r="U59" s="513"/>
      <c r="V59" s="513"/>
      <c r="W59" s="513"/>
    </row>
    <row r="60" spans="1:23" ht="14.45" customHeight="1">
      <c r="A60" s="1243"/>
      <c r="B60" s="1246"/>
      <c r="C60" s="2462"/>
      <c r="D60" s="2464"/>
      <c r="E60" s="3559"/>
      <c r="F60" s="3812"/>
      <c r="G60" s="539" t="s">
        <v>170</v>
      </c>
      <c r="H60" s="551">
        <v>53</v>
      </c>
      <c r="I60" s="551">
        <v>52.6</v>
      </c>
      <c r="J60" s="570">
        <v>36.1</v>
      </c>
      <c r="K60" s="552">
        <v>0.4</v>
      </c>
      <c r="L60" s="551">
        <v>54.9</v>
      </c>
      <c r="M60" s="574">
        <v>56.9</v>
      </c>
      <c r="N60" s="2840"/>
      <c r="O60" s="990"/>
      <c r="P60" s="540"/>
      <c r="Q60" s="992"/>
      <c r="R60" s="513"/>
      <c r="S60" s="513"/>
      <c r="T60" s="548"/>
      <c r="U60" s="513"/>
      <c r="V60" s="513"/>
      <c r="W60" s="513"/>
    </row>
    <row r="61" spans="1:23" ht="13.15" customHeight="1">
      <c r="A61" s="1243"/>
      <c r="B61" s="1246"/>
      <c r="C61" s="2463"/>
      <c r="D61" s="2464"/>
      <c r="E61" s="3559"/>
      <c r="F61" s="3813"/>
      <c r="G61" s="612" t="s">
        <v>35</v>
      </c>
      <c r="H61" s="551">
        <v>264.3</v>
      </c>
      <c r="I61" s="551">
        <v>264.3</v>
      </c>
      <c r="J61" s="570">
        <v>240.7</v>
      </c>
      <c r="K61" s="552">
        <v>0</v>
      </c>
      <c r="L61" s="551">
        <v>300.10000000000002</v>
      </c>
      <c r="M61" s="570">
        <v>314</v>
      </c>
      <c r="N61" s="3815"/>
      <c r="O61" s="553"/>
      <c r="P61" s="554"/>
      <c r="Q61" s="555"/>
      <c r="R61" s="513"/>
      <c r="S61" s="513"/>
      <c r="T61" s="548"/>
      <c r="U61" s="513"/>
      <c r="V61" s="513"/>
      <c r="W61" s="513"/>
    </row>
    <row r="62" spans="1:23" ht="13.15" customHeight="1">
      <c r="A62" s="1243"/>
      <c r="B62" s="1246"/>
      <c r="C62" s="2463"/>
      <c r="D62" s="2464"/>
      <c r="E62" s="3559"/>
      <c r="F62" s="3813"/>
      <c r="G62" s="1164" t="s">
        <v>51</v>
      </c>
      <c r="H62" s="808">
        <v>8.4</v>
      </c>
      <c r="I62" s="808">
        <v>8.4</v>
      </c>
      <c r="J62" s="998">
        <v>8.3000000000000007</v>
      </c>
      <c r="K62" s="997">
        <v>0</v>
      </c>
      <c r="L62" s="808">
        <v>0</v>
      </c>
      <c r="M62" s="998">
        <v>0</v>
      </c>
      <c r="N62" s="3815"/>
      <c r="O62" s="553"/>
      <c r="P62" s="554"/>
      <c r="Q62" s="555"/>
      <c r="R62" s="513"/>
      <c r="S62" s="513"/>
      <c r="T62" s="548"/>
      <c r="U62" s="513"/>
      <c r="V62" s="513"/>
      <c r="W62" s="513"/>
    </row>
    <row r="63" spans="1:23" ht="13.5" thickBot="1">
      <c r="A63" s="535"/>
      <c r="B63" s="1247"/>
      <c r="C63" s="2438"/>
      <c r="D63" s="2440"/>
      <c r="E63" s="3810"/>
      <c r="F63" s="3814"/>
      <c r="G63" s="615" t="s">
        <v>12</v>
      </c>
      <c r="H63" s="525">
        <f>H59+H60+H61+H62</f>
        <v>617.4</v>
      </c>
      <c r="I63" s="525">
        <f>I59+I60+I61+I62</f>
        <v>617</v>
      </c>
      <c r="J63" s="525">
        <f>J59+J60+J61+J62</f>
        <v>527</v>
      </c>
      <c r="K63" s="525">
        <f>K59+K60+K61</f>
        <v>0.4</v>
      </c>
      <c r="L63" s="525">
        <f>L59+L60+L61</f>
        <v>726.2</v>
      </c>
      <c r="M63" s="525">
        <f>M59+M60+M61</f>
        <v>751.9</v>
      </c>
      <c r="N63" s="3805"/>
      <c r="O63" s="811"/>
      <c r="P63" s="541"/>
      <c r="Q63" s="810"/>
      <c r="R63" s="513"/>
      <c r="S63" s="513"/>
      <c r="T63" s="548"/>
      <c r="U63" s="513"/>
      <c r="V63" s="513"/>
      <c r="W63" s="513"/>
    </row>
    <row r="64" spans="1:23" ht="12.6" customHeight="1" thickBot="1">
      <c r="A64" s="550" t="s">
        <v>13</v>
      </c>
      <c r="B64" s="1247" t="s">
        <v>11</v>
      </c>
      <c r="C64" s="3808" t="s">
        <v>14</v>
      </c>
      <c r="D64" s="2457"/>
      <c r="E64" s="2457"/>
      <c r="F64" s="2457"/>
      <c r="G64" s="3830"/>
      <c r="H64" s="2223">
        <f t="shared" ref="H64:M64" si="14">H58+H63</f>
        <v>1269.8000000000002</v>
      </c>
      <c r="I64" s="2223">
        <f t="shared" si="14"/>
        <v>1252.3000000000002</v>
      </c>
      <c r="J64" s="617">
        <f t="shared" si="14"/>
        <v>1047.7</v>
      </c>
      <c r="K64" s="617">
        <f t="shared" si="14"/>
        <v>17.5</v>
      </c>
      <c r="L64" s="617">
        <f t="shared" si="14"/>
        <v>1446.9</v>
      </c>
      <c r="M64" s="617">
        <f t="shared" si="14"/>
        <v>1505.5</v>
      </c>
      <c r="N64" s="617"/>
      <c r="O64" s="518"/>
      <c r="P64" s="518"/>
      <c r="Q64" s="518"/>
      <c r="R64" s="513"/>
      <c r="S64" s="513"/>
      <c r="T64" s="548"/>
      <c r="U64" s="513"/>
      <c r="V64" s="513"/>
      <c r="W64" s="513"/>
    </row>
    <row r="65" spans="1:23" ht="14.45" customHeight="1" thickBot="1">
      <c r="A65" s="496" t="s">
        <v>13</v>
      </c>
      <c r="B65" s="497" t="s">
        <v>13</v>
      </c>
      <c r="C65" s="2524" t="s">
        <v>551</v>
      </c>
      <c r="D65" s="2524"/>
      <c r="E65" s="2524"/>
      <c r="F65" s="2524"/>
      <c r="G65" s="2524"/>
      <c r="H65" s="2524"/>
      <c r="I65" s="2524"/>
      <c r="J65" s="2524"/>
      <c r="K65" s="2524"/>
      <c r="L65" s="2524"/>
      <c r="M65" s="2524"/>
      <c r="N65" s="2524"/>
      <c r="O65" s="2524"/>
      <c r="P65" s="2524"/>
      <c r="Q65" s="2525"/>
      <c r="R65" s="513"/>
      <c r="S65" s="513"/>
      <c r="T65" s="548"/>
      <c r="U65" s="513"/>
      <c r="V65" s="513"/>
      <c r="W65" s="513"/>
    </row>
    <row r="66" spans="1:23" ht="13.9" customHeight="1">
      <c r="A66" s="1242" t="s">
        <v>13</v>
      </c>
      <c r="B66" s="1245" t="s">
        <v>13</v>
      </c>
      <c r="C66" s="2437" t="s">
        <v>11</v>
      </c>
      <c r="D66" s="2536" t="s">
        <v>552</v>
      </c>
      <c r="E66" s="3831" t="s">
        <v>358</v>
      </c>
      <c r="F66" s="1305" t="s">
        <v>67</v>
      </c>
      <c r="G66" s="618" t="s">
        <v>65</v>
      </c>
      <c r="H66" s="616">
        <v>592.5</v>
      </c>
      <c r="I66" s="616">
        <v>592.5</v>
      </c>
      <c r="J66" s="976">
        <v>537.29999999999995</v>
      </c>
      <c r="K66" s="556">
        <v>0</v>
      </c>
      <c r="L66" s="616">
        <v>611.5</v>
      </c>
      <c r="M66" s="573">
        <v>623.29999999999995</v>
      </c>
      <c r="N66" s="3797" t="s">
        <v>533</v>
      </c>
      <c r="O66" s="989">
        <v>354</v>
      </c>
      <c r="P66" s="989">
        <v>354</v>
      </c>
      <c r="Q66" s="991">
        <v>354</v>
      </c>
      <c r="R66" s="513"/>
      <c r="S66" s="513"/>
      <c r="T66" s="548"/>
      <c r="U66" s="513"/>
      <c r="V66" s="513"/>
      <c r="W66" s="513"/>
    </row>
    <row r="67" spans="1:23" ht="24" customHeight="1">
      <c r="A67" s="1243"/>
      <c r="B67" s="1246"/>
      <c r="C67" s="2462"/>
      <c r="D67" s="2537"/>
      <c r="E67" s="3832"/>
      <c r="F67" s="619"/>
      <c r="G67" s="539" t="s">
        <v>170</v>
      </c>
      <c r="H67" s="551">
        <v>105</v>
      </c>
      <c r="I67" s="551">
        <v>101</v>
      </c>
      <c r="J67" s="570">
        <v>13</v>
      </c>
      <c r="K67" s="552">
        <v>4</v>
      </c>
      <c r="L67" s="551">
        <v>113.5</v>
      </c>
      <c r="M67" s="574">
        <v>112</v>
      </c>
      <c r="N67" s="2840"/>
      <c r="O67" s="990"/>
      <c r="P67" s="540"/>
      <c r="Q67" s="992"/>
      <c r="R67" s="513"/>
      <c r="S67" s="513"/>
      <c r="T67" s="548"/>
      <c r="U67" s="513"/>
      <c r="V67" s="513"/>
      <c r="W67" s="513"/>
    </row>
    <row r="68" spans="1:23" ht="13.15" customHeight="1">
      <c r="A68" s="1243"/>
      <c r="B68" s="1246"/>
      <c r="C68" s="2463"/>
      <c r="D68" s="2537"/>
      <c r="E68" s="3832"/>
      <c r="F68" s="620"/>
      <c r="G68" s="612" t="s">
        <v>35</v>
      </c>
      <c r="H68" s="551">
        <v>2269.6</v>
      </c>
      <c r="I68" s="551">
        <v>2224.6</v>
      </c>
      <c r="J68" s="570">
        <v>1919.9</v>
      </c>
      <c r="K68" s="552">
        <v>45</v>
      </c>
      <c r="L68" s="551">
        <v>2643.7</v>
      </c>
      <c r="M68" s="570">
        <v>2782.6</v>
      </c>
      <c r="N68" s="3815"/>
      <c r="O68" s="553"/>
      <c r="P68" s="554"/>
      <c r="Q68" s="555"/>
      <c r="R68" s="513"/>
      <c r="S68" s="513"/>
      <c r="T68" s="548"/>
      <c r="U68" s="513"/>
      <c r="V68" s="513"/>
      <c r="W68" s="513"/>
    </row>
    <row r="69" spans="1:23" ht="13.15" customHeight="1">
      <c r="A69" s="1243"/>
      <c r="B69" s="1246"/>
      <c r="C69" s="2463"/>
      <c r="D69" s="2537"/>
      <c r="E69" s="3832"/>
      <c r="F69" s="620"/>
      <c r="G69" s="611" t="s">
        <v>51</v>
      </c>
      <c r="H69" s="551">
        <v>71.8</v>
      </c>
      <c r="I69" s="551">
        <v>71.8</v>
      </c>
      <c r="J69" s="551">
        <v>70.8</v>
      </c>
      <c r="K69" s="551">
        <v>0</v>
      </c>
      <c r="L69" s="551">
        <v>0</v>
      </c>
      <c r="M69" s="551">
        <v>0</v>
      </c>
      <c r="N69" s="3815"/>
      <c r="O69" s="553"/>
      <c r="P69" s="554"/>
      <c r="Q69" s="555"/>
      <c r="R69" s="513"/>
      <c r="S69" s="513"/>
      <c r="T69" s="548"/>
      <c r="U69" s="513"/>
      <c r="V69" s="513"/>
      <c r="W69" s="513"/>
    </row>
    <row r="70" spans="1:23" ht="13.9" customHeight="1">
      <c r="A70" s="1243"/>
      <c r="B70" s="1246"/>
      <c r="C70" s="2463"/>
      <c r="D70" s="2537"/>
      <c r="E70" s="3832"/>
      <c r="F70" s="620"/>
      <c r="G70" s="609" t="s">
        <v>64</v>
      </c>
      <c r="H70" s="534">
        <v>45.3</v>
      </c>
      <c r="I70" s="526">
        <v>45.3</v>
      </c>
      <c r="J70" s="610">
        <v>40</v>
      </c>
      <c r="K70" s="557">
        <v>0</v>
      </c>
      <c r="L70" s="526">
        <v>0</v>
      </c>
      <c r="M70" s="572">
        <v>0</v>
      </c>
      <c r="N70" s="3815"/>
      <c r="O70" s="553"/>
      <c r="P70" s="554"/>
      <c r="Q70" s="555"/>
      <c r="R70" s="513"/>
      <c r="S70" s="513"/>
      <c r="T70" s="548"/>
      <c r="U70" s="513"/>
      <c r="V70" s="513"/>
      <c r="W70" s="513"/>
    </row>
    <row r="71" spans="1:23" ht="13.15" customHeight="1" thickBot="1">
      <c r="A71" s="535"/>
      <c r="B71" s="1247"/>
      <c r="C71" s="2438"/>
      <c r="D71" s="2538"/>
      <c r="E71" s="3833"/>
      <c r="F71" s="621"/>
      <c r="G71" s="615" t="s">
        <v>12</v>
      </c>
      <c r="H71" s="525">
        <f>H66+H67+H68+H70+H69</f>
        <v>3084.2000000000003</v>
      </c>
      <c r="I71" s="525">
        <f>I66+I67+I68+I70+I69</f>
        <v>3035.2000000000003</v>
      </c>
      <c r="J71" s="525">
        <f>J66+J67+J68+J70+J69</f>
        <v>2581</v>
      </c>
      <c r="K71" s="525">
        <f t="shared" ref="K71:M71" si="15">K66+K67+K68+K70</f>
        <v>49</v>
      </c>
      <c r="L71" s="525">
        <f t="shared" si="15"/>
        <v>3368.7</v>
      </c>
      <c r="M71" s="525">
        <f t="shared" si="15"/>
        <v>3517.8999999999996</v>
      </c>
      <c r="N71" s="3816"/>
      <c r="O71" s="811"/>
      <c r="P71" s="541"/>
      <c r="Q71" s="810"/>
      <c r="R71" s="513"/>
      <c r="S71" s="513"/>
      <c r="T71" s="548"/>
      <c r="U71" s="513"/>
      <c r="V71" s="513"/>
      <c r="W71" s="513"/>
    </row>
    <row r="72" spans="1:23" ht="69" customHeight="1">
      <c r="A72" s="1242" t="s">
        <v>13</v>
      </c>
      <c r="B72" s="1245" t="s">
        <v>13</v>
      </c>
      <c r="C72" s="2437" t="s">
        <v>34</v>
      </c>
      <c r="D72" s="2536" t="s">
        <v>553</v>
      </c>
      <c r="E72" s="3831" t="s">
        <v>39</v>
      </c>
      <c r="F72" s="1305" t="s">
        <v>67</v>
      </c>
      <c r="G72" s="622" t="s">
        <v>65</v>
      </c>
      <c r="H72" s="1680">
        <v>747.3</v>
      </c>
      <c r="I72" s="1680">
        <v>747.3</v>
      </c>
      <c r="J72" s="533">
        <v>0</v>
      </c>
      <c r="K72" s="522">
        <v>0</v>
      </c>
      <c r="L72" s="623">
        <v>749</v>
      </c>
      <c r="M72" s="522">
        <v>802</v>
      </c>
      <c r="N72" s="692" t="s">
        <v>533</v>
      </c>
      <c r="O72" s="690">
        <v>385</v>
      </c>
      <c r="P72" s="690">
        <v>435</v>
      </c>
      <c r="Q72" s="691">
        <v>460</v>
      </c>
      <c r="R72" s="513"/>
      <c r="S72" s="513"/>
      <c r="T72" s="548"/>
      <c r="U72" s="513"/>
      <c r="V72" s="513"/>
      <c r="W72" s="513"/>
    </row>
    <row r="73" spans="1:23" ht="13.15" customHeight="1">
      <c r="A73" s="1243"/>
      <c r="B73" s="1246"/>
      <c r="C73" s="2463"/>
      <c r="D73" s="2537"/>
      <c r="E73" s="3832"/>
      <c r="F73" s="620"/>
      <c r="G73" s="624" t="s">
        <v>35</v>
      </c>
      <c r="H73" s="534">
        <v>895</v>
      </c>
      <c r="I73" s="526">
        <v>895</v>
      </c>
      <c r="J73" s="610">
        <v>0</v>
      </c>
      <c r="K73" s="557">
        <v>0</v>
      </c>
      <c r="L73" s="625">
        <v>940</v>
      </c>
      <c r="M73" s="23">
        <v>985</v>
      </c>
      <c r="N73" s="3804" t="s">
        <v>405</v>
      </c>
      <c r="O73" s="977"/>
      <c r="P73" s="978"/>
      <c r="Q73" s="979"/>
      <c r="R73" s="513"/>
      <c r="S73" s="513"/>
      <c r="T73" s="548"/>
      <c r="U73" s="513"/>
      <c r="V73" s="513"/>
      <c r="W73" s="513"/>
    </row>
    <row r="74" spans="1:23" ht="13.9" customHeight="1" thickBot="1">
      <c r="A74" s="626"/>
      <c r="B74" s="627"/>
      <c r="C74" s="2912"/>
      <c r="D74" s="3834"/>
      <c r="E74" s="3835"/>
      <c r="F74" s="628"/>
      <c r="G74" s="629" t="s">
        <v>12</v>
      </c>
      <c r="H74" s="2224">
        <f>H72+H73</f>
        <v>1642.3</v>
      </c>
      <c r="I74" s="2224">
        <f t="shared" ref="I74:M74" si="16">I72+I73</f>
        <v>1642.3</v>
      </c>
      <c r="J74" s="630">
        <f t="shared" si="16"/>
        <v>0</v>
      </c>
      <c r="K74" s="630">
        <f t="shared" si="16"/>
        <v>0</v>
      </c>
      <c r="L74" s="630">
        <f t="shared" si="16"/>
        <v>1689</v>
      </c>
      <c r="M74" s="630">
        <f t="shared" si="16"/>
        <v>1787</v>
      </c>
      <c r="N74" s="3805"/>
      <c r="O74" s="501"/>
      <c r="P74" s="542"/>
      <c r="Q74" s="502"/>
      <c r="R74" s="513"/>
      <c r="S74" s="513"/>
      <c r="T74" s="548"/>
      <c r="U74" s="513"/>
      <c r="V74" s="513"/>
      <c r="W74" s="513"/>
    </row>
    <row r="75" spans="1:23" ht="13.15" customHeight="1" thickBot="1">
      <c r="A75" s="507" t="s">
        <v>13</v>
      </c>
      <c r="B75" s="503" t="s">
        <v>13</v>
      </c>
      <c r="C75" s="2455" t="s">
        <v>14</v>
      </c>
      <c r="D75" s="2456"/>
      <c r="E75" s="2456"/>
      <c r="F75" s="2456"/>
      <c r="G75" s="2458"/>
      <c r="H75" s="2220">
        <f t="shared" ref="H75:M75" si="17">SUM(H71,H74)</f>
        <v>4726.5</v>
      </c>
      <c r="I75" s="2220">
        <f t="shared" si="17"/>
        <v>4677.5</v>
      </c>
      <c r="J75" s="508">
        <f t="shared" si="17"/>
        <v>2581</v>
      </c>
      <c r="K75" s="508">
        <f t="shared" si="17"/>
        <v>49</v>
      </c>
      <c r="L75" s="508">
        <f t="shared" si="17"/>
        <v>5057.7</v>
      </c>
      <c r="M75" s="508">
        <f t="shared" si="17"/>
        <v>5304.9</v>
      </c>
      <c r="N75" s="504"/>
      <c r="O75" s="505"/>
      <c r="P75" s="505"/>
      <c r="Q75" s="677"/>
      <c r="R75" s="513"/>
      <c r="S75" s="513"/>
      <c r="T75" s="548"/>
      <c r="U75" s="513"/>
      <c r="V75" s="513"/>
      <c r="W75" s="513"/>
    </row>
    <row r="76" spans="1:23" ht="43.15" customHeight="1" thickBot="1">
      <c r="A76" s="1244" t="s">
        <v>13</v>
      </c>
      <c r="B76" s="1309" t="s">
        <v>33</v>
      </c>
      <c r="C76" s="3836" t="s">
        <v>359</v>
      </c>
      <c r="D76" s="3836"/>
      <c r="E76" s="3836"/>
      <c r="F76" s="3836"/>
      <c r="G76" s="3836"/>
      <c r="H76" s="3836"/>
      <c r="I76" s="3836"/>
      <c r="J76" s="3836"/>
      <c r="K76" s="3836"/>
      <c r="L76" s="3836"/>
      <c r="M76" s="3836"/>
      <c r="N76" s="3836"/>
      <c r="O76" s="3836"/>
      <c r="P76" s="3836"/>
      <c r="Q76" s="3837"/>
      <c r="R76" s="513"/>
      <c r="S76" s="513"/>
      <c r="T76" s="548"/>
      <c r="U76" s="513"/>
      <c r="V76" s="513"/>
      <c r="W76" s="513"/>
    </row>
    <row r="77" spans="1:23" ht="13.15" customHeight="1">
      <c r="A77" s="2975" t="s">
        <v>13</v>
      </c>
      <c r="B77" s="3464" t="s">
        <v>33</v>
      </c>
      <c r="C77" s="2508" t="s">
        <v>11</v>
      </c>
      <c r="D77" s="2721" t="s">
        <v>554</v>
      </c>
      <c r="E77" s="2488" t="s">
        <v>39</v>
      </c>
      <c r="F77" s="2515" t="s">
        <v>67</v>
      </c>
      <c r="G77" s="498" t="s">
        <v>35</v>
      </c>
      <c r="H77" s="527">
        <v>4.5</v>
      </c>
      <c r="I77" s="521">
        <v>4.5</v>
      </c>
      <c r="J77" s="533">
        <v>0</v>
      </c>
      <c r="K77" s="528">
        <v>0</v>
      </c>
      <c r="L77" s="529">
        <v>4.5</v>
      </c>
      <c r="M77" s="523">
        <v>4.5</v>
      </c>
      <c r="N77" s="3806" t="s">
        <v>533</v>
      </c>
      <c r="O77" s="18" t="s">
        <v>360</v>
      </c>
      <c r="P77" s="987" t="s">
        <v>360</v>
      </c>
      <c r="Q77" s="985" t="s">
        <v>360</v>
      </c>
      <c r="R77" s="513"/>
      <c r="S77" s="513"/>
      <c r="T77" s="548"/>
      <c r="U77" s="513"/>
      <c r="V77" s="513"/>
      <c r="W77" s="513"/>
    </row>
    <row r="78" spans="1:23" ht="22.9" customHeight="1" thickBot="1">
      <c r="A78" s="2977"/>
      <c r="B78" s="3465"/>
      <c r="C78" s="2509"/>
      <c r="D78" s="2722"/>
      <c r="E78" s="2442"/>
      <c r="F78" s="2516"/>
      <c r="G78" s="524" t="s">
        <v>12</v>
      </c>
      <c r="H78" s="530">
        <f>H77</f>
        <v>4.5</v>
      </c>
      <c r="I78" s="530">
        <f t="shared" ref="I78:M78" si="18">I77</f>
        <v>4.5</v>
      </c>
      <c r="J78" s="530">
        <f t="shared" si="18"/>
        <v>0</v>
      </c>
      <c r="K78" s="530">
        <f t="shared" si="18"/>
        <v>0</v>
      </c>
      <c r="L78" s="530">
        <f t="shared" si="18"/>
        <v>4.5</v>
      </c>
      <c r="M78" s="530">
        <f t="shared" si="18"/>
        <v>4.5</v>
      </c>
      <c r="N78" s="3807"/>
      <c r="O78" s="19"/>
      <c r="P78" s="19"/>
      <c r="Q78" s="20"/>
      <c r="R78" s="513"/>
      <c r="S78" s="513"/>
      <c r="T78" s="548"/>
      <c r="U78" s="513"/>
      <c r="V78" s="513"/>
      <c r="W78" s="513"/>
    </row>
    <row r="79" spans="1:23" ht="13.15" customHeight="1">
      <c r="A79" s="2975" t="s">
        <v>13</v>
      </c>
      <c r="B79" s="3464" t="s">
        <v>33</v>
      </c>
      <c r="C79" s="2508" t="s">
        <v>13</v>
      </c>
      <c r="D79" s="2721" t="s">
        <v>406</v>
      </c>
      <c r="E79" s="2515" t="s">
        <v>39</v>
      </c>
      <c r="F79" s="2515" t="s">
        <v>345</v>
      </c>
      <c r="G79" s="498" t="s">
        <v>35</v>
      </c>
      <c r="H79" s="527">
        <v>8</v>
      </c>
      <c r="I79" s="521">
        <v>8</v>
      </c>
      <c r="J79" s="533">
        <v>0</v>
      </c>
      <c r="K79" s="528">
        <v>0</v>
      </c>
      <c r="L79" s="529">
        <v>8</v>
      </c>
      <c r="M79" s="523">
        <v>8</v>
      </c>
      <c r="N79" s="3806" t="s">
        <v>555</v>
      </c>
      <c r="O79" s="18">
        <v>2</v>
      </c>
      <c r="P79" s="987" t="s">
        <v>52</v>
      </c>
      <c r="Q79" s="985" t="s">
        <v>52</v>
      </c>
      <c r="R79" s="513"/>
      <c r="S79" s="513"/>
      <c r="T79" s="548"/>
      <c r="U79" s="513"/>
      <c r="V79" s="513"/>
      <c r="W79" s="513"/>
    </row>
    <row r="80" spans="1:23" ht="34.9" customHeight="1" thickBot="1">
      <c r="A80" s="2977"/>
      <c r="B80" s="3465"/>
      <c r="C80" s="2509"/>
      <c r="D80" s="2722"/>
      <c r="E80" s="2516"/>
      <c r="F80" s="2516"/>
      <c r="G80" s="524" t="s">
        <v>12</v>
      </c>
      <c r="H80" s="530">
        <f>H79*1</f>
        <v>8</v>
      </c>
      <c r="I80" s="530">
        <f t="shared" ref="I80:M80" si="19">I79*1</f>
        <v>8</v>
      </c>
      <c r="J80" s="530">
        <f t="shared" si="19"/>
        <v>0</v>
      </c>
      <c r="K80" s="530">
        <f t="shared" si="19"/>
        <v>0</v>
      </c>
      <c r="L80" s="530">
        <f t="shared" si="19"/>
        <v>8</v>
      </c>
      <c r="M80" s="530">
        <f t="shared" si="19"/>
        <v>8</v>
      </c>
      <c r="N80" s="3807"/>
      <c r="O80" s="19"/>
      <c r="P80" s="19"/>
      <c r="Q80" s="20"/>
      <c r="R80" s="513"/>
      <c r="S80" s="513"/>
      <c r="T80" s="548"/>
      <c r="U80" s="513"/>
      <c r="V80" s="513"/>
      <c r="W80" s="513"/>
    </row>
    <row r="81" spans="1:23" ht="13.15" customHeight="1">
      <c r="A81" s="2975" t="s">
        <v>13</v>
      </c>
      <c r="B81" s="3464" t="s">
        <v>33</v>
      </c>
      <c r="C81" s="2508" t="s">
        <v>33</v>
      </c>
      <c r="D81" s="2721" t="s">
        <v>361</v>
      </c>
      <c r="E81" s="2515" t="s">
        <v>39</v>
      </c>
      <c r="F81" s="2515" t="s">
        <v>67</v>
      </c>
      <c r="G81" s="498" t="s">
        <v>51</v>
      </c>
      <c r="H81" s="2216">
        <v>0.7</v>
      </c>
      <c r="I81" s="1680">
        <v>0.7</v>
      </c>
      <c r="J81" s="533">
        <v>0</v>
      </c>
      <c r="K81" s="528">
        <v>0</v>
      </c>
      <c r="L81" s="529">
        <v>0</v>
      </c>
      <c r="M81" s="523">
        <v>0</v>
      </c>
      <c r="N81" s="3806" t="s">
        <v>533</v>
      </c>
      <c r="O81" s="18">
        <v>22</v>
      </c>
      <c r="P81" s="987" t="s">
        <v>63</v>
      </c>
      <c r="Q81" s="985" t="s">
        <v>63</v>
      </c>
      <c r="R81" s="513"/>
      <c r="S81" s="513"/>
      <c r="T81" s="548"/>
      <c r="U81" s="513"/>
      <c r="V81" s="513"/>
      <c r="W81" s="513"/>
    </row>
    <row r="82" spans="1:23" ht="13.15" customHeight="1" thickBot="1">
      <c r="A82" s="2977"/>
      <c r="B82" s="3465"/>
      <c r="C82" s="2509"/>
      <c r="D82" s="2722"/>
      <c r="E82" s="2516"/>
      <c r="F82" s="2516"/>
      <c r="G82" s="524" t="s">
        <v>12</v>
      </c>
      <c r="H82" s="2219">
        <f>H81*1</f>
        <v>0.7</v>
      </c>
      <c r="I82" s="2219">
        <f t="shared" ref="I82:M82" si="20">I81*1</f>
        <v>0.7</v>
      </c>
      <c r="J82" s="530">
        <f t="shared" si="20"/>
        <v>0</v>
      </c>
      <c r="K82" s="530">
        <f t="shared" si="20"/>
        <v>0</v>
      </c>
      <c r="L82" s="530">
        <f t="shared" si="20"/>
        <v>0</v>
      </c>
      <c r="M82" s="530">
        <f t="shared" si="20"/>
        <v>0</v>
      </c>
      <c r="N82" s="3807"/>
      <c r="O82" s="19"/>
      <c r="P82" s="19"/>
      <c r="Q82" s="20"/>
      <c r="R82" s="513"/>
      <c r="S82" s="513"/>
      <c r="T82" s="548"/>
      <c r="U82" s="513"/>
      <c r="V82" s="513"/>
      <c r="W82" s="513"/>
    </row>
    <row r="83" spans="1:23" ht="13.15" customHeight="1" thickBot="1">
      <c r="A83" s="550" t="s">
        <v>13</v>
      </c>
      <c r="B83" s="1247" t="s">
        <v>33</v>
      </c>
      <c r="C83" s="3808" t="s">
        <v>14</v>
      </c>
      <c r="D83" s="2457"/>
      <c r="E83" s="2457"/>
      <c r="F83" s="2457"/>
      <c r="G83" s="3830"/>
      <c r="H83" s="2225">
        <f>H78+H80+H82</f>
        <v>13.2</v>
      </c>
      <c r="I83" s="2225">
        <f t="shared" ref="I83:M83" si="21">I78+I80+I82</f>
        <v>13.2</v>
      </c>
      <c r="J83" s="558">
        <f t="shared" si="21"/>
        <v>0</v>
      </c>
      <c r="K83" s="558">
        <f t="shared" si="21"/>
        <v>0</v>
      </c>
      <c r="L83" s="558">
        <f t="shared" si="21"/>
        <v>12.5</v>
      </c>
      <c r="M83" s="558">
        <f t="shared" si="21"/>
        <v>12.5</v>
      </c>
      <c r="N83" s="819"/>
      <c r="O83" s="820"/>
      <c r="P83" s="820"/>
      <c r="Q83" s="821"/>
      <c r="R83" s="513"/>
      <c r="S83" s="513"/>
      <c r="T83" s="548"/>
      <c r="U83" s="513"/>
      <c r="V83" s="513"/>
      <c r="W83" s="513"/>
    </row>
    <row r="84" spans="1:23" ht="13.9" customHeight="1" thickBot="1">
      <c r="A84" s="496" t="s">
        <v>13</v>
      </c>
      <c r="B84" s="2427" t="s">
        <v>56</v>
      </c>
      <c r="C84" s="2428"/>
      <c r="D84" s="2428"/>
      <c r="E84" s="2428"/>
      <c r="F84" s="2428"/>
      <c r="G84" s="3462"/>
      <c r="H84" s="2221">
        <f>SUM(H64,H75,H83)</f>
        <v>6009.5</v>
      </c>
      <c r="I84" s="2221">
        <f>SUM(I64,I75,I83)</f>
        <v>5943</v>
      </c>
      <c r="J84" s="607">
        <f>SUM(J64,J75,J83)</f>
        <v>3628.7</v>
      </c>
      <c r="K84" s="607">
        <f>SUM(K64,K75,K83)</f>
        <v>66.5</v>
      </c>
      <c r="L84" s="607">
        <f>L64+L75+L82+L83</f>
        <v>6517.1</v>
      </c>
      <c r="M84" s="607">
        <f>M64+M75+M82+M83</f>
        <v>6822.9</v>
      </c>
      <c r="N84" s="536"/>
      <c r="O84" s="510"/>
      <c r="P84" s="510"/>
      <c r="Q84" s="511"/>
      <c r="R84" s="513"/>
      <c r="S84" s="513"/>
      <c r="T84" s="548"/>
      <c r="U84" s="513"/>
      <c r="V84" s="513"/>
      <c r="W84" s="513"/>
    </row>
    <row r="85" spans="1:23" ht="13.15" customHeight="1" thickBot="1">
      <c r="A85" s="495" t="s">
        <v>33</v>
      </c>
      <c r="B85" s="2447" t="s">
        <v>556</v>
      </c>
      <c r="C85" s="2448"/>
      <c r="D85" s="2448"/>
      <c r="E85" s="2448"/>
      <c r="F85" s="2448"/>
      <c r="G85" s="2448"/>
      <c r="H85" s="2448"/>
      <c r="I85" s="2448"/>
      <c r="J85" s="2448"/>
      <c r="K85" s="2448"/>
      <c r="L85" s="2448"/>
      <c r="M85" s="2448"/>
      <c r="N85" s="2448"/>
      <c r="O85" s="2448"/>
      <c r="P85" s="2448"/>
      <c r="Q85" s="2449"/>
      <c r="R85" s="513"/>
      <c r="S85" s="513"/>
      <c r="T85" s="548"/>
      <c r="U85" s="513"/>
      <c r="V85" s="513"/>
      <c r="W85" s="513"/>
    </row>
    <row r="86" spans="1:23" ht="13.9" customHeight="1" thickBot="1">
      <c r="A86" s="496" t="s">
        <v>33</v>
      </c>
      <c r="B86" s="497" t="s">
        <v>11</v>
      </c>
      <c r="C86" s="3474" t="s">
        <v>557</v>
      </c>
      <c r="D86" s="2450"/>
      <c r="E86" s="2450"/>
      <c r="F86" s="2450"/>
      <c r="G86" s="2450"/>
      <c r="H86" s="2450"/>
      <c r="I86" s="2450"/>
      <c r="J86" s="2450"/>
      <c r="K86" s="2450"/>
      <c r="L86" s="2450"/>
      <c r="M86" s="2450"/>
      <c r="N86" s="2450"/>
      <c r="O86" s="2450"/>
      <c r="P86" s="2450"/>
      <c r="Q86" s="2461"/>
      <c r="R86" s="513"/>
      <c r="S86" s="513"/>
      <c r="T86" s="548"/>
      <c r="U86" s="513"/>
      <c r="V86" s="513"/>
      <c r="W86" s="513"/>
    </row>
    <row r="87" spans="1:23" ht="13.15" customHeight="1">
      <c r="A87" s="1242" t="s">
        <v>33</v>
      </c>
      <c r="B87" s="1245" t="s">
        <v>11</v>
      </c>
      <c r="C87" s="2437" t="s">
        <v>11</v>
      </c>
      <c r="D87" s="2439" t="s">
        <v>558</v>
      </c>
      <c r="E87" s="3809" t="s">
        <v>39</v>
      </c>
      <c r="F87" s="3838" t="s">
        <v>345</v>
      </c>
      <c r="G87" s="1987" t="s">
        <v>51</v>
      </c>
      <c r="H87" s="533">
        <v>64.8</v>
      </c>
      <c r="I87" s="521">
        <v>64.8</v>
      </c>
      <c r="J87" s="533">
        <v>2.5</v>
      </c>
      <c r="K87" s="522">
        <v>0</v>
      </c>
      <c r="L87" s="521">
        <v>0</v>
      </c>
      <c r="M87" s="533">
        <v>0</v>
      </c>
      <c r="N87" s="3839" t="s">
        <v>559</v>
      </c>
      <c r="O87" s="989">
        <v>50</v>
      </c>
      <c r="P87" s="989">
        <v>50</v>
      </c>
      <c r="Q87" s="991">
        <v>50</v>
      </c>
      <c r="R87" s="513"/>
      <c r="S87" s="513"/>
      <c r="T87" s="548"/>
      <c r="U87" s="513"/>
      <c r="V87" s="513"/>
      <c r="W87" s="513"/>
    </row>
    <row r="88" spans="1:23" ht="13.15" customHeight="1">
      <c r="A88" s="1243"/>
      <c r="B88" s="1246"/>
      <c r="C88" s="2463"/>
      <c r="D88" s="2464"/>
      <c r="E88" s="3559"/>
      <c r="F88" s="2463"/>
      <c r="G88" s="611" t="s">
        <v>35</v>
      </c>
      <c r="H88" s="610">
        <v>160</v>
      </c>
      <c r="I88" s="526">
        <v>120</v>
      </c>
      <c r="J88" s="610">
        <v>0</v>
      </c>
      <c r="K88" s="557">
        <v>40</v>
      </c>
      <c r="L88" s="526">
        <v>160</v>
      </c>
      <c r="M88" s="526">
        <v>160</v>
      </c>
      <c r="N88" s="3840"/>
      <c r="O88" s="553"/>
      <c r="P88" s="554"/>
      <c r="Q88" s="555"/>
      <c r="R88" s="513"/>
      <c r="S88" s="513"/>
      <c r="T88" s="548"/>
      <c r="U88" s="513"/>
      <c r="V88" s="513"/>
      <c r="W88" s="513"/>
    </row>
    <row r="89" spans="1:23" ht="13.5" thickBot="1">
      <c r="A89" s="535"/>
      <c r="B89" s="1247"/>
      <c r="C89" s="2438"/>
      <c r="D89" s="2440"/>
      <c r="E89" s="3810"/>
      <c r="F89" s="2438"/>
      <c r="G89" s="631" t="s">
        <v>12</v>
      </c>
      <c r="H89" s="531">
        <f t="shared" ref="H89:M89" si="22">H88+H87</f>
        <v>224.8</v>
      </c>
      <c r="I89" s="531">
        <f t="shared" si="22"/>
        <v>184.8</v>
      </c>
      <c r="J89" s="531">
        <f t="shared" si="22"/>
        <v>2.5</v>
      </c>
      <c r="K89" s="531">
        <f t="shared" si="22"/>
        <v>40</v>
      </c>
      <c r="L89" s="531">
        <f t="shared" si="22"/>
        <v>160</v>
      </c>
      <c r="M89" s="531">
        <f t="shared" si="22"/>
        <v>160</v>
      </c>
      <c r="N89" s="3623"/>
      <c r="O89" s="811"/>
      <c r="P89" s="541"/>
      <c r="Q89" s="810"/>
      <c r="R89" s="513"/>
      <c r="S89" s="513"/>
      <c r="T89" s="548"/>
      <c r="U89" s="513"/>
      <c r="V89" s="513"/>
      <c r="W89" s="513"/>
    </row>
    <row r="90" spans="1:23" ht="13.15" customHeight="1">
      <c r="A90" s="1242" t="s">
        <v>33</v>
      </c>
      <c r="B90" s="1245" t="s">
        <v>11</v>
      </c>
      <c r="C90" s="2437" t="s">
        <v>13</v>
      </c>
      <c r="D90" s="2439" t="s">
        <v>560</v>
      </c>
      <c r="E90" s="3809" t="s">
        <v>39</v>
      </c>
      <c r="F90" s="3838" t="s">
        <v>345</v>
      </c>
      <c r="G90" s="632" t="s">
        <v>35</v>
      </c>
      <c r="H90" s="521">
        <v>68.599999999999994</v>
      </c>
      <c r="I90" s="521">
        <v>68.599999999999994</v>
      </c>
      <c r="J90" s="533">
        <v>0</v>
      </c>
      <c r="K90" s="522">
        <v>0</v>
      </c>
      <c r="L90" s="521">
        <v>68.599999999999994</v>
      </c>
      <c r="M90" s="522">
        <v>68.599999999999994</v>
      </c>
      <c r="N90" s="3797" t="s">
        <v>561</v>
      </c>
      <c r="O90" s="989">
        <v>16</v>
      </c>
      <c r="P90" s="989">
        <v>16</v>
      </c>
      <c r="Q90" s="991">
        <v>16</v>
      </c>
      <c r="R90" s="513"/>
      <c r="S90" s="513"/>
      <c r="T90" s="548"/>
      <c r="U90" s="513"/>
      <c r="V90" s="513"/>
      <c r="W90" s="513"/>
    </row>
    <row r="91" spans="1:23">
      <c r="A91" s="1243"/>
      <c r="B91" s="1246"/>
      <c r="C91" s="2462"/>
      <c r="D91" s="2464"/>
      <c r="E91" s="3559"/>
      <c r="F91" s="3812"/>
      <c r="G91" s="612" t="s">
        <v>51</v>
      </c>
      <c r="H91" s="2222">
        <v>156.19999999999999</v>
      </c>
      <c r="I91" s="2222">
        <v>156.19999999999999</v>
      </c>
      <c r="J91" s="551">
        <v>0</v>
      </c>
      <c r="K91" s="552">
        <v>0</v>
      </c>
      <c r="L91" s="551">
        <v>152.5</v>
      </c>
      <c r="M91" s="552">
        <v>152.5</v>
      </c>
      <c r="N91" s="2840"/>
      <c r="O91" s="990"/>
      <c r="P91" s="540"/>
      <c r="Q91" s="992"/>
      <c r="R91" s="513"/>
      <c r="S91" s="513"/>
      <c r="T91" s="548"/>
      <c r="U91" s="513"/>
      <c r="V91" s="513"/>
      <c r="W91" s="513"/>
    </row>
    <row r="92" spans="1:23" ht="13.15" customHeight="1">
      <c r="A92" s="1243"/>
      <c r="B92" s="1246"/>
      <c r="C92" s="2463"/>
      <c r="D92" s="2464"/>
      <c r="E92" s="3559"/>
      <c r="F92" s="2463"/>
      <c r="G92" s="612" t="s">
        <v>51</v>
      </c>
      <c r="H92" s="551">
        <v>7.6</v>
      </c>
      <c r="I92" s="551">
        <v>7.6</v>
      </c>
      <c r="J92" s="551">
        <v>0</v>
      </c>
      <c r="K92" s="552">
        <v>0</v>
      </c>
      <c r="L92" s="551">
        <v>7.6</v>
      </c>
      <c r="M92" s="552">
        <v>7.6</v>
      </c>
      <c r="N92" s="3815"/>
      <c r="O92" s="553"/>
      <c r="P92" s="554"/>
      <c r="Q92" s="555"/>
      <c r="R92" s="513"/>
      <c r="S92" s="513"/>
      <c r="T92" s="548"/>
      <c r="U92" s="513"/>
      <c r="V92" s="513"/>
      <c r="W92" s="513"/>
    </row>
    <row r="93" spans="1:23" ht="13.15" customHeight="1" thickBot="1">
      <c r="A93" s="535"/>
      <c r="B93" s="1247"/>
      <c r="C93" s="2438"/>
      <c r="D93" s="2440"/>
      <c r="E93" s="3810"/>
      <c r="F93" s="2438"/>
      <c r="G93" s="615" t="s">
        <v>12</v>
      </c>
      <c r="H93" s="2181">
        <f>H90+H91+H92</f>
        <v>232.39999999999998</v>
      </c>
      <c r="I93" s="2181">
        <f t="shared" ref="I93:M93" si="23">I90+I91+I92</f>
        <v>232.39999999999998</v>
      </c>
      <c r="J93" s="525">
        <f t="shared" si="23"/>
        <v>0</v>
      </c>
      <c r="K93" s="525">
        <f t="shared" si="23"/>
        <v>0</v>
      </c>
      <c r="L93" s="525">
        <f t="shared" si="23"/>
        <v>228.7</v>
      </c>
      <c r="M93" s="525">
        <f t="shared" si="23"/>
        <v>228.7</v>
      </c>
      <c r="N93" s="3816"/>
      <c r="O93" s="811"/>
      <c r="P93" s="541"/>
      <c r="Q93" s="810"/>
      <c r="R93" s="513"/>
      <c r="S93" s="513"/>
      <c r="T93" s="548"/>
      <c r="U93" s="513"/>
      <c r="V93" s="513"/>
      <c r="W93" s="513"/>
    </row>
    <row r="94" spans="1:23" ht="13.15" customHeight="1" thickBot="1">
      <c r="A94" s="550" t="s">
        <v>33</v>
      </c>
      <c r="B94" s="1247" t="s">
        <v>11</v>
      </c>
      <c r="C94" s="3808" t="s">
        <v>14</v>
      </c>
      <c r="D94" s="2457"/>
      <c r="E94" s="2457"/>
      <c r="F94" s="2457"/>
      <c r="G94" s="3830"/>
      <c r="H94" s="2225">
        <f t="shared" ref="H94:M94" si="24">SUM(H89,H93)</f>
        <v>457.2</v>
      </c>
      <c r="I94" s="2225">
        <f t="shared" si="24"/>
        <v>417.2</v>
      </c>
      <c r="J94" s="558">
        <f t="shared" si="24"/>
        <v>2.5</v>
      </c>
      <c r="K94" s="558">
        <f t="shared" si="24"/>
        <v>40</v>
      </c>
      <c r="L94" s="558">
        <f t="shared" si="24"/>
        <v>388.7</v>
      </c>
      <c r="M94" s="558">
        <f t="shared" si="24"/>
        <v>388.7</v>
      </c>
      <c r="N94" s="819"/>
      <c r="O94" s="820"/>
      <c r="P94" s="820"/>
      <c r="Q94" s="821"/>
      <c r="R94" s="513"/>
      <c r="S94" s="513"/>
      <c r="T94" s="548"/>
      <c r="U94" s="513"/>
      <c r="V94" s="513"/>
      <c r="W94" s="513"/>
    </row>
    <row r="95" spans="1:23" ht="13.5" thickBot="1">
      <c r="A95" s="496" t="s">
        <v>33</v>
      </c>
      <c r="B95" s="2427" t="s">
        <v>56</v>
      </c>
      <c r="C95" s="2428"/>
      <c r="D95" s="2428"/>
      <c r="E95" s="2428"/>
      <c r="F95" s="2428"/>
      <c r="G95" s="3462"/>
      <c r="H95" s="2221">
        <f>SUM(H94)</f>
        <v>457.2</v>
      </c>
      <c r="I95" s="2221">
        <f t="shared" ref="I95:M95" si="25">SUM(I94)</f>
        <v>417.2</v>
      </c>
      <c r="J95" s="607">
        <f t="shared" si="25"/>
        <v>2.5</v>
      </c>
      <c r="K95" s="607">
        <f t="shared" si="25"/>
        <v>40</v>
      </c>
      <c r="L95" s="607">
        <f t="shared" si="25"/>
        <v>388.7</v>
      </c>
      <c r="M95" s="607">
        <f t="shared" si="25"/>
        <v>388.7</v>
      </c>
      <c r="N95" s="536"/>
      <c r="O95" s="510"/>
      <c r="P95" s="510"/>
      <c r="Q95" s="511"/>
      <c r="R95" s="513"/>
      <c r="S95" s="513"/>
      <c r="T95" s="548"/>
      <c r="U95" s="513"/>
      <c r="V95" s="513"/>
      <c r="W95" s="513"/>
    </row>
    <row r="96" spans="1:23" ht="24.75" thickBot="1">
      <c r="A96" s="495" t="s">
        <v>34</v>
      </c>
      <c r="B96" s="2521" t="s">
        <v>362</v>
      </c>
      <c r="C96" s="2521"/>
      <c r="D96" s="2521"/>
      <c r="E96" s="2521"/>
      <c r="F96" s="2521"/>
      <c r="G96" s="2521"/>
      <c r="H96" s="2521"/>
      <c r="I96" s="2521"/>
      <c r="J96" s="2521"/>
      <c r="K96" s="2521"/>
      <c r="L96" s="2521"/>
      <c r="M96" s="2521"/>
      <c r="N96" s="2521"/>
      <c r="O96" s="2521"/>
      <c r="P96" s="2521"/>
      <c r="Q96" s="2522"/>
      <c r="R96" s="513"/>
      <c r="S96" s="513"/>
      <c r="T96" s="513"/>
      <c r="U96" s="513"/>
      <c r="V96" s="513"/>
      <c r="W96" s="513"/>
    </row>
    <row r="97" spans="1:23" ht="16.899999999999999" customHeight="1" thickBot="1">
      <c r="A97" s="496" t="s">
        <v>34</v>
      </c>
      <c r="B97" s="497" t="s">
        <v>11</v>
      </c>
      <c r="C97" s="2476" t="s">
        <v>562</v>
      </c>
      <c r="D97" s="2477"/>
      <c r="E97" s="2477"/>
      <c r="F97" s="2477"/>
      <c r="G97" s="2477"/>
      <c r="H97" s="2477"/>
      <c r="I97" s="2477"/>
      <c r="J97" s="2477"/>
      <c r="K97" s="2477"/>
      <c r="L97" s="2477"/>
      <c r="M97" s="2477"/>
      <c r="N97" s="2477"/>
      <c r="O97" s="2477"/>
      <c r="P97" s="2477"/>
      <c r="Q97" s="2491"/>
      <c r="R97" s="513"/>
      <c r="S97" s="513"/>
      <c r="T97" s="513"/>
      <c r="U97" s="513"/>
      <c r="V97" s="513"/>
      <c r="W97" s="513"/>
    </row>
    <row r="98" spans="1:23" ht="13.15" customHeight="1">
      <c r="A98" s="2975" t="s">
        <v>34</v>
      </c>
      <c r="B98" s="3464" t="s">
        <v>11</v>
      </c>
      <c r="C98" s="2508" t="s">
        <v>11</v>
      </c>
      <c r="D98" s="2721" t="s">
        <v>563</v>
      </c>
      <c r="E98" s="2488" t="s">
        <v>39</v>
      </c>
      <c r="F98" s="2515" t="s">
        <v>345</v>
      </c>
      <c r="G98" s="498" t="s">
        <v>65</v>
      </c>
      <c r="H98" s="527">
        <v>154.1</v>
      </c>
      <c r="I98" s="521">
        <v>154.1</v>
      </c>
      <c r="J98" s="533">
        <v>0</v>
      </c>
      <c r="K98" s="528">
        <v>0</v>
      </c>
      <c r="L98" s="529">
        <v>154.1</v>
      </c>
      <c r="M98" s="523">
        <v>154.1</v>
      </c>
      <c r="N98" s="3806" t="s">
        <v>564</v>
      </c>
      <c r="O98" s="18">
        <v>440</v>
      </c>
      <c r="P98" s="987" t="s">
        <v>565</v>
      </c>
      <c r="Q98" s="985" t="s">
        <v>565</v>
      </c>
      <c r="R98" s="513"/>
      <c r="S98" s="513"/>
      <c r="T98" s="513"/>
      <c r="U98" s="513"/>
      <c r="V98" s="513"/>
      <c r="W98" s="513"/>
    </row>
    <row r="99" spans="1:23">
      <c r="A99" s="2976"/>
      <c r="B99" s="2493"/>
      <c r="C99" s="2494"/>
      <c r="D99" s="2651"/>
      <c r="E99" s="2519"/>
      <c r="F99" s="2519"/>
      <c r="G99" s="283" t="s">
        <v>35</v>
      </c>
      <c r="H99" s="2217">
        <v>350</v>
      </c>
      <c r="I99" s="2218">
        <v>350</v>
      </c>
      <c r="J99" s="610">
        <v>0</v>
      </c>
      <c r="K99" s="808">
        <v>0</v>
      </c>
      <c r="L99" s="22">
        <v>300</v>
      </c>
      <c r="M99" s="808">
        <v>300</v>
      </c>
      <c r="N99" s="3825"/>
      <c r="O99" s="678"/>
      <c r="P99" s="988"/>
      <c r="Q99" s="986"/>
      <c r="R99" s="513"/>
      <c r="S99" s="513"/>
      <c r="T99" s="513"/>
      <c r="U99" s="513"/>
      <c r="V99" s="513"/>
      <c r="W99" s="513"/>
    </row>
    <row r="100" spans="1:23" ht="13.15" customHeight="1">
      <c r="A100" s="2976"/>
      <c r="B100" s="2493"/>
      <c r="C100" s="2494"/>
      <c r="D100" s="2651"/>
      <c r="E100" s="2519"/>
      <c r="F100" s="2511"/>
      <c r="G100" s="829" t="s">
        <v>64</v>
      </c>
      <c r="H100" s="551">
        <v>42.5</v>
      </c>
      <c r="I100" s="551">
        <v>42.5</v>
      </c>
      <c r="J100" s="551">
        <v>0</v>
      </c>
      <c r="K100" s="551">
        <v>0</v>
      </c>
      <c r="L100" s="1165">
        <v>42.5</v>
      </c>
      <c r="M100" s="551">
        <v>42.5</v>
      </c>
      <c r="N100" s="3825"/>
      <c r="O100" s="678"/>
      <c r="P100" s="988"/>
      <c r="Q100" s="986"/>
      <c r="R100" s="513"/>
      <c r="S100" s="513"/>
      <c r="T100" s="513"/>
      <c r="U100" s="513"/>
      <c r="V100" s="513"/>
      <c r="W100" s="513"/>
    </row>
    <row r="101" spans="1:23" ht="11.45" customHeight="1">
      <c r="A101" s="2976"/>
      <c r="B101" s="2493"/>
      <c r="C101" s="2494"/>
      <c r="D101" s="2651"/>
      <c r="E101" s="2519"/>
      <c r="F101" s="2511"/>
      <c r="G101" s="829" t="s">
        <v>64</v>
      </c>
      <c r="H101" s="551">
        <v>47.2</v>
      </c>
      <c r="I101" s="551">
        <v>45.4</v>
      </c>
      <c r="J101" s="551">
        <v>15</v>
      </c>
      <c r="K101" s="551">
        <v>1.8</v>
      </c>
      <c r="L101" s="1165">
        <v>47.2</v>
      </c>
      <c r="M101" s="551">
        <v>47.2</v>
      </c>
      <c r="N101" s="3825"/>
      <c r="O101" s="678"/>
      <c r="P101" s="988"/>
      <c r="Q101" s="986"/>
      <c r="R101" s="513"/>
      <c r="S101" s="513"/>
      <c r="T101" s="513"/>
      <c r="U101" s="513"/>
      <c r="V101" s="513"/>
      <c r="W101" s="513"/>
    </row>
    <row r="102" spans="1:23" ht="13.9" customHeight="1">
      <c r="A102" s="3841"/>
      <c r="B102" s="3501"/>
      <c r="C102" s="3502"/>
      <c r="D102" s="3842"/>
      <c r="E102" s="2496"/>
      <c r="F102" s="2659"/>
      <c r="G102" s="980" t="s">
        <v>12</v>
      </c>
      <c r="H102" s="2226">
        <f>SUM(H98,H99,H101,H100)</f>
        <v>593.80000000000007</v>
      </c>
      <c r="I102" s="2226">
        <f>SUM(I98,I99,I101,I100)</f>
        <v>592</v>
      </c>
      <c r="J102" s="981">
        <f>J101</f>
        <v>15</v>
      </c>
      <c r="K102" s="981">
        <v>1.8</v>
      </c>
      <c r="L102" s="981">
        <f>SUM(L98:L101)</f>
        <v>543.80000000000007</v>
      </c>
      <c r="M102" s="981">
        <f>SUM(M98:M101)</f>
        <v>543.80000000000007</v>
      </c>
      <c r="N102" s="3843"/>
      <c r="O102" s="812"/>
      <c r="P102" s="812"/>
      <c r="Q102" s="813"/>
      <c r="R102" s="513"/>
      <c r="S102" s="513"/>
      <c r="T102" s="513"/>
      <c r="U102" s="513"/>
      <c r="V102" s="513"/>
      <c r="W102" s="513"/>
    </row>
    <row r="103" spans="1:23" ht="30" customHeight="1" thickBot="1">
      <c r="A103" s="550" t="s">
        <v>34</v>
      </c>
      <c r="B103" s="1247" t="s">
        <v>11</v>
      </c>
      <c r="C103" s="3846" t="s">
        <v>14</v>
      </c>
      <c r="D103" s="3847"/>
      <c r="E103" s="3847"/>
      <c r="F103" s="3847"/>
      <c r="G103" s="3848"/>
      <c r="H103" s="2225">
        <f t="shared" ref="H103:M103" si="26">SUM(H102)</f>
        <v>593.80000000000007</v>
      </c>
      <c r="I103" s="2225">
        <f t="shared" si="26"/>
        <v>592</v>
      </c>
      <c r="J103" s="558">
        <f t="shared" si="26"/>
        <v>15</v>
      </c>
      <c r="K103" s="558">
        <f t="shared" si="26"/>
        <v>1.8</v>
      </c>
      <c r="L103" s="558">
        <f t="shared" si="26"/>
        <v>543.80000000000007</v>
      </c>
      <c r="M103" s="689">
        <f t="shared" si="26"/>
        <v>543.80000000000007</v>
      </c>
      <c r="N103" s="994"/>
      <c r="O103" s="995"/>
      <c r="P103" s="995"/>
      <c r="Q103" s="996"/>
      <c r="R103" s="513"/>
      <c r="S103" s="513"/>
      <c r="T103" s="513"/>
      <c r="U103" s="513"/>
      <c r="V103" s="513"/>
      <c r="W103" s="513"/>
    </row>
    <row r="104" spans="1:23" ht="31.9" customHeight="1" thickBot="1">
      <c r="A104" s="496" t="s">
        <v>34</v>
      </c>
      <c r="B104" s="2427" t="s">
        <v>56</v>
      </c>
      <c r="C104" s="2428"/>
      <c r="D104" s="2428"/>
      <c r="E104" s="2428"/>
      <c r="F104" s="2428"/>
      <c r="G104" s="3462"/>
      <c r="H104" s="2221">
        <f>SUM(H103)</f>
        <v>593.80000000000007</v>
      </c>
      <c r="I104" s="2221">
        <f t="shared" ref="I104:M104" si="27">SUM(I103)</f>
        <v>592</v>
      </c>
      <c r="J104" s="607">
        <f t="shared" si="27"/>
        <v>15</v>
      </c>
      <c r="K104" s="607">
        <f t="shared" si="27"/>
        <v>1.8</v>
      </c>
      <c r="L104" s="607">
        <f t="shared" si="27"/>
        <v>543.80000000000007</v>
      </c>
      <c r="M104" s="607">
        <f t="shared" si="27"/>
        <v>543.80000000000007</v>
      </c>
      <c r="N104" s="536"/>
      <c r="O104" s="510"/>
      <c r="P104" s="510"/>
      <c r="Q104" s="511"/>
      <c r="R104" s="513"/>
      <c r="S104" s="513"/>
      <c r="T104" s="513"/>
      <c r="U104" s="513"/>
      <c r="V104" s="513"/>
      <c r="W104" s="513"/>
    </row>
    <row r="105" spans="1:23" ht="13.15" customHeight="1" thickBot="1">
      <c r="A105" s="633" t="s">
        <v>11</v>
      </c>
      <c r="B105" s="3849" t="s">
        <v>363</v>
      </c>
      <c r="C105" s="3850"/>
      <c r="D105" s="3850"/>
      <c r="E105" s="3850"/>
      <c r="F105" s="3850"/>
      <c r="G105" s="3851"/>
      <c r="H105" s="2227">
        <f t="shared" ref="H105:M105" si="28">SUM(H50,H84,H95,H104)</f>
        <v>35999.199999999997</v>
      </c>
      <c r="I105" s="2227">
        <f t="shared" si="28"/>
        <v>35890.899999999994</v>
      </c>
      <c r="J105" s="2227">
        <f t="shared" si="28"/>
        <v>3866.6</v>
      </c>
      <c r="K105" s="687">
        <f t="shared" si="28"/>
        <v>108.3</v>
      </c>
      <c r="L105" s="687">
        <f t="shared" si="28"/>
        <v>33205.5</v>
      </c>
      <c r="M105" s="687">
        <f t="shared" si="28"/>
        <v>33417.599999999999</v>
      </c>
      <c r="N105" s="634"/>
      <c r="O105" s="635"/>
      <c r="P105" s="635"/>
      <c r="Q105" s="636"/>
      <c r="R105" s="559"/>
      <c r="S105" s="559"/>
      <c r="T105" s="559"/>
      <c r="U105" s="559"/>
      <c r="V105" s="559"/>
      <c r="W105" s="559"/>
    </row>
    <row r="106" spans="1:23" ht="13.15" customHeight="1">
      <c r="A106" s="488"/>
      <c r="B106" s="489"/>
      <c r="C106" s="489"/>
      <c r="D106" s="489"/>
      <c r="E106" s="489"/>
      <c r="F106" s="512"/>
      <c r="G106" s="512"/>
      <c r="H106" s="512"/>
      <c r="I106" s="512"/>
      <c r="J106" s="512"/>
      <c r="K106" s="512"/>
      <c r="L106" s="512"/>
      <c r="M106" s="512"/>
      <c r="N106" s="491"/>
      <c r="O106" s="491"/>
      <c r="P106" s="491"/>
      <c r="Q106" s="491"/>
      <c r="R106" s="559"/>
      <c r="S106" s="559"/>
      <c r="T106" s="559"/>
      <c r="U106" s="559"/>
      <c r="V106" s="559"/>
      <c r="W106" s="559"/>
    </row>
    <row r="107" spans="1:23" ht="24" customHeight="1" thickBot="1">
      <c r="A107" s="487"/>
      <c r="B107" s="487"/>
      <c r="C107" s="490"/>
      <c r="D107" s="560"/>
      <c r="E107" s="538"/>
      <c r="F107" s="3852" t="s">
        <v>16</v>
      </c>
      <c r="G107" s="3852"/>
      <c r="H107" s="3852"/>
      <c r="I107" s="3852"/>
      <c r="J107" s="3852"/>
      <c r="K107" s="3852"/>
      <c r="L107" s="3852"/>
      <c r="M107" s="3852"/>
      <c r="N107" s="487"/>
      <c r="O107" s="537"/>
      <c r="P107" s="487"/>
      <c r="Q107" s="487"/>
      <c r="R107" s="559"/>
      <c r="S107" s="559"/>
      <c r="T107" s="559"/>
      <c r="U107" s="559"/>
      <c r="V107" s="559"/>
      <c r="W107" s="559"/>
    </row>
    <row r="108" spans="1:23" ht="32.450000000000003" customHeight="1" thickBot="1">
      <c r="A108" s="487"/>
      <c r="B108" s="487"/>
      <c r="C108" s="2415" t="s">
        <v>17</v>
      </c>
      <c r="D108" s="2792"/>
      <c r="E108" s="2792"/>
      <c r="F108" s="2792"/>
      <c r="G108" s="2793"/>
      <c r="H108" s="2418" t="s">
        <v>566</v>
      </c>
      <c r="I108" s="2419"/>
      <c r="J108" s="2419"/>
      <c r="K108" s="2420"/>
      <c r="L108" s="513"/>
      <c r="M108" s="513"/>
      <c r="N108" s="487"/>
      <c r="O108" s="537"/>
      <c r="P108" s="487"/>
      <c r="Q108" s="487"/>
      <c r="R108" s="559"/>
      <c r="S108" s="559"/>
      <c r="T108" s="559"/>
      <c r="U108" s="559"/>
      <c r="V108" s="559"/>
      <c r="W108" s="559"/>
    </row>
    <row r="109" spans="1:23" ht="13.9" customHeight="1" thickBot="1">
      <c r="A109" s="487"/>
      <c r="B109" s="487"/>
      <c r="C109" s="2969" t="s">
        <v>18</v>
      </c>
      <c r="D109" s="2970"/>
      <c r="E109" s="2970"/>
      <c r="F109" s="2970"/>
      <c r="G109" s="2971"/>
      <c r="H109" s="3857">
        <f>H110+H111+H112+H113+H114+H115+H116+H117</f>
        <v>35999.199999999997</v>
      </c>
      <c r="I109" s="3858"/>
      <c r="J109" s="3858"/>
      <c r="K109" s="3859"/>
      <c r="L109" s="513"/>
      <c r="M109" s="513"/>
      <c r="N109" s="487"/>
      <c r="O109" s="537"/>
      <c r="P109" s="487"/>
      <c r="Q109" s="487"/>
      <c r="R109" s="513"/>
      <c r="S109" s="513"/>
      <c r="T109" s="513"/>
      <c r="U109" s="513"/>
      <c r="V109" s="513"/>
      <c r="W109" s="513"/>
    </row>
    <row r="110" spans="1:23" ht="18.600000000000001" customHeight="1">
      <c r="A110" s="487"/>
      <c r="B110" s="487"/>
      <c r="C110" s="2916" t="s">
        <v>57</v>
      </c>
      <c r="D110" s="2917"/>
      <c r="E110" s="2917"/>
      <c r="F110" s="2917"/>
      <c r="G110" s="2918"/>
      <c r="H110" s="3800">
        <v>9156.9</v>
      </c>
      <c r="I110" s="3800"/>
      <c r="J110" s="3800"/>
      <c r="K110" s="3801"/>
      <c r="L110" s="513"/>
      <c r="M110" s="513"/>
      <c r="N110" s="487"/>
      <c r="O110" s="537"/>
      <c r="P110" s="487"/>
      <c r="Q110" s="487"/>
      <c r="R110" s="513"/>
      <c r="S110" s="513"/>
      <c r="T110" s="513"/>
      <c r="U110" s="513"/>
      <c r="V110" s="513"/>
      <c r="W110" s="513"/>
    </row>
    <row r="111" spans="1:23" ht="13.15" customHeight="1">
      <c r="A111" s="487"/>
      <c r="B111" s="487"/>
      <c r="C111" s="2411" t="s">
        <v>364</v>
      </c>
      <c r="D111" s="2958"/>
      <c r="E111" s="2958"/>
      <c r="F111" s="2958"/>
      <c r="G111" s="2959"/>
      <c r="H111" s="3802">
        <v>115.1</v>
      </c>
      <c r="I111" s="3802"/>
      <c r="J111" s="3802"/>
      <c r="K111" s="3803"/>
      <c r="L111" s="637"/>
      <c r="M111" s="513"/>
      <c r="N111" s="487"/>
      <c r="O111" s="537"/>
      <c r="P111" s="487"/>
      <c r="Q111" s="487"/>
      <c r="R111" s="513"/>
      <c r="S111" s="513"/>
      <c r="T111" s="513"/>
      <c r="U111" s="513"/>
      <c r="V111" s="513"/>
      <c r="W111" s="513"/>
    </row>
    <row r="112" spans="1:23" ht="13.15" customHeight="1">
      <c r="A112" s="487"/>
      <c r="B112" s="487"/>
      <c r="C112" s="2411" t="s">
        <v>365</v>
      </c>
      <c r="D112" s="2958"/>
      <c r="E112" s="2958"/>
      <c r="F112" s="2958"/>
      <c r="G112" s="2959"/>
      <c r="H112" s="3802">
        <v>210.5</v>
      </c>
      <c r="I112" s="3802"/>
      <c r="J112" s="3802"/>
      <c r="K112" s="3803"/>
      <c r="L112" s="513"/>
      <c r="M112" s="513"/>
      <c r="N112" s="487"/>
      <c r="O112" s="537"/>
      <c r="P112" s="487"/>
      <c r="Q112" s="487"/>
      <c r="R112" s="513"/>
      <c r="S112" s="513"/>
      <c r="T112" s="513"/>
      <c r="U112" s="513"/>
      <c r="V112" s="513"/>
      <c r="W112" s="513"/>
    </row>
    <row r="113" spans="1:23" ht="13.15" customHeight="1">
      <c r="A113" s="487"/>
      <c r="B113" s="487"/>
      <c r="C113" s="2411" t="s">
        <v>366</v>
      </c>
      <c r="D113" s="2958"/>
      <c r="E113" s="2958"/>
      <c r="F113" s="2958"/>
      <c r="G113" s="2959"/>
      <c r="H113" s="3798">
        <v>2926.6</v>
      </c>
      <c r="I113" s="3798"/>
      <c r="J113" s="3798"/>
      <c r="K113" s="3799"/>
      <c r="L113" s="513"/>
      <c r="M113" s="513"/>
      <c r="N113" s="487"/>
      <c r="O113" s="537"/>
      <c r="P113" s="487"/>
      <c r="Q113" s="487"/>
      <c r="R113" s="513"/>
      <c r="S113" s="513"/>
      <c r="T113" s="513"/>
      <c r="U113" s="513"/>
      <c r="V113" s="513"/>
      <c r="W113" s="513"/>
    </row>
    <row r="114" spans="1:23" ht="13.9" customHeight="1">
      <c r="A114" s="487"/>
      <c r="B114" s="487"/>
      <c r="C114" s="2411" t="s">
        <v>367</v>
      </c>
      <c r="D114" s="2958"/>
      <c r="E114" s="2958"/>
      <c r="F114" s="2958"/>
      <c r="G114" s="2959"/>
      <c r="H114" s="3802">
        <v>54.3</v>
      </c>
      <c r="I114" s="3802"/>
      <c r="J114" s="3802"/>
      <c r="K114" s="3803"/>
      <c r="L114" s="513"/>
      <c r="M114" s="513"/>
      <c r="N114" s="487"/>
      <c r="O114" s="537"/>
      <c r="P114" s="487"/>
      <c r="Q114" s="487"/>
      <c r="R114" s="513"/>
      <c r="S114" s="513"/>
      <c r="T114" s="513"/>
      <c r="U114" s="513"/>
      <c r="V114" s="513"/>
      <c r="W114" s="513"/>
    </row>
    <row r="115" spans="1:23" ht="13.9" customHeight="1">
      <c r="A115" s="487"/>
      <c r="B115" s="487"/>
      <c r="C115" s="2411" t="s">
        <v>69</v>
      </c>
      <c r="D115" s="2958"/>
      <c r="E115" s="2958"/>
      <c r="F115" s="2958"/>
      <c r="G115" s="2959"/>
      <c r="H115" s="3798">
        <v>23400.799999999999</v>
      </c>
      <c r="I115" s="3798"/>
      <c r="J115" s="3798"/>
      <c r="K115" s="3799"/>
      <c r="L115" s="513"/>
      <c r="M115" s="513"/>
      <c r="N115" s="487"/>
      <c r="O115" s="537"/>
      <c r="P115" s="487"/>
      <c r="Q115" s="487"/>
      <c r="R115" s="513"/>
      <c r="S115" s="513"/>
      <c r="T115" s="513"/>
      <c r="U115" s="513"/>
      <c r="V115" s="513"/>
      <c r="W115" s="513"/>
    </row>
    <row r="116" spans="1:23" ht="13.9" customHeight="1">
      <c r="A116" s="487"/>
      <c r="B116" s="487"/>
      <c r="C116" s="2411" t="s">
        <v>59</v>
      </c>
      <c r="D116" s="2958"/>
      <c r="E116" s="2958"/>
      <c r="F116" s="2958"/>
      <c r="G116" s="2959"/>
      <c r="H116" s="3802">
        <v>0</v>
      </c>
      <c r="I116" s="2397"/>
      <c r="J116" s="2397"/>
      <c r="K116" s="2398"/>
      <c r="L116" s="513"/>
      <c r="M116" s="513"/>
      <c r="N116" s="487"/>
      <c r="O116" s="537"/>
      <c r="P116" s="487"/>
      <c r="Q116" s="487"/>
      <c r="R116" s="513"/>
      <c r="S116" s="513"/>
      <c r="T116" s="513"/>
      <c r="U116" s="513"/>
      <c r="V116" s="513"/>
      <c r="W116" s="513"/>
    </row>
    <row r="117" spans="1:23" ht="13.5" thickBot="1">
      <c r="A117" s="487"/>
      <c r="B117" s="487"/>
      <c r="C117" s="3457" t="s">
        <v>368</v>
      </c>
      <c r="D117" s="3458"/>
      <c r="E117" s="3458"/>
      <c r="F117" s="3458"/>
      <c r="G117" s="3459"/>
      <c r="H117" s="3853">
        <v>135</v>
      </c>
      <c r="I117" s="2403"/>
      <c r="J117" s="2403"/>
      <c r="K117" s="2404"/>
      <c r="L117" s="513"/>
      <c r="M117" s="513"/>
      <c r="N117" s="487"/>
      <c r="O117" s="537"/>
      <c r="P117" s="487"/>
      <c r="Q117" s="487"/>
      <c r="R117" s="513"/>
      <c r="S117" s="513"/>
      <c r="T117" s="513"/>
      <c r="U117" s="513"/>
      <c r="V117" s="513"/>
      <c r="W117" s="513"/>
    </row>
    <row r="118" spans="1:23" ht="13.5" thickBot="1">
      <c r="A118" s="487"/>
      <c r="B118" s="487"/>
      <c r="C118" s="2969" t="s">
        <v>19</v>
      </c>
      <c r="D118" s="2970"/>
      <c r="E118" s="2970"/>
      <c r="F118" s="2970"/>
      <c r="G118" s="2971"/>
      <c r="H118" s="3854">
        <f>H119*1</f>
        <v>0</v>
      </c>
      <c r="I118" s="3855"/>
      <c r="J118" s="3855"/>
      <c r="K118" s="3856"/>
      <c r="L118" s="513"/>
      <c r="M118" s="513"/>
      <c r="N118" s="487"/>
      <c r="O118" s="537"/>
      <c r="P118" s="487"/>
      <c r="Q118" s="487"/>
      <c r="R118" s="513"/>
      <c r="S118" s="513"/>
      <c r="T118" s="513"/>
      <c r="U118" s="513"/>
      <c r="V118" s="513"/>
      <c r="W118" s="513"/>
    </row>
    <row r="119" spans="1:23" ht="13.5" thickBot="1">
      <c r="A119" s="487"/>
      <c r="B119" s="487"/>
      <c r="C119" s="3447" t="s">
        <v>61</v>
      </c>
      <c r="D119" s="3448"/>
      <c r="E119" s="3448"/>
      <c r="F119" s="3448"/>
      <c r="G119" s="3449"/>
      <c r="H119" s="3802">
        <v>0</v>
      </c>
      <c r="I119" s="3802"/>
      <c r="J119" s="3802"/>
      <c r="K119" s="3803"/>
      <c r="L119" s="513"/>
      <c r="M119" s="513"/>
      <c r="N119" s="487"/>
      <c r="O119" s="537"/>
      <c r="P119" s="487"/>
      <c r="Q119" s="487"/>
      <c r="R119" s="513"/>
      <c r="S119" s="513"/>
      <c r="T119" s="513"/>
      <c r="U119" s="513"/>
      <c r="V119" s="513"/>
      <c r="W119" s="513"/>
    </row>
    <row r="120" spans="1:23" ht="13.5" thickBot="1">
      <c r="A120" s="487"/>
      <c r="B120" s="487"/>
      <c r="C120" s="3453" t="s">
        <v>20</v>
      </c>
      <c r="D120" s="3454"/>
      <c r="E120" s="3454"/>
      <c r="F120" s="3454"/>
      <c r="G120" s="3455"/>
      <c r="H120" s="3844">
        <f>H118+H109</f>
        <v>35999.199999999997</v>
      </c>
      <c r="I120" s="3844"/>
      <c r="J120" s="3844"/>
      <c r="K120" s="3845"/>
      <c r="L120" s="487"/>
      <c r="M120" s="487"/>
      <c r="N120" s="487"/>
      <c r="O120" s="537"/>
      <c r="P120" s="487"/>
      <c r="Q120" s="487"/>
      <c r="R120" s="513"/>
      <c r="S120" s="513"/>
      <c r="T120" s="513"/>
      <c r="U120" s="513"/>
      <c r="V120" s="513"/>
      <c r="W120" s="513"/>
    </row>
  </sheetData>
  <mergeCells count="211">
    <mergeCell ref="C120:G120"/>
    <mergeCell ref="H120:K120"/>
    <mergeCell ref="C103:G103"/>
    <mergeCell ref="B104:G104"/>
    <mergeCell ref="B105:G105"/>
    <mergeCell ref="F107:M107"/>
    <mergeCell ref="C117:G117"/>
    <mergeCell ref="H117:K117"/>
    <mergeCell ref="C118:G118"/>
    <mergeCell ref="H118:K118"/>
    <mergeCell ref="C119:G119"/>
    <mergeCell ref="H119:K119"/>
    <mergeCell ref="H115:K115"/>
    <mergeCell ref="C116:G116"/>
    <mergeCell ref="H116:K116"/>
    <mergeCell ref="C114:G114"/>
    <mergeCell ref="H114:K114"/>
    <mergeCell ref="C115:G115"/>
    <mergeCell ref="H108:K108"/>
    <mergeCell ref="H112:K112"/>
    <mergeCell ref="C112:G112"/>
    <mergeCell ref="C109:G109"/>
    <mergeCell ref="H109:K109"/>
    <mergeCell ref="C108:G108"/>
    <mergeCell ref="C94:G94"/>
    <mergeCell ref="B95:G95"/>
    <mergeCell ref="B96:Q96"/>
    <mergeCell ref="C97:Q97"/>
    <mergeCell ref="A98:A102"/>
    <mergeCell ref="B98:B102"/>
    <mergeCell ref="C98:C102"/>
    <mergeCell ref="D98:D102"/>
    <mergeCell ref="E98:E102"/>
    <mergeCell ref="F98:F102"/>
    <mergeCell ref="N98:N102"/>
    <mergeCell ref="B85:Q85"/>
    <mergeCell ref="C86:Q86"/>
    <mergeCell ref="C87:C89"/>
    <mergeCell ref="D87:D89"/>
    <mergeCell ref="E87:E89"/>
    <mergeCell ref="F87:F89"/>
    <mergeCell ref="N87:N89"/>
    <mergeCell ref="C90:C93"/>
    <mergeCell ref="D90:D93"/>
    <mergeCell ref="E90:E93"/>
    <mergeCell ref="F90:F93"/>
    <mergeCell ref="N90:N91"/>
    <mergeCell ref="N92:N93"/>
    <mergeCell ref="A81:A82"/>
    <mergeCell ref="B81:B82"/>
    <mergeCell ref="C81:C82"/>
    <mergeCell ref="D81:D82"/>
    <mergeCell ref="E81:E82"/>
    <mergeCell ref="F81:F82"/>
    <mergeCell ref="N81:N82"/>
    <mergeCell ref="C83:G83"/>
    <mergeCell ref="B84:G84"/>
    <mergeCell ref="C72:C74"/>
    <mergeCell ref="D72:D74"/>
    <mergeCell ref="E72:E74"/>
    <mergeCell ref="C75:G75"/>
    <mergeCell ref="C76:Q76"/>
    <mergeCell ref="A79:A80"/>
    <mergeCell ref="B79:B80"/>
    <mergeCell ref="C79:C80"/>
    <mergeCell ref="D79:D80"/>
    <mergeCell ref="E79:E80"/>
    <mergeCell ref="F79:F80"/>
    <mergeCell ref="N79:N80"/>
    <mergeCell ref="F77:F78"/>
    <mergeCell ref="N77:N78"/>
    <mergeCell ref="A77:A78"/>
    <mergeCell ref="B77:B78"/>
    <mergeCell ref="C77:C78"/>
    <mergeCell ref="D77:D78"/>
    <mergeCell ref="E77:E78"/>
    <mergeCell ref="N59:N60"/>
    <mergeCell ref="N61:N63"/>
    <mergeCell ref="C64:G64"/>
    <mergeCell ref="C65:Q65"/>
    <mergeCell ref="C66:C71"/>
    <mergeCell ref="D66:D71"/>
    <mergeCell ref="E66:E71"/>
    <mergeCell ref="N66:N67"/>
    <mergeCell ref="N68:N71"/>
    <mergeCell ref="D37:D38"/>
    <mergeCell ref="E37:E38"/>
    <mergeCell ref="F37:F38"/>
    <mergeCell ref="N37:N38"/>
    <mergeCell ref="C39:C40"/>
    <mergeCell ref="C46:Q46"/>
    <mergeCell ref="A47:A48"/>
    <mergeCell ref="B47:B48"/>
    <mergeCell ref="C47:C48"/>
    <mergeCell ref="D47:D48"/>
    <mergeCell ref="E47:E48"/>
    <mergeCell ref="F47:F48"/>
    <mergeCell ref="N47:N48"/>
    <mergeCell ref="C30:G30"/>
    <mergeCell ref="C31:Q31"/>
    <mergeCell ref="A32:A34"/>
    <mergeCell ref="B32:B34"/>
    <mergeCell ref="C32:C34"/>
    <mergeCell ref="D32:D34"/>
    <mergeCell ref="E32:E34"/>
    <mergeCell ref="F32:F34"/>
    <mergeCell ref="N32:N34"/>
    <mergeCell ref="D3:W3"/>
    <mergeCell ref="D11:D12"/>
    <mergeCell ref="E11:E12"/>
    <mergeCell ref="N11:N12"/>
    <mergeCell ref="C13:C15"/>
    <mergeCell ref="D13:D15"/>
    <mergeCell ref="E13:E15"/>
    <mergeCell ref="F13:F15"/>
    <mergeCell ref="N13:N15"/>
    <mergeCell ref="C8:Q8"/>
    <mergeCell ref="N5:N6"/>
    <mergeCell ref="O5:Q5"/>
    <mergeCell ref="B7:Q7"/>
    <mergeCell ref="C16:C18"/>
    <mergeCell ref="D16:D18"/>
    <mergeCell ref="E16:E18"/>
    <mergeCell ref="F16:F18"/>
    <mergeCell ref="N16:N18"/>
    <mergeCell ref="E19:E20"/>
    <mergeCell ref="F19:F20"/>
    <mergeCell ref="N19:N20"/>
    <mergeCell ref="C25:C26"/>
    <mergeCell ref="D25:D26"/>
    <mergeCell ref="E25:E26"/>
    <mergeCell ref="F25:F26"/>
    <mergeCell ref="N25:N26"/>
    <mergeCell ref="C21:C22"/>
    <mergeCell ref="D21:D22"/>
    <mergeCell ref="E21:E22"/>
    <mergeCell ref="F21:F22"/>
    <mergeCell ref="N21:N22"/>
    <mergeCell ref="N23:N24"/>
    <mergeCell ref="N1:Q1"/>
    <mergeCell ref="C19:C20"/>
    <mergeCell ref="D19:D20"/>
    <mergeCell ref="A9:A10"/>
    <mergeCell ref="B9:B10"/>
    <mergeCell ref="C9:C10"/>
    <mergeCell ref="D9:D10"/>
    <mergeCell ref="E9:E10"/>
    <mergeCell ref="F9:F10"/>
    <mergeCell ref="N9:N10"/>
    <mergeCell ref="M4:M6"/>
    <mergeCell ref="N4:Q4"/>
    <mergeCell ref="H5:H6"/>
    <mergeCell ref="I5:J5"/>
    <mergeCell ref="A4:A6"/>
    <mergeCell ref="B4:B6"/>
    <mergeCell ref="C4:C6"/>
    <mergeCell ref="D4:D6"/>
    <mergeCell ref="E4:E6"/>
    <mergeCell ref="F4:F6"/>
    <mergeCell ref="G4:G6"/>
    <mergeCell ref="H4:K4"/>
    <mergeCell ref="L4:L6"/>
    <mergeCell ref="K5:K6"/>
    <mergeCell ref="C27:C29"/>
    <mergeCell ref="D27:D29"/>
    <mergeCell ref="E27:E29"/>
    <mergeCell ref="F27:F29"/>
    <mergeCell ref="N27:N29"/>
    <mergeCell ref="A43:A44"/>
    <mergeCell ref="B43:B44"/>
    <mergeCell ref="N35:N36"/>
    <mergeCell ref="B39:B40"/>
    <mergeCell ref="D39:D40"/>
    <mergeCell ref="E39:E40"/>
    <mergeCell ref="F39:F40"/>
    <mergeCell ref="N39:N40"/>
    <mergeCell ref="A39:A40"/>
    <mergeCell ref="A35:A36"/>
    <mergeCell ref="B35:B36"/>
    <mergeCell ref="C35:C36"/>
    <mergeCell ref="D35:D36"/>
    <mergeCell ref="E35:E36"/>
    <mergeCell ref="F35:F36"/>
    <mergeCell ref="C41:G41"/>
    <mergeCell ref="C42:Q42"/>
    <mergeCell ref="D43:D44"/>
    <mergeCell ref="E43:E44"/>
    <mergeCell ref="N53:N54"/>
    <mergeCell ref="C113:G113"/>
    <mergeCell ref="H113:K113"/>
    <mergeCell ref="C110:G110"/>
    <mergeCell ref="H110:K110"/>
    <mergeCell ref="C111:G111"/>
    <mergeCell ref="H111:K111"/>
    <mergeCell ref="N73:N74"/>
    <mergeCell ref="F43:F44"/>
    <mergeCell ref="N43:N44"/>
    <mergeCell ref="C45:G45"/>
    <mergeCell ref="C49:G49"/>
    <mergeCell ref="B50:G50"/>
    <mergeCell ref="B51:Q51"/>
    <mergeCell ref="C52:Q52"/>
    <mergeCell ref="C53:C58"/>
    <mergeCell ref="D53:D58"/>
    <mergeCell ref="E53:E58"/>
    <mergeCell ref="F53:F58"/>
    <mergeCell ref="N57:N58"/>
    <mergeCell ref="C59:C63"/>
    <mergeCell ref="D59:D63"/>
    <mergeCell ref="E59:E63"/>
    <mergeCell ref="F59:F63"/>
  </mergeCells>
  <pageMargins left="0.7" right="0.7" top="0.75" bottom="0.75" header="0.3" footer="0.3"/>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0"/>
  <sheetViews>
    <sheetView workbookViewId="0">
      <selection activeCell="N26" sqref="N26:Q26"/>
    </sheetView>
  </sheetViews>
  <sheetFormatPr defaultRowHeight="12.75"/>
  <cols>
    <col min="1" max="1" width="2.7109375" customWidth="1"/>
    <col min="2" max="3" width="2.5703125" customWidth="1"/>
    <col min="4" max="4" width="21.140625" customWidth="1"/>
    <col min="5" max="5" width="7.85546875" customWidth="1"/>
    <col min="6" max="6" width="4.42578125" customWidth="1"/>
    <col min="7" max="7" width="6.7109375" customWidth="1"/>
    <col min="8" max="8" width="7.5703125" customWidth="1"/>
    <col min="9" max="10" width="7.7109375" customWidth="1"/>
    <col min="11" max="11" width="6.5703125" customWidth="1"/>
    <col min="12" max="12" width="4.7109375" customWidth="1"/>
    <col min="13" max="13" width="4.85546875" customWidth="1"/>
    <col min="14" max="14" width="32.42578125" customWidth="1"/>
    <col min="15" max="17" width="5.85546875" customWidth="1"/>
  </cols>
  <sheetData>
    <row r="1" spans="1:23">
      <c r="A1" s="486"/>
      <c r="B1" s="486"/>
      <c r="C1" s="486"/>
      <c r="D1" s="486"/>
      <c r="E1" s="486"/>
      <c r="F1" s="486"/>
      <c r="G1" s="486"/>
      <c r="H1" s="486"/>
      <c r="I1" s="486"/>
      <c r="J1" s="486"/>
      <c r="K1" s="486"/>
      <c r="L1" s="486"/>
      <c r="M1" s="486"/>
      <c r="N1" s="3245"/>
      <c r="O1" s="3245"/>
      <c r="P1" s="3245"/>
      <c r="Q1" s="3245"/>
      <c r="R1" s="486"/>
      <c r="S1" s="486"/>
      <c r="T1" s="486"/>
      <c r="U1" s="486"/>
      <c r="V1" s="486"/>
      <c r="W1" s="486"/>
    </row>
    <row r="2" spans="1:23" ht="15">
      <c r="A2" s="487"/>
      <c r="B2" s="487"/>
      <c r="C2" s="487"/>
      <c r="D2" s="1968"/>
      <c r="E2" s="1969"/>
      <c r="F2" s="1968"/>
      <c r="G2" s="543" t="s">
        <v>952</v>
      </c>
      <c r="H2" s="1968"/>
      <c r="I2" s="1968"/>
      <c r="J2" s="1968"/>
      <c r="K2" s="1968"/>
      <c r="L2" s="1970"/>
      <c r="M2" s="1971"/>
      <c r="N2" s="1971"/>
      <c r="O2" s="544"/>
      <c r="P2" s="544"/>
      <c r="Q2" s="544"/>
      <c r="R2" s="166"/>
      <c r="S2" s="166"/>
      <c r="T2" s="166"/>
      <c r="U2" s="166"/>
      <c r="V2" s="166"/>
      <c r="W2" s="166"/>
    </row>
    <row r="3" spans="1:23" ht="13.5" thickBot="1">
      <c r="A3" s="1316"/>
      <c r="B3" s="10"/>
      <c r="C3" s="10"/>
      <c r="D3" s="2949" t="s">
        <v>32</v>
      </c>
      <c r="E3" s="2949"/>
      <c r="F3" s="2949"/>
      <c r="G3" s="2949"/>
      <c r="H3" s="2949"/>
      <c r="I3" s="2949"/>
      <c r="J3" s="2949"/>
      <c r="K3" s="2949"/>
      <c r="L3" s="2949"/>
      <c r="M3" s="2949"/>
      <c r="N3" s="2949"/>
      <c r="O3" s="2949"/>
      <c r="P3" s="2949"/>
      <c r="Q3" s="2949"/>
      <c r="R3" s="2949"/>
      <c r="S3" s="2949"/>
      <c r="T3" s="2949"/>
      <c r="U3" s="2949"/>
      <c r="V3" s="2949"/>
      <c r="W3" s="2949"/>
    </row>
    <row r="4" spans="1:23" ht="33" customHeight="1">
      <c r="A4" s="2563" t="s">
        <v>0</v>
      </c>
      <c r="B4" s="2566" t="s">
        <v>1</v>
      </c>
      <c r="C4" s="2566" t="s">
        <v>2</v>
      </c>
      <c r="D4" s="2569" t="s">
        <v>3</v>
      </c>
      <c r="E4" s="2572" t="s">
        <v>4</v>
      </c>
      <c r="F4" s="2575" t="s">
        <v>5</v>
      </c>
      <c r="G4" s="2545" t="s">
        <v>6</v>
      </c>
      <c r="H4" s="2418" t="s">
        <v>756</v>
      </c>
      <c r="I4" s="2419"/>
      <c r="J4" s="2419"/>
      <c r="K4" s="2420"/>
      <c r="L4" s="2542" t="s">
        <v>373</v>
      </c>
      <c r="M4" s="2545" t="s">
        <v>442</v>
      </c>
      <c r="N4" s="2548" t="s">
        <v>21</v>
      </c>
      <c r="O4" s="2549"/>
      <c r="P4" s="2549"/>
      <c r="Q4" s="2550"/>
      <c r="R4" s="513"/>
      <c r="S4" s="513"/>
      <c r="T4" s="513"/>
      <c r="U4" s="513"/>
      <c r="V4" s="513"/>
      <c r="W4" s="513"/>
    </row>
    <row r="5" spans="1:23" ht="28.9" customHeight="1">
      <c r="A5" s="2564"/>
      <c r="B5" s="2567"/>
      <c r="C5" s="2567"/>
      <c r="D5" s="2570"/>
      <c r="E5" s="2573"/>
      <c r="F5" s="2576"/>
      <c r="G5" s="2546"/>
      <c r="H5" s="2551" t="s">
        <v>7</v>
      </c>
      <c r="I5" s="2553" t="s">
        <v>8</v>
      </c>
      <c r="J5" s="2553"/>
      <c r="K5" s="2554" t="s">
        <v>169</v>
      </c>
      <c r="L5" s="2543"/>
      <c r="M5" s="2546"/>
      <c r="N5" s="2556" t="s">
        <v>31</v>
      </c>
      <c r="O5" s="2558" t="s">
        <v>9</v>
      </c>
      <c r="P5" s="2558"/>
      <c r="Q5" s="2559"/>
      <c r="R5" s="513"/>
      <c r="S5" s="513"/>
      <c r="T5" s="513"/>
      <c r="U5" s="513"/>
      <c r="V5" s="513"/>
      <c r="W5" s="513"/>
    </row>
    <row r="6" spans="1:23" ht="77.45" customHeight="1" thickBot="1">
      <c r="A6" s="2565"/>
      <c r="B6" s="2568"/>
      <c r="C6" s="2568"/>
      <c r="D6" s="2571"/>
      <c r="E6" s="2574"/>
      <c r="F6" s="2577"/>
      <c r="G6" s="2547"/>
      <c r="H6" s="2552"/>
      <c r="I6" s="1183" t="s">
        <v>7</v>
      </c>
      <c r="J6" s="1172" t="s">
        <v>10</v>
      </c>
      <c r="K6" s="2555"/>
      <c r="L6" s="2544"/>
      <c r="M6" s="2547"/>
      <c r="N6" s="2557"/>
      <c r="O6" s="493" t="s">
        <v>70</v>
      </c>
      <c r="P6" s="493" t="s">
        <v>371</v>
      </c>
      <c r="Q6" s="494" t="s">
        <v>436</v>
      </c>
      <c r="R6" s="513"/>
      <c r="S6" s="513"/>
      <c r="T6" s="513"/>
      <c r="U6" s="513"/>
      <c r="V6" s="513"/>
      <c r="W6" s="513"/>
    </row>
    <row r="7" spans="1:23" ht="13.5" thickBot="1">
      <c r="A7" s="495" t="s">
        <v>11</v>
      </c>
      <c r="B7" s="2447" t="s">
        <v>953</v>
      </c>
      <c r="C7" s="2448"/>
      <c r="D7" s="2448"/>
      <c r="E7" s="2448"/>
      <c r="F7" s="2448"/>
      <c r="G7" s="2448"/>
      <c r="H7" s="2448"/>
      <c r="I7" s="2448"/>
      <c r="J7" s="2448"/>
      <c r="K7" s="2448"/>
      <c r="L7" s="2448"/>
      <c r="M7" s="2448"/>
      <c r="N7" s="2448"/>
      <c r="O7" s="2448"/>
      <c r="P7" s="2448"/>
      <c r="Q7" s="2449"/>
      <c r="R7" s="513"/>
      <c r="S7" s="513"/>
      <c r="T7" s="513"/>
      <c r="U7" s="513"/>
      <c r="V7" s="513"/>
      <c r="W7" s="513"/>
    </row>
    <row r="8" spans="1:23" ht="36.75" thickBot="1">
      <c r="A8" s="1177" t="s">
        <v>11</v>
      </c>
      <c r="B8" s="1186" t="s">
        <v>11</v>
      </c>
      <c r="C8" s="3894" t="s">
        <v>954</v>
      </c>
      <c r="D8" s="2451"/>
      <c r="E8" s="2451"/>
      <c r="F8" s="2451"/>
      <c r="G8" s="2451"/>
      <c r="H8" s="2451"/>
      <c r="I8" s="2451"/>
      <c r="J8" s="2451"/>
      <c r="K8" s="2451"/>
      <c r="L8" s="2451"/>
      <c r="M8" s="2451"/>
      <c r="N8" s="1972" t="s">
        <v>955</v>
      </c>
      <c r="O8" s="1973">
        <v>20</v>
      </c>
      <c r="P8" s="1973">
        <v>20</v>
      </c>
      <c r="Q8" s="1974">
        <v>20</v>
      </c>
      <c r="R8" s="513"/>
      <c r="S8" s="513"/>
      <c r="T8" s="513"/>
      <c r="U8" s="513"/>
      <c r="V8" s="513"/>
      <c r="W8" s="513"/>
    </row>
    <row r="9" spans="1:23" ht="24">
      <c r="A9" s="2529" t="s">
        <v>11</v>
      </c>
      <c r="B9" s="2532" t="s">
        <v>11</v>
      </c>
      <c r="C9" s="2484" t="s">
        <v>11</v>
      </c>
      <c r="D9" s="3895" t="s">
        <v>956</v>
      </c>
      <c r="E9" s="2441" t="s">
        <v>39</v>
      </c>
      <c r="F9" s="3898" t="s">
        <v>67</v>
      </c>
      <c r="G9" s="1975" t="s">
        <v>957</v>
      </c>
      <c r="H9" s="1812">
        <v>753.7</v>
      </c>
      <c r="I9" s="500">
        <v>753.7</v>
      </c>
      <c r="J9" s="500">
        <v>616.5</v>
      </c>
      <c r="K9" s="1772">
        <v>0</v>
      </c>
      <c r="L9" s="569">
        <v>760</v>
      </c>
      <c r="M9" s="569">
        <v>770</v>
      </c>
      <c r="N9" s="1976" t="s">
        <v>958</v>
      </c>
      <c r="O9" s="1977">
        <v>3000</v>
      </c>
      <c r="P9" s="1977">
        <v>3000</v>
      </c>
      <c r="Q9" s="1978">
        <v>3000</v>
      </c>
      <c r="R9" s="513"/>
      <c r="S9" s="513"/>
      <c r="T9" s="513"/>
      <c r="U9" s="513"/>
      <c r="V9" s="513"/>
      <c r="W9" s="513"/>
    </row>
    <row r="10" spans="1:23">
      <c r="A10" s="2976"/>
      <c r="B10" s="2979"/>
      <c r="C10" s="2494"/>
      <c r="D10" s="3896"/>
      <c r="E10" s="2465"/>
      <c r="F10" s="3899"/>
      <c r="G10" s="1704" t="s">
        <v>35</v>
      </c>
      <c r="H10" s="1816">
        <v>28.9</v>
      </c>
      <c r="I10" s="1332">
        <v>28.9</v>
      </c>
      <c r="J10" s="1332">
        <v>22.6</v>
      </c>
      <c r="K10" s="1720">
        <v>0</v>
      </c>
      <c r="L10" s="1325">
        <v>30</v>
      </c>
      <c r="M10" s="1325">
        <v>30</v>
      </c>
      <c r="N10" s="1174" t="s">
        <v>959</v>
      </c>
      <c r="O10" s="1979">
        <v>150000</v>
      </c>
      <c r="P10" s="1980">
        <v>150000</v>
      </c>
      <c r="Q10" s="1981">
        <v>150000</v>
      </c>
      <c r="R10" s="513"/>
      <c r="S10" s="513"/>
      <c r="T10" s="548"/>
      <c r="U10" s="513"/>
      <c r="V10" s="513"/>
      <c r="W10" s="513"/>
    </row>
    <row r="11" spans="1:23" ht="24">
      <c r="A11" s="2530"/>
      <c r="B11" s="2533"/>
      <c r="C11" s="2535"/>
      <c r="D11" s="3896"/>
      <c r="E11" s="2466"/>
      <c r="F11" s="2540"/>
      <c r="G11" s="1982" t="s">
        <v>170</v>
      </c>
      <c r="H11" s="1816">
        <v>2.8</v>
      </c>
      <c r="I11" s="1332">
        <v>2.8</v>
      </c>
      <c r="J11" s="1332">
        <v>0</v>
      </c>
      <c r="K11" s="1720">
        <v>0</v>
      </c>
      <c r="L11" s="1325">
        <v>3</v>
      </c>
      <c r="M11" s="1325">
        <v>3</v>
      </c>
      <c r="N11" s="1983" t="s">
        <v>960</v>
      </c>
      <c r="O11" s="1979" t="s">
        <v>40</v>
      </c>
      <c r="P11" s="1980" t="s">
        <v>40</v>
      </c>
      <c r="Q11" s="1981" t="s">
        <v>40</v>
      </c>
      <c r="R11" s="513"/>
      <c r="S11" s="513"/>
      <c r="T11" s="548"/>
      <c r="U11" s="513"/>
      <c r="V11" s="513"/>
      <c r="W11" s="513"/>
    </row>
    <row r="12" spans="1:23">
      <c r="A12" s="2530"/>
      <c r="B12" s="2533"/>
      <c r="C12" s="2535"/>
      <c r="D12" s="3896"/>
      <c r="E12" s="2466"/>
      <c r="F12" s="2540"/>
      <c r="G12" s="2294" t="s">
        <v>64</v>
      </c>
      <c r="H12" s="2295">
        <v>61.3</v>
      </c>
      <c r="I12" s="2295">
        <v>61.3</v>
      </c>
      <c r="J12" s="2295">
        <v>1.4</v>
      </c>
      <c r="K12" s="2296">
        <v>0</v>
      </c>
      <c r="L12" s="1841"/>
      <c r="M12" s="1841"/>
      <c r="N12" s="3900" t="s">
        <v>961</v>
      </c>
      <c r="O12" s="3901" t="s">
        <v>40</v>
      </c>
      <c r="P12" s="3901" t="s">
        <v>40</v>
      </c>
      <c r="Q12" s="3904" t="s">
        <v>40</v>
      </c>
      <c r="R12" s="490"/>
      <c r="S12" s="513"/>
      <c r="T12" s="548"/>
      <c r="U12" s="513"/>
      <c r="V12" s="513"/>
      <c r="W12" s="513"/>
    </row>
    <row r="13" spans="1:23" s="486" customFormat="1">
      <c r="A13" s="2530"/>
      <c r="B13" s="2533"/>
      <c r="C13" s="2535"/>
      <c r="D13" s="3896"/>
      <c r="E13" s="2466"/>
      <c r="F13" s="2540"/>
      <c r="G13" s="1984" t="s">
        <v>51</v>
      </c>
      <c r="H13" s="2301">
        <v>36.597999999999999</v>
      </c>
      <c r="I13" s="2302">
        <v>36.597999999999999</v>
      </c>
      <c r="J13" s="1353"/>
      <c r="K13" s="1354"/>
      <c r="L13" s="1346"/>
      <c r="M13" s="1346"/>
      <c r="N13" s="2453"/>
      <c r="O13" s="3902"/>
      <c r="P13" s="3902"/>
      <c r="Q13" s="3905"/>
      <c r="R13" s="490"/>
      <c r="S13" s="513"/>
      <c r="T13" s="548"/>
      <c r="U13" s="513"/>
      <c r="V13" s="513"/>
      <c r="W13" s="513"/>
    </row>
    <row r="14" spans="1:23" ht="13.5" thickBot="1">
      <c r="A14" s="2531"/>
      <c r="B14" s="2534"/>
      <c r="C14" s="2485"/>
      <c r="D14" s="3897"/>
      <c r="E14" s="2442"/>
      <c r="F14" s="2541"/>
      <c r="G14" s="499" t="s">
        <v>12</v>
      </c>
      <c r="H14" s="2297">
        <f>SUM(H9:H13)</f>
        <v>883.29799999999989</v>
      </c>
      <c r="I14" s="2297">
        <f>SUM(I9:I13)</f>
        <v>883.29799999999989</v>
      </c>
      <c r="J14" s="1822">
        <f>SUM(J9:J12)</f>
        <v>640.5</v>
      </c>
      <c r="K14" s="1783">
        <f>SUM(K9:K12)</f>
        <v>0</v>
      </c>
      <c r="L14" s="1362">
        <f t="shared" ref="L14:M14" si="0">SUM(L9:L11)</f>
        <v>793</v>
      </c>
      <c r="M14" s="1362">
        <f t="shared" si="0"/>
        <v>803</v>
      </c>
      <c r="N14" s="2929"/>
      <c r="O14" s="3903"/>
      <c r="P14" s="3903"/>
      <c r="Q14" s="3906"/>
      <c r="R14" s="490"/>
      <c r="S14" s="513"/>
      <c r="T14" s="548"/>
      <c r="U14" s="513"/>
      <c r="V14" s="513"/>
      <c r="W14" s="513"/>
    </row>
    <row r="15" spans="1:23" ht="13.5" thickBot="1">
      <c r="A15" s="1177" t="s">
        <v>11</v>
      </c>
      <c r="B15" s="1180" t="s">
        <v>11</v>
      </c>
      <c r="C15" s="2508" t="s">
        <v>53</v>
      </c>
      <c r="D15" s="2439" t="s">
        <v>962</v>
      </c>
      <c r="E15" s="2513" t="s">
        <v>39</v>
      </c>
      <c r="F15" s="2515" t="s">
        <v>67</v>
      </c>
      <c r="G15" s="517" t="s">
        <v>35</v>
      </c>
      <c r="H15" s="514">
        <v>39</v>
      </c>
      <c r="I15" s="515">
        <v>39</v>
      </c>
      <c r="J15" s="515">
        <v>0</v>
      </c>
      <c r="K15" s="516">
        <v>0</v>
      </c>
      <c r="L15" s="1338">
        <v>40</v>
      </c>
      <c r="M15" s="564">
        <v>41</v>
      </c>
      <c r="N15" s="3891" t="s">
        <v>963</v>
      </c>
      <c r="O15" s="3882">
        <v>100</v>
      </c>
      <c r="P15" s="3882">
        <v>100</v>
      </c>
      <c r="Q15" s="3885">
        <v>100</v>
      </c>
      <c r="R15" s="490"/>
      <c r="S15" s="513"/>
      <c r="T15" s="548"/>
      <c r="U15" s="513"/>
      <c r="V15" s="513"/>
      <c r="W15" s="513"/>
    </row>
    <row r="16" spans="1:23">
      <c r="A16" s="1178"/>
      <c r="B16" s="1181"/>
      <c r="C16" s="2494"/>
      <c r="D16" s="2464"/>
      <c r="E16" s="2465"/>
      <c r="F16" s="2519"/>
      <c r="G16" s="2042" t="s">
        <v>51</v>
      </c>
      <c r="H16" s="2303">
        <v>306.06400000000002</v>
      </c>
      <c r="I16" s="2304">
        <v>306.06400000000002</v>
      </c>
      <c r="J16" s="2304">
        <v>0</v>
      </c>
      <c r="K16" s="516">
        <v>0</v>
      </c>
      <c r="L16" s="1338">
        <v>0</v>
      </c>
      <c r="M16" s="564">
        <v>0</v>
      </c>
      <c r="N16" s="3892"/>
      <c r="O16" s="3883"/>
      <c r="P16" s="3883"/>
      <c r="Q16" s="3886"/>
      <c r="R16" s="490"/>
      <c r="S16" s="1988"/>
      <c r="T16" s="548"/>
      <c r="U16" s="513"/>
      <c r="V16" s="513"/>
      <c r="W16" s="513"/>
    </row>
    <row r="17" spans="1:23" ht="71.45" customHeight="1" thickBot="1">
      <c r="A17" s="1179"/>
      <c r="B17" s="1182"/>
      <c r="C17" s="2509"/>
      <c r="D17" s="2440"/>
      <c r="E17" s="2514"/>
      <c r="F17" s="2516"/>
      <c r="G17" s="499" t="s">
        <v>12</v>
      </c>
      <c r="H17" s="2298">
        <f t="shared" ref="H17:M17" si="1">H15+H16</f>
        <v>345.06400000000002</v>
      </c>
      <c r="I17" s="2299">
        <f t="shared" si="1"/>
        <v>345.06400000000002</v>
      </c>
      <c r="J17" s="2299">
        <f t="shared" si="1"/>
        <v>0</v>
      </c>
      <c r="K17" s="1989">
        <f t="shared" si="1"/>
        <v>0</v>
      </c>
      <c r="L17" s="1990">
        <f t="shared" si="1"/>
        <v>40</v>
      </c>
      <c r="M17" s="1990">
        <f t="shared" si="1"/>
        <v>41</v>
      </c>
      <c r="N17" s="3893"/>
      <c r="O17" s="3884"/>
      <c r="P17" s="3884"/>
      <c r="Q17" s="3887"/>
      <c r="R17" s="490"/>
      <c r="S17" s="513"/>
      <c r="T17" s="548"/>
      <c r="U17" s="513"/>
      <c r="V17" s="513"/>
      <c r="W17" s="513"/>
    </row>
    <row r="18" spans="1:23">
      <c r="A18" s="1177" t="s">
        <v>11</v>
      </c>
      <c r="B18" s="1180" t="s">
        <v>11</v>
      </c>
      <c r="C18" s="2508" t="s">
        <v>36</v>
      </c>
      <c r="D18" s="3874" t="s">
        <v>964</v>
      </c>
      <c r="E18" s="2513" t="s">
        <v>39</v>
      </c>
      <c r="F18" s="2515" t="s">
        <v>67</v>
      </c>
      <c r="G18" s="838" t="s">
        <v>65</v>
      </c>
      <c r="H18" s="1857">
        <v>10.9</v>
      </c>
      <c r="I18" s="839">
        <v>10.9</v>
      </c>
      <c r="J18" s="839">
        <v>9.6</v>
      </c>
      <c r="K18" s="1858">
        <v>0</v>
      </c>
      <c r="L18" s="1991">
        <v>11</v>
      </c>
      <c r="M18" s="1991">
        <v>11</v>
      </c>
      <c r="N18" s="3234" t="s">
        <v>965</v>
      </c>
      <c r="O18" s="1992">
        <v>266</v>
      </c>
      <c r="P18" s="1992">
        <v>280</v>
      </c>
      <c r="Q18" s="56">
        <v>280</v>
      </c>
      <c r="R18" s="490"/>
      <c r="S18" s="513"/>
      <c r="T18" s="548"/>
      <c r="U18" s="513"/>
      <c r="V18" s="513"/>
      <c r="W18" s="513"/>
    </row>
    <row r="19" spans="1:23">
      <c r="A19" s="1178"/>
      <c r="B19" s="1181"/>
      <c r="C19" s="2494"/>
      <c r="D19" s="3875"/>
      <c r="E19" s="2465"/>
      <c r="F19" s="2519"/>
      <c r="G19" s="1993"/>
      <c r="H19" s="1905"/>
      <c r="I19" s="841"/>
      <c r="J19" s="841"/>
      <c r="K19" s="842"/>
      <c r="L19" s="1906"/>
      <c r="M19" s="1906"/>
      <c r="N19" s="3888"/>
      <c r="O19" s="1994"/>
      <c r="P19" s="1994"/>
      <c r="Q19" s="60"/>
      <c r="R19" s="490"/>
      <c r="S19" s="513"/>
      <c r="T19" s="548"/>
      <c r="U19" s="513"/>
      <c r="V19" s="513"/>
      <c r="W19" s="513"/>
    </row>
    <row r="20" spans="1:23" ht="23.45" customHeight="1" thickBot="1">
      <c r="A20" s="1179"/>
      <c r="B20" s="1182"/>
      <c r="C20" s="2509"/>
      <c r="D20" s="3876"/>
      <c r="E20" s="2514"/>
      <c r="F20" s="2516"/>
      <c r="G20" s="1995"/>
      <c r="H20" s="1996">
        <f>+H18+H19</f>
        <v>10.9</v>
      </c>
      <c r="I20" s="1996">
        <f t="shared" ref="I20:M20" si="2">+I18+I19</f>
        <v>10.9</v>
      </c>
      <c r="J20" s="1996">
        <f t="shared" si="2"/>
        <v>9.6</v>
      </c>
      <c r="K20" s="1783">
        <f t="shared" si="2"/>
        <v>0</v>
      </c>
      <c r="L20" s="1362">
        <f t="shared" si="2"/>
        <v>11</v>
      </c>
      <c r="M20" s="1362">
        <f t="shared" si="2"/>
        <v>11</v>
      </c>
      <c r="N20" s="3889"/>
      <c r="O20" s="1615"/>
      <c r="P20" s="1615"/>
      <c r="Q20" s="65"/>
      <c r="R20" s="162"/>
      <c r="S20" s="1997"/>
      <c r="T20" s="1998"/>
      <c r="U20" s="1997"/>
      <c r="V20" s="1997"/>
      <c r="W20" s="1997"/>
    </row>
    <row r="21" spans="1:23">
      <c r="A21" s="1177" t="s">
        <v>11</v>
      </c>
      <c r="B21" s="1180" t="s">
        <v>11</v>
      </c>
      <c r="C21" s="2508" t="s">
        <v>54</v>
      </c>
      <c r="D21" s="3874" t="s">
        <v>966</v>
      </c>
      <c r="E21" s="2513" t="s">
        <v>39</v>
      </c>
      <c r="F21" s="2515" t="s">
        <v>67</v>
      </c>
      <c r="G21" s="838"/>
      <c r="H21" s="1857">
        <v>0</v>
      </c>
      <c r="I21" s="839">
        <v>0</v>
      </c>
      <c r="J21" s="839">
        <v>0</v>
      </c>
      <c r="K21" s="1858">
        <v>0</v>
      </c>
      <c r="L21" s="1991">
        <v>0</v>
      </c>
      <c r="M21" s="1991">
        <v>0</v>
      </c>
      <c r="N21" s="3234" t="s">
        <v>967</v>
      </c>
      <c r="O21" s="1992">
        <v>1</v>
      </c>
      <c r="P21" s="1992"/>
      <c r="Q21" s="56"/>
      <c r="R21" s="162"/>
      <c r="S21" s="1997"/>
      <c r="T21" s="1998"/>
      <c r="U21" s="1997"/>
      <c r="V21" s="1997"/>
      <c r="W21" s="1997"/>
    </row>
    <row r="22" spans="1:23">
      <c r="A22" s="1178"/>
      <c r="B22" s="1181"/>
      <c r="C22" s="2494"/>
      <c r="D22" s="3875"/>
      <c r="E22" s="2465"/>
      <c r="F22" s="2519"/>
      <c r="G22" s="1993"/>
      <c r="H22" s="1905"/>
      <c r="I22" s="841"/>
      <c r="J22" s="841"/>
      <c r="K22" s="842"/>
      <c r="L22" s="1906"/>
      <c r="M22" s="1906"/>
      <c r="N22" s="3890"/>
      <c r="O22" s="384"/>
      <c r="P22" s="384"/>
      <c r="Q22" s="1743"/>
      <c r="R22" s="162"/>
      <c r="S22" s="1997"/>
      <c r="T22" s="1998"/>
      <c r="U22" s="1997"/>
      <c r="V22" s="1997"/>
      <c r="W22" s="1997"/>
    </row>
    <row r="23" spans="1:23" ht="30.6" customHeight="1" thickBot="1">
      <c r="A23" s="1179"/>
      <c r="B23" s="1182"/>
      <c r="C23" s="2509"/>
      <c r="D23" s="3876"/>
      <c r="E23" s="2514"/>
      <c r="F23" s="2516"/>
      <c r="G23" s="1995"/>
      <c r="H23" s="1996">
        <f>+H21+H22</f>
        <v>0</v>
      </c>
      <c r="I23" s="1996">
        <f t="shared" ref="I23:M23" si="3">+I21+I22</f>
        <v>0</v>
      </c>
      <c r="J23" s="1996">
        <f t="shared" si="3"/>
        <v>0</v>
      </c>
      <c r="K23" s="1783">
        <f t="shared" si="3"/>
        <v>0</v>
      </c>
      <c r="L23" s="1362">
        <f t="shared" si="3"/>
        <v>0</v>
      </c>
      <c r="M23" s="1362">
        <f t="shared" si="3"/>
        <v>0</v>
      </c>
      <c r="N23" s="1999" t="s">
        <v>968</v>
      </c>
      <c r="O23" s="1615">
        <v>100</v>
      </c>
      <c r="P23" s="1615"/>
      <c r="Q23" s="65"/>
      <c r="R23" s="162"/>
      <c r="S23" s="1997"/>
      <c r="T23" s="1998"/>
      <c r="U23" s="1997"/>
      <c r="V23" s="1997"/>
      <c r="W23" s="1997"/>
    </row>
    <row r="24" spans="1:23" ht="13.5" thickBot="1">
      <c r="A24" s="507" t="s">
        <v>11</v>
      </c>
      <c r="B24" s="3877" t="s">
        <v>14</v>
      </c>
      <c r="C24" s="3877"/>
      <c r="D24" s="3877"/>
      <c r="E24" s="3877"/>
      <c r="F24" s="3877"/>
      <c r="G24" s="3878"/>
      <c r="H24" s="2000">
        <f>+H25</f>
        <v>1239.2619999999999</v>
      </c>
      <c r="I24" s="2000">
        <f t="shared" ref="I24:M24" si="4">+I25</f>
        <v>1239.2619999999999</v>
      </c>
      <c r="J24" s="2000">
        <f t="shared" si="4"/>
        <v>650.1</v>
      </c>
      <c r="K24" s="2000">
        <f t="shared" si="4"/>
        <v>0</v>
      </c>
      <c r="L24" s="2000">
        <f t="shared" si="4"/>
        <v>844</v>
      </c>
      <c r="M24" s="2000">
        <f t="shared" si="4"/>
        <v>855</v>
      </c>
      <c r="N24" s="2001"/>
      <c r="O24" s="2001"/>
      <c r="P24" s="2001"/>
      <c r="Q24" s="2002"/>
      <c r="R24" s="162"/>
      <c r="S24" s="1997"/>
      <c r="T24" s="1998"/>
      <c r="U24" s="1997"/>
      <c r="V24" s="1997"/>
      <c r="W24" s="1997"/>
    </row>
    <row r="25" spans="1:23" ht="13.5" thickBot="1">
      <c r="A25" s="496" t="s">
        <v>11</v>
      </c>
      <c r="B25" s="2003" t="s">
        <v>11</v>
      </c>
      <c r="C25" s="3879" t="s">
        <v>56</v>
      </c>
      <c r="D25" s="3880"/>
      <c r="E25" s="3880"/>
      <c r="F25" s="3880"/>
      <c r="G25" s="3881"/>
      <c r="H25" s="2004">
        <f t="shared" ref="H25:M25" si="5">H14+H17+H20</f>
        <v>1239.2619999999999</v>
      </c>
      <c r="I25" s="2004">
        <f t="shared" si="5"/>
        <v>1239.2619999999999</v>
      </c>
      <c r="J25" s="2004">
        <f t="shared" si="5"/>
        <v>650.1</v>
      </c>
      <c r="K25" s="2004">
        <f t="shared" si="5"/>
        <v>0</v>
      </c>
      <c r="L25" s="2004">
        <f t="shared" si="5"/>
        <v>844</v>
      </c>
      <c r="M25" s="2004">
        <f t="shared" si="5"/>
        <v>855</v>
      </c>
      <c r="N25" s="2005"/>
      <c r="O25" s="2006"/>
      <c r="P25" s="2006"/>
      <c r="Q25" s="2007"/>
      <c r="R25" s="162"/>
      <c r="S25" s="1997"/>
      <c r="T25" s="1998"/>
      <c r="U25" s="1997"/>
      <c r="V25" s="1997"/>
      <c r="W25" s="1997"/>
    </row>
    <row r="26" spans="1:23" ht="13.5" thickBot="1">
      <c r="A26" s="12"/>
      <c r="B26" s="2429" t="s">
        <v>15</v>
      </c>
      <c r="C26" s="2429"/>
      <c r="D26" s="2429"/>
      <c r="E26" s="2429"/>
      <c r="F26" s="2429"/>
      <c r="G26" s="2429"/>
      <c r="H26" s="2300">
        <f>H24</f>
        <v>1239.2619999999999</v>
      </c>
      <c r="I26" s="2300">
        <f t="shared" ref="I26:M26" si="6">I24</f>
        <v>1239.2619999999999</v>
      </c>
      <c r="J26" s="2300">
        <f t="shared" si="6"/>
        <v>650.1</v>
      </c>
      <c r="K26" s="2300">
        <f t="shared" si="6"/>
        <v>0</v>
      </c>
      <c r="L26" s="846">
        <f t="shared" si="6"/>
        <v>844</v>
      </c>
      <c r="M26" s="846">
        <f t="shared" si="6"/>
        <v>855</v>
      </c>
      <c r="N26" s="2430"/>
      <c r="O26" s="2431"/>
      <c r="P26" s="2431"/>
      <c r="Q26" s="2432"/>
      <c r="R26" s="513"/>
      <c r="S26" s="513"/>
      <c r="T26" s="513"/>
      <c r="U26" s="513"/>
      <c r="V26" s="513"/>
      <c r="W26" s="513"/>
    </row>
    <row r="27" spans="1:23">
      <c r="A27" s="487"/>
      <c r="B27" s="487"/>
      <c r="C27" s="490"/>
      <c r="D27" s="560"/>
      <c r="E27" s="538"/>
      <c r="F27" s="512"/>
      <c r="G27" s="512"/>
      <c r="H27" s="512"/>
      <c r="I27" s="512"/>
      <c r="J27" s="512"/>
      <c r="K27" s="512"/>
      <c r="L27" s="512"/>
      <c r="M27" s="512"/>
      <c r="N27" s="487"/>
      <c r="O27" s="537"/>
      <c r="P27" s="487"/>
      <c r="Q27" s="487"/>
      <c r="R27" s="513"/>
      <c r="S27" s="513"/>
      <c r="T27" s="513"/>
      <c r="U27" s="513"/>
      <c r="V27" s="513"/>
      <c r="W27" s="513"/>
    </row>
    <row r="28" spans="1:23">
      <c r="A28" s="487"/>
      <c r="B28" s="487"/>
      <c r="C28" s="490"/>
      <c r="D28" s="560"/>
      <c r="E28" s="538"/>
      <c r="F28" s="512"/>
      <c r="G28" s="512"/>
      <c r="H28" s="512"/>
      <c r="I28" s="512"/>
      <c r="J28" s="512"/>
      <c r="K28" s="512"/>
      <c r="L28" s="512"/>
      <c r="M28" s="512"/>
      <c r="N28" s="487"/>
      <c r="O28" s="537"/>
      <c r="P28" s="487"/>
      <c r="Q28" s="487"/>
      <c r="R28" s="513"/>
      <c r="S28" s="513"/>
      <c r="T28" s="513"/>
      <c r="U28" s="513"/>
      <c r="V28" s="513"/>
      <c r="W28" s="513"/>
    </row>
    <row r="29" spans="1:23" ht="13.5" thickBot="1">
      <c r="A29" s="487"/>
      <c r="B29" s="487"/>
      <c r="C29" s="490"/>
      <c r="D29" s="560"/>
      <c r="E29" s="538"/>
      <c r="F29" s="2435" t="s">
        <v>16</v>
      </c>
      <c r="G29" s="2436"/>
      <c r="H29" s="2436"/>
      <c r="I29" s="2436"/>
      <c r="J29" s="2436"/>
      <c r="K29" s="2436"/>
      <c r="L29" s="2436"/>
      <c r="M29" s="2436"/>
      <c r="N29" s="487"/>
      <c r="O29" s="537"/>
      <c r="P29" s="487"/>
      <c r="Q29" s="487"/>
      <c r="R29" s="513"/>
      <c r="S29" s="513"/>
      <c r="T29" s="513"/>
      <c r="U29" s="513"/>
      <c r="V29" s="513"/>
      <c r="W29" s="513"/>
    </row>
    <row r="30" spans="1:23" ht="13.5" thickBot="1">
      <c r="A30" s="487"/>
      <c r="B30" s="487"/>
      <c r="C30" s="487"/>
      <c r="D30" s="2415" t="s">
        <v>17</v>
      </c>
      <c r="E30" s="2416"/>
      <c r="F30" s="2416"/>
      <c r="G30" s="2416"/>
      <c r="H30" s="2417"/>
      <c r="I30" s="2881" t="s">
        <v>713</v>
      </c>
      <c r="J30" s="2882"/>
      <c r="K30" s="2882"/>
      <c r="L30" s="2883"/>
      <c r="M30" s="487"/>
      <c r="N30" s="487"/>
      <c r="O30" s="537"/>
      <c r="P30" s="487"/>
      <c r="Q30" s="487"/>
      <c r="R30" s="513"/>
      <c r="S30" s="513"/>
      <c r="T30" s="513"/>
      <c r="U30" s="513"/>
      <c r="V30" s="513"/>
      <c r="W30" s="513"/>
    </row>
    <row r="31" spans="1:23" ht="13.5" thickBot="1">
      <c r="A31" s="487"/>
      <c r="B31" s="487"/>
      <c r="C31" s="487"/>
      <c r="D31" s="3866" t="s">
        <v>18</v>
      </c>
      <c r="E31" s="2406"/>
      <c r="F31" s="2406"/>
      <c r="G31" s="2406"/>
      <c r="H31" s="2407"/>
      <c r="I31" s="3867">
        <f>I32+I33+I34+I35+I37</f>
        <v>1239.2619999999999</v>
      </c>
      <c r="J31" s="3868"/>
      <c r="K31" s="3868"/>
      <c r="L31" s="3869"/>
      <c r="M31" s="487"/>
      <c r="N31" s="487"/>
      <c r="O31" s="537"/>
      <c r="P31" s="487"/>
      <c r="Q31" s="487"/>
      <c r="R31" s="513"/>
      <c r="S31" s="513"/>
      <c r="T31" s="513"/>
      <c r="U31" s="513"/>
      <c r="V31" s="513"/>
      <c r="W31" s="513"/>
    </row>
    <row r="32" spans="1:23">
      <c r="A32" s="487"/>
      <c r="B32" s="487"/>
      <c r="C32" s="487"/>
      <c r="D32" s="3860" t="s">
        <v>160</v>
      </c>
      <c r="E32" s="2394"/>
      <c r="F32" s="2394"/>
      <c r="G32" s="2394"/>
      <c r="H32" s="2421"/>
      <c r="I32" s="3871">
        <f>H10+H15</f>
        <v>67.900000000000006</v>
      </c>
      <c r="J32" s="3872"/>
      <c r="K32" s="3872"/>
      <c r="L32" s="3873"/>
      <c r="M32" s="487"/>
      <c r="N32" s="2008"/>
      <c r="O32" s="2009"/>
      <c r="P32" s="487"/>
      <c r="Q32" s="487"/>
      <c r="R32" s="513"/>
      <c r="S32" s="513"/>
      <c r="T32" s="513"/>
      <c r="U32" s="513"/>
      <c r="V32" s="513"/>
      <c r="W32" s="513"/>
    </row>
    <row r="33" spans="1:23">
      <c r="A33" s="487"/>
      <c r="B33" s="487"/>
      <c r="C33" s="487"/>
      <c r="D33" s="3870" t="s">
        <v>969</v>
      </c>
      <c r="E33" s="2384"/>
      <c r="F33" s="2384"/>
      <c r="G33" s="2384"/>
      <c r="H33" s="2414"/>
      <c r="I33" s="3861">
        <f>+H11</f>
        <v>2.8</v>
      </c>
      <c r="J33" s="3780"/>
      <c r="K33" s="3780"/>
      <c r="L33" s="3781"/>
      <c r="M33" s="487"/>
      <c r="N33" s="487"/>
      <c r="O33" s="537"/>
      <c r="P33" s="487"/>
      <c r="Q33" s="487"/>
      <c r="R33" s="513"/>
      <c r="S33" s="513"/>
      <c r="T33" s="513"/>
      <c r="U33" s="513"/>
      <c r="V33" s="513"/>
      <c r="W33" s="513"/>
    </row>
    <row r="34" spans="1:23">
      <c r="A34" s="487"/>
      <c r="B34" s="487"/>
      <c r="C34" s="487"/>
      <c r="D34" s="3870" t="s">
        <v>161</v>
      </c>
      <c r="E34" s="2384"/>
      <c r="F34" s="2384"/>
      <c r="G34" s="2384"/>
      <c r="H34" s="2414"/>
      <c r="I34" s="3861">
        <f>H9+H18</f>
        <v>764.6</v>
      </c>
      <c r="J34" s="3780"/>
      <c r="K34" s="3780"/>
      <c r="L34" s="3781"/>
      <c r="M34" s="1811"/>
      <c r="N34" s="1811"/>
      <c r="O34" s="1811"/>
      <c r="P34" s="1811"/>
      <c r="Q34" s="1811"/>
      <c r="R34" s="513"/>
      <c r="S34" s="513"/>
      <c r="T34" s="513"/>
      <c r="U34" s="513"/>
      <c r="V34" s="513"/>
      <c r="W34" s="513"/>
    </row>
    <row r="35" spans="1:23">
      <c r="A35" s="487"/>
      <c r="B35" s="487"/>
      <c r="C35" s="487"/>
      <c r="D35" s="2755" t="s">
        <v>758</v>
      </c>
      <c r="E35" s="2412"/>
      <c r="F35" s="2412"/>
      <c r="G35" s="2412"/>
      <c r="H35" s="2413"/>
      <c r="I35" s="3861">
        <v>342.66199999999998</v>
      </c>
      <c r="J35" s="3780"/>
      <c r="K35" s="3780"/>
      <c r="L35" s="3781"/>
      <c r="M35" s="487"/>
      <c r="N35" s="487"/>
      <c r="O35" s="537"/>
      <c r="P35" s="487"/>
      <c r="Q35" s="487"/>
      <c r="R35" s="513"/>
      <c r="S35" s="513"/>
      <c r="T35" s="513"/>
      <c r="U35" s="513"/>
      <c r="V35" s="513"/>
      <c r="W35" s="513"/>
    </row>
    <row r="36" spans="1:23">
      <c r="A36" s="487"/>
      <c r="B36" s="487"/>
      <c r="C36" s="487"/>
      <c r="D36" s="3860" t="s">
        <v>162</v>
      </c>
      <c r="E36" s="2394"/>
      <c r="F36" s="2394"/>
      <c r="G36" s="2394"/>
      <c r="H36" s="2395"/>
      <c r="I36" s="3861">
        <v>0</v>
      </c>
      <c r="J36" s="3780"/>
      <c r="K36" s="3780"/>
      <c r="L36" s="3781"/>
      <c r="M36" s="487"/>
      <c r="N36" s="487"/>
      <c r="O36" s="537"/>
      <c r="P36" s="487"/>
      <c r="Q36" s="487"/>
      <c r="R36" s="513"/>
      <c r="S36" s="513"/>
      <c r="T36" s="513"/>
      <c r="U36" s="513"/>
      <c r="V36" s="513"/>
      <c r="W36" s="513"/>
    </row>
    <row r="37" spans="1:23" ht="13.5" thickBot="1">
      <c r="A37" s="487"/>
      <c r="B37" s="487"/>
      <c r="C37" s="487"/>
      <c r="D37" s="2776" t="s">
        <v>163</v>
      </c>
      <c r="E37" s="2400"/>
      <c r="F37" s="2400"/>
      <c r="G37" s="2400"/>
      <c r="H37" s="2401"/>
      <c r="I37" s="3865">
        <f>+H12</f>
        <v>61.3</v>
      </c>
      <c r="J37" s="3774"/>
      <c r="K37" s="3774"/>
      <c r="L37" s="3775"/>
      <c r="M37" s="487"/>
      <c r="N37" s="487"/>
      <c r="O37" s="537"/>
      <c r="P37" s="487"/>
      <c r="Q37" s="487"/>
      <c r="R37" s="559"/>
      <c r="S37" s="559"/>
      <c r="T37" s="559"/>
      <c r="U37" s="559"/>
      <c r="V37" s="559"/>
      <c r="W37" s="559"/>
    </row>
    <row r="38" spans="1:23" ht="13.5" thickBot="1">
      <c r="A38" s="487"/>
      <c r="B38" s="487"/>
      <c r="C38" s="487"/>
      <c r="D38" s="3866" t="s">
        <v>19</v>
      </c>
      <c r="E38" s="2406"/>
      <c r="F38" s="2406"/>
      <c r="G38" s="2406"/>
      <c r="H38" s="2407"/>
      <c r="I38" s="3867">
        <f>I39*1</f>
        <v>0</v>
      </c>
      <c r="J38" s="3868"/>
      <c r="K38" s="3868"/>
      <c r="L38" s="3869"/>
      <c r="M38" s="487"/>
      <c r="N38" s="487"/>
      <c r="O38" s="537"/>
      <c r="P38" s="487"/>
      <c r="Q38" s="487"/>
      <c r="R38" s="559"/>
      <c r="S38" s="559"/>
      <c r="T38" s="559"/>
      <c r="U38" s="559"/>
      <c r="V38" s="559"/>
      <c r="W38" s="559"/>
    </row>
    <row r="39" spans="1:23" ht="13.5" thickBot="1">
      <c r="A39" s="487"/>
      <c r="B39" s="487"/>
      <c r="C39" s="487"/>
      <c r="D39" s="3870" t="s">
        <v>164</v>
      </c>
      <c r="E39" s="2384"/>
      <c r="F39" s="2384"/>
      <c r="G39" s="2384"/>
      <c r="H39" s="2385"/>
      <c r="I39" s="3780">
        <v>0</v>
      </c>
      <c r="J39" s="3780"/>
      <c r="K39" s="3780"/>
      <c r="L39" s="3781"/>
      <c r="M39" s="487"/>
      <c r="N39" s="487"/>
      <c r="O39" s="537"/>
      <c r="P39" s="487"/>
      <c r="Q39" s="487"/>
      <c r="R39" s="559"/>
      <c r="S39" s="559"/>
      <c r="T39" s="559"/>
      <c r="U39" s="559"/>
      <c r="V39" s="559"/>
      <c r="W39" s="559"/>
    </row>
    <row r="40" spans="1:23" ht="13.5" thickBot="1">
      <c r="A40" s="487"/>
      <c r="B40" s="487"/>
      <c r="C40" s="487"/>
      <c r="D40" s="3862" t="s">
        <v>20</v>
      </c>
      <c r="E40" s="2389"/>
      <c r="F40" s="2389"/>
      <c r="G40" s="2389"/>
      <c r="H40" s="2390"/>
      <c r="I40" s="3863">
        <f>I38+I31</f>
        <v>1239.2619999999999</v>
      </c>
      <c r="J40" s="3863"/>
      <c r="K40" s="3863"/>
      <c r="L40" s="3864"/>
      <c r="M40" s="487"/>
      <c r="N40" s="487"/>
      <c r="O40" s="537"/>
      <c r="P40" s="487"/>
      <c r="Q40" s="487"/>
      <c r="R40" s="513"/>
      <c r="S40" s="513"/>
      <c r="T40" s="513"/>
      <c r="U40" s="513"/>
      <c r="V40" s="513"/>
      <c r="W40" s="513"/>
    </row>
  </sheetData>
  <mergeCells count="75">
    <mergeCell ref="N1:Q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B7:Q7"/>
    <mergeCell ref="C8:M8"/>
    <mergeCell ref="A9:A14"/>
    <mergeCell ref="B9:B14"/>
    <mergeCell ref="C9:C14"/>
    <mergeCell ref="D9:D14"/>
    <mergeCell ref="E9:E14"/>
    <mergeCell ref="F9:F14"/>
    <mergeCell ref="N12:N14"/>
    <mergeCell ref="O12:O14"/>
    <mergeCell ref="P12:P14"/>
    <mergeCell ref="Q12:Q14"/>
    <mergeCell ref="C25:G25"/>
    <mergeCell ref="B26:G26"/>
    <mergeCell ref="O15:O17"/>
    <mergeCell ref="P15:P17"/>
    <mergeCell ref="Q15:Q17"/>
    <mergeCell ref="N18:N20"/>
    <mergeCell ref="C21:C23"/>
    <mergeCell ref="D21:D23"/>
    <mergeCell ref="E21:E23"/>
    <mergeCell ref="F21:F23"/>
    <mergeCell ref="N21:N22"/>
    <mergeCell ref="C15:C17"/>
    <mergeCell ref="D15:D17"/>
    <mergeCell ref="E15:E17"/>
    <mergeCell ref="F15:F17"/>
    <mergeCell ref="N15:N17"/>
    <mergeCell ref="C18:C20"/>
    <mergeCell ref="D18:D20"/>
    <mergeCell ref="E18:E20"/>
    <mergeCell ref="F18:F20"/>
    <mergeCell ref="B24:G24"/>
    <mergeCell ref="N26:Q26"/>
    <mergeCell ref="F29:M29"/>
    <mergeCell ref="D31:H31"/>
    <mergeCell ref="I31:L31"/>
    <mergeCell ref="D32:H32"/>
    <mergeCell ref="I32:L32"/>
    <mergeCell ref="D30:H30"/>
    <mergeCell ref="I30:L30"/>
    <mergeCell ref="D33:H33"/>
    <mergeCell ref="I33:L33"/>
    <mergeCell ref="D34:H34"/>
    <mergeCell ref="I34:L34"/>
    <mergeCell ref="D35:H35"/>
    <mergeCell ref="I35:L35"/>
    <mergeCell ref="D36:H36"/>
    <mergeCell ref="I36:L36"/>
    <mergeCell ref="D40:H40"/>
    <mergeCell ref="I40:L40"/>
    <mergeCell ref="D37:H37"/>
    <mergeCell ref="I37:L37"/>
    <mergeCell ref="D38:H38"/>
    <mergeCell ref="I38:L38"/>
    <mergeCell ref="D39:H39"/>
    <mergeCell ref="I39:L3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C25" sqref="C25"/>
    </sheetView>
  </sheetViews>
  <sheetFormatPr defaultRowHeight="12.75"/>
  <cols>
    <col min="2" max="2" width="10.7109375" customWidth="1"/>
    <col min="3" max="3" width="53.28515625" customWidth="1"/>
  </cols>
  <sheetData>
    <row r="2" spans="2:3" ht="13.5" thickBot="1">
      <c r="C2" t="s">
        <v>30</v>
      </c>
    </row>
    <row r="3" spans="2:3" ht="32.25" thickBot="1">
      <c r="B3" s="2" t="s">
        <v>22</v>
      </c>
      <c r="C3" s="3" t="s">
        <v>23</v>
      </c>
    </row>
    <row r="4" spans="2:3" ht="14.25" customHeight="1">
      <c r="B4" s="8">
        <v>0</v>
      </c>
      <c r="C4" s="9" t="s">
        <v>24</v>
      </c>
    </row>
    <row r="5" spans="2:3" ht="14.25" customHeight="1">
      <c r="B5" s="4">
        <v>1</v>
      </c>
      <c r="C5" s="5" t="s">
        <v>26</v>
      </c>
    </row>
    <row r="6" spans="2:3" ht="14.25" customHeight="1">
      <c r="B6" s="4">
        <v>2</v>
      </c>
      <c r="C6" s="5" t="s">
        <v>25</v>
      </c>
    </row>
    <row r="7" spans="2:3" ht="14.25" customHeight="1">
      <c r="B7" s="4">
        <v>3</v>
      </c>
      <c r="C7" s="5" t="s">
        <v>28</v>
      </c>
    </row>
    <row r="8" spans="2:3" ht="14.25" customHeight="1">
      <c r="B8" s="4">
        <v>4</v>
      </c>
      <c r="C8" s="5" t="s">
        <v>44</v>
      </c>
    </row>
    <row r="9" spans="2:3" ht="14.25" customHeight="1">
      <c r="B9" s="4">
        <v>5</v>
      </c>
      <c r="C9" s="5" t="s">
        <v>48</v>
      </c>
    </row>
    <row r="10" spans="2:3" ht="14.25" customHeight="1">
      <c r="B10" s="4">
        <v>6</v>
      </c>
      <c r="C10" s="5" t="s">
        <v>29</v>
      </c>
    </row>
    <row r="11" spans="2:3" ht="14.25" customHeight="1">
      <c r="B11" s="4">
        <v>7</v>
      </c>
      <c r="C11" s="5" t="s">
        <v>45</v>
      </c>
    </row>
    <row r="12" spans="2:3" ht="14.25" customHeight="1">
      <c r="B12" s="4">
        <v>8</v>
      </c>
      <c r="C12" s="5" t="s">
        <v>43</v>
      </c>
    </row>
    <row r="13" spans="2:3" ht="14.25" customHeight="1">
      <c r="B13" s="4">
        <v>9</v>
      </c>
      <c r="C13" s="5" t="s">
        <v>49</v>
      </c>
    </row>
    <row r="14" spans="2:3" ht="14.25" customHeight="1">
      <c r="B14" s="4">
        <v>10</v>
      </c>
      <c r="C14" s="5" t="s">
        <v>41</v>
      </c>
    </row>
    <row r="15" spans="2:3" ht="13.9" customHeight="1">
      <c r="B15" s="4">
        <v>11</v>
      </c>
      <c r="C15" s="5" t="s">
        <v>456</v>
      </c>
    </row>
    <row r="16" spans="2:3" ht="13.9" customHeight="1">
      <c r="B16" s="4">
        <v>12</v>
      </c>
      <c r="C16" s="5" t="s">
        <v>457</v>
      </c>
    </row>
    <row r="17" spans="2:3" ht="14.25" customHeight="1">
      <c r="B17" s="4">
        <v>13</v>
      </c>
      <c r="C17" s="5" t="s">
        <v>46</v>
      </c>
    </row>
    <row r="18" spans="2:3" ht="14.25" customHeight="1">
      <c r="B18" s="4">
        <v>14</v>
      </c>
      <c r="C18" s="5" t="s">
        <v>42</v>
      </c>
    </row>
    <row r="19" spans="2:3" ht="14.45" customHeight="1">
      <c r="B19" s="4">
        <v>15</v>
      </c>
      <c r="C19" s="5" t="s">
        <v>455</v>
      </c>
    </row>
    <row r="20" spans="2:3" ht="14.25" customHeight="1">
      <c r="B20" s="4">
        <v>16</v>
      </c>
      <c r="C20" s="5" t="s">
        <v>47</v>
      </c>
    </row>
    <row r="21" spans="2:3" ht="14.25" customHeight="1">
      <c r="B21" s="4">
        <v>17</v>
      </c>
      <c r="C21" s="5" t="s">
        <v>27</v>
      </c>
    </row>
    <row r="22" spans="2:3" ht="15.75" customHeight="1" thickBot="1">
      <c r="B22" s="6">
        <v>18</v>
      </c>
      <c r="C22" s="7" t="s">
        <v>575</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43"/>
  <sheetViews>
    <sheetView zoomScaleNormal="100" workbookViewId="0">
      <selection activeCell="Z11" sqref="Z11"/>
    </sheetView>
  </sheetViews>
  <sheetFormatPr defaultRowHeight="12.75"/>
  <cols>
    <col min="1" max="1" width="2.7109375" customWidth="1"/>
    <col min="2" max="3" width="2.5703125" customWidth="1"/>
    <col min="4" max="4" width="25" customWidth="1"/>
    <col min="5" max="5" width="7.85546875" customWidth="1"/>
    <col min="6" max="6" width="6" customWidth="1"/>
    <col min="7" max="7" width="5.7109375" customWidth="1"/>
    <col min="8" max="8" width="7.7109375" customWidth="1"/>
    <col min="9" max="9" width="7" customWidth="1"/>
    <col min="10" max="10" width="6" customWidth="1"/>
    <col min="11" max="11" width="8.28515625" customWidth="1"/>
    <col min="12" max="12" width="8" customWidth="1"/>
    <col min="13" max="13" width="7.5703125" customWidth="1"/>
    <col min="14" max="14" width="30" customWidth="1"/>
    <col min="15" max="16" width="3.140625" customWidth="1"/>
    <col min="17" max="17" width="3" customWidth="1"/>
    <col min="18" max="18" width="2.7109375" customWidth="1"/>
    <col min="19" max="23" width="0" hidden="1" customWidth="1"/>
  </cols>
  <sheetData>
    <row r="1" spans="1:25" ht="34.15" customHeight="1">
      <c r="A1" s="178"/>
      <c r="B1" s="178"/>
      <c r="C1" s="178"/>
      <c r="D1" s="178"/>
      <c r="E1" s="178"/>
      <c r="F1" s="178"/>
      <c r="G1" s="178"/>
      <c r="H1" s="178"/>
      <c r="I1" s="178"/>
      <c r="J1" s="178"/>
      <c r="K1" s="178"/>
      <c r="L1" s="178"/>
      <c r="M1" s="178"/>
      <c r="N1" s="2560"/>
      <c r="O1" s="2560"/>
      <c r="P1" s="2560"/>
      <c r="Q1" s="2560"/>
      <c r="R1" s="178"/>
      <c r="S1" s="178"/>
      <c r="T1" s="178"/>
      <c r="U1" s="178"/>
      <c r="V1" s="178"/>
      <c r="W1" s="178"/>
    </row>
    <row r="2" spans="1:25" ht="15.75">
      <c r="A2" s="490"/>
      <c r="B2" s="490"/>
      <c r="C2" s="490"/>
      <c r="D2" s="490"/>
      <c r="E2" s="25" t="s">
        <v>71</v>
      </c>
      <c r="F2" s="26"/>
      <c r="G2" s="27"/>
      <c r="H2" s="26"/>
      <c r="I2" s="26"/>
      <c r="J2" s="26"/>
      <c r="K2" s="26"/>
      <c r="L2" s="26"/>
      <c r="M2" s="26"/>
      <c r="N2" s="26"/>
      <c r="O2" s="490"/>
      <c r="P2" s="490"/>
      <c r="Q2" s="490"/>
      <c r="R2" s="490"/>
      <c r="S2" s="490"/>
      <c r="T2" s="490"/>
      <c r="U2" s="490"/>
      <c r="V2" s="490"/>
      <c r="W2" s="490"/>
    </row>
    <row r="3" spans="1:25" ht="12.6" customHeight="1" thickBot="1">
      <c r="A3" s="491"/>
      <c r="B3" s="28"/>
      <c r="C3" s="28"/>
      <c r="D3" s="2675" t="s">
        <v>32</v>
      </c>
      <c r="E3" s="2675"/>
      <c r="F3" s="2675"/>
      <c r="G3" s="2675"/>
      <c r="H3" s="2675"/>
      <c r="I3" s="2675"/>
      <c r="J3" s="2675"/>
      <c r="K3" s="2675"/>
      <c r="L3" s="2675"/>
      <c r="M3" s="2675"/>
      <c r="N3" s="2675"/>
      <c r="O3" s="2675"/>
      <c r="P3" s="2675"/>
      <c r="Q3" s="2675"/>
      <c r="R3" s="2675"/>
      <c r="S3" s="2675"/>
      <c r="T3" s="2675"/>
      <c r="U3" s="2675"/>
      <c r="V3" s="2675"/>
      <c r="W3" s="2675"/>
    </row>
    <row r="4" spans="1:25" ht="21.6" customHeight="1">
      <c r="A4" s="2699" t="s">
        <v>0</v>
      </c>
      <c r="B4" s="2660" t="s">
        <v>1</v>
      </c>
      <c r="C4" s="2660" t="s">
        <v>2</v>
      </c>
      <c r="D4" s="2663" t="s">
        <v>3</v>
      </c>
      <c r="E4" s="2666" t="s">
        <v>4</v>
      </c>
      <c r="F4" s="2669" t="s">
        <v>5</v>
      </c>
      <c r="G4" s="2681" t="s">
        <v>6</v>
      </c>
      <c r="H4" s="2684" t="s">
        <v>439</v>
      </c>
      <c r="I4" s="2685"/>
      <c r="J4" s="2685"/>
      <c r="K4" s="2686"/>
      <c r="L4" s="2687" t="s">
        <v>372</v>
      </c>
      <c r="M4" s="2690" t="s">
        <v>440</v>
      </c>
      <c r="N4" s="2693" t="s">
        <v>21</v>
      </c>
      <c r="O4" s="2694"/>
      <c r="P4" s="2694"/>
      <c r="Q4" s="2695"/>
      <c r="R4" s="490"/>
      <c r="S4" s="490"/>
      <c r="T4" s="490"/>
      <c r="U4" s="490"/>
      <c r="V4" s="490"/>
      <c r="W4" s="490"/>
      <c r="X4" s="486"/>
      <c r="Y4" s="486"/>
    </row>
    <row r="5" spans="1:25" ht="13.15" customHeight="1">
      <c r="A5" s="2700"/>
      <c r="B5" s="2661"/>
      <c r="C5" s="2661"/>
      <c r="D5" s="2664"/>
      <c r="E5" s="2667"/>
      <c r="F5" s="2670"/>
      <c r="G5" s="2682"/>
      <c r="H5" s="2696" t="s">
        <v>7</v>
      </c>
      <c r="I5" s="2698" t="s">
        <v>8</v>
      </c>
      <c r="J5" s="2698"/>
      <c r="K5" s="2554" t="s">
        <v>72</v>
      </c>
      <c r="L5" s="2688"/>
      <c r="M5" s="2691"/>
      <c r="N5" s="2645" t="s">
        <v>31</v>
      </c>
      <c r="O5" s="2647" t="s">
        <v>9</v>
      </c>
      <c r="P5" s="2647"/>
      <c r="Q5" s="2648"/>
      <c r="R5" s="490"/>
      <c r="S5" s="490"/>
      <c r="T5" s="490"/>
      <c r="U5" s="490"/>
      <c r="V5" s="490"/>
      <c r="W5" s="490"/>
      <c r="X5" s="486"/>
      <c r="Y5" s="486"/>
    </row>
    <row r="6" spans="1:25" ht="117.6" customHeight="1" thickBot="1">
      <c r="A6" s="2701"/>
      <c r="B6" s="2662"/>
      <c r="C6" s="2662"/>
      <c r="D6" s="2665"/>
      <c r="E6" s="2668"/>
      <c r="F6" s="2671"/>
      <c r="G6" s="2683"/>
      <c r="H6" s="2697"/>
      <c r="I6" s="1237" t="s">
        <v>7</v>
      </c>
      <c r="J6" s="1237" t="s">
        <v>10</v>
      </c>
      <c r="K6" s="2555"/>
      <c r="L6" s="2689"/>
      <c r="M6" s="2692"/>
      <c r="N6" s="2646"/>
      <c r="O6" s="29" t="s">
        <v>70</v>
      </c>
      <c r="P6" s="29" t="s">
        <v>371</v>
      </c>
      <c r="Q6" s="30" t="s">
        <v>436</v>
      </c>
      <c r="R6" s="490"/>
      <c r="S6" s="490"/>
      <c r="T6" s="490"/>
      <c r="U6" s="490"/>
      <c r="V6" s="490"/>
      <c r="W6" s="490"/>
      <c r="X6" s="486"/>
      <c r="Y6" s="486"/>
    </row>
    <row r="7" spans="1:25" ht="13.5" thickBot="1">
      <c r="A7" s="31" t="s">
        <v>11</v>
      </c>
      <c r="B7" s="2637" t="s">
        <v>73</v>
      </c>
      <c r="C7" s="2637"/>
      <c r="D7" s="2637"/>
      <c r="E7" s="2637"/>
      <c r="F7" s="2637"/>
      <c r="G7" s="2637"/>
      <c r="H7" s="2637"/>
      <c r="I7" s="2637"/>
      <c r="J7" s="2637"/>
      <c r="K7" s="2637"/>
      <c r="L7" s="2637"/>
      <c r="M7" s="2637"/>
      <c r="N7" s="2637"/>
      <c r="O7" s="2637"/>
      <c r="P7" s="2637"/>
      <c r="Q7" s="2638"/>
      <c r="R7" s="490"/>
      <c r="S7" s="490"/>
      <c r="T7" s="490"/>
      <c r="U7" s="490"/>
      <c r="V7" s="490"/>
      <c r="W7" s="490"/>
      <c r="X7" s="486"/>
      <c r="Y7" s="486"/>
    </row>
    <row r="8" spans="1:25" ht="13.9" customHeight="1" thickBot="1">
      <c r="A8" s="32" t="s">
        <v>11</v>
      </c>
      <c r="B8" s="33" t="s">
        <v>11</v>
      </c>
      <c r="C8" s="2676" t="s">
        <v>74</v>
      </c>
      <c r="D8" s="2676"/>
      <c r="E8" s="2676"/>
      <c r="F8" s="2676"/>
      <c r="G8" s="2676"/>
      <c r="H8" s="2676"/>
      <c r="I8" s="2676"/>
      <c r="J8" s="2676"/>
      <c r="K8" s="2676"/>
      <c r="L8" s="2676"/>
      <c r="M8" s="2676"/>
      <c r="N8" s="2676"/>
      <c r="O8" s="2676"/>
      <c r="P8" s="2676"/>
      <c r="Q8" s="2677"/>
      <c r="R8" s="490"/>
      <c r="S8" s="490"/>
      <c r="T8" s="490"/>
      <c r="U8" s="490"/>
      <c r="V8" s="490"/>
      <c r="W8" s="490"/>
      <c r="X8" s="486"/>
      <c r="Y8" s="486"/>
    </row>
    <row r="9" spans="1:25" ht="13.15" customHeight="1">
      <c r="A9" s="2615" t="s">
        <v>11</v>
      </c>
      <c r="B9" s="2618" t="s">
        <v>11</v>
      </c>
      <c r="C9" s="2621" t="s">
        <v>11</v>
      </c>
      <c r="D9" s="2678" t="s">
        <v>75</v>
      </c>
      <c r="E9" s="2624" t="s">
        <v>39</v>
      </c>
      <c r="F9" s="2628" t="s">
        <v>63</v>
      </c>
      <c r="G9" s="520" t="s">
        <v>76</v>
      </c>
      <c r="H9" s="771">
        <f t="shared" ref="H9:M11" si="0">H13+H17+H21+H25+H29+H33+H38+H42</f>
        <v>1407.6999999999998</v>
      </c>
      <c r="I9" s="771">
        <f t="shared" si="0"/>
        <v>0</v>
      </c>
      <c r="J9" s="771">
        <f t="shared" si="0"/>
        <v>0</v>
      </c>
      <c r="K9" s="771">
        <f t="shared" si="0"/>
        <v>1407.6999999999998</v>
      </c>
      <c r="L9" s="771">
        <f t="shared" si="0"/>
        <v>3586</v>
      </c>
      <c r="M9" s="771">
        <f t="shared" si="0"/>
        <v>0</v>
      </c>
      <c r="N9" s="34"/>
      <c r="O9" s="35"/>
      <c r="P9" s="36"/>
      <c r="Q9" s="37"/>
      <c r="R9" s="490"/>
      <c r="S9" s="490"/>
      <c r="T9" s="490"/>
      <c r="U9" s="490"/>
      <c r="V9" s="490"/>
      <c r="W9" s="490"/>
      <c r="X9" s="178"/>
      <c r="Y9" s="486"/>
    </row>
    <row r="10" spans="1:25">
      <c r="A10" s="2616"/>
      <c r="B10" s="2619"/>
      <c r="C10" s="2622"/>
      <c r="D10" s="2679"/>
      <c r="E10" s="2625"/>
      <c r="F10" s="2629"/>
      <c r="G10" s="38" t="s">
        <v>64</v>
      </c>
      <c r="H10" s="772">
        <f t="shared" si="0"/>
        <v>1568.6000000000001</v>
      </c>
      <c r="I10" s="772">
        <f t="shared" si="0"/>
        <v>43.2</v>
      </c>
      <c r="J10" s="772">
        <f t="shared" si="0"/>
        <v>20.2</v>
      </c>
      <c r="K10" s="772">
        <f t="shared" si="0"/>
        <v>1525.4</v>
      </c>
      <c r="L10" s="772">
        <f t="shared" si="0"/>
        <v>923.8</v>
      </c>
      <c r="M10" s="772">
        <f t="shared" si="0"/>
        <v>0</v>
      </c>
      <c r="N10" s="39"/>
      <c r="O10" s="40"/>
      <c r="P10" s="41"/>
      <c r="Q10" s="42"/>
      <c r="R10" s="490"/>
      <c r="S10" s="490"/>
      <c r="T10" s="490"/>
      <c r="U10" s="490"/>
      <c r="V10" s="490"/>
      <c r="W10" s="490"/>
      <c r="X10" s="178"/>
      <c r="Y10" s="486"/>
    </row>
    <row r="11" spans="1:25" ht="13.5" thickBot="1">
      <c r="A11" s="2616"/>
      <c r="B11" s="2619"/>
      <c r="C11" s="2622"/>
      <c r="D11" s="2679"/>
      <c r="E11" s="2626"/>
      <c r="F11" s="2630"/>
      <c r="G11" s="15" t="s">
        <v>35</v>
      </c>
      <c r="H11" s="773">
        <f t="shared" si="0"/>
        <v>5.5</v>
      </c>
      <c r="I11" s="773">
        <f t="shared" si="0"/>
        <v>5.5</v>
      </c>
      <c r="J11" s="773">
        <f t="shared" si="0"/>
        <v>5.0999999999999996</v>
      </c>
      <c r="K11" s="773">
        <f t="shared" si="0"/>
        <v>0</v>
      </c>
      <c r="L11" s="773">
        <f t="shared" si="0"/>
        <v>2.6</v>
      </c>
      <c r="M11" s="773">
        <f t="shared" si="0"/>
        <v>0</v>
      </c>
      <c r="N11" s="39"/>
      <c r="O11" s="43"/>
      <c r="P11" s="41"/>
      <c r="Q11" s="44"/>
      <c r="R11" s="490"/>
      <c r="S11" s="490"/>
      <c r="T11" s="490"/>
      <c r="U11" s="490"/>
      <c r="V11" s="490"/>
      <c r="W11" s="490"/>
      <c r="X11" s="178"/>
      <c r="Y11" s="486"/>
    </row>
    <row r="12" spans="1:25" ht="13.5" thickBot="1">
      <c r="A12" s="2617"/>
      <c r="B12" s="2620"/>
      <c r="C12" s="2623"/>
      <c r="D12" s="2680"/>
      <c r="E12" s="2627"/>
      <c r="F12" s="2627"/>
      <c r="G12" s="45" t="s">
        <v>12</v>
      </c>
      <c r="H12" s="774">
        <f>H9+H10+H11</f>
        <v>2981.8</v>
      </c>
      <c r="I12" s="775">
        <f t="shared" ref="I12:M12" si="1">I9+I10+I11</f>
        <v>48.7</v>
      </c>
      <c r="J12" s="775">
        <f t="shared" si="1"/>
        <v>25.299999999999997</v>
      </c>
      <c r="K12" s="776">
        <f t="shared" si="1"/>
        <v>2933.1</v>
      </c>
      <c r="L12" s="733">
        <f t="shared" si="1"/>
        <v>4512.4000000000005</v>
      </c>
      <c r="M12" s="733">
        <f t="shared" si="1"/>
        <v>0</v>
      </c>
      <c r="N12" s="46"/>
      <c r="O12" s="47"/>
      <c r="P12" s="48"/>
      <c r="Q12" s="49"/>
      <c r="R12" s="490"/>
      <c r="S12" s="490"/>
      <c r="T12" s="490"/>
      <c r="U12" s="490"/>
      <c r="V12" s="490"/>
      <c r="W12" s="490"/>
      <c r="X12" s="178"/>
      <c r="Y12" s="486"/>
    </row>
    <row r="13" spans="1:25" ht="13.15" customHeight="1">
      <c r="A13" s="2615"/>
      <c r="B13" s="2618"/>
      <c r="C13" s="2621"/>
      <c r="D13" s="2486" t="s">
        <v>77</v>
      </c>
      <c r="E13" s="2624" t="s">
        <v>39</v>
      </c>
      <c r="F13" s="2628" t="s">
        <v>478</v>
      </c>
      <c r="G13" s="520" t="s">
        <v>76</v>
      </c>
      <c r="H13" s="751">
        <f>I13+K13</f>
        <v>0</v>
      </c>
      <c r="I13" s="745"/>
      <c r="J13" s="752"/>
      <c r="K13" s="747">
        <v>0</v>
      </c>
      <c r="L13" s="748">
        <v>0</v>
      </c>
      <c r="M13" s="749">
        <v>0</v>
      </c>
      <c r="N13" s="34"/>
      <c r="O13" s="35"/>
      <c r="P13" s="36"/>
      <c r="Q13" s="37"/>
      <c r="R13" s="490"/>
      <c r="S13" s="490"/>
      <c r="T13" s="490"/>
      <c r="U13" s="490"/>
      <c r="V13" s="490"/>
      <c r="W13" s="490"/>
      <c r="X13" s="178"/>
      <c r="Y13" s="486"/>
    </row>
    <row r="14" spans="1:25" ht="25.5">
      <c r="A14" s="2616"/>
      <c r="B14" s="2619"/>
      <c r="C14" s="2622"/>
      <c r="D14" s="2495"/>
      <c r="E14" s="2625"/>
      <c r="F14" s="2629"/>
      <c r="G14" s="38" t="s">
        <v>64</v>
      </c>
      <c r="H14" s="739">
        <f>I14+K14</f>
        <v>0</v>
      </c>
      <c r="I14" s="740">
        <v>0</v>
      </c>
      <c r="J14" s="741">
        <v>0</v>
      </c>
      <c r="K14" s="742"/>
      <c r="L14" s="750">
        <v>0</v>
      </c>
      <c r="M14" s="744">
        <v>0</v>
      </c>
      <c r="N14" s="125" t="s">
        <v>479</v>
      </c>
      <c r="O14" s="40"/>
      <c r="P14" s="41"/>
      <c r="Q14" s="42"/>
      <c r="R14" s="490"/>
      <c r="S14" s="490"/>
      <c r="T14" s="490"/>
      <c r="U14" s="490"/>
      <c r="V14" s="490"/>
      <c r="W14" s="490"/>
      <c r="X14" s="178"/>
      <c r="Y14" s="486"/>
    </row>
    <row r="15" spans="1:25">
      <c r="A15" s="2616"/>
      <c r="B15" s="2619"/>
      <c r="C15" s="2622"/>
      <c r="D15" s="2495"/>
      <c r="E15" s="2626"/>
      <c r="F15" s="2630"/>
      <c r="G15" s="15" t="s">
        <v>35</v>
      </c>
      <c r="H15" s="756">
        <f>I15+K15</f>
        <v>0</v>
      </c>
      <c r="I15" s="784">
        <v>0</v>
      </c>
      <c r="J15" s="786">
        <v>0</v>
      </c>
      <c r="K15" s="759"/>
      <c r="L15" s="760"/>
      <c r="M15" s="761"/>
      <c r="N15" s="69"/>
      <c r="O15" s="43"/>
      <c r="P15" s="41"/>
      <c r="Q15" s="44"/>
      <c r="R15" s="490"/>
      <c r="S15" s="490"/>
      <c r="T15" s="50"/>
      <c r="U15" s="490"/>
      <c r="V15" s="490"/>
      <c r="W15" s="490"/>
      <c r="X15" s="178"/>
      <c r="Y15" s="486"/>
    </row>
    <row r="16" spans="1:25" ht="13.5" thickBot="1">
      <c r="A16" s="2617"/>
      <c r="B16" s="2620"/>
      <c r="C16" s="2623"/>
      <c r="D16" s="2487"/>
      <c r="E16" s="2627"/>
      <c r="F16" s="2627"/>
      <c r="G16" s="45" t="s">
        <v>12</v>
      </c>
      <c r="H16" s="733">
        <f t="shared" ref="H16:M16" si="2">SUM(H13:H15)</f>
        <v>0</v>
      </c>
      <c r="I16" s="734">
        <f t="shared" si="2"/>
        <v>0</v>
      </c>
      <c r="J16" s="735">
        <f t="shared" si="2"/>
        <v>0</v>
      </c>
      <c r="K16" s="736">
        <f t="shared" si="2"/>
        <v>0</v>
      </c>
      <c r="L16" s="737">
        <f>SUM(L13:L15)</f>
        <v>0</v>
      </c>
      <c r="M16" s="738">
        <f t="shared" si="2"/>
        <v>0</v>
      </c>
      <c r="N16" s="777"/>
      <c r="O16" s="47"/>
      <c r="P16" s="48"/>
      <c r="Q16" s="49"/>
      <c r="R16" s="490"/>
      <c r="S16" s="490"/>
      <c r="T16" s="50"/>
      <c r="U16" s="490"/>
      <c r="V16" s="490"/>
      <c r="W16" s="490"/>
      <c r="X16" s="178"/>
      <c r="Y16" s="486"/>
    </row>
    <row r="17" spans="1:25" ht="13.15" customHeight="1">
      <c r="A17" s="2615"/>
      <c r="B17" s="2618"/>
      <c r="C17" s="2621"/>
      <c r="D17" s="2486" t="s">
        <v>80</v>
      </c>
      <c r="E17" s="2624" t="s">
        <v>39</v>
      </c>
      <c r="F17" s="2628" t="s">
        <v>478</v>
      </c>
      <c r="G17" s="520" t="s">
        <v>76</v>
      </c>
      <c r="H17" s="751">
        <f>I17+K17</f>
        <v>0</v>
      </c>
      <c r="I17" s="745">
        <v>0</v>
      </c>
      <c r="J17" s="752"/>
      <c r="K17" s="747">
        <v>0</v>
      </c>
      <c r="L17" s="748">
        <v>0</v>
      </c>
      <c r="M17" s="771">
        <v>0</v>
      </c>
      <c r="N17" s="51"/>
      <c r="O17" s="35"/>
      <c r="P17" s="36"/>
      <c r="Q17" s="37"/>
      <c r="R17" s="490"/>
      <c r="S17" s="490"/>
      <c r="T17" s="50"/>
      <c r="U17" s="490"/>
      <c r="V17" s="490"/>
      <c r="W17" s="490"/>
      <c r="X17" s="178"/>
      <c r="Y17" s="486"/>
    </row>
    <row r="18" spans="1:25" ht="13.15" customHeight="1">
      <c r="A18" s="2616"/>
      <c r="B18" s="2619"/>
      <c r="C18" s="2622"/>
      <c r="D18" s="2495"/>
      <c r="E18" s="2625"/>
      <c r="F18" s="2629"/>
      <c r="G18" s="38" t="s">
        <v>64</v>
      </c>
      <c r="H18" s="739">
        <f>I18+K18</f>
        <v>0</v>
      </c>
      <c r="I18" s="740">
        <v>0</v>
      </c>
      <c r="J18" s="741">
        <v>0</v>
      </c>
      <c r="K18" s="742">
        <v>0</v>
      </c>
      <c r="L18" s="750">
        <v>0</v>
      </c>
      <c r="M18" s="772">
        <v>0</v>
      </c>
      <c r="N18" s="2644" t="s">
        <v>567</v>
      </c>
      <c r="O18" s="40"/>
      <c r="P18" s="41"/>
      <c r="Q18" s="42"/>
      <c r="R18" s="490"/>
      <c r="S18" s="490"/>
      <c r="T18" s="50"/>
      <c r="U18" s="490"/>
      <c r="V18" s="490"/>
      <c r="W18" s="490"/>
      <c r="X18" s="178"/>
      <c r="Y18" s="486"/>
    </row>
    <row r="19" spans="1:25">
      <c r="A19" s="2616"/>
      <c r="B19" s="2619"/>
      <c r="C19" s="2622"/>
      <c r="D19" s="2495"/>
      <c r="E19" s="2625"/>
      <c r="F19" s="2629"/>
      <c r="G19" s="38" t="s">
        <v>35</v>
      </c>
      <c r="H19" s="739">
        <f>I19+K19</f>
        <v>0</v>
      </c>
      <c r="I19" s="740">
        <v>0</v>
      </c>
      <c r="J19" s="741">
        <v>0</v>
      </c>
      <c r="K19" s="742"/>
      <c r="L19" s="750">
        <v>0</v>
      </c>
      <c r="M19" s="744"/>
      <c r="N19" s="2643"/>
      <c r="O19" s="40"/>
      <c r="P19" s="41"/>
      <c r="Q19" s="42"/>
      <c r="R19" s="490"/>
      <c r="S19" s="490"/>
      <c r="T19" s="50"/>
      <c r="U19" s="490"/>
      <c r="V19" s="490"/>
      <c r="W19" s="490"/>
      <c r="X19" s="178"/>
      <c r="Y19" s="486"/>
    </row>
    <row r="20" spans="1:25" ht="11.45" customHeight="1" thickBot="1">
      <c r="A20" s="2617"/>
      <c r="B20" s="2620"/>
      <c r="C20" s="2623"/>
      <c r="D20" s="2487"/>
      <c r="E20" s="2627"/>
      <c r="F20" s="2627"/>
      <c r="G20" s="45" t="s">
        <v>12</v>
      </c>
      <c r="H20" s="733">
        <f>SUM(H17:H19)</f>
        <v>0</v>
      </c>
      <c r="I20" s="734">
        <f>SUM(I17:I19)</f>
        <v>0</v>
      </c>
      <c r="J20" s="735">
        <f>SUM(J17:J19)</f>
        <v>0</v>
      </c>
      <c r="K20" s="736">
        <f>SUM(K17:K19)</f>
        <v>0</v>
      </c>
      <c r="L20" s="736">
        <f t="shared" ref="L20:M20" si="3">SUM(L17:L19)</f>
        <v>0</v>
      </c>
      <c r="M20" s="736">
        <f t="shared" si="3"/>
        <v>0</v>
      </c>
      <c r="N20" s="778"/>
      <c r="O20" s="53"/>
      <c r="P20" s="48"/>
      <c r="Q20" s="1986"/>
      <c r="R20" s="490"/>
      <c r="S20" s="490"/>
      <c r="T20" s="50"/>
      <c r="U20" s="490"/>
      <c r="V20" s="490"/>
      <c r="W20" s="490"/>
      <c r="X20" s="178"/>
      <c r="Y20" s="486"/>
    </row>
    <row r="21" spans="1:25" ht="13.15" customHeight="1">
      <c r="A21" s="2615"/>
      <c r="B21" s="2618"/>
      <c r="C21" s="2621"/>
      <c r="D21" s="2486" t="s">
        <v>81</v>
      </c>
      <c r="E21" s="2624" t="s">
        <v>39</v>
      </c>
      <c r="F21" s="2672" t="s">
        <v>480</v>
      </c>
      <c r="G21" s="520" t="s">
        <v>76</v>
      </c>
      <c r="H21" s="2024">
        <f>I21+K21</f>
        <v>636.4</v>
      </c>
      <c r="I21" s="745">
        <v>0</v>
      </c>
      <c r="J21" s="752"/>
      <c r="K21" s="2025">
        <v>636.4</v>
      </c>
      <c r="L21" s="748">
        <v>3538</v>
      </c>
      <c r="M21" s="749">
        <v>0</v>
      </c>
      <c r="N21" s="121" t="s">
        <v>391</v>
      </c>
      <c r="O21" s="54"/>
      <c r="P21" s="55" t="s">
        <v>40</v>
      </c>
      <c r="Q21" s="56"/>
      <c r="R21" s="926"/>
      <c r="S21" s="926"/>
      <c r="T21" s="983"/>
      <c r="U21" s="926"/>
      <c r="V21" s="926"/>
      <c r="W21" s="926"/>
      <c r="X21" s="486"/>
      <c r="Y21" s="486"/>
    </row>
    <row r="22" spans="1:25">
      <c r="A22" s="2616"/>
      <c r="B22" s="2619"/>
      <c r="C22" s="2622"/>
      <c r="D22" s="2495"/>
      <c r="E22" s="2625"/>
      <c r="F22" s="2673"/>
      <c r="G22" s="57" t="s">
        <v>64</v>
      </c>
      <c r="H22" s="762">
        <f>I22+K22</f>
        <v>1259.5999999999999</v>
      </c>
      <c r="I22" s="2033">
        <v>4.0999999999999996</v>
      </c>
      <c r="J22" s="764">
        <v>2.4</v>
      </c>
      <c r="K22" s="765">
        <v>1255.5</v>
      </c>
      <c r="L22" s="766">
        <v>331.8</v>
      </c>
      <c r="M22" s="767">
        <v>0</v>
      </c>
      <c r="N22" s="69"/>
      <c r="O22" s="58"/>
      <c r="P22" s="59"/>
      <c r="Q22" s="60"/>
      <c r="R22" s="926"/>
      <c r="S22" s="926"/>
      <c r="T22" s="983"/>
      <c r="U22" s="926"/>
      <c r="V22" s="926"/>
      <c r="W22" s="926"/>
      <c r="X22" s="486"/>
      <c r="Y22" s="486"/>
    </row>
    <row r="23" spans="1:25">
      <c r="A23" s="2616"/>
      <c r="B23" s="2619"/>
      <c r="C23" s="2622"/>
      <c r="D23" s="2495"/>
      <c r="E23" s="2625"/>
      <c r="F23" s="2673"/>
      <c r="G23" s="57" t="s">
        <v>35</v>
      </c>
      <c r="H23" s="762">
        <f>I23+K23</f>
        <v>4.5999999999999996</v>
      </c>
      <c r="I23" s="763">
        <v>4.5999999999999996</v>
      </c>
      <c r="J23" s="764">
        <v>4.4000000000000004</v>
      </c>
      <c r="K23" s="765">
        <v>0</v>
      </c>
      <c r="L23" s="766">
        <v>2.5</v>
      </c>
      <c r="M23" s="767"/>
      <c r="N23" s="39"/>
      <c r="O23" s="58"/>
      <c r="P23" s="59"/>
      <c r="Q23" s="60"/>
      <c r="R23" s="490"/>
      <c r="S23" s="490"/>
      <c r="T23" s="50"/>
      <c r="U23" s="490"/>
      <c r="V23" s="490"/>
      <c r="W23" s="490"/>
      <c r="X23" s="486"/>
      <c r="Y23" s="486"/>
    </row>
    <row r="24" spans="1:25" ht="12.6" customHeight="1" thickBot="1">
      <c r="A24" s="2617"/>
      <c r="B24" s="2620"/>
      <c r="C24" s="2623"/>
      <c r="D24" s="2487"/>
      <c r="E24" s="2627"/>
      <c r="F24" s="2674"/>
      <c r="G24" s="61" t="s">
        <v>12</v>
      </c>
      <c r="H24" s="733">
        <f t="shared" ref="H24:M24" si="4">SUM(H21:H23)</f>
        <v>1900.6</v>
      </c>
      <c r="I24" s="734">
        <f t="shared" si="4"/>
        <v>8.6999999999999993</v>
      </c>
      <c r="J24" s="735">
        <f t="shared" si="4"/>
        <v>6.8000000000000007</v>
      </c>
      <c r="K24" s="736">
        <f t="shared" si="4"/>
        <v>1891.9</v>
      </c>
      <c r="L24" s="736">
        <f t="shared" si="4"/>
        <v>3872.3</v>
      </c>
      <c r="M24" s="736">
        <f t="shared" si="4"/>
        <v>0</v>
      </c>
      <c r="N24" s="62"/>
      <c r="O24" s="63"/>
      <c r="P24" s="64"/>
      <c r="Q24" s="65"/>
      <c r="R24" s="490"/>
      <c r="S24" s="490"/>
      <c r="T24" s="50"/>
      <c r="U24" s="490"/>
      <c r="V24" s="490"/>
      <c r="W24" s="490"/>
      <c r="X24" s="486"/>
      <c r="Y24" s="486"/>
    </row>
    <row r="25" spans="1:25" ht="13.15" customHeight="1">
      <c r="A25" s="2615"/>
      <c r="B25" s="2618"/>
      <c r="C25" s="2621"/>
      <c r="D25" s="2486" t="s">
        <v>82</v>
      </c>
      <c r="E25" s="2624" t="s">
        <v>39</v>
      </c>
      <c r="F25" s="2628" t="s">
        <v>481</v>
      </c>
      <c r="G25" s="520" t="s">
        <v>76</v>
      </c>
      <c r="H25" s="739">
        <f>I25+K25</f>
        <v>771.3</v>
      </c>
      <c r="I25" s="745">
        <v>0</v>
      </c>
      <c r="J25" s="752"/>
      <c r="K25" s="747">
        <v>771.3</v>
      </c>
      <c r="L25" s="748">
        <v>0</v>
      </c>
      <c r="M25" s="749">
        <v>0</v>
      </c>
      <c r="N25" s="34"/>
      <c r="O25" s="66"/>
      <c r="P25" s="67"/>
      <c r="Q25" s="68"/>
      <c r="R25" s="490"/>
      <c r="S25" s="490"/>
      <c r="T25" s="50"/>
      <c r="U25" s="490"/>
      <c r="V25" s="490"/>
      <c r="W25" s="490"/>
      <c r="X25" s="822"/>
      <c r="Y25" s="486"/>
    </row>
    <row r="26" spans="1:25" ht="13.15" customHeight="1">
      <c r="A26" s="2616"/>
      <c r="B26" s="2619"/>
      <c r="C26" s="2622"/>
      <c r="D26" s="2495"/>
      <c r="E26" s="2625"/>
      <c r="F26" s="2629"/>
      <c r="G26" s="38" t="s">
        <v>64</v>
      </c>
      <c r="H26" s="739">
        <f>I26+K26</f>
        <v>26.4</v>
      </c>
      <c r="I26" s="740">
        <v>7.9</v>
      </c>
      <c r="J26" s="741">
        <v>6.3</v>
      </c>
      <c r="K26" s="742">
        <v>18.5</v>
      </c>
      <c r="L26" s="750">
        <v>0</v>
      </c>
      <c r="M26" s="744">
        <v>0</v>
      </c>
      <c r="N26" s="2644" t="s">
        <v>568</v>
      </c>
      <c r="O26" s="70" t="s">
        <v>40</v>
      </c>
      <c r="P26" s="71"/>
      <c r="Q26" s="72"/>
      <c r="R26" s="490"/>
      <c r="S26" s="490"/>
      <c r="T26" s="50"/>
      <c r="U26" s="490"/>
      <c r="V26" s="490"/>
      <c r="W26" s="490"/>
      <c r="X26" s="486"/>
      <c r="Y26" s="486"/>
    </row>
    <row r="27" spans="1:25">
      <c r="A27" s="2616"/>
      <c r="B27" s="2619"/>
      <c r="C27" s="2622"/>
      <c r="D27" s="2495"/>
      <c r="E27" s="2625"/>
      <c r="F27" s="2629"/>
      <c r="G27" s="38" t="s">
        <v>35</v>
      </c>
      <c r="H27" s="739">
        <f>I27+K27</f>
        <v>0.7</v>
      </c>
      <c r="I27" s="740">
        <v>0.7</v>
      </c>
      <c r="J27" s="741">
        <v>0.6</v>
      </c>
      <c r="K27" s="742">
        <v>0</v>
      </c>
      <c r="L27" s="750">
        <v>0</v>
      </c>
      <c r="M27" s="744">
        <v>0</v>
      </c>
      <c r="N27" s="2643"/>
      <c r="O27" s="70"/>
      <c r="P27" s="71"/>
      <c r="Q27" s="72"/>
      <c r="R27" s="490"/>
      <c r="S27" s="490"/>
      <c r="T27" s="50"/>
      <c r="U27" s="490"/>
      <c r="V27" s="490"/>
      <c r="W27" s="490"/>
      <c r="X27" s="486"/>
      <c r="Y27" s="486"/>
    </row>
    <row r="28" spans="1:25" ht="25.9" customHeight="1" thickBot="1">
      <c r="A28" s="2617"/>
      <c r="B28" s="2620"/>
      <c r="C28" s="2623"/>
      <c r="D28" s="2487"/>
      <c r="E28" s="2627"/>
      <c r="F28" s="2627"/>
      <c r="G28" s="45" t="s">
        <v>12</v>
      </c>
      <c r="H28" s="733">
        <f>SUM(H25:H27)</f>
        <v>798.4</v>
      </c>
      <c r="I28" s="734">
        <f t="shared" ref="I28:M28" si="5">SUM(I25:I27)</f>
        <v>8.6</v>
      </c>
      <c r="J28" s="735">
        <f t="shared" si="5"/>
        <v>6.8999999999999995</v>
      </c>
      <c r="K28" s="736">
        <f>SUM(K25:K27)</f>
        <v>789.8</v>
      </c>
      <c r="L28" s="736">
        <f t="shared" si="5"/>
        <v>0</v>
      </c>
      <c r="M28" s="736">
        <f t="shared" si="5"/>
        <v>0</v>
      </c>
      <c r="N28" s="73"/>
      <c r="O28" s="74"/>
      <c r="P28" s="75"/>
      <c r="Q28" s="76"/>
      <c r="R28" s="490"/>
      <c r="S28" s="490"/>
      <c r="T28" s="50"/>
      <c r="U28" s="490"/>
      <c r="V28" s="490"/>
      <c r="W28" s="490"/>
      <c r="X28" s="486"/>
      <c r="Y28" s="486"/>
    </row>
    <row r="29" spans="1:25" ht="13.15" customHeight="1">
      <c r="A29" s="2615"/>
      <c r="B29" s="2618"/>
      <c r="C29" s="2621"/>
      <c r="D29" s="2650" t="s">
        <v>83</v>
      </c>
      <c r="E29" s="2624" t="s">
        <v>39</v>
      </c>
      <c r="F29" s="2628" t="s">
        <v>481</v>
      </c>
      <c r="G29" s="520" t="s">
        <v>76</v>
      </c>
      <c r="H29" s="751">
        <f>I29+K29</f>
        <v>0</v>
      </c>
      <c r="I29" s="745">
        <v>0</v>
      </c>
      <c r="J29" s="752"/>
      <c r="K29" s="747">
        <v>0</v>
      </c>
      <c r="L29" s="748">
        <v>0</v>
      </c>
      <c r="M29" s="749">
        <v>0</v>
      </c>
      <c r="N29" s="2642" t="s">
        <v>569</v>
      </c>
      <c r="O29" s="66" t="s">
        <v>40</v>
      </c>
      <c r="P29" s="67"/>
      <c r="Q29" s="68"/>
      <c r="R29" s="490"/>
      <c r="S29" s="490"/>
      <c r="T29" s="50"/>
      <c r="U29" s="490"/>
      <c r="V29" s="490"/>
      <c r="W29" s="490"/>
      <c r="X29" s="486"/>
      <c r="Y29" s="486"/>
    </row>
    <row r="30" spans="1:25">
      <c r="A30" s="2616"/>
      <c r="B30" s="2619"/>
      <c r="C30" s="2622"/>
      <c r="D30" s="2651"/>
      <c r="E30" s="2625"/>
      <c r="F30" s="2631"/>
      <c r="G30" s="38" t="s">
        <v>64</v>
      </c>
      <c r="H30" s="2028">
        <f>I30+K30</f>
        <v>158.9</v>
      </c>
      <c r="I30" s="2029">
        <v>3.9</v>
      </c>
      <c r="J30" s="741">
        <v>1.5</v>
      </c>
      <c r="K30" s="2032">
        <v>155</v>
      </c>
      <c r="L30" s="750">
        <v>0</v>
      </c>
      <c r="M30" s="744">
        <v>0</v>
      </c>
      <c r="N30" s="2643"/>
      <c r="O30" s="77"/>
      <c r="P30" s="78"/>
      <c r="Q30" s="79"/>
      <c r="R30" s="2021"/>
      <c r="S30" s="80"/>
      <c r="T30" s="575"/>
      <c r="U30" s="490"/>
      <c r="V30" s="490"/>
      <c r="W30" s="490"/>
      <c r="X30" s="486"/>
      <c r="Y30" s="486"/>
    </row>
    <row r="31" spans="1:25">
      <c r="A31" s="2616"/>
      <c r="B31" s="2619"/>
      <c r="C31" s="2622"/>
      <c r="D31" s="2651"/>
      <c r="E31" s="2625"/>
      <c r="F31" s="2631"/>
      <c r="G31" s="38" t="s">
        <v>35</v>
      </c>
      <c r="H31" s="739">
        <f>I31+K31</f>
        <v>0.2</v>
      </c>
      <c r="I31" s="740">
        <v>0.2</v>
      </c>
      <c r="J31" s="741">
        <v>0.1</v>
      </c>
      <c r="K31" s="742">
        <v>0</v>
      </c>
      <c r="L31" s="750">
        <v>0</v>
      </c>
      <c r="M31" s="744">
        <v>0</v>
      </c>
      <c r="N31" s="69"/>
      <c r="O31" s="70"/>
      <c r="P31" s="71"/>
      <c r="Q31" s="72"/>
      <c r="R31" s="490"/>
      <c r="S31" s="490"/>
      <c r="T31" s="50"/>
      <c r="U31" s="490"/>
      <c r="V31" s="490"/>
      <c r="W31" s="490"/>
      <c r="X31" s="486"/>
      <c r="Y31" s="486"/>
    </row>
    <row r="32" spans="1:25" ht="13.5" thickBot="1">
      <c r="A32" s="2617"/>
      <c r="B32" s="2620"/>
      <c r="C32" s="2623"/>
      <c r="D32" s="2652"/>
      <c r="E32" s="2627"/>
      <c r="F32" s="2627"/>
      <c r="G32" s="45" t="s">
        <v>12</v>
      </c>
      <c r="H32" s="733">
        <f t="shared" ref="H32:M32" si="6">SUM(H29:H31)</f>
        <v>159.1</v>
      </c>
      <c r="I32" s="734">
        <f t="shared" si="6"/>
        <v>4.0999999999999996</v>
      </c>
      <c r="J32" s="735">
        <f t="shared" si="6"/>
        <v>1.6</v>
      </c>
      <c r="K32" s="736">
        <f t="shared" si="6"/>
        <v>155</v>
      </c>
      <c r="L32" s="736">
        <f t="shared" si="6"/>
        <v>0</v>
      </c>
      <c r="M32" s="736">
        <f t="shared" si="6"/>
        <v>0</v>
      </c>
      <c r="N32" s="81"/>
      <c r="O32" s="74"/>
      <c r="P32" s="75"/>
      <c r="Q32" s="76"/>
      <c r="R32" s="490"/>
      <c r="S32" s="490"/>
      <c r="T32" s="50"/>
      <c r="U32" s="490"/>
      <c r="V32" s="490"/>
      <c r="W32" s="490"/>
      <c r="X32" s="486"/>
      <c r="Y32" s="486"/>
    </row>
    <row r="33" spans="1:25" ht="13.15" customHeight="1">
      <c r="A33" s="2615"/>
      <c r="B33" s="2618"/>
      <c r="C33" s="2621"/>
      <c r="D33" s="2486" t="s">
        <v>85</v>
      </c>
      <c r="E33" s="2624" t="s">
        <v>39</v>
      </c>
      <c r="F33" s="2628" t="s">
        <v>480</v>
      </c>
      <c r="G33" s="520" t="s">
        <v>76</v>
      </c>
      <c r="H33" s="739">
        <f>I33+K33</f>
        <v>0</v>
      </c>
      <c r="I33" s="745">
        <v>0</v>
      </c>
      <c r="J33" s="752"/>
      <c r="K33" s="747">
        <v>0</v>
      </c>
      <c r="L33" s="748">
        <v>48</v>
      </c>
      <c r="M33" s="749">
        <v>0</v>
      </c>
      <c r="N33" s="51" t="s">
        <v>78</v>
      </c>
      <c r="O33" s="66" t="s">
        <v>40</v>
      </c>
      <c r="P33" s="67"/>
      <c r="Q33" s="37"/>
      <c r="R33" s="490"/>
      <c r="S33" s="490"/>
      <c r="T33" s="50"/>
      <c r="U33" s="490"/>
      <c r="V33" s="490"/>
      <c r="W33" s="490"/>
      <c r="X33" s="486"/>
      <c r="Y33" s="486"/>
    </row>
    <row r="34" spans="1:25" ht="25.5">
      <c r="A34" s="2616"/>
      <c r="B34" s="2619"/>
      <c r="C34" s="2622"/>
      <c r="D34" s="2495"/>
      <c r="E34" s="2625"/>
      <c r="F34" s="2629"/>
      <c r="G34" s="38" t="s">
        <v>64</v>
      </c>
      <c r="H34" s="2028">
        <f>I34+K34</f>
        <v>0</v>
      </c>
      <c r="I34" s="2029">
        <v>0</v>
      </c>
      <c r="J34" s="2030">
        <v>0</v>
      </c>
      <c r="K34" s="2032">
        <v>0</v>
      </c>
      <c r="L34" s="750">
        <v>592</v>
      </c>
      <c r="M34" s="744">
        <v>0</v>
      </c>
      <c r="N34" s="1257" t="s">
        <v>570</v>
      </c>
      <c r="O34" s="70"/>
      <c r="P34" s="71" t="s">
        <v>40</v>
      </c>
      <c r="Q34" s="42"/>
      <c r="R34" s="13"/>
      <c r="S34" s="13"/>
      <c r="T34" s="886"/>
      <c r="U34" s="13"/>
      <c r="V34" s="13"/>
      <c r="W34" s="13"/>
      <c r="X34" s="486"/>
      <c r="Y34" s="486"/>
    </row>
    <row r="35" spans="1:25" ht="26.45" customHeight="1">
      <c r="A35" s="2616"/>
      <c r="B35" s="2619"/>
      <c r="C35" s="2622"/>
      <c r="D35" s="2495"/>
      <c r="E35" s="2626"/>
      <c r="F35" s="2630"/>
      <c r="G35" s="38" t="s">
        <v>35</v>
      </c>
      <c r="H35" s="739">
        <f>I35+K35</f>
        <v>0</v>
      </c>
      <c r="I35" s="2029">
        <v>0</v>
      </c>
      <c r="J35" s="2030">
        <v>0</v>
      </c>
      <c r="K35" s="742">
        <v>0</v>
      </c>
      <c r="L35" s="743">
        <v>0.1</v>
      </c>
      <c r="M35" s="744">
        <v>0</v>
      </c>
      <c r="N35" s="1257"/>
      <c r="O35" s="82"/>
      <c r="P35" s="83"/>
      <c r="Q35" s="44"/>
      <c r="R35" s="490"/>
      <c r="S35" s="490"/>
      <c r="T35" s="50"/>
      <c r="U35" s="490"/>
      <c r="V35" s="490"/>
      <c r="W35" s="490"/>
      <c r="X35" s="486"/>
      <c r="Y35" s="486"/>
    </row>
    <row r="36" spans="1:25">
      <c r="A36" s="2616"/>
      <c r="B36" s="2619"/>
      <c r="C36" s="2622"/>
      <c r="D36" s="2495"/>
      <c r="E36" s="2626"/>
      <c r="F36" s="2626"/>
      <c r="G36" s="15"/>
      <c r="H36" s="756"/>
      <c r="I36" s="757"/>
      <c r="J36" s="758"/>
      <c r="K36" s="759"/>
      <c r="L36" s="760"/>
      <c r="M36" s="761"/>
      <c r="N36" s="84"/>
      <c r="O36" s="82"/>
      <c r="P36" s="83"/>
      <c r="Q36" s="44"/>
      <c r="R36" s="490"/>
      <c r="S36" s="490"/>
      <c r="T36" s="50"/>
      <c r="U36" s="490"/>
      <c r="V36" s="490"/>
      <c r="W36" s="490"/>
      <c r="X36" s="486"/>
      <c r="Y36" s="486"/>
    </row>
    <row r="37" spans="1:25" ht="13.5" thickBot="1">
      <c r="A37" s="2617"/>
      <c r="B37" s="2620"/>
      <c r="C37" s="2623"/>
      <c r="D37" s="2487"/>
      <c r="E37" s="2627"/>
      <c r="F37" s="2627"/>
      <c r="G37" s="45" t="s">
        <v>12</v>
      </c>
      <c r="H37" s="733">
        <f t="shared" ref="H37:M37" si="7">SUM(H33:H36)</f>
        <v>0</v>
      </c>
      <c r="I37" s="733">
        <f t="shared" si="7"/>
        <v>0</v>
      </c>
      <c r="J37" s="733">
        <f t="shared" si="7"/>
        <v>0</v>
      </c>
      <c r="K37" s="733">
        <f t="shared" si="7"/>
        <v>0</v>
      </c>
      <c r="L37" s="733">
        <f t="shared" si="7"/>
        <v>640.1</v>
      </c>
      <c r="M37" s="733">
        <f t="shared" si="7"/>
        <v>0</v>
      </c>
      <c r="N37" s="85"/>
      <c r="O37" s="74"/>
      <c r="P37" s="75"/>
      <c r="Q37" s="49"/>
      <c r="R37" s="490"/>
      <c r="S37" s="490"/>
      <c r="T37" s="50"/>
      <c r="U37" s="490"/>
      <c r="V37" s="490"/>
      <c r="W37" s="490"/>
      <c r="X37" s="486"/>
      <c r="Y37" s="486"/>
    </row>
    <row r="38" spans="1:25" ht="13.15" customHeight="1">
      <c r="A38" s="2615"/>
      <c r="B38" s="2618"/>
      <c r="C38" s="2621"/>
      <c r="D38" s="2486" t="s">
        <v>88</v>
      </c>
      <c r="E38" s="2624" t="s">
        <v>39</v>
      </c>
      <c r="F38" s="2628" t="s">
        <v>480</v>
      </c>
      <c r="G38" s="520" t="s">
        <v>76</v>
      </c>
      <c r="H38" s="739">
        <f>I38+K38</f>
        <v>0</v>
      </c>
      <c r="I38" s="745">
        <v>0</v>
      </c>
      <c r="J38" s="752"/>
      <c r="K38" s="747">
        <v>0</v>
      </c>
      <c r="L38" s="748">
        <v>0</v>
      </c>
      <c r="M38" s="749">
        <v>0</v>
      </c>
      <c r="N38" s="51" t="s">
        <v>79</v>
      </c>
      <c r="O38" s="66" t="s">
        <v>40</v>
      </c>
      <c r="P38" s="67"/>
      <c r="Q38" s="37"/>
      <c r="R38" s="490"/>
      <c r="S38" s="490"/>
      <c r="T38" s="50"/>
      <c r="U38" s="490"/>
      <c r="V38" s="490"/>
      <c r="W38" s="490"/>
      <c r="X38" s="486"/>
      <c r="Y38" s="486"/>
    </row>
    <row r="39" spans="1:25">
      <c r="A39" s="2616"/>
      <c r="B39" s="2619"/>
      <c r="C39" s="2622"/>
      <c r="D39" s="2495"/>
      <c r="E39" s="2625"/>
      <c r="F39" s="2629"/>
      <c r="G39" s="38" t="s">
        <v>64</v>
      </c>
      <c r="H39" s="739">
        <f>I39+K39</f>
        <v>123.7</v>
      </c>
      <c r="I39" s="740">
        <v>27.3</v>
      </c>
      <c r="J39" s="741">
        <v>10</v>
      </c>
      <c r="K39" s="742">
        <v>96.4</v>
      </c>
      <c r="L39" s="750">
        <v>0</v>
      </c>
      <c r="M39" s="744">
        <v>0</v>
      </c>
      <c r="N39" s="84"/>
      <c r="O39" s="70"/>
      <c r="P39" s="71"/>
      <c r="Q39" s="42"/>
      <c r="R39" s="490"/>
      <c r="S39" s="490"/>
      <c r="T39" s="50"/>
      <c r="U39" s="490"/>
      <c r="V39" s="490"/>
      <c r="W39" s="490"/>
      <c r="X39" s="486"/>
      <c r="Y39" s="486"/>
    </row>
    <row r="40" spans="1:25">
      <c r="A40" s="2616"/>
      <c r="B40" s="2619"/>
      <c r="C40" s="2622"/>
      <c r="D40" s="2495"/>
      <c r="E40" s="2626"/>
      <c r="F40" s="2630"/>
      <c r="G40" s="38" t="s">
        <v>35</v>
      </c>
      <c r="H40" s="739">
        <f>I40+K40</f>
        <v>0</v>
      </c>
      <c r="I40" s="740">
        <v>0</v>
      </c>
      <c r="J40" s="741">
        <v>0</v>
      </c>
      <c r="K40" s="742">
        <v>0</v>
      </c>
      <c r="L40" s="743">
        <v>0</v>
      </c>
      <c r="M40" s="744"/>
      <c r="N40" s="84"/>
      <c r="O40" s="82"/>
      <c r="P40" s="83"/>
      <c r="Q40" s="44"/>
      <c r="R40" s="490"/>
      <c r="S40" s="490"/>
      <c r="T40" s="50"/>
      <c r="U40" s="490"/>
      <c r="V40" s="490"/>
      <c r="W40" s="490"/>
      <c r="X40" s="486"/>
      <c r="Y40" s="486"/>
    </row>
    <row r="41" spans="1:25" ht="13.5" thickBot="1">
      <c r="A41" s="2617"/>
      <c r="B41" s="2620"/>
      <c r="C41" s="2623"/>
      <c r="D41" s="2487"/>
      <c r="E41" s="2627"/>
      <c r="F41" s="2627"/>
      <c r="G41" s="45" t="s">
        <v>12</v>
      </c>
      <c r="H41" s="733">
        <f t="shared" ref="H41:M41" si="8">SUM(H38:H40)</f>
        <v>123.7</v>
      </c>
      <c r="I41" s="733">
        <f t="shared" si="8"/>
        <v>27.3</v>
      </c>
      <c r="J41" s="733">
        <f t="shared" si="8"/>
        <v>10</v>
      </c>
      <c r="K41" s="733">
        <f t="shared" si="8"/>
        <v>96.4</v>
      </c>
      <c r="L41" s="733">
        <f t="shared" si="8"/>
        <v>0</v>
      </c>
      <c r="M41" s="733">
        <f t="shared" si="8"/>
        <v>0</v>
      </c>
      <c r="N41" s="85"/>
      <c r="O41" s="74"/>
      <c r="P41" s="75"/>
      <c r="Q41" s="49"/>
      <c r="R41" s="490"/>
      <c r="S41" s="490"/>
      <c r="T41" s="50"/>
      <c r="U41" s="490"/>
      <c r="V41" s="490"/>
      <c r="W41" s="490"/>
      <c r="X41" s="486"/>
      <c r="Y41" s="486"/>
    </row>
    <row r="42" spans="1:25" s="486" customFormat="1" ht="13.15" customHeight="1">
      <c r="A42" s="2615"/>
      <c r="B42" s="2618"/>
      <c r="C42" s="2621"/>
      <c r="D42" s="2486" t="s">
        <v>387</v>
      </c>
      <c r="E42" s="2624" t="s">
        <v>39</v>
      </c>
      <c r="F42" s="2628" t="s">
        <v>63</v>
      </c>
      <c r="G42" s="520" t="s">
        <v>76</v>
      </c>
      <c r="H42" s="739">
        <f>I42+K42</f>
        <v>0</v>
      </c>
      <c r="I42" s="745">
        <v>0</v>
      </c>
      <c r="J42" s="752"/>
      <c r="K42" s="747">
        <v>0</v>
      </c>
      <c r="L42" s="748">
        <v>0</v>
      </c>
      <c r="M42" s="749">
        <v>0</v>
      </c>
      <c r="N42" s="51"/>
      <c r="O42" s="66"/>
      <c r="P42" s="67"/>
      <c r="Q42" s="37"/>
      <c r="R42" s="490"/>
      <c r="S42" s="490"/>
      <c r="T42" s="50"/>
      <c r="U42" s="490"/>
      <c r="V42" s="490"/>
      <c r="W42" s="490"/>
    </row>
    <row r="43" spans="1:25" s="486" customFormat="1">
      <c r="A43" s="2616"/>
      <c r="B43" s="2619"/>
      <c r="C43" s="2622"/>
      <c r="D43" s="2495"/>
      <c r="E43" s="2625"/>
      <c r="F43" s="2629"/>
      <c r="G43" s="38" t="s">
        <v>64</v>
      </c>
      <c r="H43" s="739">
        <f>I43+K43</f>
        <v>0</v>
      </c>
      <c r="I43" s="740">
        <v>0</v>
      </c>
      <c r="J43" s="753"/>
      <c r="K43" s="742">
        <v>0</v>
      </c>
      <c r="L43" s="750">
        <v>0</v>
      </c>
      <c r="M43" s="744">
        <v>0</v>
      </c>
      <c r="N43" s="84"/>
      <c r="O43" s="70"/>
      <c r="P43" s="71"/>
      <c r="Q43" s="42"/>
      <c r="R43" s="490"/>
      <c r="S43" s="490"/>
      <c r="T43" s="50"/>
      <c r="U43" s="490"/>
      <c r="V43" s="490"/>
      <c r="W43" s="490"/>
    </row>
    <row r="44" spans="1:25" s="486" customFormat="1">
      <c r="A44" s="2616"/>
      <c r="B44" s="2619"/>
      <c r="C44" s="2622"/>
      <c r="D44" s="2495"/>
      <c r="E44" s="2626"/>
      <c r="F44" s="2630"/>
      <c r="G44" s="38" t="s">
        <v>35</v>
      </c>
      <c r="H44" s="739">
        <f>I44+K44</f>
        <v>0</v>
      </c>
      <c r="I44" s="740">
        <v>0</v>
      </c>
      <c r="J44" s="741"/>
      <c r="K44" s="742">
        <v>0</v>
      </c>
      <c r="L44" s="743">
        <v>0</v>
      </c>
      <c r="M44" s="744"/>
      <c r="N44" s="84"/>
      <c r="O44" s="82"/>
      <c r="P44" s="83"/>
      <c r="Q44" s="44"/>
      <c r="R44" s="490"/>
      <c r="S44" s="490"/>
      <c r="T44" s="50"/>
      <c r="U44" s="490"/>
      <c r="V44" s="490"/>
      <c r="W44" s="490"/>
    </row>
    <row r="45" spans="1:25" s="486" customFormat="1" ht="13.5" thickBot="1">
      <c r="A45" s="2617"/>
      <c r="B45" s="2620"/>
      <c r="C45" s="2623"/>
      <c r="D45" s="2487"/>
      <c r="E45" s="2627"/>
      <c r="F45" s="2627"/>
      <c r="G45" s="45" t="s">
        <v>12</v>
      </c>
      <c r="H45" s="733">
        <f t="shared" ref="H45:M45" si="9">SUM(H42:H44)</f>
        <v>0</v>
      </c>
      <c r="I45" s="733">
        <f t="shared" si="9"/>
        <v>0</v>
      </c>
      <c r="J45" s="733">
        <f t="shared" si="9"/>
        <v>0</v>
      </c>
      <c r="K45" s="733">
        <f t="shared" si="9"/>
        <v>0</v>
      </c>
      <c r="L45" s="733">
        <f t="shared" si="9"/>
        <v>0</v>
      </c>
      <c r="M45" s="733">
        <f t="shared" si="9"/>
        <v>0</v>
      </c>
      <c r="N45" s="85"/>
      <c r="O45" s="74"/>
      <c r="P45" s="75"/>
      <c r="Q45" s="49"/>
      <c r="R45" s="490"/>
      <c r="S45" s="490"/>
      <c r="T45" s="50"/>
      <c r="U45" s="490"/>
      <c r="V45" s="490"/>
      <c r="W45" s="490"/>
    </row>
    <row r="46" spans="1:25" s="486" customFormat="1" ht="13.15" customHeight="1">
      <c r="A46" s="2615"/>
      <c r="B46" s="2618"/>
      <c r="C46" s="2484"/>
      <c r="D46" s="2656" t="s">
        <v>577</v>
      </c>
      <c r="E46" s="2441" t="s">
        <v>39</v>
      </c>
      <c r="F46" s="2488" t="s">
        <v>478</v>
      </c>
      <c r="G46" s="999" t="s">
        <v>76</v>
      </c>
      <c r="H46" s="1000">
        <f>I46+K46</f>
        <v>0</v>
      </c>
      <c r="I46" s="1001">
        <v>0</v>
      </c>
      <c r="J46" s="1002">
        <v>0</v>
      </c>
      <c r="K46" s="1003">
        <v>0</v>
      </c>
      <c r="L46" s="748">
        <v>289</v>
      </c>
      <c r="M46" s="1004">
        <v>289</v>
      </c>
      <c r="N46" s="1585" t="s">
        <v>79</v>
      </c>
      <c r="O46" s="1005"/>
      <c r="P46" s="1006"/>
      <c r="Q46" s="1007" t="s">
        <v>40</v>
      </c>
      <c r="R46" s="490"/>
      <c r="S46" s="490"/>
      <c r="T46" s="50"/>
      <c r="U46" s="490"/>
      <c r="V46" s="490"/>
      <c r="W46" s="490"/>
    </row>
    <row r="47" spans="1:25" s="486" customFormat="1">
      <c r="A47" s="2616"/>
      <c r="B47" s="2619"/>
      <c r="C47" s="2494"/>
      <c r="D47" s="2657"/>
      <c r="E47" s="2465"/>
      <c r="F47" s="2659"/>
      <c r="G47" s="1008" t="s">
        <v>64</v>
      </c>
      <c r="H47" s="1009">
        <f>I47+K47</f>
        <v>0</v>
      </c>
      <c r="I47" s="1010">
        <v>0</v>
      </c>
      <c r="J47" s="1011">
        <v>0</v>
      </c>
      <c r="K47" s="1012">
        <v>0</v>
      </c>
      <c r="L47" s="750">
        <v>461</v>
      </c>
      <c r="M47" s="1013">
        <v>462</v>
      </c>
      <c r="N47" s="1014"/>
      <c r="O47" s="1015"/>
      <c r="P47" s="1016"/>
      <c r="Q47" s="1017"/>
      <c r="R47" s="490"/>
      <c r="S47" s="490"/>
      <c r="T47" s="50"/>
      <c r="U47" s="490"/>
      <c r="V47" s="490"/>
      <c r="W47" s="490"/>
    </row>
    <row r="48" spans="1:25" s="486" customFormat="1">
      <c r="A48" s="2616"/>
      <c r="B48" s="2619"/>
      <c r="C48" s="2494"/>
      <c r="D48" s="2657"/>
      <c r="E48" s="2466"/>
      <c r="F48" s="2496"/>
      <c r="G48" s="283" t="s">
        <v>35</v>
      </c>
      <c r="H48" s="1018">
        <f>I48+K48</f>
        <v>0</v>
      </c>
      <c r="I48" s="1019">
        <v>0</v>
      </c>
      <c r="J48" s="1020">
        <v>0</v>
      </c>
      <c r="K48" s="1021">
        <v>0</v>
      </c>
      <c r="L48" s="1022"/>
      <c r="M48" s="1023"/>
      <c r="N48" s="1024"/>
      <c r="O48" s="1025"/>
      <c r="P48" s="1016"/>
      <c r="Q48" s="1026"/>
      <c r="R48" s="490"/>
      <c r="S48" s="490"/>
      <c r="T48" s="50"/>
      <c r="U48" s="490"/>
      <c r="V48" s="490"/>
      <c r="W48" s="490"/>
    </row>
    <row r="49" spans="1:25" s="486" customFormat="1" ht="29.45" customHeight="1" thickBot="1">
      <c r="A49" s="2617"/>
      <c r="B49" s="2620"/>
      <c r="C49" s="2485"/>
      <c r="D49" s="2658"/>
      <c r="E49" s="2442"/>
      <c r="F49" s="2442"/>
      <c r="G49" s="45" t="s">
        <v>12</v>
      </c>
      <c r="H49" s="733">
        <f t="shared" ref="H49:M49" si="10">SUM(H46:H48)</f>
        <v>0</v>
      </c>
      <c r="I49" s="734">
        <f t="shared" si="10"/>
        <v>0</v>
      </c>
      <c r="J49" s="735">
        <f t="shared" si="10"/>
        <v>0</v>
      </c>
      <c r="K49" s="736">
        <f t="shared" si="10"/>
        <v>0</v>
      </c>
      <c r="L49" s="737">
        <f>SUM(L46:L48)</f>
        <v>750</v>
      </c>
      <c r="M49" s="738">
        <f t="shared" si="10"/>
        <v>751</v>
      </c>
      <c r="N49" s="1027"/>
      <c r="O49" s="1028"/>
      <c r="P49" s="1029"/>
      <c r="Q49" s="1030"/>
      <c r="R49" s="490"/>
      <c r="S49" s="490"/>
      <c r="T49" s="50"/>
      <c r="U49" s="490"/>
      <c r="V49" s="490"/>
      <c r="W49" s="490"/>
    </row>
    <row r="50" spans="1:25" ht="13.5" thickBot="1">
      <c r="A50" s="32" t="s">
        <v>11</v>
      </c>
      <c r="B50" s="86" t="s">
        <v>11</v>
      </c>
      <c r="C50" s="2632" t="s">
        <v>14</v>
      </c>
      <c r="D50" s="2633"/>
      <c r="E50" s="2633"/>
      <c r="F50" s="2633"/>
      <c r="G50" s="2634"/>
      <c r="H50" s="768">
        <f>H16+H20+H24+H28+H32+H37+H41+H45+H49</f>
        <v>2981.7999999999997</v>
      </c>
      <c r="I50" s="768">
        <f t="shared" ref="I50:M50" si="11">I16+I20+I24+I28+I32+I37+I41+I45+I49</f>
        <v>48.7</v>
      </c>
      <c r="J50" s="768">
        <f t="shared" si="11"/>
        <v>25.299999999999997</v>
      </c>
      <c r="K50" s="768">
        <f t="shared" si="11"/>
        <v>2933.1</v>
      </c>
      <c r="L50" s="768">
        <f t="shared" si="11"/>
        <v>5262.4000000000005</v>
      </c>
      <c r="M50" s="768">
        <f t="shared" si="11"/>
        <v>751</v>
      </c>
      <c r="N50" s="87"/>
      <c r="O50" s="88"/>
      <c r="P50" s="88"/>
      <c r="Q50" s="89"/>
      <c r="R50" s="576"/>
      <c r="S50" s="490"/>
      <c r="T50" s="50"/>
      <c r="U50" s="490"/>
      <c r="V50" s="490"/>
      <c r="W50" s="490"/>
      <c r="X50" s="486"/>
      <c r="Y50" s="486"/>
    </row>
    <row r="51" spans="1:25" ht="13.9" customHeight="1" thickBot="1">
      <c r="A51" s="32" t="s">
        <v>11</v>
      </c>
      <c r="B51" s="33" t="s">
        <v>13</v>
      </c>
      <c r="C51" s="2653" t="s">
        <v>89</v>
      </c>
      <c r="D51" s="2654"/>
      <c r="E51" s="2654"/>
      <c r="F51" s="2654"/>
      <c r="G51" s="2654"/>
      <c r="H51" s="2654"/>
      <c r="I51" s="2654"/>
      <c r="J51" s="2654"/>
      <c r="K51" s="2654"/>
      <c r="L51" s="2654"/>
      <c r="M51" s="2654"/>
      <c r="N51" s="2654"/>
      <c r="O51" s="2654"/>
      <c r="P51" s="2654"/>
      <c r="Q51" s="2655"/>
      <c r="R51" s="576"/>
      <c r="S51" s="490"/>
      <c r="T51" s="50"/>
      <c r="U51" s="490"/>
      <c r="V51" s="490"/>
      <c r="W51" s="490"/>
      <c r="X51" s="486"/>
      <c r="Y51" s="486"/>
    </row>
    <row r="52" spans="1:25" ht="13.15" customHeight="1">
      <c r="A52" s="2615" t="s">
        <v>11</v>
      </c>
      <c r="B52" s="2618" t="s">
        <v>13</v>
      </c>
      <c r="C52" s="2621" t="s">
        <v>11</v>
      </c>
      <c r="D52" s="2678" t="s">
        <v>90</v>
      </c>
      <c r="E52" s="2624" t="s">
        <v>39</v>
      </c>
      <c r="F52" s="2628" t="s">
        <v>63</v>
      </c>
      <c r="G52" s="693" t="s">
        <v>76</v>
      </c>
      <c r="H52" s="771">
        <f>H56+H60+H64+H68+H72+H76+H80+H89+H102+H106+H109+H114+H123+H127+H131+H135+H139+H143+H147+H151+H155+H159+H163</f>
        <v>936</v>
      </c>
      <c r="I52" s="771">
        <f t="shared" ref="I52:K52" si="12">I56+I60+I64+I68+I72+I76+I80+I89+I102+I106+I109+I114+I123+I127+I131+I135+I139+I143+I147+I151+I155+I159+I163</f>
        <v>0</v>
      </c>
      <c r="J52" s="771">
        <f t="shared" si="12"/>
        <v>0</v>
      </c>
      <c r="K52" s="771">
        <f t="shared" si="12"/>
        <v>936</v>
      </c>
      <c r="L52" s="771">
        <f t="shared" ref="L52:M52" si="13">L56+L60+L64+L68+L72+L76+L80+L89+L93+L102+L109+L114+L118+L123+L127+L131+L135+L139+L159+L143+L151+L147+L106</f>
        <v>2811.7</v>
      </c>
      <c r="M52" s="771">
        <f t="shared" si="13"/>
        <v>1.7</v>
      </c>
      <c r="N52" s="51"/>
      <c r="O52" s="66"/>
      <c r="P52" s="67"/>
      <c r="Q52" s="37"/>
      <c r="R52" s="576"/>
      <c r="S52" s="490"/>
      <c r="T52" s="50"/>
      <c r="U52" s="490"/>
      <c r="V52" s="490"/>
      <c r="W52" s="490"/>
      <c r="X52" s="486"/>
      <c r="Y52" s="486"/>
    </row>
    <row r="53" spans="1:25">
      <c r="A53" s="2616"/>
      <c r="B53" s="2619"/>
      <c r="C53" s="2622"/>
      <c r="D53" s="2679"/>
      <c r="E53" s="2625"/>
      <c r="F53" s="2629"/>
      <c r="G53" s="694" t="s">
        <v>64</v>
      </c>
      <c r="H53" s="772">
        <f>H57+H61+H65+H69+H73+H77+H81+H90+H97+H101+H111+H115+H119+H124+H128+H132+H136+H140+H160+H144+H152+H148+H105+H156+H164</f>
        <v>9129.1000000000022</v>
      </c>
      <c r="I53" s="772">
        <f t="shared" ref="I53:M53" si="14">I57+I61+I65+I69+I73+I77+I81+I90+I97+I101+I111+I115+I119+I124+I128+I132+I136+I140+I160+I144+I152+I148+I105+I156+I164</f>
        <v>1768.7</v>
      </c>
      <c r="J53" s="772">
        <f t="shared" si="14"/>
        <v>54.9</v>
      </c>
      <c r="K53" s="772">
        <f t="shared" si="14"/>
        <v>7360.4</v>
      </c>
      <c r="L53" s="772">
        <f t="shared" si="14"/>
        <v>2193.3200000000002</v>
      </c>
      <c r="M53" s="772">
        <f t="shared" si="14"/>
        <v>24.9</v>
      </c>
      <c r="N53" s="84"/>
      <c r="O53" s="70"/>
      <c r="P53" s="71"/>
      <c r="Q53" s="42"/>
      <c r="R53" s="576"/>
      <c r="S53" s="490"/>
      <c r="T53" s="50"/>
      <c r="U53" s="490"/>
      <c r="V53" s="490"/>
      <c r="W53" s="490"/>
      <c r="X53" s="486"/>
      <c r="Y53" s="486"/>
    </row>
    <row r="54" spans="1:25">
      <c r="A54" s="2616"/>
      <c r="B54" s="2619"/>
      <c r="C54" s="2622"/>
      <c r="D54" s="2679"/>
      <c r="E54" s="2626"/>
      <c r="F54" s="2630"/>
      <c r="G54" s="694" t="s">
        <v>35</v>
      </c>
      <c r="H54" s="772">
        <f>H58+H62+H66+H70+H74+H78+H82+H85+H91+H98+H110+H116+H120+H125+H129+H133+H137+H141+H161+H145+H103+H153+H149+H107+H157+H165</f>
        <v>224.19999999999996</v>
      </c>
      <c r="I54" s="772">
        <f t="shared" ref="I54:M54" si="15">I58+I62+I66+I70+I74+I78+I82+I85+I91+I98+I110+I116+I120+I125+I129+I133+I137+I141+I161+I145+I103+I153+I149+I107+I157+I165</f>
        <v>81.400000000000006</v>
      </c>
      <c r="J54" s="772">
        <f t="shared" si="15"/>
        <v>23.2</v>
      </c>
      <c r="K54" s="772">
        <f t="shared" si="15"/>
        <v>142.80000000000001</v>
      </c>
      <c r="L54" s="772">
        <f t="shared" si="15"/>
        <v>25.2</v>
      </c>
      <c r="M54" s="772">
        <f t="shared" si="15"/>
        <v>9.1</v>
      </c>
      <c r="N54" s="84"/>
      <c r="O54" s="82"/>
      <c r="P54" s="83"/>
      <c r="Q54" s="44"/>
      <c r="R54" s="576"/>
      <c r="S54" s="490"/>
      <c r="T54" s="50"/>
      <c r="U54" s="490"/>
      <c r="V54" s="490"/>
      <c r="W54" s="490"/>
      <c r="X54" s="486"/>
      <c r="Y54" s="486"/>
    </row>
    <row r="55" spans="1:25" ht="13.5" thickBot="1">
      <c r="A55" s="2617"/>
      <c r="B55" s="2620"/>
      <c r="C55" s="2623"/>
      <c r="D55" s="2680"/>
      <c r="E55" s="2627"/>
      <c r="F55" s="2627"/>
      <c r="G55" s="45" t="s">
        <v>12</v>
      </c>
      <c r="H55" s="779">
        <f>H52+H53+H54</f>
        <v>10289.300000000003</v>
      </c>
      <c r="I55" s="779">
        <f t="shared" ref="I55:M55" si="16">I52+I53+I54</f>
        <v>1850.1000000000001</v>
      </c>
      <c r="J55" s="779">
        <f t="shared" si="16"/>
        <v>78.099999999999994</v>
      </c>
      <c r="K55" s="779">
        <f t="shared" si="16"/>
        <v>8439.1999999999989</v>
      </c>
      <c r="L55" s="779">
        <f t="shared" si="16"/>
        <v>5030.22</v>
      </c>
      <c r="M55" s="779">
        <f t="shared" si="16"/>
        <v>35.699999999999996</v>
      </c>
      <c r="N55" s="90"/>
      <c r="O55" s="74"/>
      <c r="P55" s="75"/>
      <c r="Q55" s="49"/>
      <c r="R55" s="576"/>
      <c r="S55" s="490"/>
      <c r="T55" s="50"/>
      <c r="U55" s="490"/>
      <c r="V55" s="490"/>
      <c r="W55" s="490"/>
      <c r="X55" s="486"/>
      <c r="Y55" s="486"/>
    </row>
    <row r="56" spans="1:25" ht="13.15" customHeight="1">
      <c r="A56" s="2615"/>
      <c r="B56" s="2618"/>
      <c r="C56" s="2621"/>
      <c r="D56" s="2486" t="s">
        <v>91</v>
      </c>
      <c r="E56" s="2624" t="s">
        <v>39</v>
      </c>
      <c r="F56" s="2628" t="s">
        <v>482</v>
      </c>
      <c r="G56" s="520" t="s">
        <v>76</v>
      </c>
      <c r="H56" s="751">
        <f>I56+K56</f>
        <v>0</v>
      </c>
      <c r="I56" s="745">
        <v>0</v>
      </c>
      <c r="J56" s="752"/>
      <c r="K56" s="747">
        <v>0</v>
      </c>
      <c r="L56" s="748">
        <v>0</v>
      </c>
      <c r="M56" s="749">
        <v>0</v>
      </c>
      <c r="N56" s="1256" t="s">
        <v>392</v>
      </c>
      <c r="O56" s="66" t="s">
        <v>40</v>
      </c>
      <c r="P56" s="67"/>
      <c r="Q56" s="37"/>
      <c r="R56" s="576"/>
      <c r="S56" s="490"/>
      <c r="T56" s="50"/>
      <c r="U56" s="490"/>
      <c r="V56" s="490"/>
      <c r="W56" s="490"/>
      <c r="X56" s="486"/>
      <c r="Y56" s="486"/>
    </row>
    <row r="57" spans="1:25" ht="26.45" customHeight="1">
      <c r="A57" s="2616"/>
      <c r="B57" s="2619"/>
      <c r="C57" s="2622"/>
      <c r="D57" s="2495"/>
      <c r="E57" s="2625"/>
      <c r="F57" s="2629"/>
      <c r="G57" s="38" t="s">
        <v>64</v>
      </c>
      <c r="H57" s="739">
        <f>I57+K57</f>
        <v>4877.8999999999996</v>
      </c>
      <c r="I57" s="740">
        <v>10</v>
      </c>
      <c r="J57" s="741">
        <v>9.4</v>
      </c>
      <c r="K57" s="742">
        <v>4867.8999999999996</v>
      </c>
      <c r="L57" s="750">
        <v>0</v>
      </c>
      <c r="M57" s="744">
        <v>0</v>
      </c>
      <c r="N57" s="1257"/>
      <c r="O57" s="70"/>
      <c r="P57" s="71"/>
      <c r="Q57" s="42"/>
      <c r="R57" s="576"/>
      <c r="S57" s="490"/>
      <c r="T57" s="50"/>
      <c r="U57" s="490"/>
      <c r="V57" s="490"/>
      <c r="W57" s="490"/>
      <c r="X57" s="486"/>
      <c r="Y57" s="486"/>
    </row>
    <row r="58" spans="1:25">
      <c r="A58" s="2616"/>
      <c r="B58" s="2619"/>
      <c r="C58" s="2622"/>
      <c r="D58" s="2495"/>
      <c r="E58" s="2626"/>
      <c r="F58" s="2630"/>
      <c r="G58" s="38" t="s">
        <v>35</v>
      </c>
      <c r="H58" s="739">
        <f>I58+K58</f>
        <v>3.2</v>
      </c>
      <c r="I58" s="780">
        <v>3.2</v>
      </c>
      <c r="J58" s="741">
        <v>3</v>
      </c>
      <c r="K58" s="742">
        <v>0</v>
      </c>
      <c r="L58" s="743">
        <v>0</v>
      </c>
      <c r="M58" s="744">
        <v>0</v>
      </c>
      <c r="N58" s="84"/>
      <c r="O58" s="82"/>
      <c r="P58" s="83"/>
      <c r="Q58" s="44"/>
      <c r="R58" s="576"/>
      <c r="S58" s="490"/>
      <c r="T58" s="50"/>
      <c r="U58" s="490"/>
      <c r="V58" s="490"/>
      <c r="W58" s="490"/>
      <c r="X58" s="486"/>
      <c r="Y58" s="486"/>
    </row>
    <row r="59" spans="1:25" ht="13.5" thickBot="1">
      <c r="A59" s="2617"/>
      <c r="B59" s="2620"/>
      <c r="C59" s="2623"/>
      <c r="D59" s="2487"/>
      <c r="E59" s="2627"/>
      <c r="F59" s="2627"/>
      <c r="G59" s="45" t="s">
        <v>12</v>
      </c>
      <c r="H59" s="733">
        <f t="shared" ref="H59:M59" si="17">SUM(H56:H58)</f>
        <v>4881.0999999999995</v>
      </c>
      <c r="I59" s="734">
        <f t="shared" si="17"/>
        <v>13.2</v>
      </c>
      <c r="J59" s="735">
        <f t="shared" si="17"/>
        <v>12.4</v>
      </c>
      <c r="K59" s="736">
        <f t="shared" si="17"/>
        <v>4867.8999999999996</v>
      </c>
      <c r="L59" s="736">
        <f t="shared" si="17"/>
        <v>0</v>
      </c>
      <c r="M59" s="736">
        <f t="shared" si="17"/>
        <v>0</v>
      </c>
      <c r="N59" s="1402"/>
      <c r="O59" s="74"/>
      <c r="P59" s="75"/>
      <c r="Q59" s="49"/>
      <c r="R59" s="490"/>
      <c r="S59" s="490"/>
      <c r="T59" s="490"/>
      <c r="U59" s="490"/>
      <c r="V59" s="490"/>
      <c r="W59" s="490"/>
      <c r="X59" s="486"/>
      <c r="Y59" s="486"/>
    </row>
    <row r="60" spans="1:25" ht="13.15" customHeight="1">
      <c r="A60" s="2615"/>
      <c r="B60" s="2618"/>
      <c r="C60" s="2621"/>
      <c r="D60" s="2486" t="s">
        <v>92</v>
      </c>
      <c r="E60" s="2624" t="s">
        <v>39</v>
      </c>
      <c r="F60" s="2628" t="s">
        <v>480</v>
      </c>
      <c r="G60" s="520" t="s">
        <v>76</v>
      </c>
      <c r="H60" s="2024">
        <f>I60+K60</f>
        <v>400</v>
      </c>
      <c r="I60" s="745">
        <v>0</v>
      </c>
      <c r="J60" s="752"/>
      <c r="K60" s="2025">
        <v>400</v>
      </c>
      <c r="L60" s="748">
        <v>199.8</v>
      </c>
      <c r="M60" s="749">
        <v>0</v>
      </c>
      <c r="N60" s="2642" t="s">
        <v>571</v>
      </c>
      <c r="O60" s="66"/>
      <c r="P60" s="67" t="s">
        <v>40</v>
      </c>
      <c r="Q60" s="37"/>
      <c r="R60" s="490"/>
      <c r="S60" s="490"/>
      <c r="T60" s="490"/>
      <c r="U60" s="490"/>
      <c r="V60" s="490"/>
      <c r="W60" s="490"/>
      <c r="X60" s="486"/>
      <c r="Y60" s="486"/>
    </row>
    <row r="61" spans="1:25">
      <c r="A61" s="2616"/>
      <c r="B61" s="2619"/>
      <c r="C61" s="2622"/>
      <c r="D61" s="2495"/>
      <c r="E61" s="2625"/>
      <c r="F61" s="2629"/>
      <c r="G61" s="38" t="s">
        <v>64</v>
      </c>
      <c r="H61" s="2028">
        <f>I61+K61</f>
        <v>595.6</v>
      </c>
      <c r="I61" s="740">
        <v>0</v>
      </c>
      <c r="J61" s="889">
        <v>0</v>
      </c>
      <c r="K61" s="2032">
        <v>595.6</v>
      </c>
      <c r="L61" s="750">
        <v>154.19999999999999</v>
      </c>
      <c r="M61" s="744">
        <v>0</v>
      </c>
      <c r="N61" s="2643"/>
      <c r="O61" s="70"/>
      <c r="P61" s="71"/>
      <c r="Q61" s="42"/>
      <c r="R61" s="490"/>
      <c r="S61" s="490"/>
      <c r="T61" s="490"/>
      <c r="U61" s="490"/>
      <c r="V61" s="490"/>
      <c r="W61" s="490"/>
      <c r="X61" s="486"/>
      <c r="Y61" s="486"/>
    </row>
    <row r="62" spans="1:25">
      <c r="A62" s="2616"/>
      <c r="B62" s="2619"/>
      <c r="C62" s="2622"/>
      <c r="D62" s="2495"/>
      <c r="E62" s="2626"/>
      <c r="F62" s="2630"/>
      <c r="G62" s="38" t="s">
        <v>35</v>
      </c>
      <c r="H62" s="739">
        <f>I62+K62</f>
        <v>0</v>
      </c>
      <c r="I62" s="740">
        <v>0</v>
      </c>
      <c r="J62" s="741">
        <v>0</v>
      </c>
      <c r="K62" s="742">
        <v>0</v>
      </c>
      <c r="L62" s="743">
        <v>1.2</v>
      </c>
      <c r="M62" s="744">
        <v>0</v>
      </c>
      <c r="N62" s="84"/>
      <c r="O62" s="82"/>
      <c r="P62" s="83"/>
      <c r="Q62" s="44"/>
      <c r="R62" s="490"/>
      <c r="S62" s="490"/>
      <c r="T62" s="490"/>
      <c r="U62" s="490"/>
      <c r="V62" s="490"/>
      <c r="W62" s="490"/>
      <c r="X62" s="486"/>
      <c r="Y62" s="486"/>
    </row>
    <row r="63" spans="1:25" ht="24" customHeight="1" thickBot="1">
      <c r="A63" s="2617"/>
      <c r="B63" s="2620"/>
      <c r="C63" s="2623"/>
      <c r="D63" s="2487"/>
      <c r="E63" s="2627"/>
      <c r="F63" s="2627"/>
      <c r="G63" s="45" t="s">
        <v>12</v>
      </c>
      <c r="H63" s="733">
        <f>SUM(H60:H62)</f>
        <v>995.6</v>
      </c>
      <c r="I63" s="734">
        <f>SUM(I60:I62)</f>
        <v>0</v>
      </c>
      <c r="J63" s="735">
        <f>SUM(J60:J62)</f>
        <v>0</v>
      </c>
      <c r="K63" s="736">
        <f>SUM(K60:K62)</f>
        <v>995.6</v>
      </c>
      <c r="L63" s="736">
        <f t="shared" ref="L63:M63" si="18">SUM(L60:L62)</f>
        <v>355.2</v>
      </c>
      <c r="M63" s="736">
        <f t="shared" si="18"/>
        <v>0</v>
      </c>
      <c r="N63" s="1985"/>
      <c r="O63" s="74"/>
      <c r="P63" s="75"/>
      <c r="Q63" s="49"/>
      <c r="R63" s="490"/>
      <c r="S63" s="490"/>
      <c r="T63" s="490"/>
      <c r="U63" s="490"/>
      <c r="V63" s="490"/>
      <c r="W63" s="490"/>
      <c r="X63" s="486"/>
      <c r="Y63" s="486"/>
    </row>
    <row r="64" spans="1:25" ht="13.15" customHeight="1">
      <c r="A64" s="2615"/>
      <c r="B64" s="2618"/>
      <c r="C64" s="2621"/>
      <c r="D64" s="2486" t="s">
        <v>93</v>
      </c>
      <c r="E64" s="2624" t="s">
        <v>39</v>
      </c>
      <c r="F64" s="2628" t="s">
        <v>482</v>
      </c>
      <c r="G64" s="520" t="s">
        <v>76</v>
      </c>
      <c r="H64" s="739">
        <f>I64+K64</f>
        <v>0</v>
      </c>
      <c r="I64" s="745">
        <v>0</v>
      </c>
      <c r="J64" s="752"/>
      <c r="K64" s="747">
        <v>0</v>
      </c>
      <c r="L64" s="748">
        <v>0</v>
      </c>
      <c r="M64" s="749">
        <v>0</v>
      </c>
      <c r="N64" s="51" t="s">
        <v>79</v>
      </c>
      <c r="O64" s="66" t="s">
        <v>40</v>
      </c>
      <c r="P64" s="67"/>
      <c r="Q64" s="37"/>
      <c r="R64" s="490"/>
      <c r="S64" s="490"/>
      <c r="T64" s="490"/>
      <c r="U64" s="490"/>
      <c r="V64" s="490"/>
      <c r="W64" s="490"/>
      <c r="X64" s="486"/>
      <c r="Y64" s="486"/>
    </row>
    <row r="65" spans="1:25">
      <c r="A65" s="2616"/>
      <c r="B65" s="2619"/>
      <c r="C65" s="2622"/>
      <c r="D65" s="2495"/>
      <c r="E65" s="2625"/>
      <c r="F65" s="2629"/>
      <c r="G65" s="38" t="s">
        <v>64</v>
      </c>
      <c r="H65" s="739">
        <f>I65+K65</f>
        <v>495.7</v>
      </c>
      <c r="I65" s="740">
        <v>493.9</v>
      </c>
      <c r="J65" s="741">
        <v>5.4</v>
      </c>
      <c r="K65" s="742">
        <v>1.8</v>
      </c>
      <c r="L65" s="750">
        <v>0</v>
      </c>
      <c r="M65" s="744">
        <v>0</v>
      </c>
      <c r="N65" s="84"/>
      <c r="O65" s="70"/>
      <c r="P65" s="71"/>
      <c r="Q65" s="42"/>
      <c r="R65" s="490"/>
      <c r="S65" s="490"/>
      <c r="T65" s="490"/>
      <c r="U65" s="490"/>
      <c r="V65" s="490"/>
      <c r="W65" s="490"/>
      <c r="X65" s="486"/>
      <c r="Y65" s="486"/>
    </row>
    <row r="66" spans="1:25">
      <c r="A66" s="2616"/>
      <c r="B66" s="2619"/>
      <c r="C66" s="2622"/>
      <c r="D66" s="2495"/>
      <c r="E66" s="2626"/>
      <c r="F66" s="2630"/>
      <c r="G66" s="38" t="s">
        <v>35</v>
      </c>
      <c r="H66" s="739">
        <f>I66+K66</f>
        <v>0.4</v>
      </c>
      <c r="I66" s="740">
        <v>0.4</v>
      </c>
      <c r="J66" s="741">
        <v>0.3</v>
      </c>
      <c r="K66" s="742">
        <v>0</v>
      </c>
      <c r="L66" s="743">
        <v>0</v>
      </c>
      <c r="M66" s="744">
        <v>0</v>
      </c>
      <c r="N66" s="84"/>
      <c r="O66" s="82"/>
      <c r="P66" s="83"/>
      <c r="Q66" s="44"/>
      <c r="R66" s="490"/>
      <c r="S66" s="490"/>
      <c r="T66" s="490"/>
      <c r="U66" s="490"/>
      <c r="V66" s="490"/>
      <c r="W66" s="490"/>
      <c r="X66" s="486"/>
      <c r="Y66" s="486"/>
    </row>
    <row r="67" spans="1:25" ht="26.45" customHeight="1" thickBot="1">
      <c r="A67" s="2617"/>
      <c r="B67" s="2620"/>
      <c r="C67" s="2623"/>
      <c r="D67" s="2487"/>
      <c r="E67" s="2627"/>
      <c r="F67" s="2627"/>
      <c r="G67" s="45" t="s">
        <v>12</v>
      </c>
      <c r="H67" s="733">
        <f>SUM(H64:H66)</f>
        <v>496.09999999999997</v>
      </c>
      <c r="I67" s="734">
        <f>SUM(I64:I66)</f>
        <v>494.29999999999995</v>
      </c>
      <c r="J67" s="735">
        <f>SUM(J64:J66)</f>
        <v>5.7</v>
      </c>
      <c r="K67" s="736">
        <f>SUM(K64:K66)</f>
        <v>1.8</v>
      </c>
      <c r="L67" s="736">
        <f t="shared" ref="L67:M67" si="19">SUM(L64:L66)</f>
        <v>0</v>
      </c>
      <c r="M67" s="736">
        <f t="shared" si="19"/>
        <v>0</v>
      </c>
      <c r="N67" s="85"/>
      <c r="O67" s="74"/>
      <c r="P67" s="75"/>
      <c r="Q67" s="49"/>
      <c r="R67" s="490"/>
      <c r="S67" s="490"/>
      <c r="T67" s="490"/>
      <c r="U67" s="490"/>
      <c r="V67" s="490"/>
      <c r="W67" s="490"/>
      <c r="X67" s="486"/>
      <c r="Y67" s="486"/>
    </row>
    <row r="68" spans="1:25" ht="13.15" customHeight="1">
      <c r="A68" s="2615"/>
      <c r="B68" s="2618"/>
      <c r="C68" s="2621"/>
      <c r="D68" s="2486" t="s">
        <v>94</v>
      </c>
      <c r="E68" s="2624" t="s">
        <v>39</v>
      </c>
      <c r="F68" s="2628" t="s">
        <v>482</v>
      </c>
      <c r="G68" s="520" t="s">
        <v>76</v>
      </c>
      <c r="H68" s="739">
        <f>I68+K68</f>
        <v>0</v>
      </c>
      <c r="I68" s="745">
        <v>0</v>
      </c>
      <c r="J68" s="746">
        <v>0</v>
      </c>
      <c r="K68" s="747">
        <v>0</v>
      </c>
      <c r="L68" s="748">
        <v>0</v>
      </c>
      <c r="M68" s="749">
        <v>0</v>
      </c>
      <c r="N68" s="51" t="s">
        <v>79</v>
      </c>
      <c r="O68" s="66" t="s">
        <v>40</v>
      </c>
      <c r="P68" s="67"/>
      <c r="Q68" s="37"/>
      <c r="R68" s="490"/>
      <c r="S68" s="490"/>
      <c r="T68" s="490"/>
      <c r="U68" s="490"/>
      <c r="V68" s="490"/>
      <c r="W68" s="490"/>
      <c r="X68" s="486"/>
      <c r="Y68" s="486"/>
    </row>
    <row r="69" spans="1:25">
      <c r="A69" s="2616"/>
      <c r="B69" s="2619"/>
      <c r="C69" s="2622"/>
      <c r="D69" s="2495"/>
      <c r="E69" s="2625"/>
      <c r="F69" s="2629"/>
      <c r="G69" s="38" t="s">
        <v>64</v>
      </c>
      <c r="H69" s="739">
        <f>I69+K69</f>
        <v>655.43000000000006</v>
      </c>
      <c r="I69" s="740">
        <v>381.23</v>
      </c>
      <c r="J69" s="741">
        <v>4.9000000000000004</v>
      </c>
      <c r="K69" s="742">
        <v>274.2</v>
      </c>
      <c r="L69" s="750">
        <v>0</v>
      </c>
      <c r="M69" s="744">
        <v>0</v>
      </c>
      <c r="N69" s="84"/>
      <c r="O69" s="70"/>
      <c r="P69" s="71"/>
      <c r="Q69" s="42"/>
      <c r="R69" s="490"/>
      <c r="S69" s="490"/>
      <c r="T69" s="490"/>
      <c r="U69" s="490"/>
      <c r="V69" s="490"/>
      <c r="W69" s="490"/>
      <c r="X69" s="486"/>
      <c r="Y69" s="486"/>
    </row>
    <row r="70" spans="1:25">
      <c r="A70" s="2616"/>
      <c r="B70" s="2619"/>
      <c r="C70" s="2622"/>
      <c r="D70" s="2495"/>
      <c r="E70" s="2626"/>
      <c r="F70" s="2630"/>
      <c r="G70" s="38" t="s">
        <v>35</v>
      </c>
      <c r="H70" s="739">
        <f>I70+K70</f>
        <v>0.4</v>
      </c>
      <c r="I70" s="740">
        <v>0.4</v>
      </c>
      <c r="J70" s="741">
        <v>0.3</v>
      </c>
      <c r="K70" s="742">
        <v>0</v>
      </c>
      <c r="L70" s="743">
        <v>0</v>
      </c>
      <c r="M70" s="744">
        <v>0</v>
      </c>
      <c r="N70" s="84"/>
      <c r="O70" s="82"/>
      <c r="P70" s="83"/>
      <c r="Q70" s="44"/>
      <c r="R70" s="490"/>
      <c r="S70" s="490"/>
      <c r="T70" s="490"/>
      <c r="U70" s="490"/>
      <c r="V70" s="490"/>
      <c r="W70" s="490"/>
      <c r="X70" s="486"/>
      <c r="Y70" s="486"/>
    </row>
    <row r="71" spans="1:25" ht="13.5" thickBot="1">
      <c r="A71" s="2617"/>
      <c r="B71" s="2620"/>
      <c r="C71" s="2623"/>
      <c r="D71" s="2487"/>
      <c r="E71" s="2627"/>
      <c r="F71" s="2627"/>
      <c r="G71" s="45" t="s">
        <v>12</v>
      </c>
      <c r="H71" s="733">
        <f>SUM(H68:H70)</f>
        <v>655.83</v>
      </c>
      <c r="I71" s="734">
        <f>SUM(I68:I70)</f>
        <v>381.63</v>
      </c>
      <c r="J71" s="735">
        <f>SUM(J68:J70)</f>
        <v>5.2</v>
      </c>
      <c r="K71" s="736">
        <f>SUM(K68:K70)</f>
        <v>274.2</v>
      </c>
      <c r="L71" s="736">
        <f t="shared" ref="L71:M71" si="20">SUM(L68:L70)</f>
        <v>0</v>
      </c>
      <c r="M71" s="736">
        <f t="shared" si="20"/>
        <v>0</v>
      </c>
      <c r="N71" s="85"/>
      <c r="O71" s="74"/>
      <c r="P71" s="75"/>
      <c r="Q71" s="49"/>
      <c r="R71" s="490"/>
      <c r="S71" s="490"/>
      <c r="T71" s="490"/>
      <c r="U71" s="490"/>
      <c r="V71" s="490"/>
      <c r="W71" s="490"/>
      <c r="X71" s="486"/>
      <c r="Y71" s="486"/>
    </row>
    <row r="72" spans="1:25" ht="13.15" customHeight="1">
      <c r="A72" s="2615"/>
      <c r="B72" s="2618"/>
      <c r="C72" s="2621"/>
      <c r="D72" s="2486" t="s">
        <v>483</v>
      </c>
      <c r="E72" s="2624" t="s">
        <v>39</v>
      </c>
      <c r="F72" s="2628" t="s">
        <v>484</v>
      </c>
      <c r="G72" s="520" t="s">
        <v>76</v>
      </c>
      <c r="H72" s="2028">
        <f>I72+K72</f>
        <v>536</v>
      </c>
      <c r="I72" s="745">
        <v>0</v>
      </c>
      <c r="J72" s="746">
        <v>0</v>
      </c>
      <c r="K72" s="2025">
        <v>536</v>
      </c>
      <c r="L72" s="748">
        <v>945.9</v>
      </c>
      <c r="M72" s="749">
        <v>0</v>
      </c>
      <c r="N72" s="1256" t="s">
        <v>393</v>
      </c>
      <c r="O72" s="66"/>
      <c r="P72" s="67" t="s">
        <v>40</v>
      </c>
      <c r="Q72" s="37"/>
      <c r="R72" s="490"/>
      <c r="S72" s="490"/>
      <c r="T72" s="490"/>
      <c r="U72" s="490"/>
      <c r="V72" s="490"/>
      <c r="W72" s="490"/>
      <c r="X72" s="486"/>
      <c r="Y72" s="486"/>
    </row>
    <row r="73" spans="1:25" ht="26.45" customHeight="1">
      <c r="A73" s="2616"/>
      <c r="B73" s="2619"/>
      <c r="C73" s="2622"/>
      <c r="D73" s="2495"/>
      <c r="E73" s="2625"/>
      <c r="F73" s="2629"/>
      <c r="G73" s="38" t="s">
        <v>64</v>
      </c>
      <c r="H73" s="739">
        <f>I73+K73</f>
        <v>575.1</v>
      </c>
      <c r="I73" s="740">
        <v>2.1</v>
      </c>
      <c r="J73" s="741">
        <v>2</v>
      </c>
      <c r="K73" s="742">
        <v>573</v>
      </c>
      <c r="L73" s="750">
        <v>382</v>
      </c>
      <c r="M73" s="744">
        <v>0</v>
      </c>
      <c r="N73" s="125"/>
      <c r="O73" s="70"/>
      <c r="P73" s="71"/>
      <c r="Q73" s="42"/>
      <c r="R73" s="490"/>
      <c r="S73" s="490"/>
      <c r="T73" s="490"/>
      <c r="U73" s="490"/>
      <c r="V73" s="490"/>
      <c r="W73" s="490"/>
      <c r="X73" s="486"/>
      <c r="Y73" s="486"/>
    </row>
    <row r="74" spans="1:25">
      <c r="A74" s="2616"/>
      <c r="B74" s="2619"/>
      <c r="C74" s="2622"/>
      <c r="D74" s="2495"/>
      <c r="E74" s="2626"/>
      <c r="F74" s="2630"/>
      <c r="G74" s="15" t="s">
        <v>35</v>
      </c>
      <c r="H74" s="739">
        <f>I74+K74</f>
        <v>2.1</v>
      </c>
      <c r="I74" s="740">
        <v>2.1</v>
      </c>
      <c r="J74" s="741">
        <v>2</v>
      </c>
      <c r="K74" s="742">
        <v>0</v>
      </c>
      <c r="L74" s="743">
        <v>0</v>
      </c>
      <c r="M74" s="744"/>
      <c r="N74" s="91"/>
      <c r="O74" s="82"/>
      <c r="P74" s="83"/>
      <c r="Q74" s="44"/>
      <c r="R74" s="490"/>
      <c r="S74" s="490"/>
      <c r="T74" s="490"/>
      <c r="U74" s="490"/>
      <c r="V74" s="490"/>
      <c r="W74" s="490"/>
      <c r="X74" s="486"/>
      <c r="Y74" s="486"/>
    </row>
    <row r="75" spans="1:25" ht="13.5" thickBot="1">
      <c r="A75" s="2617"/>
      <c r="B75" s="2620"/>
      <c r="C75" s="2623"/>
      <c r="D75" s="2487"/>
      <c r="E75" s="2627"/>
      <c r="F75" s="2627"/>
      <c r="G75" s="45" t="s">
        <v>12</v>
      </c>
      <c r="H75" s="733">
        <f>SUM(H72:H74)</f>
        <v>1113.1999999999998</v>
      </c>
      <c r="I75" s="734">
        <f>SUM(I72:I74)</f>
        <v>4.2</v>
      </c>
      <c r="J75" s="735">
        <f>SUM(J72:J74)</f>
        <v>4</v>
      </c>
      <c r="K75" s="736">
        <f>SUM(K72:K74)</f>
        <v>1109</v>
      </c>
      <c r="L75" s="736">
        <f t="shared" ref="L75:M75" si="21">SUM(L72:L74)</f>
        <v>1327.9</v>
      </c>
      <c r="M75" s="736">
        <f t="shared" si="21"/>
        <v>0</v>
      </c>
      <c r="N75" s="577"/>
      <c r="O75" s="74"/>
      <c r="P75" s="75"/>
      <c r="Q75" s="49"/>
      <c r="R75" s="490"/>
      <c r="S75" s="490"/>
      <c r="T75" s="490"/>
      <c r="U75" s="490"/>
      <c r="V75" s="490"/>
      <c r="W75" s="490"/>
      <c r="X75" s="486"/>
      <c r="Y75" s="486"/>
    </row>
    <row r="76" spans="1:25" ht="13.15" customHeight="1">
      <c r="A76" s="2615"/>
      <c r="B76" s="2618"/>
      <c r="C76" s="2621"/>
      <c r="D76" s="2702" t="s">
        <v>95</v>
      </c>
      <c r="E76" s="2624" t="s">
        <v>39</v>
      </c>
      <c r="F76" s="2628" t="s">
        <v>484</v>
      </c>
      <c r="G76" s="520" t="s">
        <v>76</v>
      </c>
      <c r="H76" s="751">
        <f>I76+K76</f>
        <v>0</v>
      </c>
      <c r="I76" s="745">
        <v>0</v>
      </c>
      <c r="J76" s="746">
        <v>0</v>
      </c>
      <c r="K76" s="747">
        <v>0</v>
      </c>
      <c r="L76" s="748">
        <v>287.10000000000002</v>
      </c>
      <c r="M76" s="749">
        <v>0</v>
      </c>
      <c r="N76" s="51" t="s">
        <v>79</v>
      </c>
      <c r="O76" s="66"/>
      <c r="P76" s="92" t="s">
        <v>40</v>
      </c>
      <c r="Q76" s="37"/>
      <c r="R76" s="490"/>
      <c r="S76" s="490"/>
      <c r="T76" s="490"/>
      <c r="U76" s="490"/>
      <c r="V76" s="490"/>
      <c r="W76" s="490"/>
      <c r="X76" s="486"/>
      <c r="Y76" s="486"/>
    </row>
    <row r="77" spans="1:25">
      <c r="A77" s="2616"/>
      <c r="B77" s="2619"/>
      <c r="C77" s="2622"/>
      <c r="D77" s="2703"/>
      <c r="E77" s="2625"/>
      <c r="F77" s="2629"/>
      <c r="G77" s="38" t="s">
        <v>64</v>
      </c>
      <c r="H77" s="2028">
        <f>I77+K77</f>
        <v>368.4</v>
      </c>
      <c r="I77" s="740">
        <v>0</v>
      </c>
      <c r="J77" s="741">
        <v>0</v>
      </c>
      <c r="K77" s="2032">
        <v>368.4</v>
      </c>
      <c r="L77" s="750">
        <v>120</v>
      </c>
      <c r="M77" s="744">
        <v>0</v>
      </c>
      <c r="N77" s="84"/>
      <c r="O77" s="70"/>
      <c r="P77" s="93"/>
      <c r="Q77" s="42"/>
      <c r="R77" s="13"/>
      <c r="S77" s="13"/>
      <c r="T77" s="13"/>
      <c r="U77" s="13"/>
      <c r="V77" s="13"/>
      <c r="W77" s="13"/>
      <c r="X77" s="486"/>
      <c r="Y77" s="486"/>
    </row>
    <row r="78" spans="1:25">
      <c r="A78" s="2616"/>
      <c r="B78" s="2619"/>
      <c r="C78" s="2622"/>
      <c r="D78" s="2703"/>
      <c r="E78" s="2626"/>
      <c r="F78" s="2630"/>
      <c r="G78" s="38" t="s">
        <v>35</v>
      </c>
      <c r="H78" s="739">
        <f>I78+K78</f>
        <v>0</v>
      </c>
      <c r="I78" s="740">
        <v>0</v>
      </c>
      <c r="J78" s="741">
        <v>0</v>
      </c>
      <c r="K78" s="742">
        <v>0</v>
      </c>
      <c r="L78" s="750">
        <v>0</v>
      </c>
      <c r="M78" s="744">
        <v>0</v>
      </c>
      <c r="N78" s="69"/>
      <c r="O78" s="82"/>
      <c r="P78" s="94"/>
      <c r="Q78" s="44"/>
      <c r="R78" s="490"/>
      <c r="S78" s="490"/>
      <c r="T78" s="490"/>
      <c r="U78" s="490"/>
      <c r="V78" s="490"/>
      <c r="W78" s="490"/>
      <c r="X78" s="486"/>
      <c r="Y78" s="486"/>
    </row>
    <row r="79" spans="1:25" ht="13.5" thickBot="1">
      <c r="A79" s="2617"/>
      <c r="B79" s="2620"/>
      <c r="C79" s="2623"/>
      <c r="D79" s="2704"/>
      <c r="E79" s="2627"/>
      <c r="F79" s="2627"/>
      <c r="G79" s="45" t="s">
        <v>12</v>
      </c>
      <c r="H79" s="733">
        <f>SUM(H76:H78)</f>
        <v>368.4</v>
      </c>
      <c r="I79" s="734">
        <f>SUM(I76:I78)</f>
        <v>0</v>
      </c>
      <c r="J79" s="735">
        <f>SUM(J76:J78)</f>
        <v>0</v>
      </c>
      <c r="K79" s="736">
        <f>SUM(K76:K78)</f>
        <v>368.4</v>
      </c>
      <c r="L79" s="736">
        <f t="shared" ref="L79:M79" si="22">SUM(L76:L78)</f>
        <v>407.1</v>
      </c>
      <c r="M79" s="736">
        <f t="shared" si="22"/>
        <v>0</v>
      </c>
      <c r="N79" s="577"/>
      <c r="O79" s="74"/>
      <c r="P79" s="95"/>
      <c r="Q79" s="49"/>
      <c r="R79" s="490"/>
      <c r="S79" s="490"/>
      <c r="T79" s="490"/>
      <c r="U79" s="490"/>
      <c r="V79" s="490"/>
      <c r="W79" s="490"/>
      <c r="X79" s="486"/>
      <c r="Y79" s="486"/>
    </row>
    <row r="80" spans="1:25" ht="13.15" customHeight="1">
      <c r="A80" s="2615"/>
      <c r="B80" s="2618"/>
      <c r="C80" s="2621"/>
      <c r="D80" s="2486" t="s">
        <v>96</v>
      </c>
      <c r="E80" s="2624" t="s">
        <v>39</v>
      </c>
      <c r="F80" s="2628" t="s">
        <v>480</v>
      </c>
      <c r="G80" s="520" t="s">
        <v>76</v>
      </c>
      <c r="H80" s="751">
        <f>I80+K80</f>
        <v>0</v>
      </c>
      <c r="I80" s="745">
        <v>0</v>
      </c>
      <c r="J80" s="752"/>
      <c r="K80" s="747">
        <v>0</v>
      </c>
      <c r="L80" s="748">
        <v>0</v>
      </c>
      <c r="M80" s="749">
        <v>0</v>
      </c>
      <c r="N80" s="91" t="s">
        <v>79</v>
      </c>
      <c r="O80" s="70"/>
      <c r="P80" s="71" t="s">
        <v>40</v>
      </c>
      <c r="Q80" s="37"/>
      <c r="R80" s="490"/>
      <c r="S80" s="490"/>
      <c r="T80" s="490"/>
      <c r="U80" s="490"/>
      <c r="V80" s="490"/>
      <c r="W80" s="490"/>
      <c r="X80" s="486"/>
      <c r="Y80" s="486"/>
    </row>
    <row r="81" spans="1:25">
      <c r="A81" s="2616"/>
      <c r="B81" s="2619"/>
      <c r="C81" s="2622"/>
      <c r="D81" s="2495"/>
      <c r="E81" s="2625"/>
      <c r="F81" s="2629"/>
      <c r="G81" s="38" t="s">
        <v>64</v>
      </c>
      <c r="H81" s="739">
        <f>I81+K81</f>
        <v>0</v>
      </c>
      <c r="I81" s="740">
        <v>0</v>
      </c>
      <c r="J81" s="753"/>
      <c r="K81" s="742">
        <v>0</v>
      </c>
      <c r="L81" s="750">
        <v>0</v>
      </c>
      <c r="M81" s="744">
        <v>0</v>
      </c>
      <c r="N81" s="69"/>
      <c r="O81" s="70"/>
      <c r="P81" s="71"/>
      <c r="Q81" s="42"/>
      <c r="R81" s="490"/>
      <c r="S81" s="490"/>
      <c r="T81" s="490"/>
      <c r="U81" s="490"/>
      <c r="V81" s="490"/>
      <c r="W81" s="490"/>
      <c r="X81" s="486"/>
      <c r="Y81" s="486"/>
    </row>
    <row r="82" spans="1:25">
      <c r="A82" s="2616"/>
      <c r="B82" s="2619"/>
      <c r="C82" s="2622"/>
      <c r="D82" s="2495"/>
      <c r="E82" s="2626"/>
      <c r="F82" s="2630"/>
      <c r="G82" s="38" t="s">
        <v>35</v>
      </c>
      <c r="H82" s="739">
        <f>I82+K82</f>
        <v>0</v>
      </c>
      <c r="I82" s="780">
        <v>0</v>
      </c>
      <c r="J82" s="753"/>
      <c r="K82" s="781">
        <v>0</v>
      </c>
      <c r="L82" s="750">
        <v>0</v>
      </c>
      <c r="M82" s="744">
        <v>0</v>
      </c>
      <c r="N82" s="91"/>
      <c r="O82" s="82"/>
      <c r="P82" s="83"/>
      <c r="Q82" s="44"/>
      <c r="R82" s="490"/>
      <c r="S82" s="490"/>
      <c r="T82" s="490"/>
      <c r="U82" s="490"/>
      <c r="V82" s="490"/>
      <c r="W82" s="490"/>
      <c r="X82" s="486"/>
      <c r="Y82" s="486"/>
    </row>
    <row r="83" spans="1:25">
      <c r="A83" s="2616"/>
      <c r="B83" s="2619"/>
      <c r="C83" s="2622"/>
      <c r="D83" s="2495"/>
      <c r="E83" s="2626"/>
      <c r="F83" s="2626"/>
      <c r="G83" s="15"/>
      <c r="H83" s="756"/>
      <c r="I83" s="757"/>
      <c r="J83" s="758"/>
      <c r="K83" s="759"/>
      <c r="L83" s="760"/>
      <c r="M83" s="761"/>
      <c r="N83" s="178"/>
      <c r="O83" s="82"/>
      <c r="P83" s="83"/>
      <c r="Q83" s="44"/>
      <c r="R83" s="490"/>
      <c r="S83" s="490"/>
      <c r="T83" s="490"/>
      <c r="U83" s="490"/>
      <c r="V83" s="490"/>
      <c r="W83" s="490"/>
      <c r="X83" s="486"/>
      <c r="Y83" s="486"/>
    </row>
    <row r="84" spans="1:25" ht="13.5" thickBot="1">
      <c r="A84" s="2617"/>
      <c r="B84" s="2620"/>
      <c r="C84" s="2623"/>
      <c r="D84" s="2487"/>
      <c r="E84" s="2627"/>
      <c r="F84" s="2627"/>
      <c r="G84" s="45" t="s">
        <v>12</v>
      </c>
      <c r="H84" s="733">
        <f>SUM(H80:H83)</f>
        <v>0</v>
      </c>
      <c r="I84" s="734">
        <f>SUM(I80:I82)</f>
        <v>0</v>
      </c>
      <c r="J84" s="735">
        <f>SUM(J80:J82)</f>
        <v>0</v>
      </c>
      <c r="K84" s="736">
        <f>SUM(K80:K82)</f>
        <v>0</v>
      </c>
      <c r="L84" s="737">
        <f>SUM(L80:L83)</f>
        <v>0</v>
      </c>
      <c r="M84" s="738">
        <f>SUM(M80:M83)</f>
        <v>0</v>
      </c>
      <c r="N84" s="178"/>
      <c r="O84" s="74"/>
      <c r="P84" s="75"/>
      <c r="Q84" s="49"/>
      <c r="R84" s="490"/>
      <c r="S84" s="490"/>
      <c r="T84" s="490"/>
      <c r="U84" s="490"/>
      <c r="V84" s="490"/>
      <c r="W84" s="490"/>
      <c r="X84" s="486"/>
      <c r="Y84" s="486"/>
    </row>
    <row r="85" spans="1:25" ht="22.9" hidden="1" customHeight="1">
      <c r="A85" s="2615"/>
      <c r="B85" s="2618"/>
      <c r="C85" s="2621"/>
      <c r="D85" s="2486" t="s">
        <v>97</v>
      </c>
      <c r="E85" s="2624" t="s">
        <v>39</v>
      </c>
      <c r="F85" s="2628" t="s">
        <v>99</v>
      </c>
      <c r="G85" s="520" t="s">
        <v>35</v>
      </c>
      <c r="H85" s="751">
        <f>I85+K85</f>
        <v>0</v>
      </c>
      <c r="I85" s="745">
        <v>0</v>
      </c>
      <c r="J85" s="752"/>
      <c r="K85" s="747">
        <v>0</v>
      </c>
      <c r="L85" s="748">
        <v>0</v>
      </c>
      <c r="M85" s="749">
        <v>0</v>
      </c>
      <c r="N85" s="96" t="s">
        <v>79</v>
      </c>
      <c r="O85" s="66"/>
      <c r="P85" s="67"/>
      <c r="Q85" s="37"/>
      <c r="R85" s="490"/>
      <c r="S85" s="490"/>
      <c r="T85" s="490"/>
      <c r="U85" s="490"/>
      <c r="V85" s="490"/>
      <c r="W85" s="490"/>
      <c r="X85" s="486"/>
      <c r="Y85" s="486"/>
    </row>
    <row r="86" spans="1:25" ht="20.45" hidden="1" customHeight="1">
      <c r="A86" s="2616"/>
      <c r="B86" s="2619"/>
      <c r="C86" s="2622"/>
      <c r="D86" s="2495"/>
      <c r="E86" s="2625"/>
      <c r="F86" s="2629"/>
      <c r="G86" s="38" t="s">
        <v>51</v>
      </c>
      <c r="H86" s="739">
        <f>I86+K86</f>
        <v>0</v>
      </c>
      <c r="I86" s="740">
        <v>0</v>
      </c>
      <c r="J86" s="753"/>
      <c r="K86" s="742">
        <v>0</v>
      </c>
      <c r="L86" s="750">
        <v>0</v>
      </c>
      <c r="M86" s="744">
        <v>0</v>
      </c>
      <c r="N86" s="97"/>
      <c r="O86" s="70"/>
      <c r="P86" s="71"/>
      <c r="Q86" s="42"/>
      <c r="R86" s="490"/>
      <c r="S86" s="490"/>
      <c r="T86" s="490"/>
      <c r="U86" s="490"/>
      <c r="V86" s="490"/>
      <c r="W86" s="490"/>
      <c r="X86" s="486"/>
      <c r="Y86" s="486"/>
    </row>
    <row r="87" spans="1:25" ht="15" hidden="1" customHeight="1">
      <c r="A87" s="2616"/>
      <c r="B87" s="2619"/>
      <c r="C87" s="2622"/>
      <c r="D87" s="2495"/>
      <c r="E87" s="2626"/>
      <c r="F87" s="2630"/>
      <c r="G87" s="15"/>
      <c r="H87" s="756"/>
      <c r="I87" s="757"/>
      <c r="J87" s="758"/>
      <c r="K87" s="759"/>
      <c r="L87" s="760"/>
      <c r="M87" s="761"/>
      <c r="N87" s="97"/>
      <c r="O87" s="82"/>
      <c r="P87" s="83"/>
      <c r="Q87" s="44"/>
      <c r="R87" s="490"/>
      <c r="S87" s="490"/>
      <c r="T87" s="490"/>
      <c r="U87" s="490"/>
      <c r="V87" s="490"/>
      <c r="W87" s="490"/>
      <c r="X87" s="486"/>
      <c r="Y87" s="486"/>
    </row>
    <row r="88" spans="1:25" ht="59.45" hidden="1" customHeight="1" thickBot="1">
      <c r="A88" s="2617"/>
      <c r="B88" s="2620"/>
      <c r="C88" s="2623"/>
      <c r="D88" s="2487"/>
      <c r="E88" s="2627"/>
      <c r="F88" s="2627"/>
      <c r="G88" s="45" t="s">
        <v>12</v>
      </c>
      <c r="H88" s="733">
        <f t="shared" ref="H88:M88" si="23">SUM(H85:H87)</f>
        <v>0</v>
      </c>
      <c r="I88" s="734">
        <f t="shared" si="23"/>
        <v>0</v>
      </c>
      <c r="J88" s="735">
        <f t="shared" si="23"/>
        <v>0</v>
      </c>
      <c r="K88" s="736">
        <f t="shared" si="23"/>
        <v>0</v>
      </c>
      <c r="L88" s="737">
        <f>SUM(L85:L87)</f>
        <v>0</v>
      </c>
      <c r="M88" s="738">
        <f t="shared" si="23"/>
        <v>0</v>
      </c>
      <c r="N88" s="46"/>
      <c r="O88" s="74"/>
      <c r="P88" s="75"/>
      <c r="Q88" s="49"/>
      <c r="R88" s="490"/>
      <c r="S88" s="490"/>
      <c r="T88" s="490"/>
      <c r="U88" s="490"/>
      <c r="V88" s="490"/>
      <c r="W88" s="490"/>
      <c r="X88" s="486"/>
      <c r="Y88" s="486"/>
    </row>
    <row r="89" spans="1:25" ht="13.15" customHeight="1">
      <c r="A89" s="2615"/>
      <c r="B89" s="2618"/>
      <c r="C89" s="2621"/>
      <c r="D89" s="2702" t="s">
        <v>98</v>
      </c>
      <c r="E89" s="2624" t="s">
        <v>39</v>
      </c>
      <c r="F89" s="2628" t="s">
        <v>484</v>
      </c>
      <c r="G89" s="520" t="s">
        <v>76</v>
      </c>
      <c r="H89" s="751">
        <f>I89+K89</f>
        <v>0</v>
      </c>
      <c r="I89" s="745">
        <v>0</v>
      </c>
      <c r="J89" s="746">
        <v>0</v>
      </c>
      <c r="K89" s="747">
        <v>0</v>
      </c>
      <c r="L89" s="748">
        <v>880.7</v>
      </c>
      <c r="M89" s="749">
        <v>0</v>
      </c>
      <c r="N89" s="1256" t="s">
        <v>79</v>
      </c>
      <c r="O89" s="66"/>
      <c r="P89" s="67" t="s">
        <v>40</v>
      </c>
      <c r="Q89" s="37"/>
      <c r="R89" s="490"/>
      <c r="S89" s="490"/>
      <c r="T89" s="490"/>
      <c r="U89" s="490"/>
      <c r="V89" s="490"/>
      <c r="W89" s="490"/>
      <c r="X89" s="486"/>
      <c r="Y89" s="486"/>
    </row>
    <row r="90" spans="1:25">
      <c r="A90" s="2616"/>
      <c r="B90" s="2619"/>
      <c r="C90" s="2622"/>
      <c r="D90" s="2703"/>
      <c r="E90" s="2625"/>
      <c r="F90" s="2629"/>
      <c r="G90" s="38" t="s">
        <v>64</v>
      </c>
      <c r="H90" s="739">
        <f>I90+K90</f>
        <v>605.1</v>
      </c>
      <c r="I90" s="740">
        <v>5.0999999999999996</v>
      </c>
      <c r="J90" s="2030">
        <v>2.4</v>
      </c>
      <c r="K90" s="742">
        <v>600</v>
      </c>
      <c r="L90" s="750">
        <v>1168.5999999999999</v>
      </c>
      <c r="M90" s="744">
        <v>0</v>
      </c>
      <c r="N90" s="84"/>
      <c r="O90" s="70"/>
      <c r="P90" s="71"/>
      <c r="Q90" s="42"/>
      <c r="R90" s="490"/>
      <c r="S90" s="490"/>
      <c r="T90" s="490"/>
      <c r="U90" s="490"/>
      <c r="V90" s="490"/>
      <c r="W90" s="490"/>
      <c r="X90" s="486"/>
      <c r="Y90" s="486"/>
    </row>
    <row r="91" spans="1:25" ht="20.45" customHeight="1">
      <c r="A91" s="2616"/>
      <c r="B91" s="2619"/>
      <c r="C91" s="2622"/>
      <c r="D91" s="2703"/>
      <c r="E91" s="2626"/>
      <c r="F91" s="2630"/>
      <c r="G91" s="770" t="s">
        <v>35</v>
      </c>
      <c r="H91" s="762">
        <f>I91+K91</f>
        <v>9.1999999999999993</v>
      </c>
      <c r="I91" s="763">
        <v>9.1999999999999993</v>
      </c>
      <c r="J91" s="764">
        <v>9</v>
      </c>
      <c r="K91" s="765">
        <v>0</v>
      </c>
      <c r="L91" s="766">
        <v>11</v>
      </c>
      <c r="M91" s="767">
        <v>0</v>
      </c>
      <c r="N91" s="1257"/>
      <c r="O91" s="82"/>
      <c r="P91" s="83"/>
      <c r="Q91" s="44"/>
      <c r="R91" s="13"/>
      <c r="S91" s="490"/>
      <c r="T91" s="490"/>
      <c r="U91" s="490"/>
      <c r="V91" s="490"/>
      <c r="W91" s="490"/>
      <c r="X91" s="486"/>
      <c r="Y91" s="486"/>
    </row>
    <row r="92" spans="1:25" ht="13.5" thickBot="1">
      <c r="A92" s="2617"/>
      <c r="B92" s="2620"/>
      <c r="C92" s="2623"/>
      <c r="D92" s="2704"/>
      <c r="E92" s="2627"/>
      <c r="F92" s="2627"/>
      <c r="G92" s="45" t="s">
        <v>12</v>
      </c>
      <c r="H92" s="733">
        <f>SUM(H89:H91)</f>
        <v>614.30000000000007</v>
      </c>
      <c r="I92" s="734">
        <f>SUM(I89:I91)</f>
        <v>14.299999999999999</v>
      </c>
      <c r="J92" s="735">
        <f>SUM(J89:J91)</f>
        <v>11.4</v>
      </c>
      <c r="K92" s="736">
        <f>SUM(K89:K91)</f>
        <v>600</v>
      </c>
      <c r="L92" s="736">
        <f t="shared" ref="L92:M92" si="24">SUM(L89:L91)</f>
        <v>2060.3000000000002</v>
      </c>
      <c r="M92" s="736">
        <f t="shared" si="24"/>
        <v>0</v>
      </c>
      <c r="N92" s="85"/>
      <c r="O92" s="74"/>
      <c r="P92" s="75"/>
      <c r="Q92" s="49"/>
      <c r="R92" s="490"/>
      <c r="S92" s="490"/>
      <c r="T92" s="490"/>
      <c r="U92" s="490"/>
      <c r="V92" s="490"/>
      <c r="W92" s="490"/>
      <c r="X92" s="486"/>
      <c r="Y92" s="486"/>
    </row>
    <row r="93" spans="1:25" ht="23.45" hidden="1" customHeight="1">
      <c r="A93" s="2615"/>
      <c r="B93" s="2618"/>
      <c r="C93" s="2621"/>
      <c r="D93" s="2486" t="s">
        <v>100</v>
      </c>
      <c r="E93" s="2624" t="s">
        <v>39</v>
      </c>
      <c r="F93" s="2628" t="s">
        <v>50</v>
      </c>
      <c r="G93" s="520" t="s">
        <v>76</v>
      </c>
      <c r="H93" s="751">
        <f>I93+K93</f>
        <v>0</v>
      </c>
      <c r="I93" s="745">
        <v>0</v>
      </c>
      <c r="J93" s="752"/>
      <c r="K93" s="747">
        <v>0</v>
      </c>
      <c r="L93" s="748">
        <v>0</v>
      </c>
      <c r="M93" s="749">
        <v>0</v>
      </c>
      <c r="N93" s="84"/>
      <c r="O93" s="66"/>
      <c r="P93" s="67"/>
      <c r="Q93" s="37"/>
      <c r="R93" s="490"/>
      <c r="S93" s="490"/>
      <c r="T93" s="490"/>
      <c r="U93" s="490"/>
      <c r="V93" s="490"/>
      <c r="W93" s="490"/>
      <c r="X93" s="486"/>
      <c r="Y93" s="486"/>
    </row>
    <row r="94" spans="1:25" ht="18" hidden="1" customHeight="1">
      <c r="A94" s="2616"/>
      <c r="B94" s="2619"/>
      <c r="C94" s="2622"/>
      <c r="D94" s="2495"/>
      <c r="E94" s="2625"/>
      <c r="F94" s="2629"/>
      <c r="G94" s="38" t="s">
        <v>51</v>
      </c>
      <c r="H94" s="739">
        <f>I94+K94</f>
        <v>0</v>
      </c>
      <c r="I94" s="740">
        <v>0</v>
      </c>
      <c r="J94" s="753"/>
      <c r="K94" s="742">
        <v>0</v>
      </c>
      <c r="L94" s="750">
        <v>0</v>
      </c>
      <c r="M94" s="744">
        <v>0</v>
      </c>
      <c r="N94" s="84"/>
      <c r="O94" s="70"/>
      <c r="P94" s="71"/>
      <c r="Q94" s="42"/>
      <c r="R94" s="490"/>
      <c r="S94" s="490"/>
      <c r="T94" s="490"/>
      <c r="U94" s="490"/>
      <c r="V94" s="490"/>
      <c r="W94" s="490"/>
      <c r="X94" s="486"/>
      <c r="Y94" s="486"/>
    </row>
    <row r="95" spans="1:25" ht="27" hidden="1" customHeight="1">
      <c r="A95" s="2616"/>
      <c r="B95" s="2619"/>
      <c r="C95" s="2622"/>
      <c r="D95" s="2495"/>
      <c r="E95" s="2626"/>
      <c r="F95" s="2630"/>
      <c r="G95" s="15"/>
      <c r="H95" s="756"/>
      <c r="I95" s="757"/>
      <c r="J95" s="758"/>
      <c r="K95" s="759"/>
      <c r="L95" s="760"/>
      <c r="M95" s="761"/>
      <c r="N95" s="84"/>
      <c r="O95" s="82"/>
      <c r="P95" s="83"/>
      <c r="Q95" s="44"/>
      <c r="R95" s="490"/>
      <c r="S95" s="490"/>
      <c r="T95" s="490"/>
      <c r="U95" s="490"/>
      <c r="V95" s="490"/>
      <c r="W95" s="490"/>
      <c r="X95" s="486"/>
      <c r="Y95" s="486"/>
    </row>
    <row r="96" spans="1:25" ht="29.45" hidden="1" customHeight="1" thickBot="1">
      <c r="A96" s="2617"/>
      <c r="B96" s="2620"/>
      <c r="C96" s="2623"/>
      <c r="D96" s="2487"/>
      <c r="E96" s="2627"/>
      <c r="F96" s="2627"/>
      <c r="G96" s="45" t="s">
        <v>12</v>
      </c>
      <c r="H96" s="733">
        <f t="shared" ref="H96:M96" si="25">SUM(H93:H95)</f>
        <v>0</v>
      </c>
      <c r="I96" s="734">
        <f t="shared" si="25"/>
        <v>0</v>
      </c>
      <c r="J96" s="735">
        <f t="shared" si="25"/>
        <v>0</v>
      </c>
      <c r="K96" s="736">
        <f t="shared" si="25"/>
        <v>0</v>
      </c>
      <c r="L96" s="737">
        <f t="shared" si="25"/>
        <v>0</v>
      </c>
      <c r="M96" s="738">
        <f t="shared" si="25"/>
        <v>0</v>
      </c>
      <c r="N96" s="85"/>
      <c r="O96" s="74"/>
      <c r="P96" s="75"/>
      <c r="Q96" s="49"/>
      <c r="R96" s="490"/>
      <c r="S96" s="490"/>
      <c r="T96" s="490"/>
      <c r="U96" s="490"/>
      <c r="V96" s="490"/>
      <c r="W96" s="490"/>
      <c r="X96" s="486"/>
      <c r="Y96" s="486"/>
    </row>
    <row r="97" spans="1:25" ht="13.15" customHeight="1">
      <c r="A97" s="2615"/>
      <c r="B97" s="2618"/>
      <c r="C97" s="2621"/>
      <c r="D97" s="2486" t="s">
        <v>101</v>
      </c>
      <c r="E97" s="2628" t="s">
        <v>39</v>
      </c>
      <c r="F97" s="2628" t="s">
        <v>50</v>
      </c>
      <c r="G97" s="520" t="s">
        <v>64</v>
      </c>
      <c r="H97" s="751">
        <f>I97+K97</f>
        <v>0</v>
      </c>
      <c r="I97" s="745">
        <v>0</v>
      </c>
      <c r="J97" s="752"/>
      <c r="K97" s="747">
        <v>0</v>
      </c>
      <c r="L97" s="748">
        <v>0</v>
      </c>
      <c r="M97" s="749">
        <v>0</v>
      </c>
      <c r="N97" s="782"/>
      <c r="O97" s="66"/>
      <c r="P97" s="67"/>
      <c r="Q97" s="37"/>
      <c r="R97" s="490"/>
      <c r="S97" s="490"/>
      <c r="T97" s="490"/>
      <c r="U97" s="490"/>
      <c r="V97" s="490"/>
      <c r="W97" s="490"/>
      <c r="X97" s="486"/>
      <c r="Y97" s="486"/>
    </row>
    <row r="98" spans="1:25" ht="16.899999999999999" customHeight="1">
      <c r="A98" s="2616"/>
      <c r="B98" s="2619"/>
      <c r="C98" s="2622"/>
      <c r="D98" s="2495"/>
      <c r="E98" s="2631"/>
      <c r="F98" s="2629"/>
      <c r="G98" s="38" t="s">
        <v>35</v>
      </c>
      <c r="H98" s="739">
        <f>I98+K98</f>
        <v>8</v>
      </c>
      <c r="I98" s="740">
        <v>8</v>
      </c>
      <c r="J98" s="741"/>
      <c r="K98" s="742">
        <v>0</v>
      </c>
      <c r="L98" s="750">
        <v>8</v>
      </c>
      <c r="M98" s="744">
        <v>8</v>
      </c>
      <c r="N98" s="783" t="s">
        <v>102</v>
      </c>
      <c r="O98" s="70" t="s">
        <v>40</v>
      </c>
      <c r="P98" s="71" t="s">
        <v>40</v>
      </c>
      <c r="Q98" s="42" t="s">
        <v>40</v>
      </c>
      <c r="R98" s="490"/>
      <c r="S98" s="490"/>
      <c r="T98" s="490"/>
      <c r="U98" s="490"/>
      <c r="V98" s="490"/>
      <c r="W98" s="490"/>
      <c r="X98" s="486"/>
      <c r="Y98" s="486"/>
    </row>
    <row r="99" spans="1:25">
      <c r="A99" s="2616"/>
      <c r="B99" s="2619"/>
      <c r="C99" s="2622"/>
      <c r="D99" s="2495"/>
      <c r="E99" s="2626"/>
      <c r="F99" s="2630"/>
      <c r="G99" s="15"/>
      <c r="H99" s="756"/>
      <c r="I99" s="757"/>
      <c r="J99" s="758"/>
      <c r="K99" s="759"/>
      <c r="L99" s="760"/>
      <c r="M99" s="761"/>
      <c r="N99" s="156"/>
      <c r="O99" s="82"/>
      <c r="P99" s="83"/>
      <c r="Q99" s="44"/>
      <c r="R99" s="490"/>
      <c r="S99" s="490"/>
      <c r="T99" s="490"/>
      <c r="U99" s="490"/>
      <c r="V99" s="490"/>
      <c r="W99" s="490"/>
      <c r="X99" s="486"/>
      <c r="Y99" s="486"/>
    </row>
    <row r="100" spans="1:25" ht="14.45" customHeight="1" thickBot="1">
      <c r="A100" s="2617"/>
      <c r="B100" s="2620"/>
      <c r="C100" s="2623"/>
      <c r="D100" s="2487"/>
      <c r="E100" s="2627"/>
      <c r="F100" s="2627"/>
      <c r="G100" s="98" t="s">
        <v>12</v>
      </c>
      <c r="H100" s="733">
        <f t="shared" ref="H100:M100" si="26">SUM(H97:H99)</f>
        <v>8</v>
      </c>
      <c r="I100" s="733">
        <f t="shared" si="26"/>
        <v>8</v>
      </c>
      <c r="J100" s="733">
        <f t="shared" si="26"/>
        <v>0</v>
      </c>
      <c r="K100" s="733">
        <f t="shared" si="26"/>
        <v>0</v>
      </c>
      <c r="L100" s="733">
        <f t="shared" si="26"/>
        <v>8</v>
      </c>
      <c r="M100" s="733">
        <f t="shared" si="26"/>
        <v>8</v>
      </c>
      <c r="N100" s="890"/>
      <c r="O100" s="74"/>
      <c r="P100" s="75"/>
      <c r="Q100" s="49"/>
      <c r="R100" s="490"/>
      <c r="S100" s="490"/>
      <c r="T100" s="490"/>
      <c r="U100" s="490"/>
      <c r="V100" s="490"/>
      <c r="W100" s="490"/>
      <c r="X100" s="486"/>
      <c r="Y100" s="486"/>
    </row>
    <row r="101" spans="1:25" ht="13.15" customHeight="1">
      <c r="A101" s="2615"/>
      <c r="B101" s="2618"/>
      <c r="C101" s="2621"/>
      <c r="D101" s="2486" t="s">
        <v>394</v>
      </c>
      <c r="E101" s="2628" t="s">
        <v>39</v>
      </c>
      <c r="F101" s="2649" t="s">
        <v>485</v>
      </c>
      <c r="G101" s="520" t="s">
        <v>64</v>
      </c>
      <c r="H101" s="751">
        <f>I101+K101</f>
        <v>176.3</v>
      </c>
      <c r="I101" s="745">
        <v>176.3</v>
      </c>
      <c r="J101" s="746">
        <v>2.5</v>
      </c>
      <c r="K101" s="747">
        <v>0</v>
      </c>
      <c r="L101" s="748">
        <v>70</v>
      </c>
      <c r="M101" s="749">
        <v>0</v>
      </c>
      <c r="N101" s="52" t="s">
        <v>79</v>
      </c>
      <c r="O101" s="66"/>
      <c r="P101" s="67" t="s">
        <v>40</v>
      </c>
      <c r="Q101" s="37"/>
      <c r="R101" s="490"/>
      <c r="S101" s="490"/>
      <c r="T101" s="490"/>
      <c r="U101" s="490"/>
      <c r="V101" s="490"/>
      <c r="W101" s="490"/>
      <c r="X101" s="486"/>
      <c r="Y101" s="486"/>
    </row>
    <row r="102" spans="1:25">
      <c r="A102" s="2616"/>
      <c r="B102" s="2619"/>
      <c r="C102" s="2622"/>
      <c r="D102" s="2495"/>
      <c r="E102" s="2631"/>
      <c r="F102" s="2629"/>
      <c r="G102" s="38" t="s">
        <v>76</v>
      </c>
      <c r="H102" s="739">
        <f>I102+K102</f>
        <v>0</v>
      </c>
      <c r="I102" s="740">
        <v>0</v>
      </c>
      <c r="J102" s="741"/>
      <c r="K102" s="742">
        <v>0</v>
      </c>
      <c r="L102" s="2031">
        <v>495</v>
      </c>
      <c r="M102" s="744">
        <v>0</v>
      </c>
      <c r="N102" s="52"/>
      <c r="O102" s="70"/>
      <c r="P102" s="71"/>
      <c r="Q102" s="42"/>
      <c r="R102" s="490"/>
      <c r="S102" s="490"/>
      <c r="T102" s="490"/>
      <c r="U102" s="490"/>
      <c r="V102" s="490"/>
      <c r="W102" s="490"/>
      <c r="X102" s="486"/>
      <c r="Y102" s="486"/>
    </row>
    <row r="103" spans="1:25">
      <c r="A103" s="2616"/>
      <c r="B103" s="2619"/>
      <c r="C103" s="2622"/>
      <c r="D103" s="2495"/>
      <c r="E103" s="2626"/>
      <c r="F103" s="2630"/>
      <c r="G103" s="15" t="s">
        <v>35</v>
      </c>
      <c r="H103" s="739">
        <f>I103+K103</f>
        <v>2.2000000000000002</v>
      </c>
      <c r="I103" s="784">
        <v>2.2000000000000002</v>
      </c>
      <c r="J103" s="786">
        <v>2.1</v>
      </c>
      <c r="K103" s="785">
        <v>0</v>
      </c>
      <c r="L103" s="760">
        <v>0</v>
      </c>
      <c r="M103" s="761">
        <v>0</v>
      </c>
      <c r="N103" s="52"/>
      <c r="O103" s="82"/>
      <c r="P103" s="83"/>
      <c r="Q103" s="44"/>
      <c r="R103" s="490"/>
      <c r="S103" s="490"/>
      <c r="T103" s="490"/>
      <c r="U103" s="490"/>
      <c r="V103" s="490"/>
      <c r="W103" s="490"/>
      <c r="X103" s="486"/>
      <c r="Y103" s="486"/>
    </row>
    <row r="104" spans="1:25" ht="14.45" customHeight="1" thickBot="1">
      <c r="A104" s="2617"/>
      <c r="B104" s="2620"/>
      <c r="C104" s="2623"/>
      <c r="D104" s="2487"/>
      <c r="E104" s="2627"/>
      <c r="F104" s="2627"/>
      <c r="G104" s="98" t="s">
        <v>12</v>
      </c>
      <c r="H104" s="733">
        <f t="shared" ref="H104:M104" si="27">SUM(H101:H103)</f>
        <v>178.5</v>
      </c>
      <c r="I104" s="733">
        <f t="shared" si="27"/>
        <v>178.5</v>
      </c>
      <c r="J104" s="733">
        <f t="shared" si="27"/>
        <v>4.5999999999999996</v>
      </c>
      <c r="K104" s="733">
        <f t="shared" si="27"/>
        <v>0</v>
      </c>
      <c r="L104" s="733">
        <f t="shared" si="27"/>
        <v>565</v>
      </c>
      <c r="M104" s="733">
        <f t="shared" si="27"/>
        <v>0</v>
      </c>
      <c r="N104" s="891"/>
      <c r="O104" s="74"/>
      <c r="P104" s="75"/>
      <c r="Q104" s="49"/>
      <c r="R104" s="490"/>
      <c r="S104" s="490"/>
      <c r="T104" s="490"/>
      <c r="U104" s="490"/>
      <c r="V104" s="490"/>
      <c r="W104" s="490"/>
      <c r="X104" s="486"/>
      <c r="Y104" s="486"/>
    </row>
    <row r="105" spans="1:25" s="486" customFormat="1" ht="16.899999999999999" customHeight="1">
      <c r="A105" s="1231"/>
      <c r="B105" s="1232"/>
      <c r="C105" s="1233"/>
      <c r="D105" s="2486" t="s">
        <v>388</v>
      </c>
      <c r="E105" s="2628" t="s">
        <v>39</v>
      </c>
      <c r="F105" s="2649" t="s">
        <v>485</v>
      </c>
      <c r="G105" s="520" t="s">
        <v>64</v>
      </c>
      <c r="H105" s="751">
        <f>I105+K105</f>
        <v>0</v>
      </c>
      <c r="I105" s="745">
        <v>0</v>
      </c>
      <c r="J105" s="752"/>
      <c r="K105" s="747">
        <v>0</v>
      </c>
      <c r="L105" s="748">
        <v>0</v>
      </c>
      <c r="M105" s="749">
        <v>0</v>
      </c>
      <c r="N105" s="52" t="s">
        <v>87</v>
      </c>
      <c r="O105" s="66"/>
      <c r="P105" s="67" t="s">
        <v>40</v>
      </c>
      <c r="Q105" s="37"/>
      <c r="R105" s="490"/>
      <c r="S105" s="490"/>
      <c r="T105" s="490"/>
      <c r="U105" s="490"/>
      <c r="V105" s="490"/>
      <c r="W105" s="490"/>
    </row>
    <row r="106" spans="1:25" s="486" customFormat="1" ht="14.45" customHeight="1">
      <c r="A106" s="1231"/>
      <c r="B106" s="1232"/>
      <c r="C106" s="1233"/>
      <c r="D106" s="2495"/>
      <c r="E106" s="2631"/>
      <c r="F106" s="2629"/>
      <c r="G106" s="38" t="s">
        <v>76</v>
      </c>
      <c r="H106" s="739">
        <f>I106+K106</f>
        <v>0</v>
      </c>
      <c r="I106" s="740">
        <v>0</v>
      </c>
      <c r="J106" s="741"/>
      <c r="K106" s="742">
        <v>0</v>
      </c>
      <c r="L106" s="750">
        <v>0</v>
      </c>
      <c r="M106" s="744">
        <v>0</v>
      </c>
      <c r="N106" s="52" t="s">
        <v>79</v>
      </c>
      <c r="O106" s="70"/>
      <c r="P106" s="71"/>
      <c r="Q106" s="42"/>
      <c r="R106" s="490"/>
      <c r="S106" s="490"/>
      <c r="T106" s="490"/>
      <c r="U106" s="490"/>
      <c r="V106" s="490"/>
      <c r="W106" s="490"/>
    </row>
    <row r="107" spans="1:25" s="486" customFormat="1" ht="13.9" customHeight="1">
      <c r="A107" s="1231"/>
      <c r="B107" s="1232"/>
      <c r="C107" s="1233"/>
      <c r="D107" s="2495"/>
      <c r="E107" s="2626"/>
      <c r="F107" s="2630"/>
      <c r="G107" s="15" t="s">
        <v>35</v>
      </c>
      <c r="H107" s="739">
        <f>I107+K107</f>
        <v>0</v>
      </c>
      <c r="I107" s="784">
        <v>0</v>
      </c>
      <c r="J107" s="758"/>
      <c r="K107" s="785">
        <v>0</v>
      </c>
      <c r="L107" s="760">
        <v>0</v>
      </c>
      <c r="M107" s="761">
        <v>0</v>
      </c>
      <c r="N107" s="52"/>
      <c r="O107" s="82"/>
      <c r="P107" s="83"/>
      <c r="Q107" s="44"/>
      <c r="R107" s="490"/>
      <c r="S107" s="490"/>
      <c r="T107" s="490"/>
      <c r="U107" s="490"/>
      <c r="V107" s="490"/>
      <c r="W107" s="490"/>
    </row>
    <row r="108" spans="1:25" s="486" customFormat="1" ht="13.15" customHeight="1" thickBot="1">
      <c r="A108" s="1231"/>
      <c r="B108" s="1232"/>
      <c r="C108" s="1233"/>
      <c r="D108" s="2487"/>
      <c r="E108" s="2627"/>
      <c r="F108" s="2627"/>
      <c r="G108" s="98" t="s">
        <v>12</v>
      </c>
      <c r="H108" s="733">
        <f t="shared" ref="H108:M108" si="28">SUM(H105:H107)</f>
        <v>0</v>
      </c>
      <c r="I108" s="733">
        <f t="shared" si="28"/>
        <v>0</v>
      </c>
      <c r="J108" s="733">
        <f t="shared" si="28"/>
        <v>0</v>
      </c>
      <c r="K108" s="733">
        <f t="shared" si="28"/>
        <v>0</v>
      </c>
      <c r="L108" s="733">
        <f t="shared" si="28"/>
        <v>0</v>
      </c>
      <c r="M108" s="733">
        <f t="shared" si="28"/>
        <v>0</v>
      </c>
      <c r="N108" s="891"/>
      <c r="O108" s="74"/>
      <c r="P108" s="75"/>
      <c r="Q108" s="49"/>
      <c r="R108" s="490"/>
      <c r="S108" s="490"/>
      <c r="T108" s="490"/>
      <c r="U108" s="490"/>
      <c r="V108" s="490"/>
      <c r="W108" s="490"/>
    </row>
    <row r="109" spans="1:25" ht="13.15" customHeight="1">
      <c r="A109" s="2615"/>
      <c r="B109" s="2618"/>
      <c r="C109" s="2621"/>
      <c r="D109" s="2702" t="s">
        <v>443</v>
      </c>
      <c r="E109" s="2628" t="s">
        <v>39</v>
      </c>
      <c r="F109" s="2649" t="s">
        <v>103</v>
      </c>
      <c r="G109" s="520" t="s">
        <v>76</v>
      </c>
      <c r="H109" s="751">
        <f>I109+K109</f>
        <v>0</v>
      </c>
      <c r="I109" s="745">
        <v>0</v>
      </c>
      <c r="J109" s="752"/>
      <c r="K109" s="942">
        <v>0</v>
      </c>
      <c r="L109" s="792">
        <v>0</v>
      </c>
      <c r="M109" s="771">
        <v>0</v>
      </c>
      <c r="N109" s="940" t="s">
        <v>395</v>
      </c>
      <c r="O109" s="66"/>
      <c r="P109" s="67" t="s">
        <v>40</v>
      </c>
      <c r="Q109" s="37"/>
      <c r="R109" s="490"/>
      <c r="S109" s="490"/>
      <c r="T109" s="490"/>
      <c r="U109" s="490"/>
      <c r="V109" s="490"/>
      <c r="W109" s="490"/>
      <c r="X109" s="486"/>
      <c r="Y109" s="486"/>
    </row>
    <row r="110" spans="1:25">
      <c r="A110" s="2616"/>
      <c r="B110" s="2619"/>
      <c r="C110" s="2622"/>
      <c r="D110" s="2703"/>
      <c r="E110" s="2631"/>
      <c r="F110" s="2629"/>
      <c r="G110" s="38" t="s">
        <v>35</v>
      </c>
      <c r="H110" s="739">
        <f>I110+K110</f>
        <v>171.4</v>
      </c>
      <c r="I110" s="740">
        <v>38.4</v>
      </c>
      <c r="J110" s="741"/>
      <c r="K110" s="943">
        <v>133</v>
      </c>
      <c r="L110" s="801">
        <v>0</v>
      </c>
      <c r="M110" s="772">
        <v>0</v>
      </c>
      <c r="N110" s="52" t="s">
        <v>79</v>
      </c>
      <c r="O110" s="70"/>
      <c r="P110" s="71"/>
      <c r="Q110" s="42"/>
      <c r="R110" s="490"/>
      <c r="S110" s="490"/>
      <c r="T110" s="490"/>
      <c r="U110" s="490"/>
      <c r="V110" s="490"/>
      <c r="W110" s="490"/>
      <c r="X110" s="486"/>
      <c r="Y110" s="486"/>
    </row>
    <row r="111" spans="1:25">
      <c r="A111" s="2616"/>
      <c r="B111" s="2619"/>
      <c r="C111" s="2622"/>
      <c r="D111" s="2703"/>
      <c r="E111" s="2626"/>
      <c r="F111" s="2705"/>
      <c r="G111" s="939" t="s">
        <v>64</v>
      </c>
      <c r="H111" s="739">
        <f>I111+K111</f>
        <v>0</v>
      </c>
      <c r="I111" s="740">
        <v>0</v>
      </c>
      <c r="J111" s="753"/>
      <c r="K111" s="944"/>
      <c r="L111" s="801">
        <v>0</v>
      </c>
      <c r="M111" s="772">
        <v>0</v>
      </c>
      <c r="N111" s="84"/>
      <c r="O111" s="82"/>
      <c r="P111" s="83"/>
      <c r="Q111" s="44"/>
      <c r="R111" s="490"/>
      <c r="S111" s="490"/>
      <c r="T111" s="490"/>
      <c r="U111" s="490"/>
      <c r="V111" s="490"/>
      <c r="W111" s="490"/>
      <c r="X111" s="486"/>
      <c r="Y111" s="486"/>
    </row>
    <row r="112" spans="1:25" s="486" customFormat="1" ht="11.45" customHeight="1" thickBot="1">
      <c r="A112" s="2616"/>
      <c r="B112" s="2619"/>
      <c r="C112" s="2622"/>
      <c r="D112" s="2703"/>
      <c r="E112" s="2626"/>
      <c r="F112" s="2626"/>
      <c r="G112" s="15" t="s">
        <v>513</v>
      </c>
      <c r="H112" s="756"/>
      <c r="I112" s="786"/>
      <c r="J112" s="758"/>
      <c r="K112" s="938"/>
      <c r="L112" s="945">
        <v>1536</v>
      </c>
      <c r="M112" s="773">
        <v>3442</v>
      </c>
      <c r="N112" s="941"/>
      <c r="O112" s="82"/>
      <c r="P112" s="83"/>
      <c r="Q112" s="44"/>
      <c r="R112" s="490"/>
      <c r="S112" s="490"/>
      <c r="T112" s="490"/>
      <c r="U112" s="490"/>
      <c r="V112" s="490"/>
      <c r="W112" s="490"/>
    </row>
    <row r="113" spans="1:25" ht="14.45" customHeight="1" thickBot="1">
      <c r="A113" s="2617"/>
      <c r="B113" s="2620"/>
      <c r="C113" s="2623"/>
      <c r="D113" s="2704"/>
      <c r="E113" s="2627"/>
      <c r="F113" s="2627"/>
      <c r="G113" s="98" t="s">
        <v>12</v>
      </c>
      <c r="H113" s="733">
        <f t="shared" ref="H113:K113" si="29">SUM(H109:H111)</f>
        <v>171.4</v>
      </c>
      <c r="I113" s="733">
        <f t="shared" si="29"/>
        <v>38.4</v>
      </c>
      <c r="J113" s="733">
        <f t="shared" si="29"/>
        <v>0</v>
      </c>
      <c r="K113" s="733">
        <f t="shared" si="29"/>
        <v>133</v>
      </c>
      <c r="L113" s="802">
        <f>SUM(L109:L112)</f>
        <v>1536</v>
      </c>
      <c r="M113" s="779">
        <f>SUM(M109:M112)</f>
        <v>3442</v>
      </c>
      <c r="N113" s="777"/>
      <c r="O113" s="74"/>
      <c r="P113" s="75"/>
      <c r="Q113" s="49"/>
      <c r="R113" s="490"/>
      <c r="S113" s="490"/>
      <c r="T113" s="490"/>
      <c r="U113" s="490"/>
      <c r="V113" s="490"/>
      <c r="W113" s="490"/>
      <c r="X113" s="486"/>
      <c r="Y113" s="486"/>
    </row>
    <row r="114" spans="1:25" ht="13.15" customHeight="1">
      <c r="A114" s="2615"/>
      <c r="B114" s="2618"/>
      <c r="C114" s="2621"/>
      <c r="D114" s="2486" t="s">
        <v>435</v>
      </c>
      <c r="E114" s="2628" t="s">
        <v>39</v>
      </c>
      <c r="F114" s="2628" t="s">
        <v>50</v>
      </c>
      <c r="G114" s="520" t="s">
        <v>76</v>
      </c>
      <c r="H114" s="751">
        <f>I114+K114</f>
        <v>0</v>
      </c>
      <c r="I114" s="745">
        <v>0</v>
      </c>
      <c r="J114" s="752"/>
      <c r="K114" s="747">
        <v>0</v>
      </c>
      <c r="L114" s="748">
        <v>0</v>
      </c>
      <c r="M114" s="749">
        <v>0</v>
      </c>
      <c r="N114" s="84" t="s">
        <v>79</v>
      </c>
      <c r="O114" s="66"/>
      <c r="P114" s="67" t="s">
        <v>40</v>
      </c>
      <c r="Q114" s="37"/>
      <c r="R114" s="162"/>
      <c r="S114" s="490"/>
      <c r="T114" s="490"/>
      <c r="U114" s="490"/>
      <c r="V114" s="490"/>
      <c r="W114" s="490"/>
      <c r="X114" s="486"/>
      <c r="Y114" s="486"/>
    </row>
    <row r="115" spans="1:25">
      <c r="A115" s="2616"/>
      <c r="B115" s="2619"/>
      <c r="C115" s="2622"/>
      <c r="D115" s="2495"/>
      <c r="E115" s="2631"/>
      <c r="F115" s="2629"/>
      <c r="G115" s="38" t="s">
        <v>64</v>
      </c>
      <c r="H115" s="739">
        <f>I115+K115</f>
        <v>87.2</v>
      </c>
      <c r="I115" s="740">
        <v>32</v>
      </c>
      <c r="J115" s="741">
        <v>7.3</v>
      </c>
      <c r="K115" s="742">
        <v>55.2</v>
      </c>
      <c r="L115" s="750">
        <v>20</v>
      </c>
      <c r="M115" s="744">
        <v>0</v>
      </c>
      <c r="N115" s="84"/>
      <c r="O115" s="70"/>
      <c r="P115" s="71"/>
      <c r="Q115" s="42"/>
      <c r="R115" s="162"/>
      <c r="S115" s="490"/>
      <c r="T115" s="490"/>
      <c r="U115" s="490"/>
      <c r="V115" s="490"/>
      <c r="W115" s="490"/>
      <c r="X115" s="486"/>
      <c r="Y115" s="486"/>
    </row>
    <row r="116" spans="1:25">
      <c r="A116" s="2616"/>
      <c r="B116" s="2619"/>
      <c r="C116" s="2622"/>
      <c r="D116" s="2495"/>
      <c r="E116" s="2626"/>
      <c r="F116" s="2630"/>
      <c r="G116" s="15" t="s">
        <v>35</v>
      </c>
      <c r="H116" s="756">
        <f>I116+K116</f>
        <v>15.5</v>
      </c>
      <c r="I116" s="784">
        <v>5.7</v>
      </c>
      <c r="J116" s="786">
        <v>1.3</v>
      </c>
      <c r="K116" s="785">
        <v>9.8000000000000007</v>
      </c>
      <c r="L116" s="760">
        <v>3</v>
      </c>
      <c r="M116" s="761">
        <v>0</v>
      </c>
      <c r="N116" s="84"/>
      <c r="O116" s="82"/>
      <c r="P116" s="83"/>
      <c r="Q116" s="44"/>
      <c r="R116" s="162"/>
      <c r="S116" s="490"/>
      <c r="T116" s="490"/>
      <c r="U116" s="490"/>
      <c r="V116" s="490"/>
      <c r="W116" s="490"/>
      <c r="X116" s="486"/>
      <c r="Y116" s="486"/>
    </row>
    <row r="117" spans="1:25" ht="27.6" customHeight="1" thickBot="1">
      <c r="A117" s="2617"/>
      <c r="B117" s="2620"/>
      <c r="C117" s="2623"/>
      <c r="D117" s="2487"/>
      <c r="E117" s="2627"/>
      <c r="F117" s="2627"/>
      <c r="G117" s="98" t="s">
        <v>12</v>
      </c>
      <c r="H117" s="733">
        <f t="shared" ref="H117:L117" si="30">SUM(H114:H116)</f>
        <v>102.7</v>
      </c>
      <c r="I117" s="733">
        <f t="shared" si="30"/>
        <v>37.700000000000003</v>
      </c>
      <c r="J117" s="733">
        <f t="shared" si="30"/>
        <v>8.6</v>
      </c>
      <c r="K117" s="733">
        <f t="shared" si="30"/>
        <v>65</v>
      </c>
      <c r="L117" s="733">
        <f t="shared" si="30"/>
        <v>23</v>
      </c>
      <c r="M117" s="733"/>
      <c r="N117" s="85"/>
      <c r="O117" s="74"/>
      <c r="P117" s="75"/>
      <c r="Q117" s="49"/>
      <c r="R117" s="162"/>
      <c r="S117" s="490"/>
      <c r="T117" s="490"/>
      <c r="U117" s="490"/>
      <c r="V117" s="490"/>
      <c r="W117" s="490"/>
      <c r="X117" s="486"/>
      <c r="Y117" s="486"/>
    </row>
    <row r="118" spans="1:25" ht="13.15" hidden="1" customHeight="1">
      <c r="A118" s="2615"/>
      <c r="B118" s="2618"/>
      <c r="C118" s="2621"/>
      <c r="D118" s="2486" t="s">
        <v>104</v>
      </c>
      <c r="E118" s="2624" t="s">
        <v>39</v>
      </c>
      <c r="F118" s="2628" t="s">
        <v>86</v>
      </c>
      <c r="G118" s="520" t="s">
        <v>76</v>
      </c>
      <c r="H118" s="751">
        <f>I118+K118</f>
        <v>18</v>
      </c>
      <c r="I118" s="745">
        <v>0</v>
      </c>
      <c r="J118" s="752"/>
      <c r="K118" s="747">
        <v>18</v>
      </c>
      <c r="L118" s="748">
        <v>0</v>
      </c>
      <c r="M118" s="749"/>
      <c r="N118" s="84" t="s">
        <v>78</v>
      </c>
      <c r="O118" s="66" t="s">
        <v>40</v>
      </c>
      <c r="P118" s="67"/>
      <c r="Q118" s="37"/>
      <c r="R118" s="162"/>
      <c r="S118" s="490"/>
      <c r="T118" s="490"/>
      <c r="U118" s="490"/>
      <c r="V118" s="490"/>
      <c r="W118" s="490"/>
      <c r="X118" s="486"/>
      <c r="Y118" s="486"/>
    </row>
    <row r="119" spans="1:25" ht="13.15" hidden="1" customHeight="1">
      <c r="A119" s="2616"/>
      <c r="B119" s="2619"/>
      <c r="C119" s="2622"/>
      <c r="D119" s="2495"/>
      <c r="E119" s="2625"/>
      <c r="F119" s="2629"/>
      <c r="G119" s="38" t="s">
        <v>64</v>
      </c>
      <c r="H119" s="739">
        <f>I119+K119</f>
        <v>0</v>
      </c>
      <c r="I119" s="740">
        <v>0</v>
      </c>
      <c r="J119" s="741">
        <v>0</v>
      </c>
      <c r="K119" s="742">
        <v>0</v>
      </c>
      <c r="L119" s="750">
        <v>0</v>
      </c>
      <c r="M119" s="744"/>
      <c r="N119" s="84" t="s">
        <v>79</v>
      </c>
      <c r="O119" s="70"/>
      <c r="P119" s="71" t="s">
        <v>40</v>
      </c>
      <c r="Q119" s="42"/>
      <c r="R119" s="162"/>
      <c r="S119" s="490"/>
      <c r="T119" s="490"/>
      <c r="U119" s="490"/>
      <c r="V119" s="490"/>
      <c r="W119" s="490"/>
      <c r="X119" s="486"/>
      <c r="Y119" s="486"/>
    </row>
    <row r="120" spans="1:25" ht="26.45" hidden="1" customHeight="1">
      <c r="A120" s="2616"/>
      <c r="B120" s="2619"/>
      <c r="C120" s="2622"/>
      <c r="D120" s="2495"/>
      <c r="E120" s="2626"/>
      <c r="F120" s="2630"/>
      <c r="G120" s="38" t="s">
        <v>35</v>
      </c>
      <c r="H120" s="739">
        <f>I120+K120</f>
        <v>0</v>
      </c>
      <c r="I120" s="740">
        <v>0</v>
      </c>
      <c r="J120" s="741">
        <v>0</v>
      </c>
      <c r="K120" s="742">
        <v>0</v>
      </c>
      <c r="L120" s="750">
        <v>0</v>
      </c>
      <c r="M120" s="744"/>
      <c r="N120" s="1257" t="s">
        <v>396</v>
      </c>
      <c r="O120" s="82"/>
      <c r="P120" s="83"/>
      <c r="Q120" s="44"/>
      <c r="R120" s="162"/>
      <c r="S120" s="490"/>
      <c r="T120" s="490"/>
      <c r="U120" s="490"/>
      <c r="V120" s="490"/>
      <c r="W120" s="490"/>
      <c r="X120" s="486"/>
      <c r="Y120" s="486"/>
    </row>
    <row r="121" spans="1:25" ht="13.15" hidden="1" customHeight="1">
      <c r="A121" s="2616"/>
      <c r="B121" s="2619"/>
      <c r="C121" s="2622"/>
      <c r="D121" s="2495"/>
      <c r="E121" s="2626"/>
      <c r="F121" s="2626"/>
      <c r="G121" s="15"/>
      <c r="H121" s="756"/>
      <c r="I121" s="757"/>
      <c r="J121" s="758"/>
      <c r="K121" s="759"/>
      <c r="L121" s="760"/>
      <c r="M121" s="761"/>
      <c r="N121" s="892"/>
      <c r="O121" s="82"/>
      <c r="P121" s="83"/>
      <c r="Q121" s="44"/>
      <c r="R121" s="162"/>
      <c r="S121" s="490"/>
      <c r="T121" s="490"/>
      <c r="U121" s="490"/>
      <c r="V121" s="490"/>
      <c r="W121" s="490"/>
      <c r="X121" s="486"/>
      <c r="Y121" s="486"/>
    </row>
    <row r="122" spans="1:25" ht="13.9" hidden="1" customHeight="1" thickBot="1">
      <c r="A122" s="2617"/>
      <c r="B122" s="2620"/>
      <c r="C122" s="2623"/>
      <c r="D122" s="2487"/>
      <c r="E122" s="2627"/>
      <c r="F122" s="2627"/>
      <c r="G122" s="45" t="s">
        <v>12</v>
      </c>
      <c r="H122" s="733">
        <v>0</v>
      </c>
      <c r="I122" s="733">
        <f t="shared" ref="I122:L122" si="31">SUM(I118:I121)</f>
        <v>0</v>
      </c>
      <c r="J122" s="733">
        <f t="shared" si="31"/>
        <v>0</v>
      </c>
      <c r="K122" s="738">
        <v>0</v>
      </c>
      <c r="L122" s="737">
        <f t="shared" si="31"/>
        <v>0</v>
      </c>
      <c r="M122" s="738"/>
      <c r="N122" s="85"/>
      <c r="O122" s="74"/>
      <c r="P122" s="75"/>
      <c r="Q122" s="49"/>
      <c r="R122" s="162"/>
      <c r="S122" s="490"/>
      <c r="T122" s="490"/>
      <c r="U122" s="490"/>
      <c r="V122" s="490"/>
      <c r="W122" s="490"/>
      <c r="X122" s="486"/>
      <c r="Y122" s="486"/>
    </row>
    <row r="123" spans="1:25" ht="13.15" customHeight="1">
      <c r="A123" s="2615"/>
      <c r="B123" s="2618"/>
      <c r="C123" s="2621"/>
      <c r="D123" s="2486" t="s">
        <v>105</v>
      </c>
      <c r="E123" s="2628" t="s">
        <v>39</v>
      </c>
      <c r="F123" s="2628" t="s">
        <v>480</v>
      </c>
      <c r="G123" s="520" t="s">
        <v>76</v>
      </c>
      <c r="H123" s="751">
        <f>I123+K123</f>
        <v>0</v>
      </c>
      <c r="I123" s="745">
        <v>0</v>
      </c>
      <c r="J123" s="752"/>
      <c r="K123" s="747">
        <v>0</v>
      </c>
      <c r="L123" s="748">
        <v>3.2</v>
      </c>
      <c r="M123" s="749">
        <v>1.7</v>
      </c>
      <c r="N123" s="84" t="s">
        <v>79</v>
      </c>
      <c r="O123" s="66"/>
      <c r="P123" s="67"/>
      <c r="Q123" s="37" t="s">
        <v>40</v>
      </c>
      <c r="R123" s="162"/>
      <c r="S123" s="490"/>
      <c r="T123" s="490"/>
      <c r="U123" s="490"/>
      <c r="V123" s="490"/>
      <c r="W123" s="490"/>
      <c r="X123" s="486"/>
      <c r="Y123" s="486"/>
    </row>
    <row r="124" spans="1:25">
      <c r="A124" s="2616"/>
      <c r="B124" s="2619"/>
      <c r="C124" s="2622"/>
      <c r="D124" s="2495"/>
      <c r="E124" s="2631"/>
      <c r="F124" s="2629"/>
      <c r="G124" s="38" t="s">
        <v>64</v>
      </c>
      <c r="H124" s="739">
        <f>I124+K124</f>
        <v>36.9</v>
      </c>
      <c r="I124" s="740">
        <v>36.9</v>
      </c>
      <c r="J124" s="741"/>
      <c r="K124" s="742">
        <v>0</v>
      </c>
      <c r="L124" s="750">
        <v>39.5</v>
      </c>
      <c r="M124" s="744">
        <v>19.899999999999999</v>
      </c>
      <c r="N124" s="84"/>
      <c r="O124" s="70"/>
      <c r="P124" s="71"/>
      <c r="Q124" s="42"/>
      <c r="R124" s="162"/>
      <c r="S124" s="490"/>
      <c r="T124" s="490"/>
      <c r="U124" s="490"/>
      <c r="V124" s="490"/>
      <c r="W124" s="490"/>
      <c r="X124" s="486"/>
      <c r="Y124" s="486"/>
    </row>
    <row r="125" spans="1:25">
      <c r="A125" s="2616"/>
      <c r="B125" s="2619"/>
      <c r="C125" s="2622"/>
      <c r="D125" s="2495"/>
      <c r="E125" s="2626"/>
      <c r="F125" s="2630"/>
      <c r="G125" s="15" t="s">
        <v>35</v>
      </c>
      <c r="H125" s="756">
        <f>I125+K125</f>
        <v>0</v>
      </c>
      <c r="I125" s="784">
        <v>0</v>
      </c>
      <c r="J125" s="758"/>
      <c r="K125" s="785">
        <v>0</v>
      </c>
      <c r="L125" s="760">
        <v>0</v>
      </c>
      <c r="M125" s="761">
        <v>0</v>
      </c>
      <c r="N125" s="84"/>
      <c r="O125" s="82"/>
      <c r="P125" s="83"/>
      <c r="Q125" s="44"/>
      <c r="R125" s="162"/>
      <c r="S125" s="490"/>
      <c r="T125" s="490"/>
      <c r="U125" s="490"/>
      <c r="V125" s="490"/>
      <c r="W125" s="490"/>
      <c r="X125" s="486"/>
      <c r="Y125" s="486"/>
    </row>
    <row r="126" spans="1:25" ht="13.5" thickBot="1">
      <c r="A126" s="2617"/>
      <c r="B126" s="2620"/>
      <c r="C126" s="2623"/>
      <c r="D126" s="2487"/>
      <c r="E126" s="2627"/>
      <c r="F126" s="2627"/>
      <c r="G126" s="98" t="s">
        <v>12</v>
      </c>
      <c r="H126" s="733">
        <f t="shared" ref="H126:M126" si="32">SUM(H123:H125)</f>
        <v>36.9</v>
      </c>
      <c r="I126" s="733">
        <f t="shared" si="32"/>
        <v>36.9</v>
      </c>
      <c r="J126" s="733">
        <f t="shared" si="32"/>
        <v>0</v>
      </c>
      <c r="K126" s="733">
        <f t="shared" si="32"/>
        <v>0</v>
      </c>
      <c r="L126" s="733">
        <f t="shared" si="32"/>
        <v>42.7</v>
      </c>
      <c r="M126" s="733">
        <f t="shared" si="32"/>
        <v>21.599999999999998</v>
      </c>
      <c r="N126" s="85"/>
      <c r="O126" s="74"/>
      <c r="P126" s="75"/>
      <c r="Q126" s="49"/>
      <c r="R126" s="162"/>
      <c r="S126" s="490"/>
      <c r="T126" s="490"/>
      <c r="U126" s="490"/>
      <c r="V126" s="490"/>
      <c r="W126" s="490"/>
      <c r="X126" s="486"/>
      <c r="Y126" s="486"/>
    </row>
    <row r="127" spans="1:25" ht="13.15" customHeight="1">
      <c r="A127" s="2615"/>
      <c r="B127" s="2618"/>
      <c r="C127" s="2621"/>
      <c r="D127" s="2486" t="s">
        <v>106</v>
      </c>
      <c r="E127" s="2628" t="s">
        <v>39</v>
      </c>
      <c r="F127" s="2628" t="s">
        <v>480</v>
      </c>
      <c r="G127" s="520" t="s">
        <v>76</v>
      </c>
      <c r="H127" s="751">
        <f>I127+K127</f>
        <v>0</v>
      </c>
      <c r="I127" s="745">
        <v>0</v>
      </c>
      <c r="J127" s="752"/>
      <c r="K127" s="747">
        <v>0</v>
      </c>
      <c r="L127" s="748">
        <v>0</v>
      </c>
      <c r="M127" s="749">
        <v>0</v>
      </c>
      <c r="N127" s="84" t="s">
        <v>79</v>
      </c>
      <c r="O127" s="66" t="s">
        <v>40</v>
      </c>
      <c r="P127" s="67"/>
      <c r="Q127" s="37"/>
      <c r="R127" s="162"/>
      <c r="S127" s="490"/>
      <c r="T127" s="490"/>
      <c r="U127" s="490"/>
      <c r="V127" s="490"/>
      <c r="W127" s="490"/>
      <c r="X127" s="486"/>
      <c r="Y127" s="486"/>
    </row>
    <row r="128" spans="1:25">
      <c r="A128" s="2616"/>
      <c r="B128" s="2619"/>
      <c r="C128" s="2622"/>
      <c r="D128" s="2495"/>
      <c r="E128" s="2631"/>
      <c r="F128" s="2629"/>
      <c r="G128" s="38" t="s">
        <v>64</v>
      </c>
      <c r="H128" s="739">
        <f>I128+K128</f>
        <v>0</v>
      </c>
      <c r="I128" s="740">
        <v>0</v>
      </c>
      <c r="J128" s="741"/>
      <c r="K128" s="742">
        <v>0</v>
      </c>
      <c r="L128" s="750">
        <v>0</v>
      </c>
      <c r="M128" s="744">
        <v>0</v>
      </c>
      <c r="N128" s="84"/>
      <c r="O128" s="70"/>
      <c r="P128" s="71"/>
      <c r="Q128" s="42"/>
      <c r="R128" s="162"/>
      <c r="S128" s="490"/>
      <c r="T128" s="490"/>
      <c r="U128" s="490"/>
      <c r="V128" s="490"/>
      <c r="W128" s="490"/>
      <c r="X128" s="486"/>
      <c r="Y128" s="486"/>
    </row>
    <row r="129" spans="1:25">
      <c r="A129" s="2616"/>
      <c r="B129" s="2619"/>
      <c r="C129" s="2622"/>
      <c r="D129" s="2495"/>
      <c r="E129" s="2626"/>
      <c r="F129" s="2630"/>
      <c r="G129" s="15" t="s">
        <v>35</v>
      </c>
      <c r="H129" s="756">
        <f>I129+K129</f>
        <v>0</v>
      </c>
      <c r="I129" s="784">
        <v>0</v>
      </c>
      <c r="J129" s="758"/>
      <c r="K129" s="893">
        <v>0</v>
      </c>
      <c r="L129" s="760">
        <v>0</v>
      </c>
      <c r="M129" s="761">
        <v>0</v>
      </c>
      <c r="N129" s="84"/>
      <c r="O129" s="82"/>
      <c r="P129" s="83"/>
      <c r="Q129" s="44"/>
      <c r="R129" s="162"/>
      <c r="S129" s="490"/>
      <c r="T129" s="490"/>
      <c r="U129" s="490"/>
      <c r="V129" s="490"/>
      <c r="W129" s="490"/>
      <c r="X129" s="486"/>
      <c r="Y129" s="486"/>
    </row>
    <row r="130" spans="1:25" ht="21" customHeight="1" thickBot="1">
      <c r="A130" s="2617"/>
      <c r="B130" s="2620"/>
      <c r="C130" s="2623"/>
      <c r="D130" s="2487"/>
      <c r="E130" s="2627"/>
      <c r="F130" s="2627"/>
      <c r="G130" s="98" t="s">
        <v>12</v>
      </c>
      <c r="H130" s="733">
        <f t="shared" ref="H130:M130" si="33">SUM(H127:H129)</f>
        <v>0</v>
      </c>
      <c r="I130" s="733">
        <f t="shared" si="33"/>
        <v>0</v>
      </c>
      <c r="J130" s="733">
        <f t="shared" si="33"/>
        <v>0</v>
      </c>
      <c r="K130" s="733">
        <f t="shared" si="33"/>
        <v>0</v>
      </c>
      <c r="L130" s="733">
        <f t="shared" si="33"/>
        <v>0</v>
      </c>
      <c r="M130" s="733">
        <f t="shared" si="33"/>
        <v>0</v>
      </c>
      <c r="N130" s="85"/>
      <c r="O130" s="74"/>
      <c r="P130" s="75"/>
      <c r="Q130" s="49"/>
      <c r="R130" s="162"/>
      <c r="S130" s="490"/>
      <c r="T130" s="490"/>
      <c r="U130" s="490"/>
      <c r="V130" s="490"/>
      <c r="W130" s="490"/>
      <c r="X130" s="486"/>
      <c r="Y130" s="486"/>
    </row>
    <row r="131" spans="1:25" ht="13.15" customHeight="1">
      <c r="A131" s="2615"/>
      <c r="B131" s="2618"/>
      <c r="C131" s="2621"/>
      <c r="D131" s="2486" t="s">
        <v>107</v>
      </c>
      <c r="E131" s="2628" t="s">
        <v>39</v>
      </c>
      <c r="F131" s="2628" t="s">
        <v>480</v>
      </c>
      <c r="G131" s="520" t="s">
        <v>76</v>
      </c>
      <c r="H131" s="751">
        <f>I131+K131</f>
        <v>0</v>
      </c>
      <c r="I131" s="745">
        <v>0</v>
      </c>
      <c r="J131" s="752"/>
      <c r="K131" s="747">
        <v>0</v>
      </c>
      <c r="L131" s="748">
        <v>0</v>
      </c>
      <c r="M131" s="749">
        <v>0</v>
      </c>
      <c r="N131" s="84" t="s">
        <v>79</v>
      </c>
      <c r="O131" s="66"/>
      <c r="P131" s="67"/>
      <c r="Q131" s="37" t="s">
        <v>40</v>
      </c>
      <c r="R131" s="162"/>
      <c r="S131" s="490"/>
      <c r="T131" s="490"/>
      <c r="U131" s="490"/>
      <c r="V131" s="490"/>
      <c r="W131" s="490"/>
      <c r="X131" s="486"/>
      <c r="Y131" s="486"/>
    </row>
    <row r="132" spans="1:25">
      <c r="A132" s="2616"/>
      <c r="B132" s="2619"/>
      <c r="C132" s="2622"/>
      <c r="D132" s="2495"/>
      <c r="E132" s="2631"/>
      <c r="F132" s="2629"/>
      <c r="G132" s="38" t="s">
        <v>64</v>
      </c>
      <c r="H132" s="739">
        <f>I132+K132</f>
        <v>5</v>
      </c>
      <c r="I132" s="740">
        <v>5</v>
      </c>
      <c r="J132" s="741">
        <v>0</v>
      </c>
      <c r="K132" s="742">
        <v>0</v>
      </c>
      <c r="L132" s="750">
        <v>5</v>
      </c>
      <c r="M132" s="744">
        <v>5</v>
      </c>
      <c r="N132" s="84"/>
      <c r="O132" s="70"/>
      <c r="P132" s="71"/>
      <c r="Q132" s="42"/>
      <c r="R132" s="162"/>
      <c r="S132" s="490"/>
      <c r="T132" s="490"/>
      <c r="U132" s="490"/>
      <c r="V132" s="490"/>
      <c r="W132" s="490"/>
      <c r="X132" s="486"/>
      <c r="Y132" s="486"/>
    </row>
    <row r="133" spans="1:25">
      <c r="A133" s="2616"/>
      <c r="B133" s="2619"/>
      <c r="C133" s="2622"/>
      <c r="D133" s="2495"/>
      <c r="E133" s="2626"/>
      <c r="F133" s="2630"/>
      <c r="G133" s="15" t="s">
        <v>35</v>
      </c>
      <c r="H133" s="756">
        <f>I133+K133</f>
        <v>1</v>
      </c>
      <c r="I133" s="784">
        <v>1</v>
      </c>
      <c r="J133" s="786">
        <v>0</v>
      </c>
      <c r="K133" s="759"/>
      <c r="L133" s="760">
        <v>1.1000000000000001</v>
      </c>
      <c r="M133" s="761">
        <v>1.1000000000000001</v>
      </c>
      <c r="N133" s="84"/>
      <c r="O133" s="82"/>
      <c r="P133" s="83"/>
      <c r="Q133" s="44"/>
      <c r="R133" s="162"/>
      <c r="S133" s="490"/>
      <c r="T133" s="490"/>
      <c r="U133" s="490"/>
      <c r="V133" s="490"/>
      <c r="W133" s="490"/>
      <c r="X133" s="486"/>
      <c r="Y133" s="486"/>
    </row>
    <row r="134" spans="1:25" ht="42" customHeight="1" thickBot="1">
      <c r="A134" s="2617"/>
      <c r="B134" s="2620"/>
      <c r="C134" s="2623"/>
      <c r="D134" s="2487"/>
      <c r="E134" s="2627"/>
      <c r="F134" s="2627"/>
      <c r="G134" s="98" t="s">
        <v>12</v>
      </c>
      <c r="H134" s="733">
        <f t="shared" ref="H134:L134" si="34">SUM(H131:H133)</f>
        <v>6</v>
      </c>
      <c r="I134" s="733">
        <f t="shared" si="34"/>
        <v>6</v>
      </c>
      <c r="J134" s="733">
        <f t="shared" si="34"/>
        <v>0</v>
      </c>
      <c r="K134" s="733">
        <f t="shared" si="34"/>
        <v>0</v>
      </c>
      <c r="L134" s="733">
        <f t="shared" si="34"/>
        <v>6.1</v>
      </c>
      <c r="M134" s="733">
        <v>0</v>
      </c>
      <c r="N134" s="85"/>
      <c r="O134" s="74"/>
      <c r="P134" s="75"/>
      <c r="Q134" s="49"/>
      <c r="R134" s="162"/>
      <c r="S134" s="490"/>
      <c r="T134" s="490"/>
      <c r="U134" s="490"/>
      <c r="V134" s="490"/>
      <c r="W134" s="490"/>
      <c r="X134" s="486"/>
      <c r="Y134" s="486"/>
    </row>
    <row r="135" spans="1:25" ht="13.15" customHeight="1">
      <c r="A135" s="2615"/>
      <c r="B135" s="2618"/>
      <c r="C135" s="2621"/>
      <c r="D135" s="2486" t="s">
        <v>108</v>
      </c>
      <c r="E135" s="2628" t="s">
        <v>39</v>
      </c>
      <c r="F135" s="2628" t="s">
        <v>480</v>
      </c>
      <c r="G135" s="520" t="s">
        <v>76</v>
      </c>
      <c r="H135" s="751">
        <f>I135+K135</f>
        <v>0</v>
      </c>
      <c r="I135" s="745">
        <v>0</v>
      </c>
      <c r="J135" s="752"/>
      <c r="K135" s="747">
        <v>0</v>
      </c>
      <c r="L135" s="748">
        <v>0</v>
      </c>
      <c r="M135" s="749">
        <v>0</v>
      </c>
      <c r="N135" s="84"/>
      <c r="O135" s="66"/>
      <c r="P135" s="67"/>
      <c r="Q135" s="37"/>
      <c r="R135" s="162"/>
      <c r="S135" s="490"/>
      <c r="T135" s="490"/>
      <c r="U135" s="490"/>
      <c r="V135" s="490"/>
      <c r="W135" s="490"/>
      <c r="X135" s="486"/>
      <c r="Y135" s="486"/>
    </row>
    <row r="136" spans="1:25">
      <c r="A136" s="2616"/>
      <c r="B136" s="2619"/>
      <c r="C136" s="2622"/>
      <c r="D136" s="2495"/>
      <c r="E136" s="2631"/>
      <c r="F136" s="2629"/>
      <c r="G136" s="38" t="s">
        <v>64</v>
      </c>
      <c r="H136" s="739">
        <f>I136+K136</f>
        <v>38</v>
      </c>
      <c r="I136" s="740">
        <v>20.5</v>
      </c>
      <c r="J136" s="741">
        <v>6</v>
      </c>
      <c r="K136" s="742">
        <v>17.5</v>
      </c>
      <c r="L136" s="750">
        <v>0</v>
      </c>
      <c r="M136" s="744">
        <v>0</v>
      </c>
      <c r="N136" s="84"/>
      <c r="O136" s="70"/>
      <c r="P136" s="71"/>
      <c r="Q136" s="42"/>
      <c r="R136" s="162"/>
      <c r="S136" s="490"/>
      <c r="T136" s="490"/>
      <c r="U136" s="490"/>
      <c r="V136" s="490"/>
      <c r="W136" s="490"/>
      <c r="X136" s="486"/>
      <c r="Y136" s="486"/>
    </row>
    <row r="137" spans="1:25">
      <c r="A137" s="2616"/>
      <c r="B137" s="2619"/>
      <c r="C137" s="2622"/>
      <c r="D137" s="2495"/>
      <c r="E137" s="2626"/>
      <c r="F137" s="2630"/>
      <c r="G137" s="15" t="s">
        <v>35</v>
      </c>
      <c r="H137" s="756">
        <f>I137+K137</f>
        <v>0</v>
      </c>
      <c r="I137" s="784">
        <v>0</v>
      </c>
      <c r="J137" s="786">
        <v>0</v>
      </c>
      <c r="K137" s="785">
        <v>0</v>
      </c>
      <c r="L137" s="760">
        <v>0</v>
      </c>
      <c r="M137" s="761">
        <v>0</v>
      </c>
      <c r="N137" s="84"/>
      <c r="O137" s="82"/>
      <c r="P137" s="83"/>
      <c r="Q137" s="44"/>
      <c r="R137" s="162"/>
      <c r="S137" s="490"/>
      <c r="T137" s="490"/>
      <c r="U137" s="490"/>
      <c r="V137" s="490"/>
      <c r="W137" s="490"/>
      <c r="X137" s="486"/>
      <c r="Y137" s="486"/>
    </row>
    <row r="138" spans="1:25" ht="42" customHeight="1" thickBot="1">
      <c r="A138" s="2617"/>
      <c r="B138" s="2620"/>
      <c r="C138" s="2623"/>
      <c r="D138" s="2487"/>
      <c r="E138" s="2627"/>
      <c r="F138" s="2627"/>
      <c r="G138" s="98" t="s">
        <v>12</v>
      </c>
      <c r="H138" s="733">
        <f t="shared" ref="H138:M138" si="35">SUM(H135:H137)</f>
        <v>38</v>
      </c>
      <c r="I138" s="733">
        <f t="shared" si="35"/>
        <v>20.5</v>
      </c>
      <c r="J138" s="733">
        <f t="shared" si="35"/>
        <v>6</v>
      </c>
      <c r="K138" s="733">
        <f t="shared" si="35"/>
        <v>17.5</v>
      </c>
      <c r="L138" s="733">
        <f t="shared" si="35"/>
        <v>0</v>
      </c>
      <c r="M138" s="733">
        <f t="shared" si="35"/>
        <v>0</v>
      </c>
      <c r="N138" s="85"/>
      <c r="O138" s="74"/>
      <c r="P138" s="75"/>
      <c r="Q138" s="49"/>
      <c r="R138" s="162"/>
      <c r="S138" s="490"/>
      <c r="T138" s="490"/>
      <c r="U138" s="490"/>
      <c r="V138" s="490"/>
      <c r="W138" s="490"/>
      <c r="X138" s="486"/>
      <c r="Y138" s="486"/>
    </row>
    <row r="139" spans="1:25" ht="13.15" customHeight="1">
      <c r="A139" s="2615"/>
      <c r="B139" s="2618"/>
      <c r="C139" s="2621"/>
      <c r="D139" s="2486" t="s">
        <v>109</v>
      </c>
      <c r="E139" s="2628" t="s">
        <v>39</v>
      </c>
      <c r="F139" s="2628" t="s">
        <v>480</v>
      </c>
      <c r="G139" s="520" t="s">
        <v>76</v>
      </c>
      <c r="H139" s="751">
        <f>I139+K139</f>
        <v>0</v>
      </c>
      <c r="I139" s="745">
        <v>0</v>
      </c>
      <c r="J139" s="752"/>
      <c r="K139" s="747">
        <v>0</v>
      </c>
      <c r="L139" s="748">
        <v>0</v>
      </c>
      <c r="M139" s="749">
        <v>0</v>
      </c>
      <c r="N139" s="84" t="s">
        <v>79</v>
      </c>
      <c r="O139" s="66"/>
      <c r="P139" s="67"/>
      <c r="Q139" s="37" t="s">
        <v>40</v>
      </c>
      <c r="R139" s="162"/>
      <c r="S139" s="490"/>
      <c r="T139" s="490"/>
      <c r="U139" s="490"/>
      <c r="V139" s="490"/>
      <c r="W139" s="490"/>
      <c r="X139" s="486"/>
      <c r="Y139" s="486"/>
    </row>
    <row r="140" spans="1:25">
      <c r="A140" s="2616"/>
      <c r="B140" s="2619"/>
      <c r="C140" s="2622"/>
      <c r="D140" s="2495"/>
      <c r="E140" s="2631"/>
      <c r="F140" s="2629"/>
      <c r="G140" s="38" t="s">
        <v>64</v>
      </c>
      <c r="H140" s="739">
        <f>I140+K140</f>
        <v>0</v>
      </c>
      <c r="I140" s="740">
        <v>0</v>
      </c>
      <c r="J140" s="741"/>
      <c r="K140" s="742">
        <v>0</v>
      </c>
      <c r="L140" s="750">
        <v>0</v>
      </c>
      <c r="M140" s="744">
        <v>0</v>
      </c>
      <c r="N140" s="84"/>
      <c r="O140" s="70"/>
      <c r="P140" s="71"/>
      <c r="Q140" s="42"/>
      <c r="R140" s="162"/>
      <c r="S140" s="490"/>
      <c r="T140" s="490"/>
      <c r="U140" s="490"/>
      <c r="V140" s="490"/>
      <c r="W140" s="490"/>
      <c r="X140" s="486"/>
      <c r="Y140" s="486"/>
    </row>
    <row r="141" spans="1:25">
      <c r="A141" s="2616"/>
      <c r="B141" s="2619"/>
      <c r="C141" s="2622"/>
      <c r="D141" s="2495"/>
      <c r="E141" s="2626"/>
      <c r="F141" s="2630"/>
      <c r="G141" s="15" t="s">
        <v>35</v>
      </c>
      <c r="H141" s="756">
        <f>I141+K141</f>
        <v>0</v>
      </c>
      <c r="I141" s="784">
        <v>0</v>
      </c>
      <c r="J141" s="758"/>
      <c r="K141" s="785">
        <v>0</v>
      </c>
      <c r="L141" s="760">
        <v>0</v>
      </c>
      <c r="M141" s="761">
        <v>0</v>
      </c>
      <c r="N141" s="84"/>
      <c r="O141" s="82"/>
      <c r="P141" s="83"/>
      <c r="Q141" s="44"/>
      <c r="R141" s="162"/>
      <c r="S141" s="490"/>
      <c r="T141" s="490"/>
      <c r="U141" s="490"/>
      <c r="V141" s="490"/>
      <c r="W141" s="490"/>
      <c r="X141" s="486"/>
      <c r="Y141" s="486"/>
    </row>
    <row r="142" spans="1:25" ht="13.15" customHeight="1" thickBot="1">
      <c r="A142" s="2617"/>
      <c r="B142" s="2620"/>
      <c r="C142" s="2623"/>
      <c r="D142" s="2487"/>
      <c r="E142" s="2627"/>
      <c r="F142" s="2627"/>
      <c r="G142" s="98" t="s">
        <v>12</v>
      </c>
      <c r="H142" s="733">
        <f t="shared" ref="H142:M142" si="36">SUM(H139:H141)</f>
        <v>0</v>
      </c>
      <c r="I142" s="733">
        <f t="shared" si="36"/>
        <v>0</v>
      </c>
      <c r="J142" s="733">
        <f t="shared" si="36"/>
        <v>0</v>
      </c>
      <c r="K142" s="733">
        <f t="shared" si="36"/>
        <v>0</v>
      </c>
      <c r="L142" s="733">
        <f t="shared" si="36"/>
        <v>0</v>
      </c>
      <c r="M142" s="733">
        <f t="shared" si="36"/>
        <v>0</v>
      </c>
      <c r="N142" s="85"/>
      <c r="O142" s="74"/>
      <c r="P142" s="75"/>
      <c r="Q142" s="49"/>
      <c r="R142" s="162"/>
      <c r="S142" s="490"/>
      <c r="T142" s="490"/>
      <c r="U142" s="490"/>
      <c r="V142" s="490"/>
      <c r="W142" s="490"/>
      <c r="X142" s="486"/>
      <c r="Y142" s="486"/>
    </row>
    <row r="143" spans="1:25" ht="13.15" customHeight="1">
      <c r="A143" s="2615"/>
      <c r="B143" s="2618"/>
      <c r="C143" s="2621"/>
      <c r="D143" s="2486" t="s">
        <v>110</v>
      </c>
      <c r="E143" s="2628" t="s">
        <v>39</v>
      </c>
      <c r="F143" s="2628" t="s">
        <v>480</v>
      </c>
      <c r="G143" s="520" t="s">
        <v>76</v>
      </c>
      <c r="H143" s="751">
        <f>I143+K143</f>
        <v>0</v>
      </c>
      <c r="I143" s="745">
        <v>0</v>
      </c>
      <c r="J143" s="752"/>
      <c r="K143" s="747">
        <v>0</v>
      </c>
      <c r="L143" s="748">
        <v>0</v>
      </c>
      <c r="M143" s="749">
        <v>0</v>
      </c>
      <c r="N143" s="84" t="s">
        <v>79</v>
      </c>
      <c r="O143" s="66"/>
      <c r="P143" s="67"/>
      <c r="Q143" s="37" t="s">
        <v>40</v>
      </c>
      <c r="R143" s="162"/>
      <c r="S143" s="490"/>
      <c r="T143" s="490"/>
      <c r="U143" s="490"/>
      <c r="V143" s="490"/>
      <c r="W143" s="490"/>
      <c r="X143" s="486"/>
      <c r="Y143" s="486"/>
    </row>
    <row r="144" spans="1:25">
      <c r="A144" s="2616"/>
      <c r="B144" s="2619"/>
      <c r="C144" s="2622"/>
      <c r="D144" s="2495"/>
      <c r="E144" s="2631"/>
      <c r="F144" s="2629"/>
      <c r="G144" s="38" t="s">
        <v>64</v>
      </c>
      <c r="H144" s="739">
        <f>I144+K144</f>
        <v>0</v>
      </c>
      <c r="I144" s="740">
        <v>0</v>
      </c>
      <c r="J144" s="741"/>
      <c r="K144" s="742">
        <v>0</v>
      </c>
      <c r="L144" s="750">
        <v>0</v>
      </c>
      <c r="M144" s="744">
        <v>0</v>
      </c>
      <c r="N144" s="84"/>
      <c r="O144" s="70"/>
      <c r="P144" s="71"/>
      <c r="Q144" s="42"/>
      <c r="R144" s="162"/>
      <c r="S144" s="490"/>
      <c r="T144" s="490"/>
      <c r="U144" s="490"/>
      <c r="V144" s="490"/>
      <c r="W144" s="490"/>
      <c r="X144" s="486"/>
      <c r="Y144" s="486"/>
    </row>
    <row r="145" spans="1:25">
      <c r="A145" s="2616"/>
      <c r="B145" s="2619"/>
      <c r="C145" s="2622"/>
      <c r="D145" s="2495"/>
      <c r="E145" s="2626"/>
      <c r="F145" s="2630"/>
      <c r="G145" s="15" t="s">
        <v>35</v>
      </c>
      <c r="H145" s="756">
        <f>I145+K145</f>
        <v>0</v>
      </c>
      <c r="I145" s="784">
        <v>0</v>
      </c>
      <c r="J145" s="758"/>
      <c r="K145" s="785">
        <v>0</v>
      </c>
      <c r="L145" s="760"/>
      <c r="M145" s="761"/>
      <c r="N145" s="84"/>
      <c r="O145" s="82"/>
      <c r="P145" s="83"/>
      <c r="Q145" s="44"/>
      <c r="R145" s="162"/>
      <c r="S145" s="490"/>
      <c r="T145" s="490"/>
      <c r="U145" s="490"/>
      <c r="V145" s="490"/>
      <c r="W145" s="490"/>
      <c r="X145" s="486"/>
      <c r="Y145" s="486"/>
    </row>
    <row r="146" spans="1:25" ht="29.45" customHeight="1" thickBot="1">
      <c r="A146" s="2617"/>
      <c r="B146" s="2620"/>
      <c r="C146" s="2623"/>
      <c r="D146" s="2487"/>
      <c r="E146" s="2627"/>
      <c r="F146" s="2627"/>
      <c r="G146" s="98" t="s">
        <v>12</v>
      </c>
      <c r="H146" s="733">
        <f t="shared" ref="H146:M146" si="37">SUM(H143:H145)</f>
        <v>0</v>
      </c>
      <c r="I146" s="733">
        <f t="shared" si="37"/>
        <v>0</v>
      </c>
      <c r="J146" s="733">
        <f t="shared" si="37"/>
        <v>0</v>
      </c>
      <c r="K146" s="733">
        <f t="shared" si="37"/>
        <v>0</v>
      </c>
      <c r="L146" s="733">
        <f t="shared" si="37"/>
        <v>0</v>
      </c>
      <c r="M146" s="733">
        <f t="shared" si="37"/>
        <v>0</v>
      </c>
      <c r="N146" s="85"/>
      <c r="O146" s="74"/>
      <c r="P146" s="75"/>
      <c r="Q146" s="49"/>
      <c r="R146" s="162"/>
      <c r="S146" s="490"/>
      <c r="T146" s="490"/>
      <c r="U146" s="490"/>
      <c r="V146" s="490"/>
      <c r="W146" s="490"/>
      <c r="X146" s="486"/>
      <c r="Y146" s="486"/>
    </row>
    <row r="147" spans="1:25" s="486" customFormat="1" ht="18.600000000000001" customHeight="1">
      <c r="A147" s="1231"/>
      <c r="B147" s="1232"/>
      <c r="C147" s="2741"/>
      <c r="D147" s="2486" t="s">
        <v>375</v>
      </c>
      <c r="E147" s="2628" t="s">
        <v>39</v>
      </c>
      <c r="F147" s="2628" t="s">
        <v>486</v>
      </c>
      <c r="G147" s="520" t="s">
        <v>76</v>
      </c>
      <c r="H147" s="751">
        <f>I147+K147</f>
        <v>0</v>
      </c>
      <c r="I147" s="745">
        <v>0</v>
      </c>
      <c r="J147" s="752"/>
      <c r="K147" s="747">
        <v>0</v>
      </c>
      <c r="L147" s="748">
        <v>0</v>
      </c>
      <c r="M147" s="749">
        <v>0</v>
      </c>
      <c r="N147" s="84" t="s">
        <v>79</v>
      </c>
      <c r="O147" s="66"/>
      <c r="P147" s="67" t="s">
        <v>40</v>
      </c>
      <c r="Q147" s="37"/>
      <c r="R147" s="162"/>
      <c r="S147" s="490"/>
      <c r="T147" s="490"/>
      <c r="U147" s="490"/>
      <c r="V147" s="490"/>
      <c r="W147" s="490"/>
      <c r="X147" s="178"/>
    </row>
    <row r="148" spans="1:25" s="486" customFormat="1" ht="11.45" customHeight="1">
      <c r="A148" s="1231"/>
      <c r="B148" s="1232"/>
      <c r="C148" s="2622"/>
      <c r="D148" s="2495"/>
      <c r="E148" s="2631"/>
      <c r="F148" s="2629"/>
      <c r="G148" s="38" t="s">
        <v>64</v>
      </c>
      <c r="H148" s="739">
        <f>I148+K148</f>
        <v>219.2</v>
      </c>
      <c r="I148" s="740">
        <v>219.2</v>
      </c>
      <c r="J148" s="741">
        <v>0</v>
      </c>
      <c r="K148" s="742">
        <v>0</v>
      </c>
      <c r="L148" s="750">
        <v>15.3</v>
      </c>
      <c r="M148" s="744">
        <v>0</v>
      </c>
      <c r="N148" s="84"/>
      <c r="O148" s="70"/>
      <c r="P148" s="71"/>
      <c r="Q148" s="42"/>
      <c r="R148" s="162"/>
      <c r="S148" s="490"/>
      <c r="T148" s="490"/>
      <c r="U148" s="490"/>
      <c r="V148" s="490"/>
      <c r="W148" s="490"/>
      <c r="X148" s="178"/>
    </row>
    <row r="149" spans="1:25" s="486" customFormat="1" ht="13.15" customHeight="1">
      <c r="A149" s="1231"/>
      <c r="B149" s="1232"/>
      <c r="C149" s="2622"/>
      <c r="D149" s="2495"/>
      <c r="E149" s="2626"/>
      <c r="F149" s="2630"/>
      <c r="G149" s="15" t="s">
        <v>35</v>
      </c>
      <c r="H149" s="756">
        <f>I149+K149</f>
        <v>0</v>
      </c>
      <c r="I149" s="784">
        <v>0</v>
      </c>
      <c r="J149" s="786">
        <v>0</v>
      </c>
      <c r="K149" s="785">
        <v>0</v>
      </c>
      <c r="L149" s="760">
        <v>0</v>
      </c>
      <c r="M149" s="761">
        <v>0</v>
      </c>
      <c r="N149" s="84"/>
      <c r="O149" s="82"/>
      <c r="P149" s="83"/>
      <c r="Q149" s="44"/>
      <c r="R149" s="162"/>
      <c r="S149" s="490"/>
      <c r="T149" s="490"/>
      <c r="U149" s="490"/>
      <c r="V149" s="490"/>
      <c r="W149" s="490"/>
      <c r="X149" s="178"/>
    </row>
    <row r="150" spans="1:25" s="486" customFormat="1" ht="16.899999999999999" customHeight="1" thickBot="1">
      <c r="A150" s="1231"/>
      <c r="B150" s="1232"/>
      <c r="C150" s="2742"/>
      <c r="D150" s="2487"/>
      <c r="E150" s="2627"/>
      <c r="F150" s="2627"/>
      <c r="G150" s="98" t="s">
        <v>12</v>
      </c>
      <c r="H150" s="733">
        <f t="shared" ref="H150:M150" si="38">SUM(H147:H149)</f>
        <v>219.2</v>
      </c>
      <c r="I150" s="733">
        <f t="shared" si="38"/>
        <v>219.2</v>
      </c>
      <c r="J150" s="733">
        <f t="shared" si="38"/>
        <v>0</v>
      </c>
      <c r="K150" s="733">
        <f t="shared" si="38"/>
        <v>0</v>
      </c>
      <c r="L150" s="733">
        <f>SUM(L147:L149)</f>
        <v>15.3</v>
      </c>
      <c r="M150" s="733">
        <f t="shared" si="38"/>
        <v>0</v>
      </c>
      <c r="N150" s="85"/>
      <c r="O150" s="74"/>
      <c r="P150" s="75"/>
      <c r="Q150" s="49"/>
      <c r="R150" s="162"/>
      <c r="S150" s="490"/>
      <c r="T150" s="490"/>
      <c r="U150" s="490"/>
      <c r="V150" s="490"/>
      <c r="W150" s="490"/>
      <c r="X150" s="178"/>
    </row>
    <row r="151" spans="1:25" s="486" customFormat="1" ht="21.6" customHeight="1">
      <c r="A151" s="2615"/>
      <c r="B151" s="2618"/>
      <c r="C151" s="2621"/>
      <c r="D151" s="2486" t="s">
        <v>111</v>
      </c>
      <c r="E151" s="2628" t="s">
        <v>39</v>
      </c>
      <c r="F151" s="2628" t="s">
        <v>487</v>
      </c>
      <c r="G151" s="520" t="s">
        <v>76</v>
      </c>
      <c r="H151" s="751">
        <f>I151+K151</f>
        <v>0</v>
      </c>
      <c r="I151" s="745">
        <v>0</v>
      </c>
      <c r="J151" s="752"/>
      <c r="K151" s="747">
        <v>0</v>
      </c>
      <c r="L151" s="748">
        <v>0</v>
      </c>
      <c r="M151" s="749">
        <v>0</v>
      </c>
      <c r="N151" s="84" t="s">
        <v>79</v>
      </c>
      <c r="O151" s="66"/>
      <c r="P151" s="67" t="s">
        <v>40</v>
      </c>
      <c r="Q151" s="37"/>
      <c r="R151" s="162"/>
      <c r="S151" s="490"/>
      <c r="T151" s="490"/>
      <c r="U151" s="490"/>
      <c r="V151" s="490"/>
      <c r="W151" s="490"/>
    </row>
    <row r="152" spans="1:25" s="486" customFormat="1" ht="17.45" customHeight="1">
      <c r="A152" s="2616"/>
      <c r="B152" s="2619"/>
      <c r="C152" s="2622"/>
      <c r="D152" s="2495"/>
      <c r="E152" s="2631"/>
      <c r="F152" s="2629"/>
      <c r="G152" s="38" t="s">
        <v>64</v>
      </c>
      <c r="H152" s="2028">
        <f>I152+K152</f>
        <v>351.07</v>
      </c>
      <c r="I152" s="2029">
        <v>351.07</v>
      </c>
      <c r="J152" s="2030">
        <v>11.4</v>
      </c>
      <c r="K152" s="742">
        <v>0</v>
      </c>
      <c r="L152" s="750">
        <v>203.1</v>
      </c>
      <c r="M152" s="744">
        <v>0</v>
      </c>
      <c r="N152" s="84"/>
      <c r="O152" s="70"/>
      <c r="P152" s="71"/>
      <c r="Q152" s="42"/>
      <c r="R152" s="162"/>
      <c r="S152" s="490"/>
      <c r="T152" s="490"/>
      <c r="U152" s="490"/>
      <c r="V152" s="490"/>
      <c r="W152" s="490"/>
    </row>
    <row r="153" spans="1:25" s="486" customFormat="1" ht="17.45" customHeight="1">
      <c r="A153" s="2616"/>
      <c r="B153" s="2619"/>
      <c r="C153" s="2622"/>
      <c r="D153" s="2495"/>
      <c r="E153" s="2626"/>
      <c r="F153" s="2630"/>
      <c r="G153" s="15" t="s">
        <v>35</v>
      </c>
      <c r="H153" s="756">
        <f>I153+K153</f>
        <v>0</v>
      </c>
      <c r="I153" s="784">
        <v>0</v>
      </c>
      <c r="J153" s="758"/>
      <c r="K153" s="785">
        <v>0</v>
      </c>
      <c r="L153" s="760">
        <v>0</v>
      </c>
      <c r="M153" s="761">
        <v>0</v>
      </c>
      <c r="N153" s="84"/>
      <c r="O153" s="82"/>
      <c r="P153" s="83"/>
      <c r="Q153" s="44"/>
      <c r="R153" s="162"/>
      <c r="S153" s="490"/>
      <c r="T153" s="490"/>
      <c r="U153" s="490"/>
      <c r="V153" s="490"/>
      <c r="W153" s="490"/>
    </row>
    <row r="154" spans="1:25" s="486" customFormat="1" ht="15" customHeight="1" thickBot="1">
      <c r="A154" s="2617"/>
      <c r="B154" s="2620"/>
      <c r="C154" s="2623"/>
      <c r="D154" s="2487"/>
      <c r="E154" s="2627"/>
      <c r="F154" s="2627"/>
      <c r="G154" s="98" t="s">
        <v>12</v>
      </c>
      <c r="H154" s="733">
        <f t="shared" ref="H154:M154" si="39">SUM(H151:H153)</f>
        <v>351.07</v>
      </c>
      <c r="I154" s="733">
        <f t="shared" si="39"/>
        <v>351.07</v>
      </c>
      <c r="J154" s="733">
        <f t="shared" si="39"/>
        <v>11.4</v>
      </c>
      <c r="K154" s="733">
        <f t="shared" si="39"/>
        <v>0</v>
      </c>
      <c r="L154" s="733">
        <f t="shared" si="39"/>
        <v>203.1</v>
      </c>
      <c r="M154" s="733">
        <f t="shared" si="39"/>
        <v>0</v>
      </c>
      <c r="N154" s="85"/>
      <c r="O154" s="74"/>
      <c r="P154" s="75"/>
      <c r="Q154" s="49"/>
      <c r="R154" s="162"/>
      <c r="S154" s="490"/>
      <c r="T154" s="490"/>
      <c r="U154" s="490"/>
      <c r="V154" s="490"/>
      <c r="W154" s="490"/>
    </row>
    <row r="155" spans="1:25" s="486" customFormat="1" ht="15" customHeight="1">
      <c r="A155" s="1231"/>
      <c r="B155" s="1232"/>
      <c r="C155" s="1233"/>
      <c r="D155" s="2702" t="s">
        <v>340</v>
      </c>
      <c r="E155" s="2628" t="s">
        <v>39</v>
      </c>
      <c r="F155" s="2628" t="s">
        <v>488</v>
      </c>
      <c r="G155" s="520" t="s">
        <v>76</v>
      </c>
      <c r="H155" s="751">
        <f>I155+K155</f>
        <v>0</v>
      </c>
      <c r="I155" s="745">
        <v>0</v>
      </c>
      <c r="J155" s="752"/>
      <c r="K155" s="747">
        <v>0</v>
      </c>
      <c r="L155" s="748">
        <v>2.8</v>
      </c>
      <c r="M155" s="749">
        <v>0</v>
      </c>
      <c r="N155" s="84" t="s">
        <v>79</v>
      </c>
      <c r="O155" s="66"/>
      <c r="P155" s="67" t="s">
        <v>40</v>
      </c>
      <c r="Q155" s="37"/>
      <c r="R155" s="162"/>
      <c r="S155" s="490"/>
      <c r="T155" s="490"/>
      <c r="U155" s="490"/>
      <c r="V155" s="490"/>
      <c r="W155" s="490"/>
    </row>
    <row r="156" spans="1:25" s="486" customFormat="1" ht="15" customHeight="1">
      <c r="A156" s="1231"/>
      <c r="B156" s="1232"/>
      <c r="C156" s="1233"/>
      <c r="D156" s="2703"/>
      <c r="E156" s="2631"/>
      <c r="F156" s="2629"/>
      <c r="G156" s="38" t="s">
        <v>64</v>
      </c>
      <c r="H156" s="739">
        <f>I156+K156</f>
        <v>31.6</v>
      </c>
      <c r="I156" s="740">
        <v>24.8</v>
      </c>
      <c r="J156" s="741">
        <v>1.4</v>
      </c>
      <c r="K156" s="742">
        <v>6.8</v>
      </c>
      <c r="L156" s="750">
        <v>15.62</v>
      </c>
      <c r="M156" s="744">
        <v>0</v>
      </c>
      <c r="N156" s="84"/>
      <c r="O156" s="70"/>
      <c r="P156" s="71"/>
      <c r="Q156" s="42"/>
      <c r="R156" s="162"/>
      <c r="S156" s="490"/>
      <c r="T156" s="490"/>
      <c r="U156" s="490"/>
      <c r="V156" s="490"/>
      <c r="W156" s="490"/>
    </row>
    <row r="157" spans="1:25" s="486" customFormat="1" ht="15" customHeight="1">
      <c r="A157" s="1231"/>
      <c r="B157" s="1232"/>
      <c r="C157" s="1233"/>
      <c r="D157" s="2703"/>
      <c r="E157" s="2626"/>
      <c r="F157" s="2630"/>
      <c r="G157" s="15" t="s">
        <v>35</v>
      </c>
      <c r="H157" s="756">
        <f>I157+K157</f>
        <v>0.4</v>
      </c>
      <c r="I157" s="784">
        <v>0.4</v>
      </c>
      <c r="J157" s="786">
        <v>0.3</v>
      </c>
      <c r="K157" s="785">
        <v>0</v>
      </c>
      <c r="L157" s="760">
        <v>0.9</v>
      </c>
      <c r="M157" s="761">
        <v>0</v>
      </c>
      <c r="N157" s="84"/>
      <c r="O157" s="82"/>
      <c r="P157" s="83"/>
      <c r="Q157" s="44"/>
      <c r="R157" s="162"/>
      <c r="S157" s="490"/>
      <c r="T157" s="490"/>
      <c r="U157" s="490"/>
      <c r="V157" s="490"/>
      <c r="W157" s="490"/>
    </row>
    <row r="158" spans="1:25" s="486" customFormat="1" ht="15" customHeight="1" thickBot="1">
      <c r="A158" s="1231"/>
      <c r="B158" s="1232"/>
      <c r="C158" s="1233"/>
      <c r="D158" s="2704"/>
      <c r="E158" s="2627"/>
      <c r="F158" s="2627"/>
      <c r="G158" s="98" t="s">
        <v>12</v>
      </c>
      <c r="H158" s="733">
        <f t="shared" ref="H158" si="40">SUM(H155:H157)</f>
        <v>32</v>
      </c>
      <c r="I158" s="733">
        <f>SUM(I155:I157)</f>
        <v>25.2</v>
      </c>
      <c r="J158" s="733">
        <f t="shared" ref="J158:M158" si="41">SUM(J155:J157)</f>
        <v>1.7</v>
      </c>
      <c r="K158" s="733">
        <f t="shared" si="41"/>
        <v>6.8</v>
      </c>
      <c r="L158" s="733">
        <f t="shared" si="41"/>
        <v>19.319999999999997</v>
      </c>
      <c r="M158" s="733">
        <f t="shared" si="41"/>
        <v>0</v>
      </c>
      <c r="N158" s="85"/>
      <c r="O158" s="74"/>
      <c r="P158" s="75"/>
      <c r="Q158" s="49"/>
      <c r="R158" s="162"/>
      <c r="S158" s="490"/>
      <c r="T158" s="490"/>
      <c r="U158" s="490"/>
      <c r="V158" s="490"/>
      <c r="W158" s="490"/>
    </row>
    <row r="159" spans="1:25" ht="13.15" customHeight="1">
      <c r="A159" s="2615"/>
      <c r="B159" s="2618"/>
      <c r="C159" s="2621"/>
      <c r="D159" s="2486" t="s">
        <v>421</v>
      </c>
      <c r="E159" s="2628" t="s">
        <v>489</v>
      </c>
      <c r="F159" s="2628" t="s">
        <v>490</v>
      </c>
      <c r="G159" s="520" t="s">
        <v>76</v>
      </c>
      <c r="H159" s="751">
        <f>I159+K159</f>
        <v>0</v>
      </c>
      <c r="I159" s="745">
        <v>0</v>
      </c>
      <c r="J159" s="752"/>
      <c r="K159" s="747">
        <v>0</v>
      </c>
      <c r="L159" s="748">
        <v>0</v>
      </c>
      <c r="M159" s="749">
        <v>0</v>
      </c>
      <c r="N159" s="84" t="s">
        <v>79</v>
      </c>
      <c r="O159" s="66"/>
      <c r="P159" s="67" t="s">
        <v>40</v>
      </c>
      <c r="Q159" s="37"/>
      <c r="R159" s="162"/>
      <c r="S159" s="490"/>
      <c r="T159" s="490"/>
      <c r="U159" s="490"/>
      <c r="V159" s="490"/>
      <c r="W159" s="490"/>
      <c r="X159" s="486"/>
      <c r="Y159" s="486"/>
    </row>
    <row r="160" spans="1:25">
      <c r="A160" s="2616"/>
      <c r="B160" s="2619"/>
      <c r="C160" s="2622"/>
      <c r="D160" s="2495"/>
      <c r="E160" s="2631"/>
      <c r="F160" s="2629"/>
      <c r="G160" s="38" t="s">
        <v>64</v>
      </c>
      <c r="H160" s="739">
        <f>I160+K160</f>
        <v>0</v>
      </c>
      <c r="I160" s="740">
        <v>0</v>
      </c>
      <c r="J160" s="741"/>
      <c r="K160" s="742">
        <v>0</v>
      </c>
      <c r="L160" s="750">
        <v>0</v>
      </c>
      <c r="M160" s="744">
        <v>0</v>
      </c>
      <c r="N160" s="84"/>
      <c r="O160" s="70"/>
      <c r="P160" s="71"/>
      <c r="Q160" s="42"/>
      <c r="R160" s="162"/>
      <c r="S160" s="490"/>
      <c r="T160" s="490"/>
      <c r="U160" s="490"/>
      <c r="V160" s="490"/>
      <c r="W160" s="490"/>
      <c r="X160" s="486"/>
      <c r="Y160" s="486"/>
    </row>
    <row r="161" spans="1:25">
      <c r="A161" s="2616"/>
      <c r="B161" s="2619"/>
      <c r="C161" s="2622"/>
      <c r="D161" s="2495"/>
      <c r="E161" s="2626"/>
      <c r="F161" s="2630"/>
      <c r="G161" s="15" t="s">
        <v>35</v>
      </c>
      <c r="H161" s="739">
        <f>I161+K161</f>
        <v>5.7</v>
      </c>
      <c r="I161" s="784">
        <v>5.7</v>
      </c>
      <c r="J161" s="786">
        <v>4</v>
      </c>
      <c r="K161" s="785">
        <v>0</v>
      </c>
      <c r="L161" s="760">
        <v>0</v>
      </c>
      <c r="M161" s="761">
        <v>0</v>
      </c>
      <c r="N161" s="84"/>
      <c r="O161" s="82"/>
      <c r="P161" s="83"/>
      <c r="Q161" s="44"/>
      <c r="R161" s="162"/>
      <c r="S161" s="490"/>
      <c r="T161" s="490"/>
      <c r="U161" s="490"/>
      <c r="V161" s="490"/>
      <c r="W161" s="490"/>
      <c r="X161" s="486"/>
      <c r="Y161" s="486"/>
    </row>
    <row r="162" spans="1:25" ht="27" customHeight="1" thickBot="1">
      <c r="A162" s="2617"/>
      <c r="B162" s="2620"/>
      <c r="C162" s="2623"/>
      <c r="D162" s="2487"/>
      <c r="E162" s="2627"/>
      <c r="F162" s="2627"/>
      <c r="G162" s="98" t="s">
        <v>12</v>
      </c>
      <c r="H162" s="733">
        <f t="shared" ref="H162" si="42">SUM(H159:H161)</f>
        <v>5.7</v>
      </c>
      <c r="I162" s="733">
        <f>SUM(I159:I161)</f>
        <v>5.7</v>
      </c>
      <c r="J162" s="733">
        <f t="shared" ref="J162:M162" si="43">SUM(J159:J161)</f>
        <v>4</v>
      </c>
      <c r="K162" s="733">
        <f t="shared" si="43"/>
        <v>0</v>
      </c>
      <c r="L162" s="733">
        <f t="shared" si="43"/>
        <v>0</v>
      </c>
      <c r="M162" s="733">
        <f t="shared" si="43"/>
        <v>0</v>
      </c>
      <c r="N162" s="85"/>
      <c r="O162" s="74"/>
      <c r="P162" s="75"/>
      <c r="Q162" s="49"/>
      <c r="R162" s="162"/>
      <c r="S162" s="490"/>
      <c r="T162" s="490"/>
      <c r="U162" s="490"/>
      <c r="V162" s="490"/>
      <c r="W162" s="490"/>
      <c r="X162" s="486"/>
      <c r="Y162" s="486"/>
    </row>
    <row r="163" spans="1:25" s="486" customFormat="1" ht="16.899999999999999" customHeight="1">
      <c r="A163" s="2615"/>
      <c r="B163" s="2618"/>
      <c r="C163" s="2621"/>
      <c r="D163" s="2486" t="s">
        <v>423</v>
      </c>
      <c r="E163" s="2628" t="s">
        <v>39</v>
      </c>
      <c r="F163" s="2628" t="s">
        <v>480</v>
      </c>
      <c r="G163" s="520" t="s">
        <v>76</v>
      </c>
      <c r="H163" s="751">
        <f>I163+K163</f>
        <v>0</v>
      </c>
      <c r="I163" s="745">
        <v>0</v>
      </c>
      <c r="J163" s="752"/>
      <c r="K163" s="747">
        <v>0</v>
      </c>
      <c r="L163" s="748">
        <v>0</v>
      </c>
      <c r="M163" s="749">
        <v>0</v>
      </c>
      <c r="N163" s="84" t="s">
        <v>79</v>
      </c>
      <c r="O163" s="66"/>
      <c r="P163" s="67" t="s">
        <v>40</v>
      </c>
      <c r="Q163" s="37"/>
      <c r="R163" s="162"/>
      <c r="S163" s="490"/>
      <c r="T163" s="490"/>
      <c r="U163" s="490"/>
      <c r="V163" s="490"/>
      <c r="W163" s="490"/>
    </row>
    <row r="164" spans="1:25" s="486" customFormat="1" ht="13.9" customHeight="1">
      <c r="A164" s="2616"/>
      <c r="B164" s="2619"/>
      <c r="C164" s="2622"/>
      <c r="D164" s="2495"/>
      <c r="E164" s="2631"/>
      <c r="F164" s="2629"/>
      <c r="G164" s="38" t="s">
        <v>64</v>
      </c>
      <c r="H164" s="739">
        <f>I164+K164</f>
        <v>10.6</v>
      </c>
      <c r="I164" s="740">
        <v>10.6</v>
      </c>
      <c r="J164" s="741">
        <v>2.2000000000000002</v>
      </c>
      <c r="K164" s="742">
        <v>0</v>
      </c>
      <c r="L164" s="750">
        <v>0</v>
      </c>
      <c r="M164" s="744">
        <v>0</v>
      </c>
      <c r="N164" s="84"/>
      <c r="O164" s="70"/>
      <c r="P164" s="71"/>
      <c r="Q164" s="42"/>
      <c r="R164" s="162"/>
      <c r="S164" s="490"/>
      <c r="T164" s="490"/>
      <c r="U164" s="490"/>
      <c r="V164" s="490"/>
      <c r="W164" s="490"/>
    </row>
    <row r="165" spans="1:25" s="486" customFormat="1" ht="12.6" customHeight="1">
      <c r="A165" s="2616"/>
      <c r="B165" s="2619"/>
      <c r="C165" s="2622"/>
      <c r="D165" s="2495"/>
      <c r="E165" s="2626"/>
      <c r="F165" s="2630"/>
      <c r="G165" s="15" t="s">
        <v>35</v>
      </c>
      <c r="H165" s="739">
        <f>I165+K165</f>
        <v>4.7</v>
      </c>
      <c r="I165" s="784">
        <v>4.7</v>
      </c>
      <c r="J165" s="786">
        <v>0.9</v>
      </c>
      <c r="K165" s="785">
        <v>0</v>
      </c>
      <c r="L165" s="760">
        <v>0</v>
      </c>
      <c r="M165" s="761">
        <v>0</v>
      </c>
      <c r="N165" s="84"/>
      <c r="O165" s="82"/>
      <c r="P165" s="83"/>
      <c r="Q165" s="44"/>
      <c r="R165" s="162"/>
      <c r="S165" s="490"/>
      <c r="T165" s="490"/>
      <c r="U165" s="490"/>
      <c r="V165" s="490"/>
      <c r="W165" s="490"/>
    </row>
    <row r="166" spans="1:25" s="486" customFormat="1" ht="15.6" customHeight="1" thickBot="1">
      <c r="A166" s="2617"/>
      <c r="B166" s="2620"/>
      <c r="C166" s="2623"/>
      <c r="D166" s="2487"/>
      <c r="E166" s="2627"/>
      <c r="F166" s="2627"/>
      <c r="G166" s="98" t="s">
        <v>12</v>
      </c>
      <c r="H166" s="733">
        <f t="shared" ref="H166" si="44">SUM(H163:H165)</f>
        <v>15.3</v>
      </c>
      <c r="I166" s="733">
        <f>SUM(I163:I165)</f>
        <v>15.3</v>
      </c>
      <c r="J166" s="733">
        <f t="shared" ref="J166:M166" si="45">SUM(J163:J165)</f>
        <v>3.1</v>
      </c>
      <c r="K166" s="733">
        <f t="shared" si="45"/>
        <v>0</v>
      </c>
      <c r="L166" s="733">
        <f t="shared" si="45"/>
        <v>0</v>
      </c>
      <c r="M166" s="733">
        <f t="shared" si="45"/>
        <v>0</v>
      </c>
      <c r="N166" s="85"/>
      <c r="O166" s="74"/>
      <c r="P166" s="75"/>
      <c r="Q166" s="49"/>
      <c r="R166" s="162"/>
      <c r="S166" s="490"/>
      <c r="T166" s="490"/>
      <c r="U166" s="490"/>
      <c r="V166" s="490"/>
      <c r="W166" s="490"/>
    </row>
    <row r="167" spans="1:25" ht="13.5" thickBot="1">
      <c r="A167" s="32" t="s">
        <v>11</v>
      </c>
      <c r="B167" s="86" t="s">
        <v>13</v>
      </c>
      <c r="C167" s="2632" t="s">
        <v>14</v>
      </c>
      <c r="D167" s="2633"/>
      <c r="E167" s="2633"/>
      <c r="F167" s="2633"/>
      <c r="G167" s="2634"/>
      <c r="H167" s="768">
        <f>H59+H63+H67+H71+H75+H79+H84+H88+H92+H117+H96+H100+H104+H113+H122+H126+H130+H134+H138+H142+H162+H146+H154+H150+H108+H158+H166</f>
        <v>10289.299999999999</v>
      </c>
      <c r="I167" s="768">
        <f t="shared" ref="I167:M167" si="46">I59+I63+I67+I71+I75+I79+I84+I88+I92+I117+I96+I100+I104+I113+I122+I126+I130+I134+I138+I142+I162+I146+I154+I150+I108+I158+I166</f>
        <v>1850.1000000000001</v>
      </c>
      <c r="J167" s="768">
        <f t="shared" si="46"/>
        <v>78.100000000000009</v>
      </c>
      <c r="K167" s="768">
        <f t="shared" si="46"/>
        <v>8439.1999999999989</v>
      </c>
      <c r="L167" s="768">
        <f t="shared" si="46"/>
        <v>6569.02</v>
      </c>
      <c r="M167" s="768">
        <f t="shared" si="46"/>
        <v>3471.6</v>
      </c>
      <c r="N167" s="87"/>
      <c r="O167" s="88"/>
      <c r="P167" s="88"/>
      <c r="Q167" s="89"/>
      <c r="R167" s="490"/>
      <c r="S167" s="490"/>
      <c r="T167" s="490"/>
      <c r="U167" s="490"/>
      <c r="V167" s="490"/>
      <c r="W167" s="490"/>
      <c r="X167" s="486"/>
      <c r="Y167" s="486"/>
    </row>
    <row r="168" spans="1:25" ht="13.5" thickBot="1">
      <c r="A168" s="99" t="s">
        <v>11</v>
      </c>
      <c r="B168" s="2635" t="s">
        <v>56</v>
      </c>
      <c r="C168" s="2635"/>
      <c r="D168" s="2635"/>
      <c r="E168" s="2635"/>
      <c r="F168" s="2635"/>
      <c r="G168" s="2636"/>
      <c r="H168" s="787">
        <f>H167+H50</f>
        <v>13271.099999999999</v>
      </c>
      <c r="I168" s="787">
        <f t="shared" ref="I168:M168" si="47">I167+I50</f>
        <v>1898.8000000000002</v>
      </c>
      <c r="J168" s="787">
        <f t="shared" si="47"/>
        <v>103.4</v>
      </c>
      <c r="K168" s="787">
        <f t="shared" si="47"/>
        <v>11372.3</v>
      </c>
      <c r="L168" s="787">
        <f t="shared" si="47"/>
        <v>11831.420000000002</v>
      </c>
      <c r="M168" s="787">
        <f t="shared" si="47"/>
        <v>4222.6000000000004</v>
      </c>
      <c r="N168" s="100"/>
      <c r="O168" s="100"/>
      <c r="P168" s="100"/>
      <c r="Q168" s="101"/>
      <c r="R168" s="490"/>
      <c r="S168" s="490"/>
      <c r="T168" s="490"/>
      <c r="U168" s="490"/>
      <c r="V168" s="490"/>
      <c r="W168" s="490"/>
      <c r="X168" s="486"/>
      <c r="Y168" s="486"/>
    </row>
    <row r="169" spans="1:25" ht="13.5" thickBot="1">
      <c r="A169" s="31" t="s">
        <v>13</v>
      </c>
      <c r="B169" s="2637" t="s">
        <v>112</v>
      </c>
      <c r="C169" s="2637"/>
      <c r="D169" s="2637"/>
      <c r="E169" s="2637"/>
      <c r="F169" s="2637"/>
      <c r="G169" s="2637"/>
      <c r="H169" s="2637"/>
      <c r="I169" s="2637"/>
      <c r="J169" s="2637"/>
      <c r="K169" s="2637"/>
      <c r="L169" s="2637"/>
      <c r="M169" s="2637"/>
      <c r="N169" s="2637"/>
      <c r="O169" s="2637"/>
      <c r="P169" s="2637"/>
      <c r="Q169" s="2638"/>
      <c r="R169" s="490"/>
      <c r="S169" s="490"/>
      <c r="T169" s="490"/>
      <c r="U169" s="490"/>
      <c r="V169" s="490"/>
      <c r="W169" s="490"/>
      <c r="X169" s="486"/>
      <c r="Y169" s="486"/>
    </row>
    <row r="170" spans="1:25" ht="13.5" thickBot="1">
      <c r="A170" s="32" t="s">
        <v>13</v>
      </c>
      <c r="B170" s="33" t="s">
        <v>11</v>
      </c>
      <c r="C170" s="2639" t="s">
        <v>113</v>
      </c>
      <c r="D170" s="2640"/>
      <c r="E170" s="2640"/>
      <c r="F170" s="2640"/>
      <c r="G170" s="2640"/>
      <c r="H170" s="2640"/>
      <c r="I170" s="2640"/>
      <c r="J170" s="2640"/>
      <c r="K170" s="2640"/>
      <c r="L170" s="2640"/>
      <c r="M170" s="2640"/>
      <c r="N170" s="2640"/>
      <c r="O170" s="2640"/>
      <c r="P170" s="2640"/>
      <c r="Q170" s="2641"/>
      <c r="R170" s="490"/>
      <c r="S170" s="490"/>
      <c r="T170" s="490"/>
      <c r="U170" s="490"/>
      <c r="V170" s="490"/>
      <c r="W170" s="490"/>
      <c r="X170" s="486"/>
      <c r="Y170" s="486"/>
    </row>
    <row r="171" spans="1:25" ht="13.15" customHeight="1">
      <c r="A171" s="2615" t="s">
        <v>13</v>
      </c>
      <c r="B171" s="2618" t="s">
        <v>11</v>
      </c>
      <c r="C171" s="2621" t="s">
        <v>11</v>
      </c>
      <c r="D171" s="2678" t="s">
        <v>114</v>
      </c>
      <c r="E171" s="2624" t="s">
        <v>39</v>
      </c>
      <c r="F171" s="2628" t="s">
        <v>63</v>
      </c>
      <c r="G171" s="693" t="s">
        <v>76</v>
      </c>
      <c r="H171" s="771">
        <f>H176+H181+H185+H189+H194+H198+H202+H206+H210+H214+H219+H223+H227+H239+H231+H235+H243</f>
        <v>600</v>
      </c>
      <c r="I171" s="771">
        <f>I176+I181+I185+I189+I194+I198+I202+I206+I210+I214+I219+I223+I227+I239+I231+I235+I243</f>
        <v>0</v>
      </c>
      <c r="J171" s="771">
        <f t="shared" ref="J171:M171" si="48">J176+J181+J185+J189+J194+J198+J202+J206+J210+J214+J219+J223+J227+J239+J231+J235+J243</f>
        <v>0</v>
      </c>
      <c r="K171" s="771">
        <f t="shared" si="48"/>
        <v>600</v>
      </c>
      <c r="L171" s="771">
        <f t="shared" si="48"/>
        <v>273.39999999999998</v>
      </c>
      <c r="M171" s="771">
        <f t="shared" si="48"/>
        <v>43</v>
      </c>
      <c r="N171" s="51"/>
      <c r="O171" s="66"/>
      <c r="P171" s="67"/>
      <c r="Q171" s="37"/>
      <c r="R171" s="490"/>
      <c r="S171" s="490"/>
      <c r="T171" s="490"/>
      <c r="U171" s="490"/>
      <c r="V171" s="490"/>
      <c r="W171" s="490"/>
      <c r="X171" s="486"/>
      <c r="Y171" s="486"/>
    </row>
    <row r="172" spans="1:25">
      <c r="A172" s="2616"/>
      <c r="B172" s="2619"/>
      <c r="C172" s="2622"/>
      <c r="D172" s="2679"/>
      <c r="E172" s="2625"/>
      <c r="F172" s="2629"/>
      <c r="G172" s="694" t="s">
        <v>64</v>
      </c>
      <c r="H172" s="772">
        <f>H177+H182+H186+H190+H195+H203+H207+H211+H215+H220+H224+H228+H240+H199+H232+H236+H244</f>
        <v>5175</v>
      </c>
      <c r="I172" s="772">
        <f t="shared" ref="I172:M172" si="49">I177+I182+I186+I190+I195+I203+I207+I211+I215+I220+I224+I228+I240+I199+I232+I236+I244</f>
        <v>1593.7</v>
      </c>
      <c r="J172" s="772">
        <f t="shared" si="49"/>
        <v>8.6999999999999993</v>
      </c>
      <c r="K172" s="772">
        <f t="shared" si="49"/>
        <v>3581.2999999999997</v>
      </c>
      <c r="L172" s="772">
        <f t="shared" si="49"/>
        <v>2043.7</v>
      </c>
      <c r="M172" s="772">
        <f t="shared" si="49"/>
        <v>429.3</v>
      </c>
      <c r="N172" s="84"/>
      <c r="O172" s="70"/>
      <c r="P172" s="71"/>
      <c r="Q172" s="42"/>
      <c r="R172" s="490"/>
      <c r="S172" s="490"/>
      <c r="T172" s="490"/>
      <c r="U172" s="490"/>
      <c r="V172" s="490"/>
      <c r="W172" s="490"/>
      <c r="X172" s="486"/>
      <c r="Y172" s="486"/>
    </row>
    <row r="173" spans="1:25">
      <c r="A173" s="2616"/>
      <c r="B173" s="2619"/>
      <c r="C173" s="2622"/>
      <c r="D173" s="2679"/>
      <c r="E173" s="2626"/>
      <c r="F173" s="2630"/>
      <c r="G173" s="694" t="s">
        <v>35</v>
      </c>
      <c r="H173" s="816">
        <f>H178+H183+H187+H191+H196+H200+H204+H208+H212+H216+H221+H225+H229+H241+H233+H237+H245</f>
        <v>5.6000000000000005</v>
      </c>
      <c r="I173" s="816">
        <f t="shared" ref="I173:M173" si="50">I178+I183+I187+I191+I196+I200+I204+I208+I212+I216+I221+I225+I229+I241+I233+I237+I245</f>
        <v>5.6000000000000005</v>
      </c>
      <c r="J173" s="816">
        <f t="shared" si="50"/>
        <v>5.2</v>
      </c>
      <c r="K173" s="816">
        <f t="shared" si="50"/>
        <v>0</v>
      </c>
      <c r="L173" s="816">
        <f t="shared" si="50"/>
        <v>78.3</v>
      </c>
      <c r="M173" s="816">
        <f t="shared" si="50"/>
        <v>77.3</v>
      </c>
      <c r="N173" s="84"/>
      <c r="O173" s="82"/>
      <c r="P173" s="83"/>
      <c r="Q173" s="44"/>
      <c r="R173" s="490"/>
      <c r="S173" s="490"/>
      <c r="T173" s="490"/>
      <c r="U173" s="490"/>
      <c r="V173" s="490"/>
      <c r="W173" s="490"/>
      <c r="X173" s="486"/>
      <c r="Y173" s="486"/>
    </row>
    <row r="174" spans="1:25" ht="13.15" customHeight="1">
      <c r="A174" s="2616"/>
      <c r="B174" s="2619"/>
      <c r="C174" s="2622"/>
      <c r="D174" s="2679"/>
      <c r="E174" s="2626"/>
      <c r="F174" s="2626"/>
      <c r="G174" s="1036" t="s">
        <v>513</v>
      </c>
      <c r="H174" s="866"/>
      <c r="I174" s="866"/>
      <c r="J174" s="866"/>
      <c r="K174" s="866"/>
      <c r="L174" s="760"/>
      <c r="M174" s="761"/>
      <c r="N174" s="84"/>
      <c r="O174" s="82"/>
      <c r="P174" s="490"/>
      <c r="Q174" s="44"/>
      <c r="R174" s="490"/>
      <c r="S174" s="490"/>
      <c r="T174" s="490"/>
      <c r="U174" s="490"/>
      <c r="V174" s="490"/>
      <c r="W174" s="490"/>
      <c r="X174" s="486"/>
      <c r="Y174" s="486"/>
    </row>
    <row r="175" spans="1:25" ht="13.5" thickBot="1">
      <c r="A175" s="2617"/>
      <c r="B175" s="2620"/>
      <c r="C175" s="2623"/>
      <c r="D175" s="2680"/>
      <c r="E175" s="2627"/>
      <c r="F175" s="2627"/>
      <c r="G175" s="45" t="s">
        <v>12</v>
      </c>
      <c r="H175" s="779">
        <f>H171+H172+H173+H174</f>
        <v>5780.6</v>
      </c>
      <c r="I175" s="738">
        <f t="shared" ref="I175:M175" si="51">I171+I172+I173</f>
        <v>1599.3</v>
      </c>
      <c r="J175" s="738">
        <f>J171+J172+J173</f>
        <v>13.899999999999999</v>
      </c>
      <c r="K175" s="738">
        <f>K171+K172+K173+K174</f>
        <v>4181.2999999999993</v>
      </c>
      <c r="L175" s="779">
        <f t="shared" si="51"/>
        <v>2395.4</v>
      </c>
      <c r="M175" s="779">
        <f t="shared" si="51"/>
        <v>549.6</v>
      </c>
      <c r="N175" s="85"/>
      <c r="O175" s="74"/>
      <c r="P175" s="75"/>
      <c r="Q175" s="49"/>
      <c r="R175" s="490"/>
      <c r="S175" s="490"/>
      <c r="T175" s="490"/>
      <c r="U175" s="490"/>
      <c r="V175" s="490"/>
      <c r="W175" s="490"/>
      <c r="X175" s="486"/>
      <c r="Y175" s="486"/>
    </row>
    <row r="176" spans="1:25" ht="13.15" customHeight="1">
      <c r="A176" s="2615"/>
      <c r="B176" s="2618"/>
      <c r="C176" s="2621"/>
      <c r="D176" s="2486" t="s">
        <v>115</v>
      </c>
      <c r="E176" s="2624" t="s">
        <v>39</v>
      </c>
      <c r="F176" s="2628" t="s">
        <v>480</v>
      </c>
      <c r="G176" s="520" t="s">
        <v>76</v>
      </c>
      <c r="H176" s="751">
        <f>I176+K176</f>
        <v>0</v>
      </c>
      <c r="I176" s="745">
        <v>0</v>
      </c>
      <c r="J176" s="746">
        <v>0</v>
      </c>
      <c r="K176" s="747">
        <v>0</v>
      </c>
      <c r="L176" s="748">
        <v>0</v>
      </c>
      <c r="M176" s="749">
        <v>0</v>
      </c>
      <c r="N176" s="51"/>
      <c r="O176" s="66"/>
      <c r="P176" s="67"/>
      <c r="Q176" s="37"/>
      <c r="R176" s="490"/>
      <c r="S176" s="490"/>
      <c r="T176" s="490"/>
      <c r="U176" s="490"/>
      <c r="V176" s="490"/>
      <c r="W176" s="490"/>
      <c r="X176" s="486"/>
      <c r="Y176" s="486"/>
    </row>
    <row r="177" spans="1:25">
      <c r="A177" s="2616"/>
      <c r="B177" s="2619"/>
      <c r="C177" s="2622"/>
      <c r="D177" s="2495"/>
      <c r="E177" s="2625"/>
      <c r="F177" s="2629"/>
      <c r="G177" s="38" t="s">
        <v>64</v>
      </c>
      <c r="H177" s="739">
        <f>I177+K177</f>
        <v>41.9</v>
      </c>
      <c r="I177" s="740">
        <v>0.9</v>
      </c>
      <c r="J177" s="741">
        <v>0.6</v>
      </c>
      <c r="K177" s="742">
        <v>41</v>
      </c>
      <c r="L177" s="750">
        <v>0</v>
      </c>
      <c r="M177" s="744">
        <v>0</v>
      </c>
      <c r="N177" s="84"/>
      <c r="O177" s="70"/>
      <c r="P177" s="71"/>
      <c r="Q177" s="42"/>
      <c r="R177" s="490"/>
      <c r="S177" s="490"/>
      <c r="T177" s="490"/>
      <c r="U177" s="490"/>
      <c r="V177" s="490"/>
      <c r="W177" s="490"/>
      <c r="X177" s="486"/>
      <c r="Y177" s="486"/>
    </row>
    <row r="178" spans="1:25">
      <c r="A178" s="2616"/>
      <c r="B178" s="2619"/>
      <c r="C178" s="2622"/>
      <c r="D178" s="2495"/>
      <c r="E178" s="2626"/>
      <c r="F178" s="2630"/>
      <c r="G178" s="38" t="s">
        <v>35</v>
      </c>
      <c r="H178" s="739">
        <f>I178+K178</f>
        <v>0.2</v>
      </c>
      <c r="I178" s="740">
        <v>0.2</v>
      </c>
      <c r="J178" s="741">
        <v>0.1</v>
      </c>
      <c r="K178" s="742">
        <v>0</v>
      </c>
      <c r="L178" s="750">
        <v>0</v>
      </c>
      <c r="M178" s="744">
        <v>0</v>
      </c>
      <c r="N178" s="84"/>
      <c r="O178" s="82"/>
      <c r="P178" s="83"/>
      <c r="Q178" s="44"/>
      <c r="R178" s="490"/>
      <c r="S178" s="490"/>
      <c r="T178" s="490"/>
      <c r="U178" s="490"/>
      <c r="V178" s="490"/>
      <c r="W178" s="490"/>
      <c r="X178" s="486"/>
      <c r="Y178" s="486"/>
    </row>
    <row r="179" spans="1:25">
      <c r="A179" s="2616"/>
      <c r="B179" s="2619"/>
      <c r="C179" s="2622"/>
      <c r="D179" s="2495"/>
      <c r="E179" s="2626"/>
      <c r="F179" s="2626"/>
      <c r="G179" s="15"/>
      <c r="H179" s="756"/>
      <c r="I179" s="757"/>
      <c r="J179" s="758"/>
      <c r="K179" s="759"/>
      <c r="L179" s="760"/>
      <c r="M179" s="761"/>
      <c r="N179" s="84"/>
      <c r="O179" s="82"/>
      <c r="P179" s="490"/>
      <c r="Q179" s="44"/>
      <c r="R179" s="490"/>
      <c r="S179" s="490"/>
      <c r="T179" s="490"/>
      <c r="U179" s="490"/>
      <c r="V179" s="490"/>
      <c r="W179" s="490"/>
      <c r="X179" s="486"/>
      <c r="Y179" s="486"/>
    </row>
    <row r="180" spans="1:25" ht="43.15" customHeight="1" thickBot="1">
      <c r="A180" s="2617"/>
      <c r="B180" s="2620"/>
      <c r="C180" s="2623"/>
      <c r="D180" s="2487"/>
      <c r="E180" s="2627"/>
      <c r="F180" s="2627"/>
      <c r="G180" s="45" t="s">
        <v>12</v>
      </c>
      <c r="H180" s="733">
        <f>SUM(H176:H178)</f>
        <v>42.1</v>
      </c>
      <c r="I180" s="734">
        <f>SUM(I176:I178)</f>
        <v>1.1000000000000001</v>
      </c>
      <c r="J180" s="735">
        <f>SUM(J176:J178)</f>
        <v>0.7</v>
      </c>
      <c r="K180" s="736">
        <f>SUM(K176:K178)</f>
        <v>41</v>
      </c>
      <c r="L180" s="736">
        <f t="shared" ref="L180:M180" si="52">SUM(L176:L178)</f>
        <v>0</v>
      </c>
      <c r="M180" s="736">
        <f t="shared" si="52"/>
        <v>0</v>
      </c>
      <c r="N180" s="85"/>
      <c r="O180" s="74"/>
      <c r="P180" s="75"/>
      <c r="Q180" s="49"/>
      <c r="R180" s="490"/>
      <c r="S180" s="490"/>
      <c r="T180" s="490"/>
      <c r="U180" s="490"/>
      <c r="V180" s="490"/>
      <c r="W180" s="490"/>
      <c r="X180" s="486"/>
      <c r="Y180" s="486"/>
    </row>
    <row r="181" spans="1:25" ht="13.15" customHeight="1">
      <c r="A181" s="2615"/>
      <c r="B181" s="2618"/>
      <c r="C181" s="2621"/>
      <c r="D181" s="2486" t="s">
        <v>116</v>
      </c>
      <c r="E181" s="2624" t="s">
        <v>39</v>
      </c>
      <c r="F181" s="2628" t="s">
        <v>480</v>
      </c>
      <c r="G181" s="520" t="s">
        <v>76</v>
      </c>
      <c r="H181" s="751">
        <f>I181+K181</f>
        <v>0</v>
      </c>
      <c r="I181" s="745">
        <v>0</v>
      </c>
      <c r="J181" s="746">
        <v>0</v>
      </c>
      <c r="K181" s="747">
        <v>0</v>
      </c>
      <c r="L181" s="748">
        <v>0</v>
      </c>
      <c r="M181" s="749">
        <v>0</v>
      </c>
      <c r="N181" s="51" t="s">
        <v>572</v>
      </c>
      <c r="O181" s="66" t="s">
        <v>40</v>
      </c>
      <c r="P181" s="67"/>
      <c r="Q181" s="37"/>
      <c r="R181" s="490"/>
      <c r="S181" s="490"/>
      <c r="T181" s="490"/>
      <c r="U181" s="490"/>
      <c r="V181" s="490"/>
      <c r="W181" s="490"/>
      <c r="X181" s="486"/>
      <c r="Y181" s="486"/>
    </row>
    <row r="182" spans="1:25">
      <c r="A182" s="2616"/>
      <c r="B182" s="2619"/>
      <c r="C182" s="2622"/>
      <c r="D182" s="2495"/>
      <c r="E182" s="2625"/>
      <c r="F182" s="2629"/>
      <c r="G182" s="38" t="s">
        <v>64</v>
      </c>
      <c r="H182" s="2028">
        <f>I182+K182</f>
        <v>420.5</v>
      </c>
      <c r="I182" s="2029">
        <v>2.4</v>
      </c>
      <c r="J182" s="2030">
        <v>2</v>
      </c>
      <c r="K182" s="742">
        <v>418.1</v>
      </c>
      <c r="L182" s="750">
        <v>0</v>
      </c>
      <c r="M182" s="744">
        <v>0</v>
      </c>
      <c r="N182" s="84"/>
      <c r="O182" s="70"/>
      <c r="P182" s="71"/>
      <c r="Q182" s="42"/>
      <c r="R182" s="490"/>
      <c r="S182" s="490"/>
      <c r="T182" s="490"/>
      <c r="U182" s="490"/>
      <c r="V182" s="490"/>
      <c r="W182" s="490"/>
      <c r="X182" s="486"/>
      <c r="Y182" s="486"/>
    </row>
    <row r="183" spans="1:25">
      <c r="A183" s="2616"/>
      <c r="B183" s="2619"/>
      <c r="C183" s="2622"/>
      <c r="D183" s="2495"/>
      <c r="E183" s="2626"/>
      <c r="F183" s="2630"/>
      <c r="G183" s="38" t="s">
        <v>35</v>
      </c>
      <c r="H183" s="2028">
        <f>I183+K183</f>
        <v>0.5</v>
      </c>
      <c r="I183" s="2029">
        <v>0.5</v>
      </c>
      <c r="J183" s="2030">
        <v>0.3</v>
      </c>
      <c r="K183" s="742">
        <v>0</v>
      </c>
      <c r="L183" s="750">
        <v>0</v>
      </c>
      <c r="M183" s="744">
        <v>0</v>
      </c>
      <c r="N183" s="2022"/>
      <c r="O183" s="82"/>
      <c r="P183" s="83"/>
      <c r="Q183" s="44"/>
      <c r="R183" s="490"/>
      <c r="S183" s="490"/>
      <c r="T183" s="490"/>
      <c r="U183" s="490"/>
      <c r="V183" s="490"/>
      <c r="W183" s="490"/>
      <c r="X183" s="486"/>
      <c r="Y183" s="486"/>
    </row>
    <row r="184" spans="1:25" ht="13.5" thickBot="1">
      <c r="A184" s="2617"/>
      <c r="B184" s="2620"/>
      <c r="C184" s="2623"/>
      <c r="D184" s="2487"/>
      <c r="E184" s="2627"/>
      <c r="F184" s="2627"/>
      <c r="G184" s="45" t="s">
        <v>12</v>
      </c>
      <c r="H184" s="733">
        <f>H181+H182+H183</f>
        <v>421</v>
      </c>
      <c r="I184" s="734">
        <f>SUM(I181:I183)</f>
        <v>2.9</v>
      </c>
      <c r="J184" s="735">
        <f>SUM(J181:J183)</f>
        <v>2.2999999999999998</v>
      </c>
      <c r="K184" s="736">
        <f>SUM(K181:K183)</f>
        <v>418.1</v>
      </c>
      <c r="L184" s="736">
        <f>SUM(L181:L183)</f>
        <v>0</v>
      </c>
      <c r="M184" s="736">
        <f>SUM(M181:M183)</f>
        <v>0</v>
      </c>
      <c r="N184" s="85"/>
      <c r="O184" s="74"/>
      <c r="P184" s="75"/>
      <c r="Q184" s="49"/>
      <c r="R184" s="490"/>
      <c r="S184" s="490"/>
      <c r="T184" s="490"/>
      <c r="U184" s="490"/>
      <c r="V184" s="490"/>
      <c r="W184" s="490"/>
      <c r="X184" s="486"/>
      <c r="Y184" s="486"/>
    </row>
    <row r="185" spans="1:25" ht="13.15" customHeight="1">
      <c r="A185" s="2615"/>
      <c r="B185" s="2618"/>
      <c r="C185" s="2621"/>
      <c r="D185" s="2486" t="s">
        <v>117</v>
      </c>
      <c r="E185" s="2624" t="s">
        <v>39</v>
      </c>
      <c r="F185" s="2628" t="s">
        <v>480</v>
      </c>
      <c r="G185" s="520" t="s">
        <v>76</v>
      </c>
      <c r="H185" s="2028">
        <f>I185+K185</f>
        <v>600</v>
      </c>
      <c r="I185" s="745">
        <v>0</v>
      </c>
      <c r="J185" s="746">
        <v>0</v>
      </c>
      <c r="K185" s="2025">
        <v>600</v>
      </c>
      <c r="L185" s="748">
        <v>134</v>
      </c>
      <c r="M185" s="749">
        <v>0</v>
      </c>
      <c r="N185" s="1256" t="s">
        <v>573</v>
      </c>
      <c r="O185" s="66"/>
      <c r="P185" s="67" t="s">
        <v>40</v>
      </c>
      <c r="Q185" s="37"/>
      <c r="R185" s="490"/>
      <c r="S185" s="490"/>
      <c r="T185" s="490"/>
      <c r="U185" s="490"/>
      <c r="V185" s="490"/>
      <c r="W185" s="490"/>
      <c r="X185" s="486"/>
      <c r="Y185" s="486"/>
    </row>
    <row r="186" spans="1:25">
      <c r="A186" s="2616"/>
      <c r="B186" s="2619"/>
      <c r="C186" s="2622"/>
      <c r="D186" s="2495"/>
      <c r="E186" s="2625"/>
      <c r="F186" s="2629"/>
      <c r="G186" s="38" t="s">
        <v>64</v>
      </c>
      <c r="H186" s="739">
        <f>I186+K186</f>
        <v>1788.5</v>
      </c>
      <c r="I186" s="740">
        <v>2.5</v>
      </c>
      <c r="J186" s="741">
        <v>2.4</v>
      </c>
      <c r="K186" s="742">
        <v>1786</v>
      </c>
      <c r="L186" s="750">
        <v>364.4</v>
      </c>
      <c r="M186" s="744">
        <v>0</v>
      </c>
      <c r="N186" s="84"/>
      <c r="O186" s="70"/>
      <c r="P186" s="71"/>
      <c r="Q186" s="42"/>
      <c r="R186" s="490"/>
      <c r="S186" s="490"/>
      <c r="T186" s="490"/>
      <c r="U186" s="490"/>
      <c r="V186" s="490"/>
      <c r="W186" s="490"/>
      <c r="X186" s="486"/>
      <c r="Y186" s="486"/>
    </row>
    <row r="187" spans="1:25">
      <c r="A187" s="2616"/>
      <c r="B187" s="2619"/>
      <c r="C187" s="2622"/>
      <c r="D187" s="2495"/>
      <c r="E187" s="2626"/>
      <c r="F187" s="2630"/>
      <c r="G187" s="38" t="s">
        <v>35</v>
      </c>
      <c r="H187" s="739">
        <f>I187+K187</f>
        <v>2.5</v>
      </c>
      <c r="I187" s="740">
        <v>2.5</v>
      </c>
      <c r="J187" s="741">
        <v>2.4</v>
      </c>
      <c r="K187" s="742">
        <v>0</v>
      </c>
      <c r="L187" s="750">
        <v>1</v>
      </c>
      <c r="M187" s="744">
        <v>0</v>
      </c>
      <c r="N187" s="84"/>
      <c r="O187" s="82"/>
      <c r="P187" s="83"/>
      <c r="Q187" s="44"/>
      <c r="R187" s="490"/>
      <c r="S187" s="490"/>
      <c r="T187" s="490"/>
      <c r="U187" s="490"/>
      <c r="V187" s="490"/>
      <c r="W187" s="490"/>
      <c r="X187" s="486"/>
      <c r="Y187" s="486"/>
    </row>
    <row r="188" spans="1:25" ht="13.5" thickBot="1">
      <c r="A188" s="2617"/>
      <c r="B188" s="2620"/>
      <c r="C188" s="2623"/>
      <c r="D188" s="2487"/>
      <c r="E188" s="2627"/>
      <c r="F188" s="2627"/>
      <c r="G188" s="45" t="s">
        <v>12</v>
      </c>
      <c r="H188" s="733">
        <f t="shared" ref="H188:M188" si="53">SUM(H185:H187)</f>
        <v>2391</v>
      </c>
      <c r="I188" s="734">
        <f t="shared" si="53"/>
        <v>5</v>
      </c>
      <c r="J188" s="735">
        <f t="shared" si="53"/>
        <v>4.8</v>
      </c>
      <c r="K188" s="736">
        <f t="shared" si="53"/>
        <v>2386</v>
      </c>
      <c r="L188" s="737">
        <f t="shared" si="53"/>
        <v>499.4</v>
      </c>
      <c r="M188" s="738">
        <f t="shared" si="53"/>
        <v>0</v>
      </c>
      <c r="N188" s="85"/>
      <c r="O188" s="74"/>
      <c r="P188" s="75"/>
      <c r="Q188" s="49"/>
      <c r="R188" s="490"/>
      <c r="S188" s="490"/>
      <c r="T188" s="490"/>
      <c r="U188" s="490"/>
      <c r="V188" s="490"/>
      <c r="W188" s="490"/>
      <c r="X188" s="486"/>
      <c r="Y188" s="486"/>
    </row>
    <row r="189" spans="1:25" ht="13.15" customHeight="1">
      <c r="A189" s="2615"/>
      <c r="B189" s="2618"/>
      <c r="C189" s="2621"/>
      <c r="D189" s="2486" t="s">
        <v>118</v>
      </c>
      <c r="E189" s="2624" t="s">
        <v>39</v>
      </c>
      <c r="F189" s="2628" t="s">
        <v>482</v>
      </c>
      <c r="G189" s="520" t="s">
        <v>76</v>
      </c>
      <c r="H189" s="751">
        <f>I189+K189</f>
        <v>0</v>
      </c>
      <c r="I189" s="745">
        <v>0</v>
      </c>
      <c r="J189" s="752"/>
      <c r="K189" s="747">
        <v>0</v>
      </c>
      <c r="L189" s="748">
        <v>43</v>
      </c>
      <c r="M189" s="749">
        <v>43</v>
      </c>
      <c r="N189" s="51" t="s">
        <v>78</v>
      </c>
      <c r="O189" s="66" t="s">
        <v>40</v>
      </c>
      <c r="P189" s="67"/>
      <c r="Q189" s="37"/>
      <c r="R189" s="490"/>
      <c r="S189" s="490"/>
      <c r="T189" s="490"/>
      <c r="U189" s="490"/>
      <c r="V189" s="490"/>
      <c r="W189" s="490"/>
      <c r="X189" s="486"/>
      <c r="Y189" s="486"/>
    </row>
    <row r="190" spans="1:25" ht="26.45" customHeight="1">
      <c r="A190" s="2616"/>
      <c r="B190" s="2619"/>
      <c r="C190" s="2622"/>
      <c r="D190" s="2495"/>
      <c r="E190" s="2625"/>
      <c r="F190" s="2629"/>
      <c r="G190" s="38" t="s">
        <v>64</v>
      </c>
      <c r="H190" s="739">
        <f>I190+K190</f>
        <v>100</v>
      </c>
      <c r="I190" s="740">
        <v>0</v>
      </c>
      <c r="J190" s="741">
        <v>0</v>
      </c>
      <c r="K190" s="742">
        <v>100</v>
      </c>
      <c r="L190" s="750">
        <v>429.3</v>
      </c>
      <c r="M190" s="744">
        <v>429.3</v>
      </c>
      <c r="N190" s="1257" t="s">
        <v>79</v>
      </c>
      <c r="O190" s="70"/>
      <c r="P190" s="71" t="s">
        <v>40</v>
      </c>
      <c r="Q190" s="42"/>
      <c r="R190" s="490"/>
      <c r="S190" s="490"/>
      <c r="T190" s="490"/>
      <c r="U190" s="490"/>
      <c r="V190" s="490"/>
      <c r="W190" s="490"/>
      <c r="X190" s="486"/>
      <c r="Y190" s="486"/>
    </row>
    <row r="191" spans="1:25">
      <c r="A191" s="2616"/>
      <c r="B191" s="2619"/>
      <c r="C191" s="2622"/>
      <c r="D191" s="2495"/>
      <c r="E191" s="2626"/>
      <c r="F191" s="2630"/>
      <c r="G191" s="38" t="s">
        <v>35</v>
      </c>
      <c r="H191" s="739">
        <f>I191+K191</f>
        <v>2.1</v>
      </c>
      <c r="I191" s="740">
        <v>2.1</v>
      </c>
      <c r="J191" s="741">
        <v>2.1</v>
      </c>
      <c r="K191" s="781">
        <v>0</v>
      </c>
      <c r="L191" s="750">
        <v>77.3</v>
      </c>
      <c r="M191" s="744">
        <v>77.3</v>
      </c>
      <c r="N191" s="84"/>
      <c r="O191" s="82"/>
      <c r="P191" s="83"/>
      <c r="Q191" s="44"/>
      <c r="R191" s="490"/>
      <c r="S191" s="490"/>
      <c r="T191" s="490"/>
      <c r="U191" s="490"/>
      <c r="V191" s="490"/>
      <c r="W191" s="490"/>
      <c r="X191" s="486"/>
      <c r="Y191" s="486"/>
    </row>
    <row r="192" spans="1:25">
      <c r="A192" s="2616"/>
      <c r="B192" s="2619"/>
      <c r="C192" s="2622"/>
      <c r="D192" s="2495"/>
      <c r="E192" s="2626"/>
      <c r="F192" s="2626"/>
      <c r="G192" s="15"/>
      <c r="H192" s="756"/>
      <c r="I192" s="757"/>
      <c r="J192" s="758"/>
      <c r="K192" s="759"/>
      <c r="L192" s="760"/>
      <c r="M192" s="761"/>
      <c r="N192" s="84"/>
      <c r="O192" s="82"/>
      <c r="P192" s="83"/>
      <c r="Q192" s="44"/>
      <c r="R192" s="490"/>
      <c r="S192" s="490"/>
      <c r="T192" s="490"/>
      <c r="U192" s="490"/>
      <c r="V192" s="490"/>
      <c r="W192" s="490"/>
      <c r="X192" s="486"/>
      <c r="Y192" s="486"/>
    </row>
    <row r="193" spans="1:25" ht="13.5" thickBot="1">
      <c r="A193" s="2617"/>
      <c r="B193" s="2620"/>
      <c r="C193" s="2623"/>
      <c r="D193" s="2487"/>
      <c r="E193" s="2627"/>
      <c r="F193" s="2627"/>
      <c r="G193" s="45" t="s">
        <v>12</v>
      </c>
      <c r="H193" s="733">
        <f t="shared" ref="H193:M193" si="54">SUM(H189:H191)</f>
        <v>102.1</v>
      </c>
      <c r="I193" s="734">
        <f t="shared" si="54"/>
        <v>2.1</v>
      </c>
      <c r="J193" s="735">
        <f t="shared" si="54"/>
        <v>2.1</v>
      </c>
      <c r="K193" s="736">
        <f t="shared" si="54"/>
        <v>100</v>
      </c>
      <c r="L193" s="737">
        <f t="shared" si="54"/>
        <v>549.6</v>
      </c>
      <c r="M193" s="738">
        <f t="shared" si="54"/>
        <v>549.6</v>
      </c>
      <c r="N193" s="1985"/>
      <c r="O193" s="74"/>
      <c r="P193" s="75"/>
      <c r="Q193" s="49"/>
      <c r="R193" s="490"/>
      <c r="S193" s="490"/>
      <c r="T193" s="490"/>
      <c r="U193" s="490"/>
      <c r="V193" s="490"/>
      <c r="W193" s="490"/>
      <c r="X193" s="486"/>
      <c r="Y193" s="486"/>
    </row>
    <row r="194" spans="1:25" ht="13.15" customHeight="1">
      <c r="A194" s="2615"/>
      <c r="B194" s="2618"/>
      <c r="C194" s="2621"/>
      <c r="D194" s="2486" t="s">
        <v>119</v>
      </c>
      <c r="E194" s="2624" t="s">
        <v>39</v>
      </c>
      <c r="F194" s="2628" t="s">
        <v>484</v>
      </c>
      <c r="G194" s="520" t="s">
        <v>76</v>
      </c>
      <c r="H194" s="751">
        <f>I194+K194</f>
        <v>0</v>
      </c>
      <c r="I194" s="745">
        <v>0</v>
      </c>
      <c r="J194" s="746">
        <v>0</v>
      </c>
      <c r="K194" s="747">
        <v>0</v>
      </c>
      <c r="L194" s="748">
        <v>0</v>
      </c>
      <c r="M194" s="749">
        <v>0</v>
      </c>
      <c r="N194" s="51" t="s">
        <v>79</v>
      </c>
      <c r="O194" s="66" t="s">
        <v>40</v>
      </c>
      <c r="P194" s="67"/>
      <c r="Q194" s="37"/>
      <c r="R194" s="490"/>
      <c r="S194" s="490"/>
      <c r="T194" s="490"/>
      <c r="U194" s="490"/>
      <c r="V194" s="490"/>
      <c r="W194" s="490"/>
      <c r="X194" s="486"/>
      <c r="Y194" s="486"/>
    </row>
    <row r="195" spans="1:25">
      <c r="A195" s="2616"/>
      <c r="B195" s="2619"/>
      <c r="C195" s="2622"/>
      <c r="D195" s="2495"/>
      <c r="E195" s="2625"/>
      <c r="F195" s="2629"/>
      <c r="G195" s="38" t="s">
        <v>64</v>
      </c>
      <c r="H195" s="739">
        <f>I195+K195</f>
        <v>157.79999999999998</v>
      </c>
      <c r="I195" s="740">
        <v>1.6</v>
      </c>
      <c r="J195" s="741">
        <v>1.6</v>
      </c>
      <c r="K195" s="742">
        <v>156.19999999999999</v>
      </c>
      <c r="L195" s="750">
        <v>0</v>
      </c>
      <c r="M195" s="744">
        <v>0</v>
      </c>
      <c r="N195" s="84"/>
      <c r="O195" s="70"/>
      <c r="P195" s="71"/>
      <c r="Q195" s="42"/>
      <c r="R195" s="490"/>
      <c r="S195" s="490"/>
      <c r="T195" s="490"/>
      <c r="U195" s="490"/>
      <c r="V195" s="490"/>
      <c r="W195" s="490"/>
      <c r="X195" s="486"/>
      <c r="Y195" s="486"/>
    </row>
    <row r="196" spans="1:25">
      <c r="A196" s="2616"/>
      <c r="B196" s="2619"/>
      <c r="C196" s="2622"/>
      <c r="D196" s="2495"/>
      <c r="E196" s="2626"/>
      <c r="F196" s="2630"/>
      <c r="G196" s="38" t="s">
        <v>35</v>
      </c>
      <c r="H196" s="739">
        <f>I196+K196</f>
        <v>0.3</v>
      </c>
      <c r="I196" s="740">
        <v>0.3</v>
      </c>
      <c r="J196" s="741">
        <v>0.3</v>
      </c>
      <c r="K196" s="742">
        <v>0</v>
      </c>
      <c r="L196" s="750">
        <v>0</v>
      </c>
      <c r="M196" s="744">
        <v>0</v>
      </c>
      <c r="N196" s="84"/>
      <c r="O196" s="82"/>
      <c r="P196" s="83"/>
      <c r="Q196" s="44"/>
      <c r="R196" s="490"/>
      <c r="S196" s="490"/>
      <c r="T196" s="490"/>
      <c r="U196" s="490"/>
      <c r="V196" s="490"/>
      <c r="W196" s="490"/>
      <c r="X196" s="486"/>
      <c r="Y196" s="486"/>
    </row>
    <row r="197" spans="1:25" ht="19.899999999999999" customHeight="1" thickBot="1">
      <c r="A197" s="2617"/>
      <c r="B197" s="2620"/>
      <c r="C197" s="2623"/>
      <c r="D197" s="2487"/>
      <c r="E197" s="2627"/>
      <c r="F197" s="2627"/>
      <c r="G197" s="45" t="s">
        <v>12</v>
      </c>
      <c r="H197" s="733">
        <f>SUM(H194:H196)</f>
        <v>158.1</v>
      </c>
      <c r="I197" s="734">
        <f>SUM(I194:I196)</f>
        <v>1.9000000000000001</v>
      </c>
      <c r="J197" s="735">
        <f>SUM(J194:J196)</f>
        <v>1.9000000000000001</v>
      </c>
      <c r="K197" s="736">
        <f>SUM(K194:K196)</f>
        <v>156.19999999999999</v>
      </c>
      <c r="L197" s="736">
        <f t="shared" ref="L197:M197" si="55">SUM(L194:L196)</f>
        <v>0</v>
      </c>
      <c r="M197" s="736">
        <f t="shared" si="55"/>
        <v>0</v>
      </c>
      <c r="N197" s="85"/>
      <c r="O197" s="74"/>
      <c r="P197" s="75"/>
      <c r="Q197" s="49"/>
      <c r="R197" s="490"/>
      <c r="S197" s="490"/>
      <c r="T197" s="490"/>
      <c r="U197" s="490"/>
      <c r="V197" s="490"/>
      <c r="W197" s="490"/>
      <c r="X197" s="486"/>
      <c r="Y197" s="486"/>
    </row>
    <row r="198" spans="1:25" ht="13.15" customHeight="1">
      <c r="A198" s="102"/>
      <c r="B198" s="103"/>
      <c r="C198" s="1633"/>
      <c r="D198" s="2439" t="s">
        <v>120</v>
      </c>
      <c r="E198" s="2624" t="s">
        <v>39</v>
      </c>
      <c r="F198" s="1259" t="s">
        <v>491</v>
      </c>
      <c r="G198" s="104" t="s">
        <v>76</v>
      </c>
      <c r="H198" s="788">
        <f>I198+K198</f>
        <v>0</v>
      </c>
      <c r="I198" s="789">
        <v>0</v>
      </c>
      <c r="J198" s="790"/>
      <c r="K198" s="791">
        <v>0</v>
      </c>
      <c r="L198" s="748">
        <v>52</v>
      </c>
      <c r="M198" s="792">
        <v>0</v>
      </c>
      <c r="N198" s="51" t="s">
        <v>87</v>
      </c>
      <c r="O198" s="105" t="s">
        <v>40</v>
      </c>
      <c r="P198" s="106"/>
      <c r="Q198" s="107"/>
      <c r="R198" s="490"/>
      <c r="S198" s="490"/>
      <c r="T198" s="490"/>
      <c r="U198" s="490"/>
      <c r="V198" s="490"/>
      <c r="W198" s="490"/>
      <c r="X198" s="486"/>
      <c r="Y198" s="486"/>
    </row>
    <row r="199" spans="1:25">
      <c r="A199" s="1231"/>
      <c r="B199" s="1232"/>
      <c r="C199" s="1233"/>
      <c r="D199" s="2464"/>
      <c r="E199" s="2625"/>
      <c r="F199" s="1236"/>
      <c r="G199" s="108" t="s">
        <v>64</v>
      </c>
      <c r="H199" s="793">
        <f>I199+K199</f>
        <v>426</v>
      </c>
      <c r="I199" s="794">
        <v>0</v>
      </c>
      <c r="J199" s="795"/>
      <c r="K199" s="796">
        <v>426</v>
      </c>
      <c r="L199" s="766">
        <v>1000</v>
      </c>
      <c r="M199" s="797">
        <v>0</v>
      </c>
      <c r="N199" s="84" t="s">
        <v>79</v>
      </c>
      <c r="O199" s="109"/>
      <c r="P199" s="110" t="s">
        <v>40</v>
      </c>
      <c r="Q199" s="111"/>
      <c r="R199" s="490"/>
      <c r="S199" s="490"/>
      <c r="T199" s="490"/>
      <c r="U199" s="490"/>
      <c r="V199" s="490"/>
      <c r="W199" s="490"/>
      <c r="X199" s="486"/>
      <c r="Y199" s="486"/>
    </row>
    <row r="200" spans="1:25" ht="12.6" customHeight="1">
      <c r="A200" s="1231"/>
      <c r="B200" s="1232"/>
      <c r="C200" s="1233"/>
      <c r="D200" s="2464"/>
      <c r="E200" s="2626"/>
      <c r="F200" s="1236"/>
      <c r="G200" s="112" t="s">
        <v>35</v>
      </c>
      <c r="H200" s="798">
        <f>I200+K200</f>
        <v>0</v>
      </c>
      <c r="I200" s="799">
        <v>0</v>
      </c>
      <c r="J200" s="800"/>
      <c r="K200" s="867">
        <v>0</v>
      </c>
      <c r="L200" s="750">
        <v>0</v>
      </c>
      <c r="M200" s="801">
        <v>0</v>
      </c>
      <c r="N200" s="84"/>
      <c r="O200" s="113"/>
      <c r="P200" s="114"/>
      <c r="Q200" s="115"/>
      <c r="R200" s="490"/>
      <c r="S200" s="490"/>
      <c r="T200" s="490"/>
      <c r="U200" s="490"/>
      <c r="V200" s="490"/>
      <c r="W200" s="490"/>
      <c r="X200" s="486"/>
      <c r="Y200" s="486"/>
    </row>
    <row r="201" spans="1:25" ht="11.45" customHeight="1" thickBot="1">
      <c r="A201" s="116"/>
      <c r="B201" s="117"/>
      <c r="C201" s="1637"/>
      <c r="D201" s="2440"/>
      <c r="E201" s="2627"/>
      <c r="F201" s="1260"/>
      <c r="G201" s="45" t="s">
        <v>12</v>
      </c>
      <c r="H201" s="802">
        <f t="shared" ref="H201:M201" si="56">H198+H199+H200</f>
        <v>426</v>
      </c>
      <c r="I201" s="802">
        <f t="shared" si="56"/>
        <v>0</v>
      </c>
      <c r="J201" s="802">
        <f t="shared" si="56"/>
        <v>0</v>
      </c>
      <c r="K201" s="802">
        <f t="shared" si="56"/>
        <v>426</v>
      </c>
      <c r="L201" s="802">
        <f t="shared" si="56"/>
        <v>1052</v>
      </c>
      <c r="M201" s="802">
        <f t="shared" si="56"/>
        <v>0</v>
      </c>
      <c r="N201" s="85"/>
      <c r="O201" s="74"/>
      <c r="P201" s="75"/>
      <c r="Q201" s="49"/>
      <c r="R201" s="490"/>
      <c r="S201" s="490"/>
      <c r="T201" s="490"/>
      <c r="U201" s="490"/>
      <c r="V201" s="490"/>
      <c r="W201" s="490"/>
      <c r="X201" s="486"/>
      <c r="Y201" s="486"/>
    </row>
    <row r="202" spans="1:25" s="885" customFormat="1" ht="22.15" hidden="1" customHeight="1">
      <c r="A202" s="2615"/>
      <c r="B202" s="2618"/>
      <c r="C202" s="2621"/>
      <c r="D202" s="2486" t="s">
        <v>341</v>
      </c>
      <c r="E202" s="2624" t="s">
        <v>39</v>
      </c>
      <c r="F202" s="2628" t="s">
        <v>50</v>
      </c>
      <c r="G202" s="520" t="s">
        <v>76</v>
      </c>
      <c r="H202" s="751">
        <f>I202+K202</f>
        <v>0</v>
      </c>
      <c r="I202" s="745">
        <v>0</v>
      </c>
      <c r="J202" s="752"/>
      <c r="K202" s="747">
        <v>0</v>
      </c>
      <c r="L202" s="748">
        <v>0</v>
      </c>
      <c r="M202" s="749">
        <v>0</v>
      </c>
      <c r="N202" s="51"/>
      <c r="O202" s="66"/>
      <c r="P202" s="67"/>
      <c r="Q202" s="37"/>
      <c r="R202" s="13"/>
      <c r="S202" s="13"/>
      <c r="T202" s="13"/>
      <c r="U202" s="13"/>
      <c r="V202" s="13"/>
      <c r="W202" s="13"/>
    </row>
    <row r="203" spans="1:25" s="885" customFormat="1" ht="30.6" hidden="1" customHeight="1">
      <c r="A203" s="2616"/>
      <c r="B203" s="2619"/>
      <c r="C203" s="2622"/>
      <c r="D203" s="2495"/>
      <c r="E203" s="2625"/>
      <c r="F203" s="2629"/>
      <c r="G203" s="38" t="s">
        <v>64</v>
      </c>
      <c r="H203" s="739">
        <f>I203+K203</f>
        <v>0</v>
      </c>
      <c r="I203" s="740">
        <v>0</v>
      </c>
      <c r="J203" s="753"/>
      <c r="K203" s="742">
        <v>0</v>
      </c>
      <c r="L203" s="750">
        <v>0</v>
      </c>
      <c r="M203" s="744">
        <v>0</v>
      </c>
      <c r="N203" s="84"/>
      <c r="O203" s="70"/>
      <c r="P203" s="71"/>
      <c r="Q203" s="42"/>
      <c r="R203" s="13"/>
      <c r="S203" s="13"/>
      <c r="T203" s="13"/>
      <c r="U203" s="13"/>
      <c r="V203" s="13"/>
      <c r="W203" s="13"/>
    </row>
    <row r="204" spans="1:25" s="885" customFormat="1" ht="22.9" hidden="1" customHeight="1">
      <c r="A204" s="2616"/>
      <c r="B204" s="2619"/>
      <c r="C204" s="2622"/>
      <c r="D204" s="2495"/>
      <c r="E204" s="2626"/>
      <c r="F204" s="2630"/>
      <c r="G204" s="38" t="s">
        <v>35</v>
      </c>
      <c r="H204" s="739">
        <f>I204+K204</f>
        <v>0</v>
      </c>
      <c r="I204" s="754"/>
      <c r="J204" s="753"/>
      <c r="K204" s="755"/>
      <c r="L204" s="750"/>
      <c r="M204" s="744"/>
      <c r="N204" s="84"/>
      <c r="O204" s="82"/>
      <c r="P204" s="83"/>
      <c r="Q204" s="44"/>
      <c r="R204" s="13"/>
      <c r="S204" s="13"/>
      <c r="T204" s="13"/>
      <c r="U204" s="13"/>
      <c r="V204" s="13"/>
      <c r="W204" s="13"/>
    </row>
    <row r="205" spans="1:25" s="885" customFormat="1" ht="25.15" hidden="1" customHeight="1" thickBot="1">
      <c r="A205" s="2617"/>
      <c r="B205" s="2620"/>
      <c r="C205" s="2623"/>
      <c r="D205" s="2487"/>
      <c r="E205" s="2627"/>
      <c r="F205" s="2627"/>
      <c r="G205" s="45" t="s">
        <v>12</v>
      </c>
      <c r="H205" s="733">
        <f t="shared" ref="H205:M205" si="57">SUM(H202:H204)</f>
        <v>0</v>
      </c>
      <c r="I205" s="734">
        <f t="shared" si="57"/>
        <v>0</v>
      </c>
      <c r="J205" s="735">
        <f t="shared" si="57"/>
        <v>0</v>
      </c>
      <c r="K205" s="736">
        <f t="shared" si="57"/>
        <v>0</v>
      </c>
      <c r="L205" s="737">
        <f t="shared" si="57"/>
        <v>0</v>
      </c>
      <c r="M205" s="738">
        <f t="shared" si="57"/>
        <v>0</v>
      </c>
      <c r="N205" s="85"/>
      <c r="O205" s="74"/>
      <c r="P205" s="75"/>
      <c r="Q205" s="49"/>
      <c r="R205" s="13"/>
      <c r="S205" s="13"/>
      <c r="T205" s="13"/>
      <c r="U205" s="13"/>
      <c r="V205" s="13"/>
      <c r="W205" s="13"/>
    </row>
    <row r="206" spans="1:25" ht="13.15" customHeight="1">
      <c r="A206" s="2615"/>
      <c r="B206" s="2618"/>
      <c r="C206" s="2621"/>
      <c r="D206" s="2486" t="s">
        <v>369</v>
      </c>
      <c r="E206" s="2624" t="s">
        <v>39</v>
      </c>
      <c r="F206" s="2628" t="s">
        <v>491</v>
      </c>
      <c r="G206" s="520" t="s">
        <v>76</v>
      </c>
      <c r="H206" s="751">
        <f>I206+K206</f>
        <v>0</v>
      </c>
      <c r="I206" s="745">
        <v>0</v>
      </c>
      <c r="J206" s="752"/>
      <c r="K206" s="747">
        <v>0</v>
      </c>
      <c r="L206" s="748">
        <v>0</v>
      </c>
      <c r="M206" s="749">
        <v>0</v>
      </c>
      <c r="N206" s="51" t="s">
        <v>397</v>
      </c>
      <c r="O206" s="66" t="s">
        <v>40</v>
      </c>
      <c r="P206" s="67"/>
      <c r="Q206" s="37"/>
      <c r="R206" s="490"/>
      <c r="S206" s="490"/>
      <c r="T206" s="490"/>
      <c r="U206" s="490"/>
      <c r="V206" s="490"/>
      <c r="W206" s="490"/>
      <c r="X206" s="486"/>
      <c r="Y206" s="486"/>
    </row>
    <row r="207" spans="1:25">
      <c r="A207" s="2616"/>
      <c r="B207" s="2619"/>
      <c r="C207" s="2622"/>
      <c r="D207" s="2495"/>
      <c r="E207" s="2625"/>
      <c r="F207" s="2629"/>
      <c r="G207" s="38" t="s">
        <v>64</v>
      </c>
      <c r="H207" s="739">
        <f>I207+K207</f>
        <v>1583.6</v>
      </c>
      <c r="I207" s="740">
        <v>1583.6</v>
      </c>
      <c r="J207" s="753"/>
      <c r="K207" s="742">
        <v>0</v>
      </c>
      <c r="L207" s="750">
        <v>0</v>
      </c>
      <c r="M207" s="744">
        <v>0</v>
      </c>
      <c r="N207" s="84"/>
      <c r="O207" s="70"/>
      <c r="P207" s="71"/>
      <c r="Q207" s="42"/>
      <c r="R207" s="490"/>
      <c r="S207" s="490"/>
      <c r="T207" s="490"/>
      <c r="U207" s="490"/>
      <c r="V207" s="490"/>
      <c r="W207" s="490"/>
      <c r="X207" s="486"/>
      <c r="Y207" s="486"/>
    </row>
    <row r="208" spans="1:25">
      <c r="A208" s="2616"/>
      <c r="B208" s="2619"/>
      <c r="C208" s="2622"/>
      <c r="D208" s="2495"/>
      <c r="E208" s="2626"/>
      <c r="F208" s="2630"/>
      <c r="G208" s="38" t="s">
        <v>35</v>
      </c>
      <c r="H208" s="739">
        <f>I208+K208</f>
        <v>0</v>
      </c>
      <c r="I208" s="740">
        <v>0</v>
      </c>
      <c r="J208" s="753"/>
      <c r="K208" s="742">
        <v>0</v>
      </c>
      <c r="L208" s="750">
        <v>0</v>
      </c>
      <c r="M208" s="744">
        <v>0</v>
      </c>
      <c r="N208" s="84"/>
      <c r="O208" s="82"/>
      <c r="P208" s="83"/>
      <c r="Q208" s="44"/>
      <c r="R208" s="490"/>
      <c r="S208" s="490"/>
      <c r="T208" s="490"/>
      <c r="U208" s="490"/>
      <c r="V208" s="490"/>
      <c r="W208" s="490"/>
      <c r="X208" s="486"/>
      <c r="Y208" s="486"/>
    </row>
    <row r="209" spans="1:25" ht="43.9" customHeight="1" thickBot="1">
      <c r="A209" s="2617"/>
      <c r="B209" s="2620"/>
      <c r="C209" s="2623"/>
      <c r="D209" s="2487"/>
      <c r="E209" s="2627"/>
      <c r="F209" s="2627"/>
      <c r="G209" s="45" t="s">
        <v>12</v>
      </c>
      <c r="H209" s="733">
        <f t="shared" ref="H209:M209" si="58">SUM(H206:H208)</f>
        <v>1583.6</v>
      </c>
      <c r="I209" s="734">
        <f t="shared" si="58"/>
        <v>1583.6</v>
      </c>
      <c r="J209" s="735">
        <f t="shared" si="58"/>
        <v>0</v>
      </c>
      <c r="K209" s="736">
        <f t="shared" si="58"/>
        <v>0</v>
      </c>
      <c r="L209" s="737">
        <f t="shared" si="58"/>
        <v>0</v>
      </c>
      <c r="M209" s="738">
        <f t="shared" si="58"/>
        <v>0</v>
      </c>
      <c r="N209" s="85"/>
      <c r="O209" s="74"/>
      <c r="P209" s="118"/>
      <c r="Q209" s="49"/>
      <c r="R209" s="490"/>
      <c r="S209" s="490"/>
      <c r="T209" s="490"/>
      <c r="U209" s="490"/>
      <c r="V209" s="490"/>
      <c r="W209" s="490"/>
      <c r="X209" s="486"/>
      <c r="Y209" s="486"/>
    </row>
    <row r="210" spans="1:25" ht="21" hidden="1" customHeight="1">
      <c r="A210" s="2615"/>
      <c r="B210" s="2618"/>
      <c r="C210" s="2621"/>
      <c r="D210" s="2486" t="s">
        <v>121</v>
      </c>
      <c r="E210" s="2624" t="s">
        <v>39</v>
      </c>
      <c r="F210" s="2628" t="s">
        <v>99</v>
      </c>
      <c r="G210" s="520" t="s">
        <v>76</v>
      </c>
      <c r="H210" s="751">
        <f>I210+K210</f>
        <v>0</v>
      </c>
      <c r="I210" s="745">
        <v>0</v>
      </c>
      <c r="J210" s="752"/>
      <c r="K210" s="747">
        <v>0</v>
      </c>
      <c r="L210" s="748">
        <v>0</v>
      </c>
      <c r="M210" s="749">
        <v>0</v>
      </c>
      <c r="N210" s="84" t="s">
        <v>79</v>
      </c>
      <c r="O210" s="82" t="s">
        <v>40</v>
      </c>
      <c r="P210" s="67"/>
      <c r="Q210" s="37"/>
      <c r="R210" s="490"/>
      <c r="S210" s="490"/>
      <c r="T210" s="490"/>
      <c r="U210" s="490"/>
      <c r="V210" s="490"/>
      <c r="W210" s="490"/>
      <c r="X210" s="486"/>
      <c r="Y210" s="486"/>
    </row>
    <row r="211" spans="1:25" ht="20.45" hidden="1" customHeight="1">
      <c r="A211" s="2616"/>
      <c r="B211" s="2619"/>
      <c r="C211" s="2622"/>
      <c r="D211" s="2495"/>
      <c r="E211" s="2625"/>
      <c r="F211" s="2629"/>
      <c r="G211" s="38" t="s">
        <v>64</v>
      </c>
      <c r="H211" s="739">
        <f>I211+K211</f>
        <v>0</v>
      </c>
      <c r="I211" s="740">
        <v>0</v>
      </c>
      <c r="J211" s="753"/>
      <c r="K211" s="742">
        <v>0</v>
      </c>
      <c r="L211" s="750">
        <v>0</v>
      </c>
      <c r="M211" s="744">
        <v>0</v>
      </c>
      <c r="N211" s="84"/>
      <c r="O211" s="70"/>
      <c r="P211" s="71"/>
      <c r="Q211" s="42"/>
      <c r="R211" s="490"/>
      <c r="S211" s="490"/>
      <c r="T211" s="490"/>
      <c r="U211" s="490"/>
      <c r="V211" s="490"/>
      <c r="W211" s="490"/>
      <c r="X211" s="486"/>
      <c r="Y211" s="486"/>
    </row>
    <row r="212" spans="1:25" ht="40.15" hidden="1" customHeight="1">
      <c r="A212" s="2616"/>
      <c r="B212" s="2619"/>
      <c r="C212" s="2622"/>
      <c r="D212" s="2495"/>
      <c r="E212" s="2626"/>
      <c r="F212" s="2630"/>
      <c r="G212" s="38" t="s">
        <v>35</v>
      </c>
      <c r="H212" s="739">
        <f>I212+K212</f>
        <v>0</v>
      </c>
      <c r="I212" s="740">
        <v>0</v>
      </c>
      <c r="J212" s="741">
        <v>0</v>
      </c>
      <c r="K212" s="742">
        <v>0</v>
      </c>
      <c r="L212" s="750">
        <v>0</v>
      </c>
      <c r="M212" s="744">
        <v>0</v>
      </c>
      <c r="N212" s="84"/>
      <c r="O212" s="82"/>
      <c r="P212" s="83"/>
      <c r="Q212" s="44"/>
      <c r="R212" s="490"/>
      <c r="S212" s="490"/>
      <c r="T212" s="490"/>
      <c r="U212" s="490"/>
      <c r="V212" s="490"/>
      <c r="W212" s="490"/>
      <c r="X212" s="486"/>
      <c r="Y212" s="486"/>
    </row>
    <row r="213" spans="1:25" ht="11.45" hidden="1" customHeight="1" thickBot="1">
      <c r="A213" s="2617"/>
      <c r="B213" s="2620"/>
      <c r="C213" s="2623"/>
      <c r="D213" s="2487"/>
      <c r="E213" s="2627"/>
      <c r="F213" s="2627"/>
      <c r="G213" s="45" t="s">
        <v>12</v>
      </c>
      <c r="H213" s="733">
        <f t="shared" ref="H213:M213" si="59">SUM(H210:H212)</f>
        <v>0</v>
      </c>
      <c r="I213" s="734">
        <f t="shared" si="59"/>
        <v>0</v>
      </c>
      <c r="J213" s="735">
        <f t="shared" si="59"/>
        <v>0</v>
      </c>
      <c r="K213" s="736">
        <f t="shared" si="59"/>
        <v>0</v>
      </c>
      <c r="L213" s="736">
        <f t="shared" si="59"/>
        <v>0</v>
      </c>
      <c r="M213" s="738">
        <f t="shared" si="59"/>
        <v>0</v>
      </c>
      <c r="N213" s="85"/>
      <c r="O213" s="74"/>
      <c r="P213" s="75"/>
      <c r="Q213" s="49"/>
      <c r="R213" s="490"/>
      <c r="S213" s="490"/>
      <c r="T213" s="490"/>
      <c r="U213" s="490"/>
      <c r="V213" s="490"/>
      <c r="W213" s="490"/>
      <c r="X213" s="486"/>
      <c r="Y213" s="486"/>
    </row>
    <row r="214" spans="1:25" ht="22.15" hidden="1" customHeight="1">
      <c r="A214" s="2615"/>
      <c r="B214" s="2618"/>
      <c r="C214" s="2621"/>
      <c r="D214" s="2486" t="s">
        <v>122</v>
      </c>
      <c r="E214" s="2624" t="s">
        <v>39</v>
      </c>
      <c r="F214" s="2628" t="s">
        <v>99</v>
      </c>
      <c r="G214" s="520" t="s">
        <v>76</v>
      </c>
      <c r="H214" s="751">
        <f>I214+K214</f>
        <v>0</v>
      </c>
      <c r="I214" s="745">
        <v>0</v>
      </c>
      <c r="J214" s="752"/>
      <c r="K214" s="747">
        <v>0</v>
      </c>
      <c r="L214" s="748">
        <v>0</v>
      </c>
      <c r="M214" s="749">
        <v>0</v>
      </c>
      <c r="N214" s="51" t="s">
        <v>78</v>
      </c>
      <c r="O214" s="66" t="s">
        <v>40</v>
      </c>
      <c r="P214" s="67"/>
      <c r="Q214" s="37"/>
      <c r="R214" s="490"/>
      <c r="S214" s="490"/>
      <c r="T214" s="490"/>
      <c r="U214" s="490"/>
      <c r="V214" s="490"/>
      <c r="W214" s="490"/>
      <c r="X214" s="486"/>
      <c r="Y214" s="486"/>
    </row>
    <row r="215" spans="1:25" ht="22.15" hidden="1" customHeight="1">
      <c r="A215" s="2616"/>
      <c r="B215" s="2619"/>
      <c r="C215" s="2622"/>
      <c r="D215" s="2495"/>
      <c r="E215" s="2625"/>
      <c r="F215" s="2629"/>
      <c r="G215" s="38" t="s">
        <v>64</v>
      </c>
      <c r="H215" s="739">
        <f>I215+K215</f>
        <v>0</v>
      </c>
      <c r="I215" s="740">
        <v>0</v>
      </c>
      <c r="J215" s="753"/>
      <c r="K215" s="742">
        <v>0</v>
      </c>
      <c r="L215" s="750">
        <v>0</v>
      </c>
      <c r="M215" s="744">
        <v>0</v>
      </c>
      <c r="N215" s="84" t="s">
        <v>79</v>
      </c>
      <c r="O215" s="70" t="s">
        <v>40</v>
      </c>
      <c r="P215" s="71"/>
      <c r="Q215" s="42"/>
      <c r="R215" s="490"/>
      <c r="S215" s="490"/>
      <c r="T215" s="490"/>
      <c r="U215" s="490"/>
      <c r="V215" s="490"/>
      <c r="W215" s="490"/>
      <c r="X215" s="486"/>
      <c r="Y215" s="486"/>
    </row>
    <row r="216" spans="1:25" ht="23.45" hidden="1" customHeight="1">
      <c r="A216" s="2616"/>
      <c r="B216" s="2619"/>
      <c r="C216" s="2622"/>
      <c r="D216" s="2495"/>
      <c r="E216" s="2626"/>
      <c r="F216" s="2630"/>
      <c r="G216" s="38" t="s">
        <v>35</v>
      </c>
      <c r="H216" s="739">
        <f>I216+K216</f>
        <v>0</v>
      </c>
      <c r="I216" s="740">
        <v>0</v>
      </c>
      <c r="J216" s="741">
        <v>0</v>
      </c>
      <c r="K216" s="742">
        <v>0</v>
      </c>
      <c r="L216" s="750">
        <v>0</v>
      </c>
      <c r="M216" s="744">
        <v>0</v>
      </c>
      <c r="N216" s="84"/>
      <c r="O216" s="82"/>
      <c r="P216" s="83"/>
      <c r="Q216" s="44"/>
      <c r="R216" s="490"/>
      <c r="S216" s="490"/>
      <c r="T216" s="490"/>
      <c r="U216" s="490"/>
      <c r="V216" s="490"/>
      <c r="W216" s="490"/>
      <c r="X216" s="486"/>
      <c r="Y216" s="486"/>
    </row>
    <row r="217" spans="1:25" ht="16.149999999999999" hidden="1" customHeight="1">
      <c r="A217" s="2616"/>
      <c r="B217" s="2619"/>
      <c r="C217" s="2622"/>
      <c r="D217" s="2495"/>
      <c r="E217" s="2626"/>
      <c r="F217" s="2626"/>
      <c r="G217" s="15"/>
      <c r="H217" s="756"/>
      <c r="I217" s="757"/>
      <c r="J217" s="758"/>
      <c r="K217" s="759"/>
      <c r="L217" s="760"/>
      <c r="M217" s="761"/>
      <c r="N217" s="84"/>
      <c r="O217" s="82"/>
      <c r="P217" s="83"/>
      <c r="Q217" s="44"/>
      <c r="R217" s="490"/>
      <c r="S217" s="490"/>
      <c r="T217" s="490"/>
      <c r="U217" s="490"/>
      <c r="V217" s="490"/>
      <c r="W217" s="490"/>
      <c r="X217" s="486"/>
      <c r="Y217" s="486"/>
    </row>
    <row r="218" spans="1:25" ht="24" hidden="1" customHeight="1" thickBot="1">
      <c r="A218" s="2617"/>
      <c r="B218" s="2620"/>
      <c r="C218" s="2623"/>
      <c r="D218" s="2487"/>
      <c r="E218" s="2627"/>
      <c r="F218" s="2627"/>
      <c r="G218" s="45" t="s">
        <v>12</v>
      </c>
      <c r="H218" s="733">
        <f t="shared" ref="H218:M218" si="60">SUM(H214:H216)</f>
        <v>0</v>
      </c>
      <c r="I218" s="734">
        <f t="shared" si="60"/>
        <v>0</v>
      </c>
      <c r="J218" s="735">
        <f t="shared" si="60"/>
        <v>0</v>
      </c>
      <c r="K218" s="736">
        <f t="shared" si="60"/>
        <v>0</v>
      </c>
      <c r="L218" s="736">
        <f t="shared" si="60"/>
        <v>0</v>
      </c>
      <c r="M218" s="736">
        <f t="shared" si="60"/>
        <v>0</v>
      </c>
      <c r="N218" s="85"/>
      <c r="O218" s="74"/>
      <c r="P218" s="75"/>
      <c r="Q218" s="49"/>
      <c r="R218" s="490"/>
      <c r="S218" s="490"/>
      <c r="T218" s="490"/>
      <c r="U218" s="490"/>
      <c r="V218" s="490"/>
      <c r="W218" s="490"/>
      <c r="X218" s="486"/>
      <c r="Y218" s="486"/>
    </row>
    <row r="219" spans="1:25" ht="13.15" customHeight="1">
      <c r="A219" s="2615"/>
      <c r="B219" s="2618"/>
      <c r="C219" s="2621"/>
      <c r="D219" s="2486" t="s">
        <v>123</v>
      </c>
      <c r="E219" s="2624" t="s">
        <v>39</v>
      </c>
      <c r="F219" s="2628" t="s">
        <v>484</v>
      </c>
      <c r="G219" s="520" t="s">
        <v>76</v>
      </c>
      <c r="H219" s="751">
        <f>I219+K219</f>
        <v>0</v>
      </c>
      <c r="I219" s="745">
        <v>0</v>
      </c>
      <c r="J219" s="752"/>
      <c r="K219" s="747">
        <v>0</v>
      </c>
      <c r="L219" s="748">
        <v>0</v>
      </c>
      <c r="M219" s="749">
        <v>0</v>
      </c>
      <c r="N219" s="51" t="s">
        <v>79</v>
      </c>
      <c r="O219" s="66" t="s">
        <v>40</v>
      </c>
      <c r="P219" s="67"/>
      <c r="Q219" s="37"/>
      <c r="R219" s="490"/>
      <c r="S219" s="490"/>
      <c r="T219" s="490"/>
      <c r="U219" s="490"/>
      <c r="V219" s="490"/>
      <c r="W219" s="490"/>
      <c r="X219" s="486"/>
      <c r="Y219" s="486"/>
    </row>
    <row r="220" spans="1:25">
      <c r="A220" s="2616"/>
      <c r="B220" s="2619"/>
      <c r="C220" s="2622"/>
      <c r="D220" s="2495"/>
      <c r="E220" s="2625"/>
      <c r="F220" s="2629"/>
      <c r="G220" s="38" t="s">
        <v>64</v>
      </c>
      <c r="H220" s="739">
        <f>I220+K220</f>
        <v>331.4</v>
      </c>
      <c r="I220" s="740">
        <v>0</v>
      </c>
      <c r="J220" s="753"/>
      <c r="K220" s="742">
        <v>331.4</v>
      </c>
      <c r="L220" s="750">
        <v>0</v>
      </c>
      <c r="M220" s="744">
        <v>0</v>
      </c>
      <c r="N220" s="84"/>
      <c r="O220" s="70"/>
      <c r="P220" s="71"/>
      <c r="Q220" s="42"/>
      <c r="R220" s="490"/>
      <c r="S220" s="490"/>
      <c r="T220" s="490"/>
      <c r="U220" s="490"/>
      <c r="V220" s="490"/>
      <c r="W220" s="490"/>
      <c r="X220" s="486"/>
      <c r="Y220" s="486"/>
    </row>
    <row r="221" spans="1:25">
      <c r="A221" s="2616"/>
      <c r="B221" s="2619"/>
      <c r="C221" s="2622"/>
      <c r="D221" s="2495"/>
      <c r="E221" s="2626"/>
      <c r="F221" s="2630"/>
      <c r="G221" s="38" t="s">
        <v>35</v>
      </c>
      <c r="H221" s="739">
        <f>I221+K221</f>
        <v>0</v>
      </c>
      <c r="I221" s="740">
        <v>0</v>
      </c>
      <c r="J221" s="753"/>
      <c r="K221" s="742">
        <v>0</v>
      </c>
      <c r="L221" s="750">
        <v>0</v>
      </c>
      <c r="M221" s="744">
        <v>0</v>
      </c>
      <c r="N221" s="84"/>
      <c r="O221" s="82"/>
      <c r="P221" s="83"/>
      <c r="Q221" s="44"/>
      <c r="R221" s="490"/>
      <c r="S221" s="490"/>
      <c r="T221" s="490"/>
      <c r="U221" s="490"/>
      <c r="V221" s="490"/>
      <c r="W221" s="490"/>
      <c r="X221" s="486"/>
      <c r="Y221" s="486"/>
    </row>
    <row r="222" spans="1:25" ht="13.5" thickBot="1">
      <c r="A222" s="2617"/>
      <c r="B222" s="2620"/>
      <c r="C222" s="2623"/>
      <c r="D222" s="2487"/>
      <c r="E222" s="2627"/>
      <c r="F222" s="2627"/>
      <c r="G222" s="45" t="s">
        <v>12</v>
      </c>
      <c r="H222" s="733">
        <f t="shared" ref="H222:M222" si="61">SUM(H219:H221)</f>
        <v>331.4</v>
      </c>
      <c r="I222" s="734">
        <f t="shared" si="61"/>
        <v>0</v>
      </c>
      <c r="J222" s="735">
        <f t="shared" si="61"/>
        <v>0</v>
      </c>
      <c r="K222" s="736">
        <f t="shared" si="61"/>
        <v>331.4</v>
      </c>
      <c r="L222" s="736">
        <f t="shared" si="61"/>
        <v>0</v>
      </c>
      <c r="M222" s="736">
        <f t="shared" si="61"/>
        <v>0</v>
      </c>
      <c r="N222" s="85"/>
      <c r="O222" s="74"/>
      <c r="P222" s="75"/>
      <c r="Q222" s="49"/>
      <c r="R222" s="490"/>
      <c r="S222" s="490"/>
      <c r="T222" s="490"/>
      <c r="U222" s="490"/>
      <c r="V222" s="490"/>
      <c r="W222" s="490"/>
      <c r="X222" s="486"/>
      <c r="Y222" s="486"/>
    </row>
    <row r="223" spans="1:25" ht="13.15" customHeight="1">
      <c r="A223" s="2615"/>
      <c r="B223" s="2618"/>
      <c r="C223" s="2621"/>
      <c r="D223" s="2706" t="s">
        <v>970</v>
      </c>
      <c r="E223" s="2624" t="s">
        <v>39</v>
      </c>
      <c r="F223" s="2628" t="s">
        <v>484</v>
      </c>
      <c r="G223" s="520" t="s">
        <v>76</v>
      </c>
      <c r="H223" s="751">
        <f>I223+K223</f>
        <v>0</v>
      </c>
      <c r="I223" s="745">
        <v>0</v>
      </c>
      <c r="J223" s="752"/>
      <c r="K223" s="747">
        <v>0</v>
      </c>
      <c r="L223" s="748">
        <v>0</v>
      </c>
      <c r="M223" s="749">
        <v>0</v>
      </c>
      <c r="N223" s="51" t="s">
        <v>398</v>
      </c>
      <c r="O223" s="66"/>
      <c r="P223" s="67"/>
      <c r="Q223" s="37"/>
      <c r="R223" s="490"/>
      <c r="S223" s="490"/>
      <c r="T223" s="490"/>
      <c r="U223" s="490"/>
      <c r="V223" s="490"/>
      <c r="W223" s="490"/>
      <c r="X223" s="486"/>
      <c r="Y223" s="486"/>
    </row>
    <row r="224" spans="1:25">
      <c r="A224" s="2616"/>
      <c r="B224" s="2619"/>
      <c r="C224" s="2622"/>
      <c r="D224" s="2707"/>
      <c r="E224" s="2625"/>
      <c r="F224" s="2629"/>
      <c r="G224" s="38" t="s">
        <v>64</v>
      </c>
      <c r="H224" s="739">
        <f>I224+K224</f>
        <v>0</v>
      </c>
      <c r="I224" s="740">
        <v>0</v>
      </c>
      <c r="J224" s="753"/>
      <c r="K224" s="742">
        <v>0</v>
      </c>
      <c r="L224" s="750">
        <v>0</v>
      </c>
      <c r="M224" s="744">
        <v>0</v>
      </c>
      <c r="N224" s="52"/>
      <c r="O224" s="70"/>
      <c r="P224" s="71"/>
      <c r="Q224" s="42"/>
      <c r="R224" s="490"/>
      <c r="S224" s="490"/>
      <c r="T224" s="490"/>
      <c r="U224" s="490"/>
      <c r="V224" s="490"/>
      <c r="W224" s="490"/>
      <c r="X224" s="486"/>
      <c r="Y224" s="486"/>
    </row>
    <row r="225" spans="1:25">
      <c r="A225" s="2616"/>
      <c r="B225" s="2619"/>
      <c r="C225" s="2622"/>
      <c r="D225" s="2707"/>
      <c r="E225" s="2626"/>
      <c r="F225" s="2630"/>
      <c r="G225" s="38" t="s">
        <v>35</v>
      </c>
      <c r="H225" s="739">
        <f>I225+K225</f>
        <v>0</v>
      </c>
      <c r="I225" s="740">
        <v>0</v>
      </c>
      <c r="J225" s="741"/>
      <c r="K225" s="742">
        <v>0</v>
      </c>
      <c r="L225" s="750">
        <v>0</v>
      </c>
      <c r="M225" s="744">
        <v>0</v>
      </c>
      <c r="N225" s="84"/>
      <c r="O225" s="82"/>
      <c r="P225" s="83"/>
      <c r="Q225" s="44"/>
      <c r="R225" s="490"/>
      <c r="S225" s="490"/>
      <c r="T225" s="490"/>
      <c r="U225" s="490"/>
      <c r="V225" s="490"/>
      <c r="W225" s="490"/>
      <c r="X225" s="486"/>
      <c r="Y225" s="486"/>
    </row>
    <row r="226" spans="1:25" ht="14.45" customHeight="1" thickBot="1">
      <c r="A226" s="2617"/>
      <c r="B226" s="2620"/>
      <c r="C226" s="2623"/>
      <c r="D226" s="2708"/>
      <c r="E226" s="2627"/>
      <c r="F226" s="2627"/>
      <c r="G226" s="45" t="s">
        <v>12</v>
      </c>
      <c r="H226" s="733">
        <f t="shared" ref="H226:M226" si="62">SUM(H223:H225)</f>
        <v>0</v>
      </c>
      <c r="I226" s="734">
        <f t="shared" si="62"/>
        <v>0</v>
      </c>
      <c r="J226" s="735">
        <f t="shared" si="62"/>
        <v>0</v>
      </c>
      <c r="K226" s="736">
        <f t="shared" si="62"/>
        <v>0</v>
      </c>
      <c r="L226" s="737">
        <f t="shared" si="62"/>
        <v>0</v>
      </c>
      <c r="M226" s="738">
        <f t="shared" si="62"/>
        <v>0</v>
      </c>
      <c r="N226" s="85"/>
      <c r="O226" s="74"/>
      <c r="P226" s="75"/>
      <c r="Q226" s="49"/>
      <c r="R226" s="490"/>
      <c r="S226" s="490"/>
      <c r="T226" s="490"/>
      <c r="U226" s="490"/>
      <c r="V226" s="490"/>
      <c r="W226" s="490"/>
      <c r="X226" s="486"/>
      <c r="Y226" s="486"/>
    </row>
    <row r="227" spans="1:25" ht="17.45" hidden="1" customHeight="1">
      <c r="A227" s="102"/>
      <c r="B227" s="119"/>
      <c r="C227" s="120"/>
      <c r="D227" s="2709" t="s">
        <v>124</v>
      </c>
      <c r="E227" s="1259" t="s">
        <v>39</v>
      </c>
      <c r="F227" s="894" t="s">
        <v>84</v>
      </c>
      <c r="G227" s="895" t="s">
        <v>76</v>
      </c>
      <c r="H227" s="788">
        <f>I227+K227</f>
        <v>0</v>
      </c>
      <c r="I227" s="896">
        <v>0</v>
      </c>
      <c r="J227" s="896">
        <v>0</v>
      </c>
      <c r="K227" s="748">
        <v>0</v>
      </c>
      <c r="L227" s="792">
        <v>0</v>
      </c>
      <c r="M227" s="897">
        <v>0</v>
      </c>
      <c r="N227" s="121" t="s">
        <v>399</v>
      </c>
      <c r="O227" s="105" t="s">
        <v>40</v>
      </c>
      <c r="P227" s="106"/>
      <c r="Q227" s="122"/>
      <c r="R227" s="490"/>
      <c r="S227" s="490"/>
      <c r="T227" s="490"/>
      <c r="U227" s="490"/>
      <c r="V227" s="490"/>
      <c r="W227" s="490"/>
      <c r="X227" s="486"/>
      <c r="Y227" s="486"/>
    </row>
    <row r="228" spans="1:25" ht="33" hidden="1" customHeight="1">
      <c r="A228" s="1231"/>
      <c r="B228" s="1731"/>
      <c r="C228" s="2712"/>
      <c r="D228" s="2710"/>
      <c r="E228" s="1236"/>
      <c r="F228" s="898"/>
      <c r="G228" s="899" t="s">
        <v>64</v>
      </c>
      <c r="H228" s="793">
        <f>I228+K228</f>
        <v>0</v>
      </c>
      <c r="I228" s="900">
        <v>0</v>
      </c>
      <c r="J228" s="900">
        <v>0</v>
      </c>
      <c r="K228" s="766">
        <v>0</v>
      </c>
      <c r="L228" s="797">
        <v>0</v>
      </c>
      <c r="M228" s="901">
        <v>0</v>
      </c>
      <c r="N228" s="123"/>
      <c r="O228" s="109"/>
      <c r="P228" s="110"/>
      <c r="Q228" s="124"/>
      <c r="R228" s="490"/>
      <c r="S228" s="490"/>
      <c r="T228" s="490"/>
      <c r="U228" s="490"/>
      <c r="V228" s="490"/>
      <c r="W228" s="490"/>
      <c r="X228" s="486"/>
      <c r="Y228" s="486"/>
    </row>
    <row r="229" spans="1:25" ht="19.899999999999999" hidden="1" customHeight="1">
      <c r="A229" s="1231"/>
      <c r="B229" s="1731"/>
      <c r="C229" s="2713"/>
      <c r="D229" s="2710"/>
      <c r="E229" s="1236"/>
      <c r="F229" s="898"/>
      <c r="G229" s="112" t="s">
        <v>35</v>
      </c>
      <c r="H229" s="798">
        <f>I229+K229</f>
        <v>0</v>
      </c>
      <c r="I229" s="902">
        <v>0</v>
      </c>
      <c r="J229" s="902">
        <v>0</v>
      </c>
      <c r="K229" s="750">
        <v>0</v>
      </c>
      <c r="L229" s="801">
        <v>0</v>
      </c>
      <c r="M229" s="743">
        <v>0</v>
      </c>
      <c r="N229" s="125"/>
      <c r="O229" s="113"/>
      <c r="P229" s="114"/>
      <c r="Q229" s="126"/>
      <c r="R229" s="490"/>
      <c r="S229" s="490"/>
      <c r="T229" s="490"/>
      <c r="U229" s="490"/>
      <c r="V229" s="490"/>
      <c r="W229" s="490"/>
      <c r="X229" s="486"/>
      <c r="Y229" s="486"/>
    </row>
    <row r="230" spans="1:25" ht="27.6" hidden="1" customHeight="1" thickBot="1">
      <c r="A230" s="116"/>
      <c r="B230" s="127"/>
      <c r="C230" s="2714"/>
      <c r="D230" s="2711"/>
      <c r="E230" s="1260"/>
      <c r="F230" s="903"/>
      <c r="G230" s="904" t="s">
        <v>12</v>
      </c>
      <c r="H230" s="802">
        <f>H227+H228+H229</f>
        <v>0</v>
      </c>
      <c r="I230" s="802">
        <f t="shared" ref="I230:M230" si="63">I227+I228+I229</f>
        <v>0</v>
      </c>
      <c r="J230" s="802">
        <f t="shared" si="63"/>
        <v>0</v>
      </c>
      <c r="K230" s="802">
        <f t="shared" si="63"/>
        <v>0</v>
      </c>
      <c r="L230" s="802">
        <f t="shared" si="63"/>
        <v>0</v>
      </c>
      <c r="M230" s="802">
        <f t="shared" si="63"/>
        <v>0</v>
      </c>
      <c r="N230" s="818"/>
      <c r="O230" s="74"/>
      <c r="P230" s="75"/>
      <c r="Q230" s="76"/>
      <c r="R230" s="490"/>
      <c r="S230" s="490"/>
      <c r="T230" s="490"/>
      <c r="U230" s="490"/>
      <c r="V230" s="490"/>
      <c r="W230" s="490"/>
      <c r="X230" s="486"/>
      <c r="Y230" s="486"/>
    </row>
    <row r="231" spans="1:25" ht="13.15" customHeight="1">
      <c r="A231" s="2615"/>
      <c r="B231" s="2618"/>
      <c r="C231" s="2621"/>
      <c r="D231" s="2486" t="s">
        <v>125</v>
      </c>
      <c r="E231" s="2624" t="s">
        <v>39</v>
      </c>
      <c r="F231" s="2628" t="s">
        <v>480</v>
      </c>
      <c r="G231" s="520" t="s">
        <v>76</v>
      </c>
      <c r="H231" s="751">
        <f>I231+K231</f>
        <v>0</v>
      </c>
      <c r="I231" s="745">
        <v>0</v>
      </c>
      <c r="J231" s="752"/>
      <c r="K231" s="747">
        <v>0</v>
      </c>
      <c r="L231" s="748">
        <v>0</v>
      </c>
      <c r="M231" s="749">
        <v>0</v>
      </c>
      <c r="N231" s="121"/>
      <c r="O231" s="105"/>
      <c r="P231" s="106"/>
      <c r="Q231" s="122"/>
      <c r="R231" s="490"/>
      <c r="S231" s="490"/>
      <c r="T231" s="490"/>
      <c r="U231" s="490"/>
      <c r="V231" s="490"/>
      <c r="W231" s="490"/>
      <c r="X231" s="486"/>
      <c r="Y231" s="486"/>
    </row>
    <row r="232" spans="1:25" ht="12" customHeight="1">
      <c r="A232" s="2616"/>
      <c r="B232" s="2619"/>
      <c r="C232" s="2622"/>
      <c r="D232" s="2495"/>
      <c r="E232" s="2625"/>
      <c r="F232" s="2629"/>
      <c r="G232" s="38" t="s">
        <v>64</v>
      </c>
      <c r="H232" s="739">
        <f>I232+K232</f>
        <v>82.3</v>
      </c>
      <c r="I232" s="740">
        <v>2.7</v>
      </c>
      <c r="J232" s="741">
        <v>2.1</v>
      </c>
      <c r="K232" s="742">
        <v>79.599999999999994</v>
      </c>
      <c r="L232" s="750">
        <v>0</v>
      </c>
      <c r="M232" s="744">
        <v>0</v>
      </c>
      <c r="N232" s="123"/>
      <c r="O232" s="109"/>
      <c r="P232" s="110"/>
      <c r="Q232" s="124"/>
      <c r="R232" s="490"/>
      <c r="S232" s="490"/>
      <c r="T232" s="490"/>
      <c r="U232" s="490"/>
      <c r="V232" s="490"/>
      <c r="W232" s="490"/>
      <c r="X232" s="486"/>
      <c r="Y232" s="486"/>
    </row>
    <row r="233" spans="1:25">
      <c r="A233" s="2616"/>
      <c r="B233" s="2619"/>
      <c r="C233" s="2622"/>
      <c r="D233" s="2495"/>
      <c r="E233" s="2626"/>
      <c r="F233" s="2630"/>
      <c r="G233" s="38" t="s">
        <v>35</v>
      </c>
      <c r="H233" s="739">
        <f>I233+K233</f>
        <v>0</v>
      </c>
      <c r="I233" s="740">
        <v>0</v>
      </c>
      <c r="J233" s="741">
        <v>0</v>
      </c>
      <c r="K233" s="742">
        <v>0</v>
      </c>
      <c r="L233" s="750">
        <v>0</v>
      </c>
      <c r="M233" s="744">
        <v>0</v>
      </c>
      <c r="N233" s="125"/>
      <c r="O233" s="113"/>
      <c r="P233" s="114"/>
      <c r="Q233" s="126"/>
      <c r="R233" s="490"/>
      <c r="S233" s="490"/>
      <c r="T233" s="490"/>
      <c r="U233" s="490"/>
      <c r="V233" s="490"/>
      <c r="W233" s="490"/>
      <c r="X233" s="486"/>
      <c r="Y233" s="486"/>
    </row>
    <row r="234" spans="1:25" ht="13.5" thickBot="1">
      <c r="A234" s="2617"/>
      <c r="B234" s="2620"/>
      <c r="C234" s="2623"/>
      <c r="D234" s="2487"/>
      <c r="E234" s="2627"/>
      <c r="F234" s="2627"/>
      <c r="G234" s="45" t="s">
        <v>12</v>
      </c>
      <c r="H234" s="733">
        <f>SUM(H231:H233)</f>
        <v>82.3</v>
      </c>
      <c r="I234" s="734">
        <f t="shared" ref="I234:M234" si="64">SUM(I231:I233)</f>
        <v>2.7</v>
      </c>
      <c r="J234" s="735">
        <f t="shared" si="64"/>
        <v>2.1</v>
      </c>
      <c r="K234" s="736">
        <f t="shared" si="64"/>
        <v>79.599999999999994</v>
      </c>
      <c r="L234" s="737">
        <f t="shared" si="64"/>
        <v>0</v>
      </c>
      <c r="M234" s="738">
        <f t="shared" si="64"/>
        <v>0</v>
      </c>
      <c r="N234" s="818"/>
      <c r="O234" s="74"/>
      <c r="P234" s="75"/>
      <c r="Q234" s="76"/>
      <c r="R234" s="490"/>
      <c r="S234" s="490"/>
      <c r="T234" s="490"/>
      <c r="U234" s="490"/>
      <c r="V234" s="490"/>
      <c r="W234" s="490"/>
      <c r="X234" s="486"/>
      <c r="Y234" s="486"/>
    </row>
    <row r="235" spans="1:25" ht="13.15" customHeight="1">
      <c r="A235" s="2615"/>
      <c r="B235" s="2618"/>
      <c r="C235" s="2621"/>
      <c r="D235" s="2486" t="s">
        <v>434</v>
      </c>
      <c r="E235" s="2624" t="s">
        <v>39</v>
      </c>
      <c r="F235" s="2628" t="s">
        <v>491</v>
      </c>
      <c r="G235" s="520" t="s">
        <v>76</v>
      </c>
      <c r="H235" s="751">
        <f>I235+K235</f>
        <v>0</v>
      </c>
      <c r="I235" s="745">
        <v>0</v>
      </c>
      <c r="J235" s="752"/>
      <c r="K235" s="747">
        <v>0</v>
      </c>
      <c r="L235" s="748">
        <v>19.399999999999999</v>
      </c>
      <c r="M235" s="749">
        <v>0</v>
      </c>
      <c r="N235" s="121" t="s">
        <v>87</v>
      </c>
      <c r="O235" s="105" t="s">
        <v>40</v>
      </c>
      <c r="P235" s="106"/>
      <c r="Q235" s="122"/>
      <c r="R235" s="490"/>
      <c r="S235" s="490"/>
      <c r="T235" s="490"/>
      <c r="U235" s="490"/>
      <c r="V235" s="490"/>
      <c r="W235" s="490"/>
      <c r="X235" s="486"/>
      <c r="Y235" s="486"/>
    </row>
    <row r="236" spans="1:25">
      <c r="A236" s="2616"/>
      <c r="B236" s="2619"/>
      <c r="C236" s="2622"/>
      <c r="D236" s="2495"/>
      <c r="E236" s="2625"/>
      <c r="F236" s="2629"/>
      <c r="G236" s="38" t="s">
        <v>64</v>
      </c>
      <c r="H236" s="739">
        <f>I236+K236</f>
        <v>230</v>
      </c>
      <c r="I236" s="740">
        <v>0</v>
      </c>
      <c r="J236" s="753"/>
      <c r="K236" s="742">
        <v>230</v>
      </c>
      <c r="L236" s="750">
        <v>110</v>
      </c>
      <c r="M236" s="744">
        <v>0</v>
      </c>
      <c r="N236" s="123" t="s">
        <v>79</v>
      </c>
      <c r="O236" s="109"/>
      <c r="P236" s="110" t="s">
        <v>40</v>
      </c>
      <c r="Q236" s="124"/>
      <c r="R236" s="490"/>
      <c r="S236" s="490"/>
      <c r="T236" s="490"/>
      <c r="U236" s="490"/>
      <c r="V236" s="490"/>
      <c r="W236" s="490"/>
      <c r="X236" s="486"/>
      <c r="Y236" s="486"/>
    </row>
    <row r="237" spans="1:25" ht="13.15" customHeight="1">
      <c r="A237" s="2616"/>
      <c r="B237" s="2619"/>
      <c r="C237" s="2622"/>
      <c r="D237" s="2495"/>
      <c r="E237" s="2626"/>
      <c r="F237" s="2630"/>
      <c r="G237" s="38" t="s">
        <v>35</v>
      </c>
      <c r="H237" s="739">
        <f>I237+K237</f>
        <v>0</v>
      </c>
      <c r="I237" s="740">
        <v>0</v>
      </c>
      <c r="J237" s="741">
        <v>0</v>
      </c>
      <c r="K237" s="742">
        <v>0</v>
      </c>
      <c r="L237" s="750">
        <v>0</v>
      </c>
      <c r="M237" s="744">
        <v>0</v>
      </c>
      <c r="N237" s="125"/>
      <c r="O237" s="113"/>
      <c r="P237" s="114"/>
      <c r="Q237" s="126"/>
      <c r="R237" s="490"/>
      <c r="S237" s="490"/>
      <c r="T237" s="490"/>
      <c r="U237" s="490"/>
      <c r="V237" s="490"/>
      <c r="W237" s="490"/>
      <c r="X237" s="486"/>
      <c r="Y237" s="486"/>
    </row>
    <row r="238" spans="1:25" ht="13.5" thickBot="1">
      <c r="A238" s="2617"/>
      <c r="B238" s="2620"/>
      <c r="C238" s="2623"/>
      <c r="D238" s="2487"/>
      <c r="E238" s="2627"/>
      <c r="F238" s="2627"/>
      <c r="G238" s="45" t="s">
        <v>12</v>
      </c>
      <c r="H238" s="733">
        <f>SUM(H235:H237)</f>
        <v>230</v>
      </c>
      <c r="I238" s="734">
        <f t="shared" ref="I238:M238" si="65">SUM(I235:I237)</f>
        <v>0</v>
      </c>
      <c r="J238" s="735">
        <f t="shared" si="65"/>
        <v>0</v>
      </c>
      <c r="K238" s="736">
        <f t="shared" si="65"/>
        <v>230</v>
      </c>
      <c r="L238" s="737">
        <f t="shared" si="65"/>
        <v>129.4</v>
      </c>
      <c r="M238" s="738">
        <f t="shared" si="65"/>
        <v>0</v>
      </c>
      <c r="N238" s="818"/>
      <c r="O238" s="74"/>
      <c r="P238" s="75"/>
      <c r="Q238" s="76"/>
      <c r="R238" s="490"/>
      <c r="S238" s="490"/>
      <c r="T238" s="490"/>
      <c r="U238" s="490"/>
      <c r="V238" s="490"/>
      <c r="W238" s="490"/>
      <c r="X238" s="486"/>
      <c r="Y238" s="486"/>
    </row>
    <row r="239" spans="1:25" ht="15" customHeight="1">
      <c r="A239" s="2615"/>
      <c r="B239" s="2618"/>
      <c r="C239" s="2621"/>
      <c r="D239" s="2486" t="s">
        <v>444</v>
      </c>
      <c r="E239" s="2624" t="s">
        <v>39</v>
      </c>
      <c r="F239" s="2628" t="s">
        <v>66</v>
      </c>
      <c r="G239" s="520" t="s">
        <v>76</v>
      </c>
      <c r="H239" s="751">
        <f>I239+K239</f>
        <v>0</v>
      </c>
      <c r="I239" s="745">
        <v>0</v>
      </c>
      <c r="J239" s="752"/>
      <c r="K239" s="747">
        <v>0</v>
      </c>
      <c r="L239" s="748">
        <v>25</v>
      </c>
      <c r="M239" s="749"/>
      <c r="N239" s="121" t="s">
        <v>78</v>
      </c>
      <c r="O239" s="105" t="s">
        <v>40</v>
      </c>
      <c r="P239" s="106"/>
      <c r="Q239" s="122"/>
      <c r="R239" s="490"/>
      <c r="S239" s="490"/>
      <c r="T239" s="490"/>
      <c r="U239" s="490"/>
      <c r="V239" s="490"/>
      <c r="W239" s="490"/>
      <c r="X239" s="486"/>
      <c r="Y239" s="486"/>
    </row>
    <row r="240" spans="1:25" s="486" customFormat="1" ht="13.15" customHeight="1">
      <c r="A240" s="2616"/>
      <c r="B240" s="2619"/>
      <c r="C240" s="2622"/>
      <c r="D240" s="2495"/>
      <c r="E240" s="2625"/>
      <c r="F240" s="2629"/>
      <c r="G240" s="38" t="s">
        <v>64</v>
      </c>
      <c r="H240" s="739">
        <f>I240+K240</f>
        <v>13</v>
      </c>
      <c r="I240" s="740">
        <v>0</v>
      </c>
      <c r="J240" s="753"/>
      <c r="K240" s="742">
        <v>13</v>
      </c>
      <c r="L240" s="750">
        <v>140</v>
      </c>
      <c r="M240" s="744"/>
      <c r="N240" s="123" t="s">
        <v>79</v>
      </c>
      <c r="O240" s="109"/>
      <c r="P240" s="110" t="s">
        <v>40</v>
      </c>
      <c r="Q240" s="124"/>
      <c r="R240" s="490"/>
      <c r="S240" s="490"/>
      <c r="T240" s="490"/>
      <c r="U240" s="490"/>
      <c r="V240" s="490"/>
      <c r="W240" s="490"/>
    </row>
    <row r="241" spans="1:25" s="486" customFormat="1" ht="13.15" customHeight="1">
      <c r="A241" s="2616"/>
      <c r="B241" s="2619"/>
      <c r="C241" s="2622"/>
      <c r="D241" s="2495"/>
      <c r="E241" s="2626"/>
      <c r="F241" s="2630"/>
      <c r="G241" s="38" t="s">
        <v>35</v>
      </c>
      <c r="H241" s="739">
        <f>I241+K241</f>
        <v>0</v>
      </c>
      <c r="I241" s="740">
        <v>0</v>
      </c>
      <c r="J241" s="741">
        <v>0</v>
      </c>
      <c r="K241" s="742">
        <v>0</v>
      </c>
      <c r="L241" s="750">
        <v>0</v>
      </c>
      <c r="M241" s="744">
        <v>0</v>
      </c>
      <c r="N241" s="125"/>
      <c r="O241" s="113"/>
      <c r="P241" s="114"/>
      <c r="Q241" s="126"/>
      <c r="R241" s="490"/>
      <c r="S241" s="490"/>
      <c r="T241" s="490"/>
      <c r="U241" s="490"/>
      <c r="V241" s="490"/>
      <c r="W241" s="490"/>
    </row>
    <row r="242" spans="1:25" ht="15" customHeight="1" thickBot="1">
      <c r="A242" s="2617"/>
      <c r="B242" s="2620"/>
      <c r="C242" s="2623"/>
      <c r="D242" s="2487"/>
      <c r="E242" s="2627"/>
      <c r="F242" s="2627"/>
      <c r="G242" s="45" t="s">
        <v>12</v>
      </c>
      <c r="H242" s="733">
        <f>SUM(H239:H241)</f>
        <v>13</v>
      </c>
      <c r="I242" s="734">
        <f t="shared" ref="I242:M242" si="66">SUM(I239:I241)</f>
        <v>0</v>
      </c>
      <c r="J242" s="735">
        <f t="shared" si="66"/>
        <v>0</v>
      </c>
      <c r="K242" s="736">
        <f t="shared" si="66"/>
        <v>13</v>
      </c>
      <c r="L242" s="737">
        <f t="shared" si="66"/>
        <v>165</v>
      </c>
      <c r="M242" s="738">
        <f t="shared" si="66"/>
        <v>0</v>
      </c>
      <c r="N242" s="818"/>
      <c r="O242" s="74"/>
      <c r="P242" s="75"/>
      <c r="Q242" s="76"/>
      <c r="R242" s="490"/>
      <c r="S242" s="490"/>
      <c r="T242" s="490"/>
      <c r="U242" s="490"/>
      <c r="V242" s="490"/>
      <c r="W242" s="490"/>
      <c r="X242" s="486"/>
      <c r="Y242" s="486"/>
    </row>
    <row r="243" spans="1:25" s="486" customFormat="1" ht="16.149999999999999" customHeight="1">
      <c r="A243" s="2615"/>
      <c r="B243" s="2618"/>
      <c r="C243" s="2621"/>
      <c r="D243" s="2486" t="s">
        <v>445</v>
      </c>
      <c r="E243" s="2624" t="s">
        <v>39</v>
      </c>
      <c r="F243" s="2628" t="s">
        <v>492</v>
      </c>
      <c r="G243" s="520" t="s">
        <v>76</v>
      </c>
      <c r="H243" s="751">
        <f>I243+K243</f>
        <v>0</v>
      </c>
      <c r="I243" s="745">
        <v>0</v>
      </c>
      <c r="J243" s="752"/>
      <c r="K243" s="747">
        <v>0</v>
      </c>
      <c r="L243" s="748">
        <v>0</v>
      </c>
      <c r="M243" s="749">
        <v>0</v>
      </c>
      <c r="N243" s="121" t="s">
        <v>79</v>
      </c>
      <c r="O243" s="105"/>
      <c r="P243" s="106"/>
      <c r="Q243" s="122" t="s">
        <v>40</v>
      </c>
      <c r="R243" s="490"/>
      <c r="S243" s="490"/>
      <c r="T243" s="490"/>
      <c r="U243" s="490"/>
      <c r="V243" s="490"/>
      <c r="W243" s="490"/>
    </row>
    <row r="244" spans="1:25" s="486" customFormat="1" ht="13.9" customHeight="1">
      <c r="A244" s="2616"/>
      <c r="B244" s="2619"/>
      <c r="C244" s="2622"/>
      <c r="D244" s="2495"/>
      <c r="E244" s="2625"/>
      <c r="F244" s="2629"/>
      <c r="G244" s="38" t="s">
        <v>64</v>
      </c>
      <c r="H244" s="739">
        <f>I244+K244</f>
        <v>0</v>
      </c>
      <c r="I244" s="740">
        <v>0</v>
      </c>
      <c r="J244" s="753"/>
      <c r="K244" s="742">
        <v>0</v>
      </c>
      <c r="L244" s="750">
        <v>0</v>
      </c>
      <c r="M244" s="744">
        <v>0</v>
      </c>
      <c r="N244" s="123"/>
      <c r="O244" s="109"/>
      <c r="P244" s="110"/>
      <c r="Q244" s="124"/>
      <c r="R244" s="490"/>
      <c r="S244" s="490"/>
      <c r="T244" s="490"/>
      <c r="U244" s="490"/>
      <c r="V244" s="490"/>
      <c r="W244" s="490"/>
    </row>
    <row r="245" spans="1:25" s="486" customFormat="1" ht="11.45" customHeight="1">
      <c r="A245" s="2616"/>
      <c r="B245" s="2619"/>
      <c r="C245" s="2622"/>
      <c r="D245" s="2495"/>
      <c r="E245" s="2626"/>
      <c r="F245" s="2630"/>
      <c r="G245" s="38" t="s">
        <v>35</v>
      </c>
      <c r="H245" s="739">
        <f>I245+K245</f>
        <v>0</v>
      </c>
      <c r="I245" s="740">
        <v>0</v>
      </c>
      <c r="J245" s="741">
        <v>0</v>
      </c>
      <c r="K245" s="742">
        <v>0</v>
      </c>
      <c r="L245" s="750">
        <v>0</v>
      </c>
      <c r="M245" s="744">
        <v>0</v>
      </c>
      <c r="N245" s="125"/>
      <c r="O245" s="113"/>
      <c r="P245" s="114"/>
      <c r="Q245" s="126"/>
      <c r="R245" s="490"/>
      <c r="S245" s="490"/>
      <c r="T245" s="490"/>
      <c r="U245" s="490"/>
      <c r="V245" s="490"/>
      <c r="W245" s="490"/>
    </row>
    <row r="246" spans="1:25" s="486" customFormat="1" ht="18.600000000000001" customHeight="1" thickBot="1">
      <c r="A246" s="2617"/>
      <c r="B246" s="2620"/>
      <c r="C246" s="2623"/>
      <c r="D246" s="2487"/>
      <c r="E246" s="2627"/>
      <c r="F246" s="2627"/>
      <c r="G246" s="45" t="s">
        <v>12</v>
      </c>
      <c r="H246" s="733">
        <f>SUM(H243:H245)</f>
        <v>0</v>
      </c>
      <c r="I246" s="734">
        <f t="shared" ref="I246:M246" si="67">SUM(I243:I245)</f>
        <v>0</v>
      </c>
      <c r="J246" s="735">
        <f t="shared" si="67"/>
        <v>0</v>
      </c>
      <c r="K246" s="736">
        <f t="shared" si="67"/>
        <v>0</v>
      </c>
      <c r="L246" s="737">
        <f t="shared" si="67"/>
        <v>0</v>
      </c>
      <c r="M246" s="738">
        <f t="shared" si="67"/>
        <v>0</v>
      </c>
      <c r="N246" s="818"/>
      <c r="O246" s="74"/>
      <c r="P246" s="75"/>
      <c r="Q246" s="76"/>
      <c r="R246" s="490"/>
      <c r="S246" s="490"/>
      <c r="T246" s="490"/>
      <c r="U246" s="490"/>
      <c r="V246" s="490"/>
      <c r="W246" s="490"/>
    </row>
    <row r="247" spans="1:25" ht="13.15" customHeight="1">
      <c r="A247" s="2615" t="s">
        <v>13</v>
      </c>
      <c r="B247" s="2618" t="s">
        <v>11</v>
      </c>
      <c r="C247" s="2621" t="s">
        <v>13</v>
      </c>
      <c r="D247" s="2678" t="s">
        <v>126</v>
      </c>
      <c r="E247" s="2624" t="s">
        <v>39</v>
      </c>
      <c r="F247" s="2628" t="s">
        <v>127</v>
      </c>
      <c r="G247" s="693" t="s">
        <v>35</v>
      </c>
      <c r="H247" s="2236">
        <f>I247+K247</f>
        <v>625.5</v>
      </c>
      <c r="I247" s="868">
        <v>0</v>
      </c>
      <c r="J247" s="752"/>
      <c r="K247" s="2237">
        <v>625.5</v>
      </c>
      <c r="L247" s="748">
        <v>0</v>
      </c>
      <c r="M247" s="771">
        <v>0</v>
      </c>
      <c r="N247" s="2715"/>
      <c r="O247" s="128"/>
      <c r="P247" s="129"/>
      <c r="Q247" s="130"/>
      <c r="R247" s="490"/>
      <c r="S247" s="490"/>
      <c r="T247" s="50"/>
      <c r="U247" s="490"/>
      <c r="V247" s="490"/>
      <c r="W247" s="490"/>
      <c r="X247" s="486"/>
      <c r="Y247" s="486"/>
    </row>
    <row r="248" spans="1:25" ht="13.15" customHeight="1">
      <c r="A248" s="2616"/>
      <c r="B248" s="2619"/>
      <c r="C248" s="2622"/>
      <c r="D248" s="2679"/>
      <c r="E248" s="2625"/>
      <c r="F248" s="2629"/>
      <c r="G248" s="694" t="s">
        <v>513</v>
      </c>
      <c r="H248" s="2236">
        <f>I248+K248</f>
        <v>5468</v>
      </c>
      <c r="I248" s="754">
        <v>0</v>
      </c>
      <c r="J248" s="753"/>
      <c r="K248" s="2238">
        <v>5468</v>
      </c>
      <c r="L248" s="750">
        <v>0</v>
      </c>
      <c r="M248" s="772">
        <v>0</v>
      </c>
      <c r="N248" s="2716"/>
      <c r="O248" s="131"/>
      <c r="P248" s="132"/>
      <c r="Q248" s="133"/>
      <c r="R248" s="490"/>
      <c r="S248" s="490"/>
      <c r="T248" s="50"/>
      <c r="U248" s="490"/>
      <c r="V248" s="490"/>
      <c r="W248" s="490"/>
      <c r="X248" s="486"/>
      <c r="Y248" s="486"/>
    </row>
    <row r="249" spans="1:25" ht="38.25">
      <c r="A249" s="2616"/>
      <c r="B249" s="2619"/>
      <c r="C249" s="2622"/>
      <c r="D249" s="2679"/>
      <c r="E249" s="2625"/>
      <c r="F249" s="2629"/>
      <c r="G249" s="15"/>
      <c r="H249" s="756"/>
      <c r="I249" s="784"/>
      <c r="J249" s="758"/>
      <c r="K249" s="785"/>
      <c r="L249" s="803"/>
      <c r="M249" s="773"/>
      <c r="N249" s="888" t="s">
        <v>496</v>
      </c>
      <c r="O249" s="131" t="s">
        <v>40</v>
      </c>
      <c r="P249" s="132" t="s">
        <v>40</v>
      </c>
      <c r="Q249" s="133"/>
      <c r="R249" s="490"/>
      <c r="S249" s="490"/>
      <c r="T249" s="50"/>
      <c r="U249" s="490"/>
      <c r="V249" s="490"/>
      <c r="W249" s="490"/>
      <c r="X249" s="486"/>
      <c r="Y249" s="486"/>
    </row>
    <row r="250" spans="1:25" ht="54.6" customHeight="1">
      <c r="A250" s="2616"/>
      <c r="B250" s="2619"/>
      <c r="C250" s="2622"/>
      <c r="D250" s="2679"/>
      <c r="E250" s="2626"/>
      <c r="F250" s="2626"/>
      <c r="G250" s="15"/>
      <c r="H250" s="756"/>
      <c r="I250" s="757"/>
      <c r="J250" s="758"/>
      <c r="K250" s="759"/>
      <c r="L250" s="804"/>
      <c r="M250" s="773"/>
      <c r="N250" s="137" t="s">
        <v>497</v>
      </c>
      <c r="O250" s="134" t="s">
        <v>40</v>
      </c>
      <c r="P250" s="135" t="s">
        <v>40</v>
      </c>
      <c r="Q250" s="136" t="s">
        <v>40</v>
      </c>
      <c r="R250" s="490"/>
      <c r="S250" s="490"/>
      <c r="T250" s="50"/>
      <c r="U250" s="490"/>
      <c r="V250" s="490"/>
      <c r="W250" s="490"/>
      <c r="X250" s="486"/>
      <c r="Y250" s="486"/>
    </row>
    <row r="251" spans="1:25" ht="16.149999999999999" customHeight="1">
      <c r="A251" s="2616"/>
      <c r="B251" s="2619"/>
      <c r="C251" s="2622"/>
      <c r="D251" s="2679"/>
      <c r="E251" s="2626"/>
      <c r="F251" s="2626"/>
      <c r="G251" s="15"/>
      <c r="H251" s="756"/>
      <c r="I251" s="757"/>
      <c r="J251" s="758"/>
      <c r="K251" s="759"/>
      <c r="L251" s="804"/>
      <c r="M251" s="773"/>
      <c r="N251" s="137" t="s">
        <v>417</v>
      </c>
      <c r="O251" s="134" t="s">
        <v>40</v>
      </c>
      <c r="P251" s="135"/>
      <c r="Q251" s="136"/>
      <c r="R251" s="490"/>
      <c r="S251" s="490"/>
      <c r="T251" s="50"/>
      <c r="U251" s="490"/>
      <c r="V251" s="490"/>
      <c r="W251" s="490"/>
      <c r="X251" s="486"/>
      <c r="Y251" s="486"/>
    </row>
    <row r="252" spans="1:25" ht="16.899999999999999" customHeight="1">
      <c r="A252" s="2616"/>
      <c r="B252" s="2619"/>
      <c r="C252" s="2622"/>
      <c r="D252" s="2679"/>
      <c r="E252" s="2626"/>
      <c r="F252" s="2626"/>
      <c r="G252" s="15"/>
      <c r="H252" s="756"/>
      <c r="I252" s="757"/>
      <c r="J252" s="758"/>
      <c r="K252" s="759"/>
      <c r="L252" s="804"/>
      <c r="M252" s="773"/>
      <c r="N252" s="137" t="s">
        <v>418</v>
      </c>
      <c r="O252" s="134" t="s">
        <v>40</v>
      </c>
      <c r="P252" s="135"/>
      <c r="Q252" s="136"/>
      <c r="R252" s="490"/>
      <c r="S252" s="490"/>
      <c r="T252" s="50"/>
      <c r="U252" s="490"/>
      <c r="V252" s="490"/>
      <c r="W252" s="490"/>
      <c r="X252" s="486"/>
      <c r="Y252" s="486"/>
    </row>
    <row r="253" spans="1:25" ht="27.6" customHeight="1">
      <c r="A253" s="2616"/>
      <c r="B253" s="2619"/>
      <c r="C253" s="2622"/>
      <c r="D253" s="2679"/>
      <c r="E253" s="2626"/>
      <c r="F253" s="2626"/>
      <c r="G253" s="15"/>
      <c r="H253" s="756"/>
      <c r="I253" s="757"/>
      <c r="J253" s="758"/>
      <c r="K253" s="759"/>
      <c r="L253" s="804"/>
      <c r="M253" s="773"/>
      <c r="N253" s="137" t="s">
        <v>129</v>
      </c>
      <c r="O253" s="134" t="s">
        <v>40</v>
      </c>
      <c r="P253" s="135" t="s">
        <v>40</v>
      </c>
      <c r="Q253" s="136"/>
      <c r="R253" s="490"/>
      <c r="S253" s="490"/>
      <c r="T253" s="50"/>
      <c r="U253" s="490"/>
      <c r="V253" s="490"/>
      <c r="W253" s="490"/>
      <c r="X253" s="486"/>
      <c r="Y253" s="486"/>
    </row>
    <row r="254" spans="1:25" ht="16.899999999999999" customHeight="1">
      <c r="A254" s="2616"/>
      <c r="B254" s="2619"/>
      <c r="C254" s="2622"/>
      <c r="D254" s="2679"/>
      <c r="E254" s="2626"/>
      <c r="F254" s="2626"/>
      <c r="G254" s="15"/>
      <c r="H254" s="756"/>
      <c r="I254" s="757"/>
      <c r="J254" s="758"/>
      <c r="K254" s="759"/>
      <c r="L254" s="804"/>
      <c r="M254" s="773"/>
      <c r="N254" s="137" t="s">
        <v>499</v>
      </c>
      <c r="O254" s="134" t="s">
        <v>40</v>
      </c>
      <c r="P254" s="135" t="s">
        <v>40</v>
      </c>
      <c r="Q254" s="136"/>
      <c r="R254" s="490"/>
      <c r="S254" s="490"/>
      <c r="T254" s="50"/>
      <c r="U254" s="490"/>
      <c r="V254" s="490"/>
      <c r="W254" s="490"/>
      <c r="X254" s="486"/>
      <c r="Y254" s="486"/>
    </row>
    <row r="255" spans="1:25" ht="28.9" customHeight="1">
      <c r="A255" s="2616"/>
      <c r="B255" s="2619"/>
      <c r="C255" s="2622"/>
      <c r="D255" s="2679"/>
      <c r="E255" s="2626"/>
      <c r="F255" s="2626"/>
      <c r="G255" s="15"/>
      <c r="H255" s="756"/>
      <c r="I255" s="757"/>
      <c r="J255" s="758"/>
      <c r="K255" s="759"/>
      <c r="L255" s="804"/>
      <c r="M255" s="773"/>
      <c r="N255" s="137" t="s">
        <v>500</v>
      </c>
      <c r="O255" s="134" t="s">
        <v>40</v>
      </c>
      <c r="P255" s="135" t="s">
        <v>40</v>
      </c>
      <c r="Q255" s="136"/>
      <c r="R255" s="490"/>
      <c r="S255" s="490"/>
      <c r="T255" s="50"/>
      <c r="U255" s="490"/>
      <c r="V255" s="490"/>
      <c r="W255" s="490"/>
      <c r="X255" s="486"/>
      <c r="Y255" s="486"/>
    </row>
    <row r="256" spans="1:25" ht="26.45" customHeight="1">
      <c r="A256" s="2616"/>
      <c r="B256" s="2619"/>
      <c r="C256" s="2622"/>
      <c r="D256" s="2679"/>
      <c r="E256" s="2626"/>
      <c r="F256" s="2626"/>
      <c r="G256" s="15"/>
      <c r="H256" s="756"/>
      <c r="I256" s="757"/>
      <c r="J256" s="758"/>
      <c r="K256" s="759"/>
      <c r="L256" s="804"/>
      <c r="M256" s="773"/>
      <c r="N256" s="137" t="s">
        <v>501</v>
      </c>
      <c r="O256" s="134" t="s">
        <v>40</v>
      </c>
      <c r="P256" s="135" t="s">
        <v>40</v>
      </c>
      <c r="Q256" s="136"/>
      <c r="R256" s="490"/>
      <c r="S256" s="490"/>
      <c r="T256" s="50"/>
      <c r="U256" s="490"/>
      <c r="V256" s="490"/>
      <c r="W256" s="490"/>
      <c r="X256" s="486"/>
      <c r="Y256" s="486"/>
    </row>
    <row r="257" spans="1:25" ht="67.150000000000006" customHeight="1">
      <c r="A257" s="2616"/>
      <c r="B257" s="2619"/>
      <c r="C257" s="2622"/>
      <c r="D257" s="2679"/>
      <c r="E257" s="2626"/>
      <c r="F257" s="2626"/>
      <c r="G257" s="15"/>
      <c r="H257" s="756"/>
      <c r="I257" s="757"/>
      <c r="J257" s="758"/>
      <c r="K257" s="759"/>
      <c r="L257" s="804"/>
      <c r="M257" s="773"/>
      <c r="N257" s="137" t="s">
        <v>333</v>
      </c>
      <c r="O257" s="134" t="s">
        <v>40</v>
      </c>
      <c r="P257" s="135" t="s">
        <v>40</v>
      </c>
      <c r="Q257" s="136"/>
      <c r="R257" s="490"/>
      <c r="S257" s="490"/>
      <c r="T257" s="50"/>
      <c r="U257" s="490"/>
      <c r="V257" s="490"/>
      <c r="W257" s="490"/>
      <c r="X257" s="486"/>
      <c r="Y257" s="486"/>
    </row>
    <row r="258" spans="1:25" ht="27" customHeight="1">
      <c r="A258" s="2616"/>
      <c r="B258" s="2619"/>
      <c r="C258" s="2622"/>
      <c r="D258" s="2679"/>
      <c r="E258" s="2626"/>
      <c r="F258" s="2626"/>
      <c r="G258" s="15"/>
      <c r="H258" s="756"/>
      <c r="I258" s="757"/>
      <c r="J258" s="758"/>
      <c r="K258" s="759"/>
      <c r="L258" s="804"/>
      <c r="M258" s="773"/>
      <c r="N258" s="138" t="s">
        <v>502</v>
      </c>
      <c r="O258" s="682" t="s">
        <v>40</v>
      </c>
      <c r="P258" s="683" t="s">
        <v>40</v>
      </c>
      <c r="Q258" s="684"/>
      <c r="R258" s="490"/>
      <c r="S258" s="490"/>
      <c r="T258" s="50"/>
      <c r="U258" s="490"/>
      <c r="V258" s="490"/>
      <c r="W258" s="490"/>
      <c r="X258" s="486"/>
      <c r="Y258" s="486"/>
    </row>
    <row r="259" spans="1:25" s="486" customFormat="1" ht="26.45" customHeight="1">
      <c r="A259" s="2616"/>
      <c r="B259" s="2619"/>
      <c r="C259" s="2622"/>
      <c r="D259" s="2679"/>
      <c r="E259" s="2626"/>
      <c r="F259" s="2626"/>
      <c r="G259" s="15"/>
      <c r="H259" s="756"/>
      <c r="I259" s="757"/>
      <c r="J259" s="758"/>
      <c r="K259" s="759"/>
      <c r="L259" s="804"/>
      <c r="M259" s="773"/>
      <c r="N259" s="139" t="s">
        <v>507</v>
      </c>
      <c r="O259" s="682" t="s">
        <v>40</v>
      </c>
      <c r="P259" s="683" t="s">
        <v>40</v>
      </c>
      <c r="Q259" s="684"/>
      <c r="R259" s="490"/>
      <c r="S259" s="490"/>
      <c r="T259" s="50"/>
      <c r="U259" s="490"/>
      <c r="V259" s="490"/>
      <c r="W259" s="490"/>
    </row>
    <row r="260" spans="1:25" s="486" customFormat="1" ht="28.9" customHeight="1">
      <c r="A260" s="2616"/>
      <c r="B260" s="2619"/>
      <c r="C260" s="2622"/>
      <c r="D260" s="2679"/>
      <c r="E260" s="2626"/>
      <c r="F260" s="2626"/>
      <c r="G260" s="15"/>
      <c r="H260" s="756"/>
      <c r="I260" s="757"/>
      <c r="J260" s="758"/>
      <c r="K260" s="759"/>
      <c r="L260" s="804"/>
      <c r="M260" s="773"/>
      <c r="N260" s="139" t="s">
        <v>503</v>
      </c>
      <c r="O260" s="682"/>
      <c r="P260" s="683" t="s">
        <v>40</v>
      </c>
      <c r="Q260" s="684" t="s">
        <v>40</v>
      </c>
      <c r="R260" s="490"/>
      <c r="S260" s="490"/>
      <c r="T260" s="50"/>
      <c r="U260" s="490"/>
      <c r="V260" s="490"/>
      <c r="W260" s="490"/>
    </row>
    <row r="261" spans="1:25" s="486" customFormat="1" ht="26.45" customHeight="1">
      <c r="A261" s="2616"/>
      <c r="B261" s="2619"/>
      <c r="C261" s="2622"/>
      <c r="D261" s="2679"/>
      <c r="E261" s="2626"/>
      <c r="F261" s="2626"/>
      <c r="G261" s="15"/>
      <c r="H261" s="756"/>
      <c r="I261" s="757"/>
      <c r="J261" s="758"/>
      <c r="K261" s="759"/>
      <c r="L261" s="804"/>
      <c r="M261" s="773"/>
      <c r="N261" s="139" t="s">
        <v>504</v>
      </c>
      <c r="O261" s="682" t="s">
        <v>40</v>
      </c>
      <c r="P261" s="683" t="s">
        <v>40</v>
      </c>
      <c r="Q261" s="684"/>
      <c r="R261" s="490"/>
      <c r="S261" s="490"/>
      <c r="T261" s="50"/>
      <c r="U261" s="490"/>
      <c r="V261" s="490"/>
      <c r="W261" s="490"/>
    </row>
    <row r="262" spans="1:25" s="486" customFormat="1" ht="26.45" customHeight="1">
      <c r="A262" s="2616"/>
      <c r="B262" s="2619"/>
      <c r="C262" s="2622"/>
      <c r="D262" s="2679"/>
      <c r="E262" s="2626"/>
      <c r="F262" s="2626"/>
      <c r="G262" s="15"/>
      <c r="H262" s="756"/>
      <c r="I262" s="757"/>
      <c r="J262" s="758"/>
      <c r="K262" s="759"/>
      <c r="L262" s="804"/>
      <c r="M262" s="773"/>
      <c r="N262" s="139" t="s">
        <v>505</v>
      </c>
      <c r="O262" s="682"/>
      <c r="P262" s="683" t="s">
        <v>40</v>
      </c>
      <c r="Q262" s="684" t="s">
        <v>40</v>
      </c>
      <c r="R262" s="490"/>
      <c r="S262" s="490"/>
      <c r="T262" s="50"/>
      <c r="U262" s="490"/>
      <c r="V262" s="490"/>
      <c r="W262" s="490"/>
    </row>
    <row r="263" spans="1:25" s="486" customFormat="1" ht="24.6" customHeight="1">
      <c r="A263" s="2616"/>
      <c r="B263" s="2619"/>
      <c r="C263" s="2622"/>
      <c r="D263" s="2679"/>
      <c r="E263" s="2626"/>
      <c r="F263" s="2626"/>
      <c r="G263" s="15"/>
      <c r="H263" s="756"/>
      <c r="I263" s="757"/>
      <c r="J263" s="758"/>
      <c r="K263" s="759"/>
      <c r="L263" s="804"/>
      <c r="M263" s="773"/>
      <c r="N263" s="139" t="s">
        <v>508</v>
      </c>
      <c r="O263" s="682" t="s">
        <v>40</v>
      </c>
      <c r="P263" s="683" t="s">
        <v>40</v>
      </c>
      <c r="Q263" s="684"/>
      <c r="R263" s="490"/>
      <c r="S263" s="490"/>
      <c r="T263" s="50"/>
      <c r="U263" s="490"/>
      <c r="V263" s="490"/>
      <c r="W263" s="490"/>
    </row>
    <row r="264" spans="1:25" ht="26.45" customHeight="1">
      <c r="A264" s="2616"/>
      <c r="B264" s="2619"/>
      <c r="C264" s="2622"/>
      <c r="D264" s="2679"/>
      <c r="E264" s="2626"/>
      <c r="F264" s="2626"/>
      <c r="G264" s="15"/>
      <c r="H264" s="756"/>
      <c r="I264" s="757"/>
      <c r="J264" s="758"/>
      <c r="K264" s="759"/>
      <c r="L264" s="804"/>
      <c r="M264" s="773"/>
      <c r="N264" s="139" t="s">
        <v>506</v>
      </c>
      <c r="O264" s="682" t="s">
        <v>40</v>
      </c>
      <c r="P264" s="683" t="s">
        <v>40</v>
      </c>
      <c r="Q264" s="684"/>
      <c r="R264" s="490"/>
      <c r="S264" s="490"/>
      <c r="T264" s="50"/>
      <c r="U264" s="490"/>
      <c r="V264" s="490"/>
      <c r="W264" s="490"/>
      <c r="X264" s="486"/>
      <c r="Y264" s="486"/>
    </row>
    <row r="265" spans="1:25" s="486" customFormat="1" ht="51" customHeight="1">
      <c r="A265" s="2616"/>
      <c r="B265" s="2619"/>
      <c r="C265" s="2622"/>
      <c r="D265" s="2679"/>
      <c r="E265" s="2626"/>
      <c r="F265" s="2626"/>
      <c r="G265" s="15"/>
      <c r="H265" s="756"/>
      <c r="I265" s="757"/>
      <c r="J265" s="758"/>
      <c r="K265" s="759"/>
      <c r="L265" s="804"/>
      <c r="M265" s="773"/>
      <c r="N265" s="339" t="s">
        <v>334</v>
      </c>
      <c r="O265" s="134" t="s">
        <v>40</v>
      </c>
      <c r="P265" s="135" t="s">
        <v>40</v>
      </c>
      <c r="Q265" s="136"/>
      <c r="R265" s="490"/>
      <c r="S265" s="490"/>
      <c r="T265" s="50"/>
      <c r="U265" s="490"/>
      <c r="V265" s="490"/>
      <c r="W265" s="490"/>
    </row>
    <row r="266" spans="1:25" s="486" customFormat="1" ht="42.6" customHeight="1">
      <c r="A266" s="2616"/>
      <c r="B266" s="2619"/>
      <c r="C266" s="2622"/>
      <c r="D266" s="2679"/>
      <c r="E266" s="2626"/>
      <c r="F266" s="2626"/>
      <c r="G266" s="15"/>
      <c r="H266" s="756"/>
      <c r="I266" s="757"/>
      <c r="J266" s="758"/>
      <c r="K266" s="759"/>
      <c r="L266" s="804"/>
      <c r="M266" s="773"/>
      <c r="N266" s="484" t="s">
        <v>498</v>
      </c>
      <c r="O266" s="140" t="s">
        <v>40</v>
      </c>
      <c r="P266" s="141" t="s">
        <v>40</v>
      </c>
      <c r="Q266" s="142"/>
      <c r="R266" s="490"/>
      <c r="S266" s="490"/>
      <c r="T266" s="50"/>
      <c r="U266" s="490"/>
      <c r="V266" s="490"/>
      <c r="W266" s="490"/>
    </row>
    <row r="267" spans="1:25" ht="39.6" customHeight="1">
      <c r="A267" s="2616"/>
      <c r="B267" s="2619"/>
      <c r="C267" s="2622"/>
      <c r="D267" s="2679"/>
      <c r="E267" s="2626"/>
      <c r="F267" s="2626"/>
      <c r="G267" s="15"/>
      <c r="H267" s="756"/>
      <c r="I267" s="757"/>
      <c r="J267" s="758"/>
      <c r="K267" s="759"/>
      <c r="L267" s="804"/>
      <c r="M267" s="773"/>
      <c r="N267" s="139" t="s">
        <v>335</v>
      </c>
      <c r="O267" s="140"/>
      <c r="P267" s="141" t="s">
        <v>40</v>
      </c>
      <c r="Q267" s="142" t="s">
        <v>40</v>
      </c>
      <c r="R267" s="490"/>
      <c r="S267" s="490"/>
      <c r="T267" s="50"/>
      <c r="U267" s="490"/>
      <c r="V267" s="490"/>
      <c r="W267" s="490"/>
      <c r="X267" s="486"/>
      <c r="Y267" s="486"/>
    </row>
    <row r="268" spans="1:25" ht="38.25">
      <c r="A268" s="2616"/>
      <c r="B268" s="2619"/>
      <c r="C268" s="2622"/>
      <c r="D268" s="2679"/>
      <c r="E268" s="2626"/>
      <c r="F268" s="2626"/>
      <c r="G268" s="15"/>
      <c r="H268" s="756"/>
      <c r="I268" s="757"/>
      <c r="J268" s="758"/>
      <c r="K268" s="759"/>
      <c r="L268" s="804"/>
      <c r="M268" s="773"/>
      <c r="N268" s="143" t="s">
        <v>336</v>
      </c>
      <c r="O268" s="144" t="s">
        <v>40</v>
      </c>
      <c r="P268" s="145" t="s">
        <v>40</v>
      </c>
      <c r="Q268" s="146" t="s">
        <v>40</v>
      </c>
      <c r="R268" s="490"/>
      <c r="S268" s="490"/>
      <c r="T268" s="50"/>
      <c r="U268" s="490"/>
      <c r="V268" s="490"/>
      <c r="W268" s="490"/>
      <c r="X268" s="486"/>
      <c r="Y268" s="486"/>
    </row>
    <row r="269" spans="1:25" ht="79.900000000000006" customHeight="1">
      <c r="A269" s="2616"/>
      <c r="B269" s="2619"/>
      <c r="C269" s="2622"/>
      <c r="D269" s="2679"/>
      <c r="E269" s="2626"/>
      <c r="F269" s="2626"/>
      <c r="G269" s="15"/>
      <c r="H269" s="756"/>
      <c r="I269" s="757"/>
      <c r="J269" s="758"/>
      <c r="K269" s="759"/>
      <c r="L269" s="804"/>
      <c r="M269" s="773"/>
      <c r="N269" s="125" t="s">
        <v>130</v>
      </c>
      <c r="O269" s="147"/>
      <c r="P269" s="148" t="s">
        <v>40</v>
      </c>
      <c r="Q269" s="149" t="s">
        <v>40</v>
      </c>
      <c r="R269" s="490"/>
      <c r="S269" s="490"/>
      <c r="T269" s="50"/>
      <c r="U269" s="490"/>
      <c r="V269" s="490"/>
      <c r="W269" s="490"/>
      <c r="X269" s="486"/>
      <c r="Y269" s="486"/>
    </row>
    <row r="270" spans="1:25" s="486" customFormat="1" ht="72" customHeight="1">
      <c r="A270" s="2616"/>
      <c r="B270" s="2619"/>
      <c r="C270" s="2622"/>
      <c r="D270" s="2679"/>
      <c r="E270" s="2626"/>
      <c r="F270" s="2626"/>
      <c r="G270" s="15"/>
      <c r="H270" s="756"/>
      <c r="I270" s="757"/>
      <c r="J270" s="758"/>
      <c r="K270" s="1031"/>
      <c r="L270" s="804"/>
      <c r="M270" s="773"/>
      <c r="N270" s="125" t="s">
        <v>578</v>
      </c>
      <c r="O270" s="147" t="s">
        <v>40</v>
      </c>
      <c r="P270" s="148" t="s">
        <v>40</v>
      </c>
      <c r="Q270" s="149"/>
      <c r="R270" s="490"/>
      <c r="S270" s="490"/>
      <c r="T270" s="50"/>
      <c r="U270" s="490"/>
      <c r="V270" s="490"/>
      <c r="W270" s="490"/>
    </row>
    <row r="271" spans="1:25" s="486" customFormat="1" ht="25.9" customHeight="1">
      <c r="A271" s="2616"/>
      <c r="B271" s="2619"/>
      <c r="C271" s="2622"/>
      <c r="D271" s="2679"/>
      <c r="E271" s="2626"/>
      <c r="F271" s="2626"/>
      <c r="G271" s="15"/>
      <c r="H271" s="756"/>
      <c r="I271" s="757"/>
      <c r="J271" s="758"/>
      <c r="K271" s="1031"/>
      <c r="L271" s="804"/>
      <c r="M271" s="773"/>
      <c r="N271" s="1171" t="s">
        <v>634</v>
      </c>
      <c r="O271" s="1161" t="s">
        <v>40</v>
      </c>
      <c r="P271" s="1162"/>
      <c r="Q271" s="1163"/>
      <c r="R271" s="490"/>
      <c r="S271" s="490"/>
      <c r="T271" s="50"/>
      <c r="U271" s="490"/>
      <c r="V271" s="490"/>
      <c r="W271" s="490"/>
    </row>
    <row r="272" spans="1:25" s="486" customFormat="1" ht="38.450000000000003" customHeight="1" thickBot="1">
      <c r="A272" s="2616"/>
      <c r="B272" s="2619"/>
      <c r="C272" s="2622"/>
      <c r="D272" s="2679"/>
      <c r="E272" s="2626"/>
      <c r="F272" s="2626"/>
      <c r="G272" s="15"/>
      <c r="H272" s="756"/>
      <c r="I272" s="757"/>
      <c r="J272" s="758"/>
      <c r="K272" s="1031"/>
      <c r="L272" s="804"/>
      <c r="M272" s="773"/>
      <c r="N272" s="1171" t="s">
        <v>999</v>
      </c>
      <c r="O272" s="1161" t="s">
        <v>40</v>
      </c>
      <c r="P272" s="1162"/>
      <c r="Q272" s="1163"/>
      <c r="R272" s="490"/>
      <c r="S272" s="490"/>
      <c r="T272" s="50"/>
      <c r="U272" s="490"/>
      <c r="V272" s="490"/>
      <c r="W272" s="490"/>
    </row>
    <row r="273" spans="1:25" ht="19.899999999999999" customHeight="1" thickBot="1">
      <c r="A273" s="2617"/>
      <c r="B273" s="2620"/>
      <c r="C273" s="2623"/>
      <c r="D273" s="2680"/>
      <c r="E273" s="2627"/>
      <c r="F273" s="2627"/>
      <c r="G273" s="45" t="s">
        <v>12</v>
      </c>
      <c r="H273" s="733">
        <f t="shared" ref="H273:M273" si="68">SUM(H247:H249)</f>
        <v>6093.5</v>
      </c>
      <c r="I273" s="734">
        <f t="shared" si="68"/>
        <v>0</v>
      </c>
      <c r="J273" s="735">
        <f t="shared" si="68"/>
        <v>0</v>
      </c>
      <c r="K273" s="805">
        <f t="shared" si="68"/>
        <v>6093.5</v>
      </c>
      <c r="L273" s="775">
        <f t="shared" si="68"/>
        <v>0</v>
      </c>
      <c r="M273" s="779">
        <f t="shared" si="68"/>
        <v>0</v>
      </c>
      <c r="N273" s="150"/>
      <c r="O273" s="74"/>
      <c r="P273" s="75"/>
      <c r="Q273" s="49"/>
      <c r="R273" s="490"/>
      <c r="S273" s="490"/>
      <c r="T273" s="50"/>
      <c r="U273" s="490"/>
      <c r="V273" s="490"/>
      <c r="W273" s="490"/>
      <c r="X273" s="486"/>
      <c r="Y273" s="486"/>
    </row>
    <row r="274" spans="1:25" ht="14.45" customHeight="1" thickBot="1">
      <c r="A274" s="32" t="s">
        <v>13</v>
      </c>
      <c r="B274" s="86" t="s">
        <v>11</v>
      </c>
      <c r="C274" s="2632" t="s">
        <v>14</v>
      </c>
      <c r="D274" s="2633"/>
      <c r="E274" s="2633"/>
      <c r="F274" s="2633"/>
      <c r="G274" s="2634"/>
      <c r="H274" s="768">
        <f t="shared" ref="H274:M274" si="69">H180+H184+H188+H193+H197+H205+H209+H213+H218+H222+H226+H273+H201+H230+H242+H234+H238</f>
        <v>11874.099999999999</v>
      </c>
      <c r="I274" s="768">
        <f t="shared" si="69"/>
        <v>1599.3</v>
      </c>
      <c r="J274" s="768">
        <f t="shared" si="69"/>
        <v>13.9</v>
      </c>
      <c r="K274" s="768">
        <f t="shared" si="69"/>
        <v>10274.800000000001</v>
      </c>
      <c r="L274" s="768">
        <f t="shared" si="69"/>
        <v>2395.4</v>
      </c>
      <c r="M274" s="768">
        <f t="shared" si="69"/>
        <v>549.6</v>
      </c>
      <c r="N274" s="87"/>
      <c r="O274" s="151"/>
      <c r="P274" s="151"/>
      <c r="Q274" s="152"/>
      <c r="R274" s="490"/>
      <c r="S274" s="490"/>
      <c r="T274" s="50"/>
      <c r="U274" s="490"/>
      <c r="V274" s="490"/>
      <c r="W274" s="490"/>
      <c r="X274" s="486"/>
      <c r="Y274" s="486"/>
    </row>
    <row r="275" spans="1:25" ht="13.9" customHeight="1" thickBot="1">
      <c r="A275" s="32" t="s">
        <v>13</v>
      </c>
      <c r="B275" s="33" t="s">
        <v>13</v>
      </c>
      <c r="C275" s="2653" t="s">
        <v>131</v>
      </c>
      <c r="D275" s="2654"/>
      <c r="E275" s="2654"/>
      <c r="F275" s="2654"/>
      <c r="G275" s="2654"/>
      <c r="H275" s="2654"/>
      <c r="I275" s="2654"/>
      <c r="J275" s="2654"/>
      <c r="K275" s="2654"/>
      <c r="L275" s="2654"/>
      <c r="M275" s="2654"/>
      <c r="N275" s="2654"/>
      <c r="O275" s="2654"/>
      <c r="P275" s="2654"/>
      <c r="Q275" s="2655"/>
      <c r="R275" s="490"/>
      <c r="S275" s="490"/>
      <c r="T275" s="50"/>
      <c r="U275" s="490"/>
      <c r="V275" s="490"/>
      <c r="W275" s="490"/>
      <c r="X275" s="486"/>
      <c r="Y275" s="486"/>
    </row>
    <row r="276" spans="1:25" ht="13.15" customHeight="1">
      <c r="A276" s="2615" t="s">
        <v>13</v>
      </c>
      <c r="B276" s="2618" t="s">
        <v>13</v>
      </c>
      <c r="C276" s="2621" t="s">
        <v>11</v>
      </c>
      <c r="D276" s="2678" t="s">
        <v>132</v>
      </c>
      <c r="E276" s="2624" t="s">
        <v>39</v>
      </c>
      <c r="F276" s="2628" t="s">
        <v>63</v>
      </c>
      <c r="G276" s="520" t="s">
        <v>76</v>
      </c>
      <c r="H276" s="771">
        <f>H282+H286+H290+H294+H298+H302+H307+H312+H317+H321+H325+H330+H335+H340+H345+H350+H355+H360+H365+H379+H399+H383+H387+H391+H395+H403+H407</f>
        <v>1367.3</v>
      </c>
      <c r="I276" s="771">
        <f t="shared" ref="I276:M276" si="70">I282+I286+I290+I294+I298+I302+I307+I312+I317+I321+I325+I330+I335+I340+I345+I350+I355+I360+I365+I379+I399+I383+I387+I391+I395+I403+I407</f>
        <v>0</v>
      </c>
      <c r="J276" s="771">
        <f t="shared" si="70"/>
        <v>0</v>
      </c>
      <c r="K276" s="771">
        <f t="shared" si="70"/>
        <v>1367.3</v>
      </c>
      <c r="L276" s="771">
        <f t="shared" si="70"/>
        <v>4692.2000000000007</v>
      </c>
      <c r="M276" s="771">
        <f t="shared" si="70"/>
        <v>1794</v>
      </c>
      <c r="N276" s="51"/>
      <c r="O276" s="66"/>
      <c r="P276" s="67"/>
      <c r="Q276" s="37"/>
      <c r="R276" s="490"/>
      <c r="S276" s="490"/>
      <c r="T276" s="50"/>
      <c r="U276" s="490"/>
      <c r="V276" s="490"/>
      <c r="W276" s="490"/>
      <c r="X276" s="486"/>
      <c r="Y276" s="486"/>
    </row>
    <row r="277" spans="1:25" ht="15" customHeight="1">
      <c r="A277" s="2616"/>
      <c r="B277" s="2619"/>
      <c r="C277" s="2622"/>
      <c r="D277" s="2679"/>
      <c r="E277" s="2625"/>
      <c r="F277" s="2629"/>
      <c r="G277" s="38" t="s">
        <v>64</v>
      </c>
      <c r="H277" s="772">
        <f>H283+H287+H291+H295+H299+H303+H308</f>
        <v>1696.4</v>
      </c>
      <c r="I277" s="772">
        <f t="shared" ref="I277:M277" si="71">I283+I287+I291+I295+I299+I303+I308</f>
        <v>66.900000000000006</v>
      </c>
      <c r="J277" s="772">
        <f t="shared" si="71"/>
        <v>8</v>
      </c>
      <c r="K277" s="772">
        <f t="shared" si="71"/>
        <v>1629.5</v>
      </c>
      <c r="L277" s="772">
        <f t="shared" si="71"/>
        <v>316.3</v>
      </c>
      <c r="M277" s="772">
        <f t="shared" si="71"/>
        <v>0</v>
      </c>
      <c r="N277" s="84"/>
      <c r="O277" s="70"/>
      <c r="P277" s="71"/>
      <c r="Q277" s="42"/>
      <c r="R277" s="490"/>
      <c r="S277" s="490"/>
      <c r="T277" s="50"/>
      <c r="U277" s="490"/>
      <c r="V277" s="490"/>
      <c r="W277" s="490"/>
      <c r="X277" s="486"/>
      <c r="Y277" s="486"/>
    </row>
    <row r="278" spans="1:25" ht="13.15" customHeight="1">
      <c r="A278" s="2616"/>
      <c r="B278" s="2619"/>
      <c r="C278" s="2622"/>
      <c r="D278" s="2679"/>
      <c r="E278" s="2626"/>
      <c r="F278" s="2630"/>
      <c r="G278" s="38" t="s">
        <v>35</v>
      </c>
      <c r="H278" s="772">
        <f>H284+H288+H292+H296+H300+H304+H309+H314+H319+H323+H327+H373+H377+H398+H382+H386+H380+H390+H394+H402+H406+H410</f>
        <v>407.81</v>
      </c>
      <c r="I278" s="772">
        <f t="shared" ref="I278:M278" si="72">I284+I288+I292+I296+I300+I304+I309+I314+I319+I323+I327+I373+I377+I398+I382+I386+I380+I390+I394+I402+I406+I410</f>
        <v>57.81</v>
      </c>
      <c r="J278" s="772">
        <f t="shared" si="72"/>
        <v>7.4</v>
      </c>
      <c r="K278" s="772">
        <f t="shared" si="72"/>
        <v>350</v>
      </c>
      <c r="L278" s="772">
        <f t="shared" si="72"/>
        <v>494.1</v>
      </c>
      <c r="M278" s="772">
        <f t="shared" si="72"/>
        <v>126</v>
      </c>
      <c r="N278" s="84"/>
      <c r="O278" s="82"/>
      <c r="P278" s="83"/>
      <c r="Q278" s="44"/>
      <c r="R278" s="490"/>
      <c r="S278" s="490"/>
      <c r="T278" s="50"/>
      <c r="U278" s="490"/>
      <c r="V278" s="490"/>
      <c r="W278" s="490"/>
      <c r="X278" s="486"/>
      <c r="Y278" s="486"/>
    </row>
    <row r="279" spans="1:25">
      <c r="A279" s="2616"/>
      <c r="B279" s="2619"/>
      <c r="C279" s="2622"/>
      <c r="D279" s="2679"/>
      <c r="E279" s="2626"/>
      <c r="F279" s="2626"/>
      <c r="G279" s="38" t="s">
        <v>513</v>
      </c>
      <c r="H279" s="772">
        <f>H313+H318+H384+H388+H400+H392+H396+H404+H408</f>
        <v>1945</v>
      </c>
      <c r="I279" s="772">
        <f t="shared" ref="I279:M279" si="73">I313+I318+I384+I388+I400+I392+I396+I404+I408</f>
        <v>0</v>
      </c>
      <c r="J279" s="772">
        <f t="shared" si="73"/>
        <v>0</v>
      </c>
      <c r="K279" s="772">
        <f t="shared" si="73"/>
        <v>1945</v>
      </c>
      <c r="L279" s="772">
        <f t="shared" si="73"/>
        <v>0</v>
      </c>
      <c r="M279" s="772">
        <f t="shared" si="73"/>
        <v>0</v>
      </c>
      <c r="N279" s="84"/>
      <c r="O279" s="82"/>
      <c r="P279" s="83"/>
      <c r="Q279" s="44"/>
      <c r="R279" s="490"/>
      <c r="S279" s="490"/>
      <c r="T279" s="50"/>
      <c r="U279" s="490"/>
      <c r="V279" s="490"/>
      <c r="W279" s="490"/>
      <c r="X279" s="486"/>
      <c r="Y279" s="486"/>
    </row>
    <row r="280" spans="1:25">
      <c r="A280" s="2616"/>
      <c r="B280" s="2619"/>
      <c r="C280" s="2622"/>
      <c r="D280" s="2679"/>
      <c r="E280" s="2626"/>
      <c r="F280" s="2626"/>
      <c r="G280" s="15" t="s">
        <v>51</v>
      </c>
      <c r="H280" s="773">
        <f>H326+H331+H322+H336+H341+H346+H351+H356+H361+H366+H369</f>
        <v>0</v>
      </c>
      <c r="I280" s="773">
        <f t="shared" ref="I280:M280" si="74">I326+I331+I322+I336+I341+I346+I351+I356+I361+I366+I369</f>
        <v>0</v>
      </c>
      <c r="J280" s="773">
        <f t="shared" si="74"/>
        <v>0</v>
      </c>
      <c r="K280" s="773">
        <f t="shared" si="74"/>
        <v>0</v>
      </c>
      <c r="L280" s="773">
        <f t="shared" si="74"/>
        <v>0</v>
      </c>
      <c r="M280" s="773">
        <f t="shared" si="74"/>
        <v>0</v>
      </c>
      <c r="N280" s="84"/>
      <c r="O280" s="82"/>
      <c r="P280" s="83"/>
      <c r="Q280" s="44"/>
      <c r="R280" s="490"/>
      <c r="S280" s="490"/>
      <c r="T280" s="50"/>
      <c r="U280" s="490"/>
      <c r="V280" s="490"/>
      <c r="W280" s="490"/>
      <c r="X280" s="486"/>
      <c r="Y280" s="486"/>
    </row>
    <row r="281" spans="1:25" ht="14.45" customHeight="1" thickBot="1">
      <c r="A281" s="2617"/>
      <c r="B281" s="2620"/>
      <c r="C281" s="2623"/>
      <c r="D281" s="2680"/>
      <c r="E281" s="2627"/>
      <c r="F281" s="2627"/>
      <c r="G281" s="45" t="s">
        <v>12</v>
      </c>
      <c r="H281" s="779">
        <f>H276+H277+H278+H279+H280</f>
        <v>5416.51</v>
      </c>
      <c r="I281" s="805">
        <f t="shared" ref="I281:M281" si="75">I276+I277+I278+I279+I280</f>
        <v>124.71000000000001</v>
      </c>
      <c r="J281" s="805">
        <f t="shared" si="75"/>
        <v>15.4</v>
      </c>
      <c r="K281" s="736">
        <f t="shared" si="75"/>
        <v>5291.8</v>
      </c>
      <c r="L281" s="733">
        <f t="shared" si="75"/>
        <v>5502.6000000000013</v>
      </c>
      <c r="M281" s="733">
        <f t="shared" si="75"/>
        <v>1920</v>
      </c>
      <c r="N281" s="85"/>
      <c r="O281" s="74"/>
      <c r="P281" s="75"/>
      <c r="Q281" s="49"/>
      <c r="R281" s="490"/>
      <c r="S281" s="490"/>
      <c r="T281" s="50"/>
      <c r="U281" s="490"/>
      <c r="V281" s="490"/>
      <c r="W281" s="490"/>
      <c r="X281" s="486"/>
      <c r="Y281" s="486"/>
    </row>
    <row r="282" spans="1:25" ht="13.15" customHeight="1">
      <c r="A282" s="2615"/>
      <c r="B282" s="2618"/>
      <c r="C282" s="2621"/>
      <c r="D282" s="2486" t="s">
        <v>133</v>
      </c>
      <c r="E282" s="2624" t="s">
        <v>39</v>
      </c>
      <c r="F282" s="2628" t="s">
        <v>484</v>
      </c>
      <c r="G282" s="520" t="s">
        <v>76</v>
      </c>
      <c r="H282" s="751">
        <f>I282+K282</f>
        <v>0</v>
      </c>
      <c r="I282" s="745">
        <v>0</v>
      </c>
      <c r="J282" s="746">
        <v>0</v>
      </c>
      <c r="K282" s="747">
        <v>0</v>
      </c>
      <c r="L282" s="748">
        <v>55.6</v>
      </c>
      <c r="M282" s="749">
        <v>0</v>
      </c>
      <c r="N282" s="51" t="s">
        <v>79</v>
      </c>
      <c r="O282" s="66"/>
      <c r="P282" s="67" t="s">
        <v>40</v>
      </c>
      <c r="Q282" s="37"/>
      <c r="R282" s="490"/>
      <c r="S282" s="490"/>
      <c r="T282" s="50"/>
      <c r="U282" s="490"/>
      <c r="V282" s="490"/>
      <c r="W282" s="490"/>
      <c r="X282" s="486"/>
      <c r="Y282" s="486"/>
    </row>
    <row r="283" spans="1:25">
      <c r="A283" s="2616"/>
      <c r="B283" s="2619"/>
      <c r="C283" s="2622"/>
      <c r="D283" s="2495"/>
      <c r="E283" s="2625"/>
      <c r="F283" s="2629"/>
      <c r="G283" s="38" t="s">
        <v>64</v>
      </c>
      <c r="H283" s="739">
        <f>I283+K283</f>
        <v>701.8</v>
      </c>
      <c r="I283" s="740">
        <v>3.9</v>
      </c>
      <c r="J283" s="741">
        <v>2.5</v>
      </c>
      <c r="K283" s="742">
        <v>697.9</v>
      </c>
      <c r="L283" s="750">
        <v>315.60000000000002</v>
      </c>
      <c r="M283" s="744">
        <v>0</v>
      </c>
      <c r="N283" s="84"/>
      <c r="O283" s="70"/>
      <c r="P283" s="71"/>
      <c r="Q283" s="42"/>
      <c r="R283" s="490"/>
      <c r="S283" s="490"/>
      <c r="T283" s="50"/>
      <c r="U283" s="490"/>
      <c r="V283" s="490"/>
      <c r="W283" s="490"/>
      <c r="X283" s="486"/>
      <c r="Y283" s="486"/>
    </row>
    <row r="284" spans="1:25">
      <c r="A284" s="2616"/>
      <c r="B284" s="2619"/>
      <c r="C284" s="2622"/>
      <c r="D284" s="2495"/>
      <c r="E284" s="2626"/>
      <c r="F284" s="2630"/>
      <c r="G284" s="38" t="s">
        <v>35</v>
      </c>
      <c r="H284" s="739">
        <f>I284+K284</f>
        <v>0.9</v>
      </c>
      <c r="I284" s="740">
        <v>0.9</v>
      </c>
      <c r="J284" s="741">
        <v>0.5</v>
      </c>
      <c r="K284" s="742">
        <v>0</v>
      </c>
      <c r="L284" s="750">
        <v>0</v>
      </c>
      <c r="M284" s="744">
        <v>0</v>
      </c>
      <c r="N284" s="84"/>
      <c r="O284" s="82"/>
      <c r="P284" s="83"/>
      <c r="Q284" s="44"/>
      <c r="R284" s="490"/>
      <c r="S284" s="490"/>
      <c r="T284" s="50"/>
      <c r="U284" s="490"/>
      <c r="V284" s="490"/>
      <c r="W284" s="490"/>
      <c r="X284" s="486"/>
      <c r="Y284" s="486"/>
    </row>
    <row r="285" spans="1:25" ht="15.6" customHeight="1" thickBot="1">
      <c r="A285" s="2617"/>
      <c r="B285" s="2620"/>
      <c r="C285" s="2623"/>
      <c r="D285" s="2487"/>
      <c r="E285" s="2627"/>
      <c r="F285" s="2627"/>
      <c r="G285" s="45" t="s">
        <v>12</v>
      </c>
      <c r="H285" s="733">
        <f t="shared" ref="H285:M285" si="76">SUM(H282:H284)</f>
        <v>702.69999999999993</v>
      </c>
      <c r="I285" s="734">
        <f t="shared" si="76"/>
        <v>4.8</v>
      </c>
      <c r="J285" s="735">
        <f t="shared" si="76"/>
        <v>3</v>
      </c>
      <c r="K285" s="736">
        <f t="shared" si="76"/>
        <v>697.9</v>
      </c>
      <c r="L285" s="737">
        <f t="shared" si="76"/>
        <v>371.20000000000005</v>
      </c>
      <c r="M285" s="738">
        <f t="shared" si="76"/>
        <v>0</v>
      </c>
      <c r="N285" s="85"/>
      <c r="O285" s="74"/>
      <c r="P285" s="75"/>
      <c r="Q285" s="49"/>
      <c r="R285" s="490"/>
      <c r="S285" s="490"/>
      <c r="T285" s="50"/>
      <c r="U285" s="490"/>
      <c r="V285" s="490"/>
      <c r="W285" s="490"/>
      <c r="X285" s="486"/>
      <c r="Y285" s="486"/>
    </row>
    <row r="286" spans="1:25" ht="13.15" customHeight="1">
      <c r="A286" s="2615"/>
      <c r="B286" s="2618"/>
      <c r="C286" s="2621"/>
      <c r="D286" s="2486" t="s">
        <v>134</v>
      </c>
      <c r="E286" s="2624" t="s">
        <v>39</v>
      </c>
      <c r="F286" s="2628" t="s">
        <v>480</v>
      </c>
      <c r="G286" s="520" t="s">
        <v>76</v>
      </c>
      <c r="H286" s="751">
        <f>I286+K286</f>
        <v>0</v>
      </c>
      <c r="I286" s="745">
        <v>0</v>
      </c>
      <c r="J286" s="752"/>
      <c r="K286" s="747">
        <v>0</v>
      </c>
      <c r="L286" s="748">
        <v>0</v>
      </c>
      <c r="M286" s="749">
        <v>0</v>
      </c>
      <c r="N286" s="51" t="s">
        <v>79</v>
      </c>
      <c r="O286" s="66" t="s">
        <v>40</v>
      </c>
      <c r="P286" s="67"/>
      <c r="Q286" s="37"/>
      <c r="R286" s="490"/>
      <c r="S286" s="490"/>
      <c r="T286" s="50"/>
      <c r="U286" s="490"/>
      <c r="V286" s="490"/>
      <c r="W286" s="490"/>
      <c r="X286" s="486"/>
      <c r="Y286" s="486"/>
    </row>
    <row r="287" spans="1:25">
      <c r="A287" s="2616"/>
      <c r="B287" s="2619"/>
      <c r="C287" s="2622"/>
      <c r="D287" s="2495"/>
      <c r="E287" s="2625"/>
      <c r="F287" s="2629"/>
      <c r="G287" s="38" t="s">
        <v>64</v>
      </c>
      <c r="H287" s="739">
        <f>I287+K287</f>
        <v>0</v>
      </c>
      <c r="I287" s="740">
        <v>0</v>
      </c>
      <c r="J287" s="753"/>
      <c r="K287" s="742">
        <v>0</v>
      </c>
      <c r="L287" s="750">
        <v>0</v>
      </c>
      <c r="M287" s="744">
        <v>0</v>
      </c>
      <c r="N287" s="84"/>
      <c r="O287" s="70"/>
      <c r="P287" s="71"/>
      <c r="Q287" s="42"/>
      <c r="R287" s="490"/>
      <c r="S287" s="490"/>
      <c r="T287" s="50"/>
      <c r="U287" s="490"/>
      <c r="V287" s="490"/>
      <c r="W287" s="490"/>
      <c r="X287" s="486"/>
      <c r="Y287" s="486"/>
    </row>
    <row r="288" spans="1:25">
      <c r="A288" s="2616"/>
      <c r="B288" s="2619"/>
      <c r="C288" s="2622"/>
      <c r="D288" s="2495"/>
      <c r="E288" s="2626"/>
      <c r="F288" s="2630"/>
      <c r="G288" s="38" t="s">
        <v>35</v>
      </c>
      <c r="H288" s="739">
        <f>I288+K288</f>
        <v>0</v>
      </c>
      <c r="I288" s="740">
        <v>0</v>
      </c>
      <c r="J288" s="753"/>
      <c r="K288" s="742">
        <v>0</v>
      </c>
      <c r="L288" s="750">
        <v>180</v>
      </c>
      <c r="M288" s="744">
        <v>0</v>
      </c>
      <c r="N288" s="84"/>
      <c r="O288" s="82"/>
      <c r="P288" s="83"/>
      <c r="Q288" s="44"/>
      <c r="R288" s="490"/>
      <c r="S288" s="490"/>
      <c r="T288" s="50"/>
      <c r="U288" s="490"/>
      <c r="V288" s="490"/>
      <c r="W288" s="490"/>
      <c r="X288" s="486"/>
      <c r="Y288" s="486"/>
    </row>
    <row r="289" spans="1:25" ht="36.6" customHeight="1" thickBot="1">
      <c r="A289" s="2617"/>
      <c r="B289" s="2620"/>
      <c r="C289" s="2623"/>
      <c r="D289" s="2487"/>
      <c r="E289" s="2627"/>
      <c r="F289" s="2627"/>
      <c r="G289" s="45" t="s">
        <v>12</v>
      </c>
      <c r="H289" s="733">
        <f t="shared" ref="H289:M289" si="77">SUM(H286:H288)</f>
        <v>0</v>
      </c>
      <c r="I289" s="734">
        <f t="shared" si="77"/>
        <v>0</v>
      </c>
      <c r="J289" s="735">
        <f t="shared" si="77"/>
        <v>0</v>
      </c>
      <c r="K289" s="736">
        <f t="shared" si="77"/>
        <v>0</v>
      </c>
      <c r="L289" s="737">
        <f t="shared" si="77"/>
        <v>180</v>
      </c>
      <c r="M289" s="738">
        <f t="shared" si="77"/>
        <v>0</v>
      </c>
      <c r="N289" s="85"/>
      <c r="O289" s="74"/>
      <c r="P289" s="75"/>
      <c r="Q289" s="49"/>
      <c r="R289" s="490"/>
      <c r="S289" s="490"/>
      <c r="T289" s="50"/>
      <c r="U289" s="490"/>
      <c r="V289" s="490"/>
      <c r="W289" s="490"/>
      <c r="X289" s="486"/>
      <c r="Y289" s="486"/>
    </row>
    <row r="290" spans="1:25" ht="13.15" customHeight="1">
      <c r="A290" s="2615"/>
      <c r="B290" s="2618"/>
      <c r="C290" s="2621"/>
      <c r="D290" s="2486" t="s">
        <v>135</v>
      </c>
      <c r="E290" s="2624" t="s">
        <v>39</v>
      </c>
      <c r="F290" s="2628" t="s">
        <v>484</v>
      </c>
      <c r="G290" s="520" t="s">
        <v>76</v>
      </c>
      <c r="H290" s="751">
        <f>I290+K290</f>
        <v>0</v>
      </c>
      <c r="I290" s="745">
        <v>0</v>
      </c>
      <c r="J290" s="746">
        <v>0</v>
      </c>
      <c r="K290" s="747">
        <v>0</v>
      </c>
      <c r="L290" s="748">
        <v>0</v>
      </c>
      <c r="M290" s="749">
        <v>0</v>
      </c>
      <c r="N290" s="51" t="s">
        <v>79</v>
      </c>
      <c r="O290" s="66" t="s">
        <v>40</v>
      </c>
      <c r="P290" s="67"/>
      <c r="Q290" s="37"/>
      <c r="R290" s="490"/>
      <c r="S290" s="490"/>
      <c r="T290" s="50"/>
      <c r="U290" s="490"/>
      <c r="V290" s="490"/>
      <c r="W290" s="490"/>
      <c r="X290" s="486"/>
      <c r="Y290" s="486"/>
    </row>
    <row r="291" spans="1:25">
      <c r="A291" s="2616"/>
      <c r="B291" s="2619"/>
      <c r="C291" s="2622"/>
      <c r="D291" s="2495"/>
      <c r="E291" s="2625"/>
      <c r="F291" s="2629"/>
      <c r="G291" s="38" t="s">
        <v>64</v>
      </c>
      <c r="H291" s="739">
        <f>I291+K291</f>
        <v>115.8</v>
      </c>
      <c r="I291" s="740">
        <v>2.8</v>
      </c>
      <c r="J291" s="741">
        <v>0</v>
      </c>
      <c r="K291" s="742">
        <v>113</v>
      </c>
      <c r="L291" s="750">
        <v>0</v>
      </c>
      <c r="M291" s="744">
        <v>0</v>
      </c>
      <c r="N291" s="84"/>
      <c r="O291" s="70"/>
      <c r="P291" s="71"/>
      <c r="Q291" s="42"/>
      <c r="R291" s="490"/>
      <c r="S291" s="490"/>
      <c r="T291" s="50"/>
      <c r="U291" s="490"/>
      <c r="V291" s="490"/>
      <c r="W291" s="490"/>
      <c r="X291" s="486"/>
      <c r="Y291" s="486"/>
    </row>
    <row r="292" spans="1:25">
      <c r="A292" s="2616"/>
      <c r="B292" s="2619"/>
      <c r="C292" s="2622"/>
      <c r="D292" s="2495"/>
      <c r="E292" s="2626"/>
      <c r="F292" s="2630"/>
      <c r="G292" s="38" t="s">
        <v>35</v>
      </c>
      <c r="H292" s="739">
        <f>I292+K292</f>
        <v>0</v>
      </c>
      <c r="I292" s="740">
        <v>0</v>
      </c>
      <c r="J292" s="741">
        <v>0</v>
      </c>
      <c r="K292" s="742">
        <v>0</v>
      </c>
      <c r="L292" s="750">
        <v>0</v>
      </c>
      <c r="M292" s="744">
        <v>0</v>
      </c>
      <c r="N292" s="153"/>
      <c r="O292" s="154"/>
      <c r="P292" s="83"/>
      <c r="Q292" s="44"/>
      <c r="R292" s="490"/>
      <c r="S292" s="490"/>
      <c r="T292" s="50"/>
      <c r="U292" s="490"/>
      <c r="V292" s="490"/>
      <c r="W292" s="490"/>
      <c r="X292" s="486"/>
      <c r="Y292" s="486"/>
    </row>
    <row r="293" spans="1:25" ht="21" customHeight="1" thickBot="1">
      <c r="A293" s="2617"/>
      <c r="B293" s="2620"/>
      <c r="C293" s="2623"/>
      <c r="D293" s="2487"/>
      <c r="E293" s="2627"/>
      <c r="F293" s="2627"/>
      <c r="G293" s="45" t="s">
        <v>12</v>
      </c>
      <c r="H293" s="733">
        <f>SUM(H290:H292)</f>
        <v>115.8</v>
      </c>
      <c r="I293" s="734">
        <f>SUM(I290:I292)</f>
        <v>2.8</v>
      </c>
      <c r="J293" s="735">
        <f>SUM(J290:J292)</f>
        <v>0</v>
      </c>
      <c r="K293" s="736">
        <f>SUM(K290:K292)</f>
        <v>113</v>
      </c>
      <c r="L293" s="736">
        <f t="shared" ref="L293:M293" si="78">SUM(L290:L292)</f>
        <v>0</v>
      </c>
      <c r="M293" s="736">
        <f t="shared" si="78"/>
        <v>0</v>
      </c>
      <c r="N293" s="85"/>
      <c r="O293" s="74"/>
      <c r="P293" s="75"/>
      <c r="Q293" s="49"/>
      <c r="R293" s="490"/>
      <c r="S293" s="490"/>
      <c r="T293" s="50"/>
      <c r="U293" s="490"/>
      <c r="V293" s="490"/>
      <c r="W293" s="490"/>
      <c r="X293" s="486"/>
      <c r="Y293" s="486"/>
    </row>
    <row r="294" spans="1:25" ht="13.15" customHeight="1">
      <c r="A294" s="2615"/>
      <c r="B294" s="2618"/>
      <c r="C294" s="2621"/>
      <c r="D294" s="2486" t="s">
        <v>136</v>
      </c>
      <c r="E294" s="2624" t="s">
        <v>39</v>
      </c>
      <c r="F294" s="2628" t="s">
        <v>484</v>
      </c>
      <c r="G294" s="520" t="s">
        <v>76</v>
      </c>
      <c r="H294" s="751">
        <f>I294+K294</f>
        <v>0</v>
      </c>
      <c r="I294" s="745">
        <v>0</v>
      </c>
      <c r="J294" s="746">
        <v>0</v>
      </c>
      <c r="K294" s="747">
        <v>0</v>
      </c>
      <c r="L294" s="748">
        <v>33</v>
      </c>
      <c r="M294" s="749">
        <v>0</v>
      </c>
      <c r="N294" s="51" t="s">
        <v>79</v>
      </c>
      <c r="O294" s="66"/>
      <c r="P294" s="490" t="s">
        <v>40</v>
      </c>
      <c r="Q294" s="37"/>
      <c r="R294" s="490"/>
      <c r="S294" s="490"/>
      <c r="T294" s="50"/>
      <c r="U294" s="490"/>
      <c r="V294" s="490"/>
      <c r="W294" s="490"/>
      <c r="X294" s="486"/>
      <c r="Y294" s="486"/>
    </row>
    <row r="295" spans="1:25">
      <c r="A295" s="2616"/>
      <c r="B295" s="2619"/>
      <c r="C295" s="2622"/>
      <c r="D295" s="2495"/>
      <c r="E295" s="2625"/>
      <c r="F295" s="2629"/>
      <c r="G295" s="38" t="s">
        <v>64</v>
      </c>
      <c r="H295" s="739">
        <f>I295+K295</f>
        <v>660.90000000000009</v>
      </c>
      <c r="I295" s="740">
        <v>60.2</v>
      </c>
      <c r="J295" s="741">
        <v>5.5</v>
      </c>
      <c r="K295" s="742">
        <v>600.70000000000005</v>
      </c>
      <c r="L295" s="750">
        <v>0.7</v>
      </c>
      <c r="M295" s="744">
        <v>0</v>
      </c>
      <c r="N295" s="84"/>
      <c r="O295" s="70"/>
      <c r="P295" s="490"/>
      <c r="Q295" s="42"/>
      <c r="R295" s="490"/>
      <c r="S295" s="490"/>
      <c r="T295" s="50"/>
      <c r="U295" s="490"/>
      <c r="V295" s="490"/>
      <c r="W295" s="490"/>
      <c r="X295" s="486"/>
      <c r="Y295" s="486"/>
    </row>
    <row r="296" spans="1:25">
      <c r="A296" s="2616"/>
      <c r="B296" s="2619"/>
      <c r="C296" s="2622"/>
      <c r="D296" s="2495"/>
      <c r="E296" s="2626"/>
      <c r="F296" s="2630"/>
      <c r="G296" s="38" t="s">
        <v>35</v>
      </c>
      <c r="H296" s="739">
        <f>I296+K296</f>
        <v>0.3</v>
      </c>
      <c r="I296" s="740">
        <v>0.3</v>
      </c>
      <c r="J296" s="741">
        <v>0.2</v>
      </c>
      <c r="K296" s="742">
        <v>0</v>
      </c>
      <c r="L296" s="750">
        <v>0.1</v>
      </c>
      <c r="M296" s="744">
        <v>0</v>
      </c>
      <c r="N296" s="84"/>
      <c r="O296" s="82"/>
      <c r="P296" s="490"/>
      <c r="Q296" s="44"/>
      <c r="R296" s="490"/>
      <c r="S296" s="490"/>
      <c r="T296" s="50"/>
      <c r="U296" s="490"/>
      <c r="V296" s="490"/>
      <c r="W296" s="490"/>
      <c r="X296" s="486"/>
      <c r="Y296" s="486"/>
    </row>
    <row r="297" spans="1:25" ht="13.9" customHeight="1" thickBot="1">
      <c r="A297" s="2617"/>
      <c r="B297" s="2620"/>
      <c r="C297" s="2623"/>
      <c r="D297" s="2487"/>
      <c r="E297" s="2627"/>
      <c r="F297" s="2627"/>
      <c r="G297" s="45" t="s">
        <v>12</v>
      </c>
      <c r="H297" s="733">
        <f t="shared" ref="H297:M297" si="79">SUM(H294:H296)</f>
        <v>661.2</v>
      </c>
      <c r="I297" s="734">
        <f t="shared" si="79"/>
        <v>60.5</v>
      </c>
      <c r="J297" s="735">
        <f t="shared" si="79"/>
        <v>5.7</v>
      </c>
      <c r="K297" s="736">
        <f t="shared" si="79"/>
        <v>600.70000000000005</v>
      </c>
      <c r="L297" s="737">
        <f t="shared" si="79"/>
        <v>33.800000000000004</v>
      </c>
      <c r="M297" s="738">
        <f t="shared" si="79"/>
        <v>0</v>
      </c>
      <c r="N297" s="85"/>
      <c r="O297" s="74"/>
      <c r="P297" s="75"/>
      <c r="Q297" s="49"/>
      <c r="R297" s="490"/>
      <c r="S297" s="490"/>
      <c r="T297" s="50"/>
      <c r="U297" s="490"/>
      <c r="V297" s="490"/>
      <c r="W297" s="490"/>
      <c r="X297" s="486"/>
      <c r="Y297" s="486"/>
    </row>
    <row r="298" spans="1:25" ht="15" customHeight="1">
      <c r="A298" s="2615"/>
      <c r="B298" s="2618"/>
      <c r="C298" s="2621"/>
      <c r="D298" s="2486" t="s">
        <v>137</v>
      </c>
      <c r="E298" s="2624" t="s">
        <v>39</v>
      </c>
      <c r="F298" s="2628" t="s">
        <v>484</v>
      </c>
      <c r="G298" s="520" t="s">
        <v>76</v>
      </c>
      <c r="H298" s="751">
        <f>I298+K298</f>
        <v>0</v>
      </c>
      <c r="I298" s="745">
        <v>0</v>
      </c>
      <c r="J298" s="746">
        <v>0</v>
      </c>
      <c r="K298" s="747">
        <v>0</v>
      </c>
      <c r="L298" s="748">
        <v>0</v>
      </c>
      <c r="M298" s="749">
        <v>0</v>
      </c>
      <c r="N298" s="51" t="s">
        <v>79</v>
      </c>
      <c r="O298" s="66"/>
      <c r="P298" s="67" t="s">
        <v>40</v>
      </c>
      <c r="Q298" s="37"/>
      <c r="R298" s="490"/>
      <c r="S298" s="490"/>
      <c r="T298" s="50"/>
      <c r="U298" s="490"/>
      <c r="V298" s="490"/>
      <c r="W298" s="490"/>
      <c r="X298" s="486"/>
      <c r="Y298" s="486"/>
    </row>
    <row r="299" spans="1:25" ht="13.15" customHeight="1">
      <c r="A299" s="2616"/>
      <c r="B299" s="2619"/>
      <c r="C299" s="2622"/>
      <c r="D299" s="2495"/>
      <c r="E299" s="2625"/>
      <c r="F299" s="2629"/>
      <c r="G299" s="38" t="s">
        <v>64</v>
      </c>
      <c r="H299" s="739">
        <f>I299+K299</f>
        <v>217.9</v>
      </c>
      <c r="I299" s="740">
        <v>0</v>
      </c>
      <c r="J299" s="741">
        <v>0</v>
      </c>
      <c r="K299" s="742">
        <v>217.9</v>
      </c>
      <c r="L299" s="750">
        <v>0</v>
      </c>
      <c r="M299" s="744">
        <v>0</v>
      </c>
      <c r="N299" s="84"/>
      <c r="O299" s="70"/>
      <c r="P299" s="71"/>
      <c r="Q299" s="42"/>
      <c r="R299" s="490"/>
      <c r="S299" s="490"/>
      <c r="T299" s="50"/>
      <c r="U299" s="490"/>
      <c r="V299" s="490"/>
      <c r="W299" s="490"/>
      <c r="X299" s="486"/>
      <c r="Y299" s="486"/>
    </row>
    <row r="300" spans="1:25">
      <c r="A300" s="2616"/>
      <c r="B300" s="2619"/>
      <c r="C300" s="2622"/>
      <c r="D300" s="2495"/>
      <c r="E300" s="2626"/>
      <c r="F300" s="2630"/>
      <c r="G300" s="38" t="s">
        <v>35</v>
      </c>
      <c r="H300" s="739">
        <f>I300+K300</f>
        <v>0</v>
      </c>
      <c r="I300" s="740">
        <v>0</v>
      </c>
      <c r="J300" s="741">
        <v>0</v>
      </c>
      <c r="K300" s="742">
        <v>0</v>
      </c>
      <c r="L300" s="750">
        <v>0</v>
      </c>
      <c r="M300" s="744">
        <v>0</v>
      </c>
      <c r="N300" s="84"/>
      <c r="O300" s="82"/>
      <c r="P300" s="83"/>
      <c r="Q300" s="44"/>
      <c r="R300" s="490"/>
      <c r="S300" s="490"/>
      <c r="T300" s="50"/>
      <c r="U300" s="490"/>
      <c r="V300" s="490"/>
      <c r="W300" s="490"/>
      <c r="X300" s="486"/>
      <c r="Y300" s="486"/>
    </row>
    <row r="301" spans="1:25" ht="13.5" thickBot="1">
      <c r="A301" s="2617"/>
      <c r="B301" s="2620"/>
      <c r="C301" s="2623"/>
      <c r="D301" s="2487"/>
      <c r="E301" s="2627"/>
      <c r="F301" s="2627"/>
      <c r="G301" s="45" t="s">
        <v>12</v>
      </c>
      <c r="H301" s="733">
        <f t="shared" ref="H301:M301" si="80">SUM(H298:H300)</f>
        <v>217.9</v>
      </c>
      <c r="I301" s="734">
        <f t="shared" si="80"/>
        <v>0</v>
      </c>
      <c r="J301" s="735">
        <f t="shared" si="80"/>
        <v>0</v>
      </c>
      <c r="K301" s="736">
        <f t="shared" si="80"/>
        <v>217.9</v>
      </c>
      <c r="L301" s="737">
        <f t="shared" si="80"/>
        <v>0</v>
      </c>
      <c r="M301" s="738">
        <f t="shared" si="80"/>
        <v>0</v>
      </c>
      <c r="N301" s="85"/>
      <c r="O301" s="74"/>
      <c r="P301" s="75"/>
      <c r="Q301" s="49"/>
      <c r="R301" s="490"/>
      <c r="S301" s="490"/>
      <c r="T301" s="50"/>
      <c r="U301" s="490"/>
      <c r="V301" s="490"/>
      <c r="W301" s="490"/>
      <c r="X301" s="486"/>
      <c r="Y301" s="486"/>
    </row>
    <row r="302" spans="1:25" ht="13.15" hidden="1" customHeight="1">
      <c r="A302" s="2615"/>
      <c r="B302" s="2618"/>
      <c r="C302" s="2621"/>
      <c r="D302" s="2486" t="s">
        <v>138</v>
      </c>
      <c r="E302" s="2624" t="s">
        <v>39</v>
      </c>
      <c r="F302" s="2628" t="s">
        <v>50</v>
      </c>
      <c r="G302" s="520" t="s">
        <v>76</v>
      </c>
      <c r="H302" s="751">
        <f>I302+K302</f>
        <v>0</v>
      </c>
      <c r="I302" s="745">
        <v>0</v>
      </c>
      <c r="J302" s="752"/>
      <c r="K302" s="747">
        <v>0</v>
      </c>
      <c r="L302" s="748">
        <v>0</v>
      </c>
      <c r="M302" s="749">
        <v>0</v>
      </c>
      <c r="N302" s="51"/>
      <c r="O302" s="66"/>
      <c r="P302" s="67"/>
      <c r="Q302" s="37"/>
      <c r="R302" s="490"/>
      <c r="S302" s="490"/>
      <c r="T302" s="50"/>
      <c r="U302" s="490"/>
      <c r="V302" s="490"/>
      <c r="W302" s="490"/>
      <c r="X302" s="486"/>
      <c r="Y302" s="486"/>
    </row>
    <row r="303" spans="1:25" ht="13.15" hidden="1" customHeight="1">
      <c r="A303" s="2616"/>
      <c r="B303" s="2619"/>
      <c r="C303" s="2622"/>
      <c r="D303" s="2495"/>
      <c r="E303" s="2625"/>
      <c r="F303" s="2629"/>
      <c r="G303" s="38" t="s">
        <v>64</v>
      </c>
      <c r="H303" s="739">
        <f>I303+K303</f>
        <v>0</v>
      </c>
      <c r="I303" s="740">
        <v>0</v>
      </c>
      <c r="J303" s="753"/>
      <c r="K303" s="742">
        <v>0</v>
      </c>
      <c r="L303" s="750">
        <v>0</v>
      </c>
      <c r="M303" s="744">
        <v>0</v>
      </c>
      <c r="N303" s="84"/>
      <c r="O303" s="70"/>
      <c r="P303" s="71"/>
      <c r="Q303" s="42"/>
      <c r="R303" s="490"/>
      <c r="S303" s="490"/>
      <c r="T303" s="50"/>
      <c r="U303" s="490"/>
      <c r="V303" s="490"/>
      <c r="W303" s="490"/>
      <c r="X303" s="486"/>
      <c r="Y303" s="486"/>
    </row>
    <row r="304" spans="1:25" ht="13.15" hidden="1" customHeight="1">
      <c r="A304" s="2616"/>
      <c r="B304" s="2619"/>
      <c r="C304" s="2622"/>
      <c r="D304" s="2495"/>
      <c r="E304" s="2626"/>
      <c r="F304" s="2630"/>
      <c r="G304" s="38" t="s">
        <v>35</v>
      </c>
      <c r="H304" s="739">
        <f>I304+K304</f>
        <v>0</v>
      </c>
      <c r="I304" s="754"/>
      <c r="J304" s="753"/>
      <c r="K304" s="755"/>
      <c r="L304" s="750"/>
      <c r="M304" s="744"/>
      <c r="N304" s="84"/>
      <c r="O304" s="82"/>
      <c r="P304" s="83"/>
      <c r="Q304" s="44"/>
      <c r="R304" s="490"/>
      <c r="S304" s="490"/>
      <c r="T304" s="50"/>
      <c r="U304" s="490"/>
      <c r="V304" s="490"/>
      <c r="W304" s="490"/>
      <c r="X304" s="486"/>
      <c r="Y304" s="486"/>
    </row>
    <row r="305" spans="1:25" ht="13.15" hidden="1" customHeight="1">
      <c r="A305" s="2616"/>
      <c r="B305" s="2619"/>
      <c r="C305" s="2622"/>
      <c r="D305" s="2495"/>
      <c r="E305" s="2626"/>
      <c r="F305" s="2626"/>
      <c r="G305" s="15"/>
      <c r="H305" s="756"/>
      <c r="I305" s="757"/>
      <c r="J305" s="758"/>
      <c r="K305" s="759"/>
      <c r="L305" s="760"/>
      <c r="M305" s="761"/>
      <c r="N305" s="84"/>
      <c r="O305" s="82"/>
      <c r="P305" s="83"/>
      <c r="Q305" s="44"/>
      <c r="R305" s="490"/>
      <c r="S305" s="490"/>
      <c r="T305" s="50"/>
      <c r="U305" s="490"/>
      <c r="V305" s="490"/>
      <c r="W305" s="490"/>
      <c r="X305" s="486"/>
      <c r="Y305" s="486"/>
    </row>
    <row r="306" spans="1:25" ht="13.9" hidden="1" customHeight="1" thickBot="1">
      <c r="A306" s="2617"/>
      <c r="B306" s="2620"/>
      <c r="C306" s="2623"/>
      <c r="D306" s="2487"/>
      <c r="E306" s="2627"/>
      <c r="F306" s="2627"/>
      <c r="G306" s="45" t="s">
        <v>12</v>
      </c>
      <c r="H306" s="733">
        <f>SUM(H302:H304)</f>
        <v>0</v>
      </c>
      <c r="I306" s="734">
        <f>SUM(I302:I304)</f>
        <v>0</v>
      </c>
      <c r="J306" s="735">
        <f>SUM(J302:J304)</f>
        <v>0</v>
      </c>
      <c r="K306" s="736">
        <f>SUM(K302:K304)</f>
        <v>0</v>
      </c>
      <c r="L306" s="737">
        <f>SUM(L302:L305)</f>
        <v>0</v>
      </c>
      <c r="M306" s="738">
        <f>SUM(M302:M305)</f>
        <v>0</v>
      </c>
      <c r="N306" s="85"/>
      <c r="O306" s="74"/>
      <c r="P306" s="75"/>
      <c r="Q306" s="49"/>
      <c r="R306" s="490"/>
      <c r="S306" s="490"/>
      <c r="T306" s="50"/>
      <c r="U306" s="490"/>
      <c r="V306" s="490"/>
      <c r="W306" s="490"/>
      <c r="X306" s="486"/>
      <c r="Y306" s="486"/>
    </row>
    <row r="307" spans="1:25" ht="13.15" hidden="1" customHeight="1">
      <c r="A307" s="2615"/>
      <c r="B307" s="2618"/>
      <c r="C307" s="2621"/>
      <c r="D307" s="2486" t="s">
        <v>139</v>
      </c>
      <c r="E307" s="2624" t="s">
        <v>39</v>
      </c>
      <c r="F307" s="2628" t="s">
        <v>50</v>
      </c>
      <c r="G307" s="520" t="s">
        <v>76</v>
      </c>
      <c r="H307" s="751">
        <f>I307+K307</f>
        <v>0</v>
      </c>
      <c r="I307" s="745">
        <v>0</v>
      </c>
      <c r="J307" s="752"/>
      <c r="K307" s="747">
        <v>0</v>
      </c>
      <c r="L307" s="748">
        <v>0</v>
      </c>
      <c r="M307" s="749">
        <v>0</v>
      </c>
      <c r="N307" s="51"/>
      <c r="O307" s="66"/>
      <c r="P307" s="67"/>
      <c r="Q307" s="37"/>
      <c r="R307" s="490"/>
      <c r="S307" s="490"/>
      <c r="T307" s="50"/>
      <c r="U307" s="490"/>
      <c r="V307" s="490"/>
      <c r="W307" s="490"/>
      <c r="X307" s="486"/>
      <c r="Y307" s="486"/>
    </row>
    <row r="308" spans="1:25" ht="13.15" hidden="1" customHeight="1">
      <c r="A308" s="2616"/>
      <c r="B308" s="2619"/>
      <c r="C308" s="2622"/>
      <c r="D308" s="2495"/>
      <c r="E308" s="2625"/>
      <c r="F308" s="2629"/>
      <c r="G308" s="38" t="s">
        <v>64</v>
      </c>
      <c r="H308" s="739">
        <f>I308+K308</f>
        <v>0</v>
      </c>
      <c r="I308" s="740">
        <v>0</v>
      </c>
      <c r="J308" s="753"/>
      <c r="K308" s="742">
        <v>0</v>
      </c>
      <c r="L308" s="750">
        <v>0</v>
      </c>
      <c r="M308" s="744">
        <v>0</v>
      </c>
      <c r="N308" s="84"/>
      <c r="O308" s="70"/>
      <c r="P308" s="71"/>
      <c r="Q308" s="42"/>
      <c r="R308" s="490"/>
      <c r="S308" s="490"/>
      <c r="T308" s="50"/>
      <c r="U308" s="490"/>
      <c r="V308" s="490"/>
      <c r="W308" s="490"/>
      <c r="X308" s="486"/>
      <c r="Y308" s="486"/>
    </row>
    <row r="309" spans="1:25" ht="13.15" hidden="1" customHeight="1">
      <c r="A309" s="2616"/>
      <c r="B309" s="2619"/>
      <c r="C309" s="2622"/>
      <c r="D309" s="2495"/>
      <c r="E309" s="2626"/>
      <c r="F309" s="2630"/>
      <c r="G309" s="38" t="s">
        <v>35</v>
      </c>
      <c r="H309" s="739">
        <f>I309+K309</f>
        <v>0</v>
      </c>
      <c r="I309" s="754"/>
      <c r="J309" s="753"/>
      <c r="K309" s="755"/>
      <c r="L309" s="750"/>
      <c r="M309" s="744"/>
      <c r="N309" s="84"/>
      <c r="O309" s="82"/>
      <c r="P309" s="83"/>
      <c r="Q309" s="44"/>
      <c r="R309" s="490"/>
      <c r="S309" s="490"/>
      <c r="T309" s="50"/>
      <c r="U309" s="490"/>
      <c r="V309" s="490"/>
      <c r="W309" s="490"/>
      <c r="X309" s="486"/>
      <c r="Y309" s="486"/>
    </row>
    <row r="310" spans="1:25" ht="13.15" hidden="1" customHeight="1">
      <c r="A310" s="2616"/>
      <c r="B310" s="2619"/>
      <c r="C310" s="2622"/>
      <c r="D310" s="2495"/>
      <c r="E310" s="2626"/>
      <c r="F310" s="2626"/>
      <c r="G310" s="15"/>
      <c r="H310" s="756"/>
      <c r="I310" s="757"/>
      <c r="J310" s="758"/>
      <c r="K310" s="759"/>
      <c r="L310" s="760"/>
      <c r="M310" s="761"/>
      <c r="N310" s="84"/>
      <c r="O310" s="82"/>
      <c r="P310" s="83"/>
      <c r="Q310" s="44"/>
      <c r="R310" s="490"/>
      <c r="S310" s="490"/>
      <c r="T310" s="50"/>
      <c r="U310" s="490"/>
      <c r="V310" s="490"/>
      <c r="W310" s="490"/>
      <c r="X310" s="486"/>
      <c r="Y310" s="486"/>
    </row>
    <row r="311" spans="1:25" ht="13.9" hidden="1" customHeight="1" thickBot="1">
      <c r="A311" s="2617"/>
      <c r="B311" s="2620"/>
      <c r="C311" s="2623"/>
      <c r="D311" s="2487"/>
      <c r="E311" s="2627"/>
      <c r="F311" s="2627"/>
      <c r="G311" s="45" t="s">
        <v>12</v>
      </c>
      <c r="H311" s="733">
        <f>SUM(H307:H309)</f>
        <v>0</v>
      </c>
      <c r="I311" s="734">
        <f>SUM(I307:I309)</f>
        <v>0</v>
      </c>
      <c r="J311" s="735">
        <f>SUM(J307:J309)</f>
        <v>0</v>
      </c>
      <c r="K311" s="736">
        <f>SUM(K307:K309)</f>
        <v>0</v>
      </c>
      <c r="L311" s="737">
        <f>SUM(L307:L309)</f>
        <v>0</v>
      </c>
      <c r="M311" s="738">
        <f>SUM(M307:M310)</f>
        <v>0</v>
      </c>
      <c r="N311" s="85"/>
      <c r="O311" s="74"/>
      <c r="P311" s="75"/>
      <c r="Q311" s="49"/>
      <c r="R311" s="490"/>
      <c r="S311" s="490"/>
      <c r="T311" s="50"/>
      <c r="U311" s="490"/>
      <c r="V311" s="490"/>
      <c r="W311" s="490"/>
      <c r="X311" s="486"/>
      <c r="Y311" s="486"/>
    </row>
    <row r="312" spans="1:25" ht="13.15" customHeight="1">
      <c r="A312" s="2615"/>
      <c r="B312" s="2618"/>
      <c r="C312" s="2621"/>
      <c r="D312" s="2486" t="s">
        <v>140</v>
      </c>
      <c r="E312" s="2624" t="s">
        <v>39</v>
      </c>
      <c r="F312" s="2628" t="s">
        <v>484</v>
      </c>
      <c r="G312" s="520" t="s">
        <v>76</v>
      </c>
      <c r="H312" s="751">
        <f>I312+K312</f>
        <v>1367.3</v>
      </c>
      <c r="I312" s="745">
        <v>0</v>
      </c>
      <c r="J312" s="752"/>
      <c r="K312" s="747">
        <v>1367.3</v>
      </c>
      <c r="L312" s="748">
        <v>0</v>
      </c>
      <c r="M312" s="749">
        <v>0</v>
      </c>
      <c r="N312" s="51" t="s">
        <v>79</v>
      </c>
      <c r="O312" s="66"/>
      <c r="P312" s="67" t="s">
        <v>40</v>
      </c>
      <c r="Q312" s="37"/>
      <c r="R312" s="490"/>
      <c r="S312" s="490"/>
      <c r="T312" s="50"/>
      <c r="U312" s="490"/>
      <c r="V312" s="490"/>
      <c r="W312" s="490"/>
      <c r="X312" s="486"/>
      <c r="Y312" s="486"/>
    </row>
    <row r="313" spans="1:25" ht="13.15" customHeight="1">
      <c r="A313" s="2616"/>
      <c r="B313" s="2619"/>
      <c r="C313" s="2622"/>
      <c r="D313" s="2495"/>
      <c r="E313" s="2625"/>
      <c r="F313" s="2629"/>
      <c r="G313" s="38" t="s">
        <v>513</v>
      </c>
      <c r="H313" s="739">
        <f>I313+K313</f>
        <v>980</v>
      </c>
      <c r="I313" s="740">
        <v>0</v>
      </c>
      <c r="J313" s="753"/>
      <c r="K313" s="742">
        <v>980</v>
      </c>
      <c r="L313" s="750">
        <v>0</v>
      </c>
      <c r="M313" s="744">
        <v>0</v>
      </c>
      <c r="N313" s="84"/>
      <c r="O313" s="70"/>
      <c r="P313" s="71"/>
      <c r="Q313" s="42"/>
      <c r="R313" s="490"/>
      <c r="S313" s="490"/>
      <c r="T313" s="50"/>
      <c r="U313" s="490"/>
      <c r="V313" s="490"/>
      <c r="W313" s="490"/>
      <c r="X313" s="486"/>
      <c r="Y313" s="486"/>
    </row>
    <row r="314" spans="1:25">
      <c r="A314" s="2616"/>
      <c r="B314" s="2619"/>
      <c r="C314" s="2622"/>
      <c r="D314" s="2495"/>
      <c r="E314" s="2626"/>
      <c r="F314" s="2630"/>
      <c r="G314" s="38" t="s">
        <v>35</v>
      </c>
      <c r="H314" s="739">
        <f>I314+K314</f>
        <v>0</v>
      </c>
      <c r="I314" s="754"/>
      <c r="J314" s="753"/>
      <c r="K314" s="742">
        <v>0</v>
      </c>
      <c r="L314" s="750">
        <v>0</v>
      </c>
      <c r="M314" s="744">
        <v>0</v>
      </c>
      <c r="N314" s="84"/>
      <c r="O314" s="82"/>
      <c r="P314" s="83"/>
      <c r="Q314" s="44"/>
      <c r="R314" s="490"/>
      <c r="S314" s="490"/>
      <c r="T314" s="50"/>
      <c r="U314" s="490"/>
      <c r="V314" s="490"/>
      <c r="W314" s="490"/>
      <c r="X314" s="486"/>
      <c r="Y314" s="486"/>
    </row>
    <row r="315" spans="1:25">
      <c r="A315" s="2616"/>
      <c r="B315" s="2619"/>
      <c r="C315" s="2622"/>
      <c r="D315" s="2495"/>
      <c r="E315" s="2626"/>
      <c r="F315" s="2626"/>
      <c r="G315" s="15"/>
      <c r="H315" s="756"/>
      <c r="I315" s="757"/>
      <c r="J315" s="758"/>
      <c r="K315" s="759"/>
      <c r="L315" s="760"/>
      <c r="M315" s="761"/>
      <c r="N315" s="84"/>
      <c r="O315" s="82"/>
      <c r="P315" s="83"/>
      <c r="Q315" s="44"/>
      <c r="R315" s="490"/>
      <c r="S315" s="490"/>
      <c r="T315" s="50"/>
      <c r="U315" s="490"/>
      <c r="V315" s="490"/>
      <c r="W315" s="490"/>
      <c r="X315" s="486"/>
      <c r="Y315" s="486"/>
    </row>
    <row r="316" spans="1:25" ht="13.5" thickBot="1">
      <c r="A316" s="2617"/>
      <c r="B316" s="2620"/>
      <c r="C316" s="2623"/>
      <c r="D316" s="2487"/>
      <c r="E316" s="2627"/>
      <c r="F316" s="2627"/>
      <c r="G316" s="45" t="s">
        <v>12</v>
      </c>
      <c r="H316" s="733">
        <f t="shared" ref="H316:M316" si="81">SUM(H312:H314)</f>
        <v>2347.3000000000002</v>
      </c>
      <c r="I316" s="734">
        <f t="shared" si="81"/>
        <v>0</v>
      </c>
      <c r="J316" s="735">
        <f t="shared" si="81"/>
        <v>0</v>
      </c>
      <c r="K316" s="736">
        <f t="shared" si="81"/>
        <v>2347.3000000000002</v>
      </c>
      <c r="L316" s="737">
        <f t="shared" si="81"/>
        <v>0</v>
      </c>
      <c r="M316" s="738">
        <f t="shared" si="81"/>
        <v>0</v>
      </c>
      <c r="N316" s="85"/>
      <c r="O316" s="74"/>
      <c r="P316" s="75"/>
      <c r="Q316" s="49"/>
      <c r="R316" s="490"/>
      <c r="S316" s="490"/>
      <c r="T316" s="50"/>
      <c r="U316" s="490"/>
      <c r="V316" s="490"/>
      <c r="W316" s="490"/>
      <c r="X316" s="486"/>
      <c r="Y316" s="486"/>
    </row>
    <row r="317" spans="1:25" ht="13.15" customHeight="1">
      <c r="A317" s="2615"/>
      <c r="B317" s="2618"/>
      <c r="C317" s="2621"/>
      <c r="D317" s="2486" t="s">
        <v>400</v>
      </c>
      <c r="E317" s="2624" t="s">
        <v>39</v>
      </c>
      <c r="F317" s="2717" t="s">
        <v>493</v>
      </c>
      <c r="G317" s="520" t="s">
        <v>76</v>
      </c>
      <c r="H317" s="751">
        <f>I317+K317</f>
        <v>0</v>
      </c>
      <c r="I317" s="745">
        <v>0</v>
      </c>
      <c r="J317" s="752"/>
      <c r="K317" s="747">
        <v>0</v>
      </c>
      <c r="L317" s="748">
        <v>0</v>
      </c>
      <c r="M317" s="749">
        <v>0</v>
      </c>
      <c r="N317" s="51" t="s">
        <v>79</v>
      </c>
      <c r="O317" s="66"/>
      <c r="P317" s="155" t="s">
        <v>40</v>
      </c>
      <c r="Q317" s="37"/>
      <c r="R317" s="490"/>
      <c r="S317" s="490"/>
      <c r="T317" s="50"/>
      <c r="U317" s="490"/>
      <c r="V317" s="490"/>
      <c r="W317" s="490"/>
      <c r="X317" s="486"/>
      <c r="Y317" s="486"/>
    </row>
    <row r="318" spans="1:25">
      <c r="A318" s="2616"/>
      <c r="B318" s="2619"/>
      <c r="C318" s="2622"/>
      <c r="D318" s="2495"/>
      <c r="E318" s="2625"/>
      <c r="F318" s="2718"/>
      <c r="G318" s="38" t="s">
        <v>513</v>
      </c>
      <c r="H318" s="739">
        <f>I318+K318</f>
        <v>617</v>
      </c>
      <c r="I318" s="740">
        <v>0</v>
      </c>
      <c r="J318" s="753"/>
      <c r="K318" s="742">
        <v>617</v>
      </c>
      <c r="L318" s="750">
        <v>0</v>
      </c>
      <c r="M318" s="744">
        <v>0</v>
      </c>
      <c r="N318" s="84"/>
      <c r="O318" s="70"/>
      <c r="P318" s="490"/>
      <c r="Q318" s="42"/>
      <c r="R318" s="490"/>
      <c r="S318" s="490"/>
      <c r="T318" s="50"/>
      <c r="U318" s="490"/>
      <c r="V318" s="490"/>
      <c r="W318" s="490"/>
      <c r="X318" s="486"/>
      <c r="Y318" s="486"/>
    </row>
    <row r="319" spans="1:25">
      <c r="A319" s="2616"/>
      <c r="B319" s="2619"/>
      <c r="C319" s="2622"/>
      <c r="D319" s="2495"/>
      <c r="E319" s="2626"/>
      <c r="F319" s="2719"/>
      <c r="G319" s="38" t="s">
        <v>35</v>
      </c>
      <c r="H319" s="739">
        <f>I319+K319</f>
        <v>0</v>
      </c>
      <c r="I319" s="740">
        <v>0</v>
      </c>
      <c r="J319" s="753"/>
      <c r="K319" s="742">
        <v>0</v>
      </c>
      <c r="L319" s="750">
        <v>0</v>
      </c>
      <c r="M319" s="744">
        <v>0</v>
      </c>
      <c r="N319" s="84"/>
      <c r="O319" s="82"/>
      <c r="P319" s="490"/>
      <c r="Q319" s="44"/>
      <c r="R319" s="490"/>
      <c r="S319" s="490"/>
      <c r="T319" s="50"/>
      <c r="U319" s="490"/>
      <c r="V319" s="490"/>
      <c r="W319" s="490"/>
      <c r="X319" s="486"/>
      <c r="Y319" s="486"/>
    </row>
    <row r="320" spans="1:25" ht="13.5" thickBot="1">
      <c r="A320" s="2617"/>
      <c r="B320" s="2620"/>
      <c r="C320" s="2623"/>
      <c r="D320" s="2487"/>
      <c r="E320" s="2627"/>
      <c r="F320" s="2720"/>
      <c r="G320" s="45" t="s">
        <v>12</v>
      </c>
      <c r="H320" s="733">
        <f>SUM(H317:H319)</f>
        <v>617</v>
      </c>
      <c r="I320" s="734">
        <f t="shared" ref="I320:M320" si="82">SUM(I317:I319)</f>
        <v>0</v>
      </c>
      <c r="J320" s="735">
        <f t="shared" si="82"/>
        <v>0</v>
      </c>
      <c r="K320" s="736">
        <f>SUM(K317:K319)</f>
        <v>617</v>
      </c>
      <c r="L320" s="737">
        <f t="shared" si="82"/>
        <v>0</v>
      </c>
      <c r="M320" s="738">
        <f t="shared" si="82"/>
        <v>0</v>
      </c>
      <c r="N320" s="85"/>
      <c r="O320" s="74"/>
      <c r="P320" s="75"/>
      <c r="Q320" s="49"/>
      <c r="R320" s="490"/>
      <c r="S320" s="490"/>
      <c r="T320" s="50"/>
      <c r="U320" s="490"/>
      <c r="V320" s="490"/>
      <c r="W320" s="490"/>
      <c r="X320" s="486"/>
      <c r="Y320" s="486"/>
    </row>
    <row r="321" spans="1:25" ht="13.15" hidden="1" customHeight="1">
      <c r="A321" s="2615"/>
      <c r="B321" s="2618"/>
      <c r="C321" s="2621"/>
      <c r="D321" s="2486" t="s">
        <v>141</v>
      </c>
      <c r="E321" s="2624" t="s">
        <v>39</v>
      </c>
      <c r="F321" s="2628" t="s">
        <v>99</v>
      </c>
      <c r="G321" s="520" t="s">
        <v>76</v>
      </c>
      <c r="H321" s="751">
        <f>I321+K321</f>
        <v>0</v>
      </c>
      <c r="I321" s="745">
        <v>0</v>
      </c>
      <c r="J321" s="752"/>
      <c r="K321" s="747">
        <v>0</v>
      </c>
      <c r="L321" s="748">
        <v>0</v>
      </c>
      <c r="M321" s="749">
        <v>0</v>
      </c>
      <c r="N321" s="51"/>
      <c r="O321" s="66"/>
      <c r="P321" s="155"/>
      <c r="Q321" s="37"/>
      <c r="R321" s="490"/>
      <c r="S321" s="490"/>
      <c r="T321" s="50"/>
      <c r="U321" s="490"/>
      <c r="V321" s="490"/>
      <c r="W321" s="490"/>
      <c r="X321" s="486"/>
      <c r="Y321" s="486"/>
    </row>
    <row r="322" spans="1:25" ht="13.15" hidden="1" customHeight="1">
      <c r="A322" s="2616"/>
      <c r="B322" s="2619"/>
      <c r="C322" s="2622"/>
      <c r="D322" s="2495"/>
      <c r="E322" s="2625"/>
      <c r="F322" s="2629"/>
      <c r="G322" s="38" t="s">
        <v>51</v>
      </c>
      <c r="H322" s="739">
        <f>I322+K322</f>
        <v>0</v>
      </c>
      <c r="I322" s="740">
        <v>0</v>
      </c>
      <c r="J322" s="753"/>
      <c r="K322" s="742">
        <v>0</v>
      </c>
      <c r="L322" s="750">
        <v>0</v>
      </c>
      <c r="M322" s="744">
        <v>0</v>
      </c>
      <c r="N322" s="84"/>
      <c r="O322" s="70"/>
      <c r="P322" s="71"/>
      <c r="Q322" s="42"/>
      <c r="R322" s="490"/>
      <c r="S322" s="490"/>
      <c r="T322" s="50"/>
      <c r="U322" s="490"/>
      <c r="V322" s="490"/>
      <c r="W322" s="490"/>
      <c r="X322" s="486"/>
      <c r="Y322" s="486"/>
    </row>
    <row r="323" spans="1:25" ht="13.15" hidden="1" customHeight="1">
      <c r="A323" s="2616"/>
      <c r="B323" s="2619"/>
      <c r="C323" s="2622"/>
      <c r="D323" s="2495"/>
      <c r="E323" s="2626"/>
      <c r="F323" s="2630"/>
      <c r="G323" s="38" t="s">
        <v>35</v>
      </c>
      <c r="H323" s="739">
        <f>I323+K323</f>
        <v>0</v>
      </c>
      <c r="I323" s="754"/>
      <c r="J323" s="753"/>
      <c r="K323" s="755"/>
      <c r="L323" s="750"/>
      <c r="M323" s="744"/>
      <c r="N323" s="84"/>
      <c r="O323" s="82"/>
      <c r="P323" s="83"/>
      <c r="Q323" s="44"/>
      <c r="R323" s="490"/>
      <c r="S323" s="490"/>
      <c r="T323" s="50"/>
      <c r="U323" s="490"/>
      <c r="V323" s="490"/>
      <c r="W323" s="490"/>
      <c r="X323" s="486"/>
      <c r="Y323" s="486"/>
    </row>
    <row r="324" spans="1:25" ht="28.9" hidden="1" customHeight="1" thickBot="1">
      <c r="A324" s="2617"/>
      <c r="B324" s="2620"/>
      <c r="C324" s="2623"/>
      <c r="D324" s="2487"/>
      <c r="E324" s="2627"/>
      <c r="F324" s="2627"/>
      <c r="G324" s="45" t="s">
        <v>12</v>
      </c>
      <c r="H324" s="733">
        <f t="shared" ref="H324:M324" si="83">SUM(H321:H323)</f>
        <v>0</v>
      </c>
      <c r="I324" s="734">
        <f t="shared" si="83"/>
        <v>0</v>
      </c>
      <c r="J324" s="735">
        <f t="shared" si="83"/>
        <v>0</v>
      </c>
      <c r="K324" s="736">
        <f t="shared" si="83"/>
        <v>0</v>
      </c>
      <c r="L324" s="737">
        <f t="shared" si="83"/>
        <v>0</v>
      </c>
      <c r="M324" s="738">
        <f t="shared" si="83"/>
        <v>0</v>
      </c>
      <c r="N324" s="85"/>
      <c r="O324" s="74"/>
      <c r="P324" s="75"/>
      <c r="Q324" s="49"/>
      <c r="R324" s="490"/>
      <c r="S324" s="490"/>
      <c r="T324" s="50"/>
      <c r="U324" s="490"/>
      <c r="V324" s="490"/>
      <c r="W324" s="490"/>
      <c r="X324" s="486"/>
      <c r="Y324" s="486"/>
    </row>
    <row r="325" spans="1:25" ht="13.15" hidden="1" customHeight="1">
      <c r="A325" s="2615"/>
      <c r="B325" s="2618"/>
      <c r="C325" s="2621"/>
      <c r="D325" s="2486" t="s">
        <v>142</v>
      </c>
      <c r="E325" s="2624" t="s">
        <v>39</v>
      </c>
      <c r="F325" s="2628" t="s">
        <v>50</v>
      </c>
      <c r="G325" s="520" t="s">
        <v>76</v>
      </c>
      <c r="H325" s="751">
        <f>I325+K325</f>
        <v>0</v>
      </c>
      <c r="I325" s="745">
        <v>0</v>
      </c>
      <c r="J325" s="752"/>
      <c r="K325" s="747">
        <v>0</v>
      </c>
      <c r="L325" s="748">
        <v>0</v>
      </c>
      <c r="M325" s="749">
        <v>0</v>
      </c>
      <c r="N325" s="51"/>
      <c r="O325" s="66"/>
      <c r="P325" s="67"/>
      <c r="Q325" s="37"/>
      <c r="R325" s="490"/>
      <c r="S325" s="490"/>
      <c r="T325" s="50"/>
      <c r="U325" s="490"/>
      <c r="V325" s="490"/>
      <c r="W325" s="490"/>
      <c r="X325" s="486"/>
      <c r="Y325" s="486"/>
    </row>
    <row r="326" spans="1:25" ht="25.9" hidden="1" customHeight="1">
      <c r="A326" s="2616"/>
      <c r="B326" s="2619"/>
      <c r="C326" s="2622"/>
      <c r="D326" s="2495"/>
      <c r="E326" s="2625"/>
      <c r="F326" s="2629"/>
      <c r="G326" s="38" t="s">
        <v>51</v>
      </c>
      <c r="H326" s="739">
        <f>I326+K326</f>
        <v>0</v>
      </c>
      <c r="I326" s="740">
        <v>0</v>
      </c>
      <c r="J326" s="753"/>
      <c r="K326" s="742">
        <v>0</v>
      </c>
      <c r="L326" s="750">
        <v>0</v>
      </c>
      <c r="M326" s="744">
        <v>0</v>
      </c>
      <c r="N326" s="84"/>
      <c r="O326" s="70"/>
      <c r="P326" s="71"/>
      <c r="Q326" s="42"/>
      <c r="R326" s="490"/>
      <c r="S326" s="490"/>
      <c r="T326" s="50"/>
      <c r="U326" s="490"/>
      <c r="V326" s="490"/>
      <c r="W326" s="490"/>
      <c r="X326" s="486"/>
      <c r="Y326" s="486"/>
    </row>
    <row r="327" spans="1:25" ht="13.15" hidden="1" customHeight="1">
      <c r="A327" s="2616"/>
      <c r="B327" s="2619"/>
      <c r="C327" s="2622"/>
      <c r="D327" s="2495"/>
      <c r="E327" s="2626"/>
      <c r="F327" s="2630"/>
      <c r="G327" s="38" t="s">
        <v>35</v>
      </c>
      <c r="H327" s="739">
        <f>I327+K327</f>
        <v>0</v>
      </c>
      <c r="I327" s="754"/>
      <c r="J327" s="753"/>
      <c r="K327" s="755"/>
      <c r="L327" s="750"/>
      <c r="M327" s="744"/>
      <c r="N327" s="84"/>
      <c r="O327" s="82"/>
      <c r="P327" s="83"/>
      <c r="Q327" s="44"/>
      <c r="R327" s="490"/>
      <c r="S327" s="490"/>
      <c r="T327" s="50"/>
      <c r="U327" s="490"/>
      <c r="V327" s="490"/>
      <c r="W327" s="490"/>
      <c r="X327" s="486"/>
      <c r="Y327" s="486"/>
    </row>
    <row r="328" spans="1:25" ht="13.15" hidden="1" customHeight="1">
      <c r="A328" s="2616"/>
      <c r="B328" s="2619"/>
      <c r="C328" s="2622"/>
      <c r="D328" s="2495"/>
      <c r="E328" s="2626"/>
      <c r="F328" s="2626"/>
      <c r="G328" s="15"/>
      <c r="H328" s="756"/>
      <c r="I328" s="757"/>
      <c r="J328" s="758"/>
      <c r="K328" s="759"/>
      <c r="L328" s="760"/>
      <c r="M328" s="761"/>
      <c r="N328" s="84"/>
      <c r="O328" s="82"/>
      <c r="P328" s="83"/>
      <c r="Q328" s="44"/>
      <c r="R328" s="490"/>
      <c r="S328" s="490"/>
      <c r="T328" s="50"/>
      <c r="U328" s="490"/>
      <c r="V328" s="490"/>
      <c r="W328" s="490"/>
      <c r="X328" s="486"/>
      <c r="Y328" s="486"/>
    </row>
    <row r="329" spans="1:25" ht="13.9" hidden="1" customHeight="1" thickBot="1">
      <c r="A329" s="2617"/>
      <c r="B329" s="2620"/>
      <c r="C329" s="2623"/>
      <c r="D329" s="2487"/>
      <c r="E329" s="2627"/>
      <c r="F329" s="2627"/>
      <c r="G329" s="45" t="s">
        <v>12</v>
      </c>
      <c r="H329" s="733">
        <f t="shared" ref="H329:M329" si="84">SUM(H325:H327)</f>
        <v>0</v>
      </c>
      <c r="I329" s="734">
        <f t="shared" si="84"/>
        <v>0</v>
      </c>
      <c r="J329" s="735">
        <f t="shared" si="84"/>
        <v>0</v>
      </c>
      <c r="K329" s="736">
        <f t="shared" si="84"/>
        <v>0</v>
      </c>
      <c r="L329" s="737">
        <f t="shared" si="84"/>
        <v>0</v>
      </c>
      <c r="M329" s="738">
        <f t="shared" si="84"/>
        <v>0</v>
      </c>
      <c r="N329" s="85"/>
      <c r="O329" s="74"/>
      <c r="P329" s="75"/>
      <c r="Q329" s="49"/>
      <c r="R329" s="490"/>
      <c r="S329" s="490"/>
      <c r="T329" s="50"/>
      <c r="U329" s="490"/>
      <c r="V329" s="490"/>
      <c r="W329" s="490"/>
      <c r="X329" s="486"/>
      <c r="Y329" s="486"/>
    </row>
    <row r="330" spans="1:25" ht="15.6" hidden="1" customHeight="1">
      <c r="A330" s="2615"/>
      <c r="B330" s="2618"/>
      <c r="C330" s="2621"/>
      <c r="D330" s="2486" t="s">
        <v>143</v>
      </c>
      <c r="E330" s="2624" t="s">
        <v>39</v>
      </c>
      <c r="F330" s="2628" t="s">
        <v>50</v>
      </c>
      <c r="G330" s="520" t="s">
        <v>76</v>
      </c>
      <c r="H330" s="751">
        <f>I330+K330</f>
        <v>0</v>
      </c>
      <c r="I330" s="745">
        <v>0</v>
      </c>
      <c r="J330" s="752"/>
      <c r="K330" s="747">
        <v>0</v>
      </c>
      <c r="L330" s="748">
        <v>0</v>
      </c>
      <c r="M330" s="749">
        <v>0</v>
      </c>
      <c r="N330" s="51"/>
      <c r="O330" s="66"/>
      <c r="P330" s="67"/>
      <c r="Q330" s="37"/>
      <c r="R330" s="490"/>
      <c r="S330" s="490"/>
      <c r="T330" s="50"/>
      <c r="U330" s="490"/>
      <c r="V330" s="490"/>
      <c r="W330" s="490"/>
      <c r="X330" s="486"/>
      <c r="Y330" s="486"/>
    </row>
    <row r="331" spans="1:25" ht="16.899999999999999" hidden="1" customHeight="1">
      <c r="A331" s="2616"/>
      <c r="B331" s="2619"/>
      <c r="C331" s="2622"/>
      <c r="D331" s="2495"/>
      <c r="E331" s="2625"/>
      <c r="F331" s="2629"/>
      <c r="G331" s="38" t="s">
        <v>51</v>
      </c>
      <c r="H331" s="739">
        <f>I331+K331</f>
        <v>0</v>
      </c>
      <c r="I331" s="740">
        <v>0</v>
      </c>
      <c r="J331" s="753"/>
      <c r="K331" s="742">
        <v>0</v>
      </c>
      <c r="L331" s="750">
        <v>0</v>
      </c>
      <c r="M331" s="744">
        <v>0</v>
      </c>
      <c r="N331" s="84"/>
      <c r="O331" s="70"/>
      <c r="P331" s="71"/>
      <c r="Q331" s="42"/>
      <c r="R331" s="490"/>
      <c r="S331" s="490"/>
      <c r="T331" s="50"/>
      <c r="U331" s="490"/>
      <c r="V331" s="490"/>
      <c r="W331" s="490"/>
      <c r="X331" s="486"/>
      <c r="Y331" s="486"/>
    </row>
    <row r="332" spans="1:25" ht="13.15" hidden="1" customHeight="1">
      <c r="A332" s="2616"/>
      <c r="B332" s="2619"/>
      <c r="C332" s="2622"/>
      <c r="D332" s="2495"/>
      <c r="E332" s="2626"/>
      <c r="F332" s="2630"/>
      <c r="G332" s="38"/>
      <c r="H332" s="739">
        <f>I332+K332</f>
        <v>0</v>
      </c>
      <c r="I332" s="754"/>
      <c r="J332" s="753"/>
      <c r="K332" s="755"/>
      <c r="L332" s="750"/>
      <c r="M332" s="744"/>
      <c r="N332" s="84"/>
      <c r="O332" s="82"/>
      <c r="P332" s="83"/>
      <c r="Q332" s="44"/>
      <c r="R332" s="490"/>
      <c r="S332" s="490"/>
      <c r="T332" s="50"/>
      <c r="U332" s="490"/>
      <c r="V332" s="490"/>
      <c r="W332" s="490"/>
      <c r="X332" s="486"/>
      <c r="Y332" s="486"/>
    </row>
    <row r="333" spans="1:25" ht="13.15" hidden="1" customHeight="1">
      <c r="A333" s="2616"/>
      <c r="B333" s="2619"/>
      <c r="C333" s="2622"/>
      <c r="D333" s="2495"/>
      <c r="E333" s="2626"/>
      <c r="F333" s="2626"/>
      <c r="G333" s="15"/>
      <c r="H333" s="756"/>
      <c r="I333" s="757"/>
      <c r="J333" s="758"/>
      <c r="K333" s="759"/>
      <c r="L333" s="760"/>
      <c r="M333" s="761"/>
      <c r="N333" s="84"/>
      <c r="O333" s="82"/>
      <c r="P333" s="83"/>
      <c r="Q333" s="44"/>
      <c r="R333" s="490"/>
      <c r="S333" s="490"/>
      <c r="T333" s="50"/>
      <c r="U333" s="490"/>
      <c r="V333" s="490"/>
      <c r="W333" s="490"/>
      <c r="X333" s="486"/>
      <c r="Y333" s="486"/>
    </row>
    <row r="334" spans="1:25" ht="13.9" hidden="1" customHeight="1" thickBot="1">
      <c r="A334" s="2617"/>
      <c r="B334" s="2620"/>
      <c r="C334" s="2623"/>
      <c r="D334" s="2487"/>
      <c r="E334" s="2627"/>
      <c r="F334" s="2627"/>
      <c r="G334" s="45" t="s">
        <v>12</v>
      </c>
      <c r="H334" s="733">
        <f t="shared" ref="H334:M334" si="85">SUM(H330:H332)</f>
        <v>0</v>
      </c>
      <c r="I334" s="734">
        <f t="shared" si="85"/>
        <v>0</v>
      </c>
      <c r="J334" s="735">
        <f t="shared" si="85"/>
        <v>0</v>
      </c>
      <c r="K334" s="736">
        <f t="shared" si="85"/>
        <v>0</v>
      </c>
      <c r="L334" s="737">
        <f t="shared" si="85"/>
        <v>0</v>
      </c>
      <c r="M334" s="738">
        <f t="shared" si="85"/>
        <v>0</v>
      </c>
      <c r="N334" s="85"/>
      <c r="O334" s="74"/>
      <c r="P334" s="75"/>
      <c r="Q334" s="49"/>
      <c r="R334" s="490"/>
      <c r="S334" s="490"/>
      <c r="T334" s="50"/>
      <c r="U334" s="490"/>
      <c r="V334" s="490"/>
      <c r="W334" s="490"/>
      <c r="X334" s="486"/>
      <c r="Y334" s="486"/>
    </row>
    <row r="335" spans="1:25" ht="13.15" hidden="1" customHeight="1">
      <c r="A335" s="2615"/>
      <c r="B335" s="2618"/>
      <c r="C335" s="2621"/>
      <c r="D335" s="2486" t="s">
        <v>144</v>
      </c>
      <c r="E335" s="2624" t="s">
        <v>39</v>
      </c>
      <c r="F335" s="2628" t="s">
        <v>50</v>
      </c>
      <c r="G335" s="520" t="s">
        <v>76</v>
      </c>
      <c r="H335" s="751">
        <f>I335+K335</f>
        <v>0</v>
      </c>
      <c r="I335" s="745">
        <v>0</v>
      </c>
      <c r="J335" s="752"/>
      <c r="K335" s="747">
        <v>0</v>
      </c>
      <c r="L335" s="748">
        <v>0</v>
      </c>
      <c r="M335" s="749">
        <v>0</v>
      </c>
      <c r="N335" s="51"/>
      <c r="O335" s="66"/>
      <c r="P335" s="905"/>
      <c r="Q335" s="37"/>
      <c r="R335" s="490"/>
      <c r="S335" s="490"/>
      <c r="T335" s="50"/>
      <c r="U335" s="490"/>
      <c r="V335" s="490"/>
      <c r="W335" s="490"/>
      <c r="X335" s="486"/>
      <c r="Y335" s="486"/>
    </row>
    <row r="336" spans="1:25" ht="11.45" hidden="1" customHeight="1">
      <c r="A336" s="2616"/>
      <c r="B336" s="2619"/>
      <c r="C336" s="2622"/>
      <c r="D336" s="2495"/>
      <c r="E336" s="2625"/>
      <c r="F336" s="2629"/>
      <c r="G336" s="38" t="s">
        <v>51</v>
      </c>
      <c r="H336" s="739">
        <f>I336+K336</f>
        <v>0</v>
      </c>
      <c r="I336" s="740">
        <v>0</v>
      </c>
      <c r="J336" s="753"/>
      <c r="K336" s="742">
        <v>0</v>
      </c>
      <c r="L336" s="750">
        <v>0</v>
      </c>
      <c r="M336" s="744">
        <v>0</v>
      </c>
      <c r="N336" s="84"/>
      <c r="O336" s="70"/>
      <c r="P336" s="71"/>
      <c r="Q336" s="42"/>
      <c r="R336" s="490"/>
      <c r="S336" s="490"/>
      <c r="T336" s="50"/>
      <c r="U336" s="490"/>
      <c r="V336" s="490"/>
      <c r="W336" s="490"/>
      <c r="X336" s="486"/>
      <c r="Y336" s="486"/>
    </row>
    <row r="337" spans="1:25" ht="13.15" hidden="1" customHeight="1">
      <c r="A337" s="2616"/>
      <c r="B337" s="2619"/>
      <c r="C337" s="2622"/>
      <c r="D337" s="2495"/>
      <c r="E337" s="2626"/>
      <c r="F337" s="2630"/>
      <c r="G337" s="38"/>
      <c r="H337" s="739"/>
      <c r="I337" s="754"/>
      <c r="J337" s="753"/>
      <c r="K337" s="755"/>
      <c r="L337" s="750"/>
      <c r="M337" s="744"/>
      <c r="N337" s="84"/>
      <c r="O337" s="82"/>
      <c r="P337" s="83"/>
      <c r="Q337" s="44"/>
      <c r="R337" s="490"/>
      <c r="S337" s="490"/>
      <c r="T337" s="50"/>
      <c r="U337" s="490"/>
      <c r="V337" s="490"/>
      <c r="W337" s="490"/>
      <c r="X337" s="486"/>
      <c r="Y337" s="486"/>
    </row>
    <row r="338" spans="1:25" ht="13.15" hidden="1" customHeight="1">
      <c r="A338" s="2616"/>
      <c r="B338" s="2619"/>
      <c r="C338" s="2622"/>
      <c r="D338" s="2495"/>
      <c r="E338" s="2626"/>
      <c r="F338" s="2626"/>
      <c r="G338" s="15"/>
      <c r="H338" s="756"/>
      <c r="I338" s="757"/>
      <c r="J338" s="758"/>
      <c r="K338" s="759"/>
      <c r="L338" s="760"/>
      <c r="M338" s="761"/>
      <c r="N338" s="84"/>
      <c r="O338" s="82"/>
      <c r="P338" s="83"/>
      <c r="Q338" s="44"/>
      <c r="R338" s="490"/>
      <c r="S338" s="490"/>
      <c r="T338" s="50"/>
      <c r="U338" s="490"/>
      <c r="V338" s="490"/>
      <c r="W338" s="490"/>
      <c r="X338" s="486"/>
      <c r="Y338" s="486"/>
    </row>
    <row r="339" spans="1:25" ht="13.9" hidden="1" customHeight="1" thickBot="1">
      <c r="A339" s="2617"/>
      <c r="B339" s="2620"/>
      <c r="C339" s="2623"/>
      <c r="D339" s="2487"/>
      <c r="E339" s="2627"/>
      <c r="F339" s="2627"/>
      <c r="G339" s="45" t="s">
        <v>12</v>
      </c>
      <c r="H339" s="733">
        <f t="shared" ref="H339:M339" si="86">SUM(H335:H337)</f>
        <v>0</v>
      </c>
      <c r="I339" s="734">
        <f t="shared" si="86"/>
        <v>0</v>
      </c>
      <c r="J339" s="735">
        <f t="shared" si="86"/>
        <v>0</v>
      </c>
      <c r="K339" s="736">
        <f t="shared" si="86"/>
        <v>0</v>
      </c>
      <c r="L339" s="737">
        <f t="shared" si="86"/>
        <v>0</v>
      </c>
      <c r="M339" s="738">
        <f t="shared" si="86"/>
        <v>0</v>
      </c>
      <c r="N339" s="85"/>
      <c r="O339" s="74"/>
      <c r="P339" s="75"/>
      <c r="Q339" s="49"/>
      <c r="R339" s="490"/>
      <c r="S339" s="490"/>
      <c r="T339" s="50"/>
      <c r="U339" s="490"/>
      <c r="V339" s="490"/>
      <c r="W339" s="490"/>
      <c r="X339" s="486"/>
      <c r="Y339" s="486"/>
    </row>
    <row r="340" spans="1:25" ht="13.15" hidden="1" customHeight="1">
      <c r="A340" s="2615"/>
      <c r="B340" s="2618"/>
      <c r="C340" s="2621"/>
      <c r="D340" s="2486" t="s">
        <v>342</v>
      </c>
      <c r="E340" s="2624" t="s">
        <v>39</v>
      </c>
      <c r="F340" s="2628" t="s">
        <v>50</v>
      </c>
      <c r="G340" s="520" t="s">
        <v>76</v>
      </c>
      <c r="H340" s="751">
        <f>I340+K340</f>
        <v>0</v>
      </c>
      <c r="I340" s="745">
        <v>0</v>
      </c>
      <c r="J340" s="752"/>
      <c r="K340" s="747">
        <v>0</v>
      </c>
      <c r="L340" s="748">
        <v>0</v>
      </c>
      <c r="M340" s="749">
        <v>0</v>
      </c>
      <c r="N340" s="51"/>
      <c r="O340" s="66"/>
      <c r="P340" s="67"/>
      <c r="Q340" s="37"/>
      <c r="R340" s="490"/>
      <c r="S340" s="490"/>
      <c r="T340" s="50"/>
      <c r="U340" s="490"/>
      <c r="V340" s="490"/>
      <c r="W340" s="490"/>
      <c r="X340" s="486"/>
      <c r="Y340" s="486"/>
    </row>
    <row r="341" spans="1:25" ht="12.6" hidden="1" customHeight="1">
      <c r="A341" s="2616"/>
      <c r="B341" s="2619"/>
      <c r="C341" s="2622"/>
      <c r="D341" s="2495"/>
      <c r="E341" s="2625"/>
      <c r="F341" s="2629"/>
      <c r="G341" s="38" t="s">
        <v>51</v>
      </c>
      <c r="H341" s="739">
        <f>I341+K341</f>
        <v>0</v>
      </c>
      <c r="I341" s="740">
        <v>0</v>
      </c>
      <c r="J341" s="753"/>
      <c r="K341" s="742">
        <v>0</v>
      </c>
      <c r="L341" s="750">
        <v>0</v>
      </c>
      <c r="M341" s="744">
        <v>0</v>
      </c>
      <c r="N341" s="84"/>
      <c r="O341" s="70"/>
      <c r="P341" s="71"/>
      <c r="Q341" s="42"/>
      <c r="R341" s="490"/>
      <c r="S341" s="490"/>
      <c r="T341" s="50"/>
      <c r="U341" s="490"/>
      <c r="V341" s="490"/>
      <c r="W341" s="490"/>
      <c r="X341" s="486"/>
      <c r="Y341" s="486"/>
    </row>
    <row r="342" spans="1:25" ht="13.15" hidden="1" customHeight="1">
      <c r="A342" s="2616"/>
      <c r="B342" s="2619"/>
      <c r="C342" s="2622"/>
      <c r="D342" s="2495"/>
      <c r="E342" s="2626"/>
      <c r="F342" s="2630"/>
      <c r="G342" s="38"/>
      <c r="H342" s="739"/>
      <c r="I342" s="754"/>
      <c r="J342" s="753"/>
      <c r="K342" s="755"/>
      <c r="L342" s="750"/>
      <c r="M342" s="744"/>
      <c r="N342" s="84"/>
      <c r="O342" s="82"/>
      <c r="P342" s="83"/>
      <c r="Q342" s="44"/>
      <c r="R342" s="490"/>
      <c r="S342" s="490"/>
      <c r="T342" s="50"/>
      <c r="U342" s="490"/>
      <c r="V342" s="490"/>
      <c r="W342" s="490"/>
      <c r="X342" s="486"/>
      <c r="Y342" s="486"/>
    </row>
    <row r="343" spans="1:25" ht="13.15" hidden="1" customHeight="1">
      <c r="A343" s="2616"/>
      <c r="B343" s="2619"/>
      <c r="C343" s="2622"/>
      <c r="D343" s="2495"/>
      <c r="E343" s="2626"/>
      <c r="F343" s="2626"/>
      <c r="G343" s="15"/>
      <c r="H343" s="756"/>
      <c r="I343" s="757"/>
      <c r="J343" s="758"/>
      <c r="K343" s="759"/>
      <c r="L343" s="760"/>
      <c r="M343" s="761"/>
      <c r="N343" s="84"/>
      <c r="O343" s="82"/>
      <c r="P343" s="83"/>
      <c r="Q343" s="44"/>
      <c r="R343" s="490"/>
      <c r="S343" s="490"/>
      <c r="T343" s="50"/>
      <c r="U343" s="490"/>
      <c r="V343" s="490"/>
      <c r="W343" s="490"/>
      <c r="X343" s="486"/>
      <c r="Y343" s="486"/>
    </row>
    <row r="344" spans="1:25" ht="13.9" hidden="1" customHeight="1" thickBot="1">
      <c r="A344" s="2617"/>
      <c r="B344" s="2620"/>
      <c r="C344" s="2623"/>
      <c r="D344" s="2487"/>
      <c r="E344" s="2627"/>
      <c r="F344" s="2627"/>
      <c r="G344" s="45" t="s">
        <v>12</v>
      </c>
      <c r="H344" s="733">
        <f t="shared" ref="H344:M344" si="87">SUM(H340:H342)</f>
        <v>0</v>
      </c>
      <c r="I344" s="734">
        <f t="shared" si="87"/>
        <v>0</v>
      </c>
      <c r="J344" s="735">
        <f t="shared" si="87"/>
        <v>0</v>
      </c>
      <c r="K344" s="736">
        <f t="shared" si="87"/>
        <v>0</v>
      </c>
      <c r="L344" s="737">
        <f t="shared" si="87"/>
        <v>0</v>
      </c>
      <c r="M344" s="738">
        <f t="shared" si="87"/>
        <v>0</v>
      </c>
      <c r="N344" s="85"/>
      <c r="O344" s="74"/>
      <c r="P344" s="75"/>
      <c r="Q344" s="49"/>
      <c r="R344" s="490"/>
      <c r="S344" s="490"/>
      <c r="T344" s="50"/>
      <c r="U344" s="490"/>
      <c r="V344" s="490"/>
      <c r="W344" s="490"/>
      <c r="X344" s="486"/>
      <c r="Y344" s="486"/>
    </row>
    <row r="345" spans="1:25" ht="13.15" hidden="1" customHeight="1">
      <c r="A345" s="2615"/>
      <c r="B345" s="2618"/>
      <c r="C345" s="2621"/>
      <c r="D345" s="2486" t="s">
        <v>145</v>
      </c>
      <c r="E345" s="2624" t="s">
        <v>39</v>
      </c>
      <c r="F345" s="2628" t="s">
        <v>50</v>
      </c>
      <c r="G345" s="520" t="s">
        <v>76</v>
      </c>
      <c r="H345" s="751">
        <f>I345+K345</f>
        <v>0</v>
      </c>
      <c r="I345" s="745">
        <v>0</v>
      </c>
      <c r="J345" s="752"/>
      <c r="K345" s="747">
        <v>0</v>
      </c>
      <c r="L345" s="748">
        <v>0</v>
      </c>
      <c r="M345" s="749">
        <v>0</v>
      </c>
      <c r="N345" s="51"/>
      <c r="O345" s="66"/>
      <c r="P345" s="67"/>
      <c r="Q345" s="37"/>
      <c r="R345" s="490"/>
      <c r="S345" s="490"/>
      <c r="T345" s="50"/>
      <c r="U345" s="490"/>
      <c r="V345" s="490"/>
      <c r="W345" s="490"/>
      <c r="X345" s="486"/>
      <c r="Y345" s="486"/>
    </row>
    <row r="346" spans="1:25" ht="12.6" hidden="1" customHeight="1">
      <c r="A346" s="2616"/>
      <c r="B346" s="2619"/>
      <c r="C346" s="2622"/>
      <c r="D346" s="2495"/>
      <c r="E346" s="2625"/>
      <c r="F346" s="2629"/>
      <c r="G346" s="38" t="s">
        <v>51</v>
      </c>
      <c r="H346" s="739">
        <f>I346+K346</f>
        <v>0</v>
      </c>
      <c r="I346" s="740">
        <v>0</v>
      </c>
      <c r="J346" s="753"/>
      <c r="K346" s="742">
        <v>0</v>
      </c>
      <c r="L346" s="750">
        <v>0</v>
      </c>
      <c r="M346" s="744">
        <v>0</v>
      </c>
      <c r="N346" s="84"/>
      <c r="O346" s="70"/>
      <c r="P346" s="71"/>
      <c r="Q346" s="42"/>
      <c r="R346" s="490"/>
      <c r="S346" s="490"/>
      <c r="T346" s="50"/>
      <c r="U346" s="490"/>
      <c r="V346" s="490"/>
      <c r="W346" s="490"/>
      <c r="X346" s="486"/>
      <c r="Y346" s="486"/>
    </row>
    <row r="347" spans="1:25" ht="13.15" hidden="1" customHeight="1">
      <c r="A347" s="2616"/>
      <c r="B347" s="2619"/>
      <c r="C347" s="2622"/>
      <c r="D347" s="2495"/>
      <c r="E347" s="2626"/>
      <c r="F347" s="2630"/>
      <c r="G347" s="38"/>
      <c r="H347" s="739"/>
      <c r="I347" s="754"/>
      <c r="J347" s="753"/>
      <c r="K347" s="755"/>
      <c r="L347" s="750"/>
      <c r="M347" s="744"/>
      <c r="N347" s="84"/>
      <c r="O347" s="82"/>
      <c r="P347" s="83"/>
      <c r="Q347" s="44"/>
      <c r="R347" s="490"/>
      <c r="S347" s="490"/>
      <c r="T347" s="50"/>
      <c r="U347" s="490"/>
      <c r="V347" s="490"/>
      <c r="W347" s="490"/>
      <c r="X347" s="486"/>
      <c r="Y347" s="486"/>
    </row>
    <row r="348" spans="1:25" ht="13.15" hidden="1" customHeight="1">
      <c r="A348" s="2616"/>
      <c r="B348" s="2619"/>
      <c r="C348" s="2622"/>
      <c r="D348" s="2495"/>
      <c r="E348" s="2626"/>
      <c r="F348" s="2626"/>
      <c r="G348" s="15"/>
      <c r="H348" s="756"/>
      <c r="I348" s="757"/>
      <c r="J348" s="758"/>
      <c r="K348" s="759"/>
      <c r="L348" s="760"/>
      <c r="M348" s="761"/>
      <c r="N348" s="84"/>
      <c r="O348" s="82"/>
      <c r="P348" s="83"/>
      <c r="Q348" s="44"/>
      <c r="R348" s="490"/>
      <c r="S348" s="490"/>
      <c r="T348" s="50"/>
      <c r="U348" s="490"/>
      <c r="V348" s="490"/>
      <c r="W348" s="490"/>
      <c r="X348" s="486"/>
      <c r="Y348" s="486"/>
    </row>
    <row r="349" spans="1:25" ht="13.9" hidden="1" customHeight="1" thickBot="1">
      <c r="A349" s="2617"/>
      <c r="B349" s="2620"/>
      <c r="C349" s="2623"/>
      <c r="D349" s="2487"/>
      <c r="E349" s="2627"/>
      <c r="F349" s="2627"/>
      <c r="G349" s="45" t="s">
        <v>12</v>
      </c>
      <c r="H349" s="733">
        <f t="shared" ref="H349:M349" si="88">SUM(H345:H347)</f>
        <v>0</v>
      </c>
      <c r="I349" s="734">
        <f t="shared" si="88"/>
        <v>0</v>
      </c>
      <c r="J349" s="735">
        <f t="shared" si="88"/>
        <v>0</v>
      </c>
      <c r="K349" s="736">
        <f t="shared" si="88"/>
        <v>0</v>
      </c>
      <c r="L349" s="737">
        <f t="shared" si="88"/>
        <v>0</v>
      </c>
      <c r="M349" s="738">
        <f t="shared" si="88"/>
        <v>0</v>
      </c>
      <c r="N349" s="85"/>
      <c r="O349" s="74"/>
      <c r="P349" s="75"/>
      <c r="Q349" s="49"/>
      <c r="R349" s="490"/>
      <c r="S349" s="490"/>
      <c r="T349" s="50"/>
      <c r="U349" s="490"/>
      <c r="V349" s="490"/>
      <c r="W349" s="490"/>
      <c r="X349" s="486"/>
      <c r="Y349" s="486"/>
    </row>
    <row r="350" spans="1:25" ht="13.15" hidden="1" customHeight="1">
      <c r="A350" s="2615"/>
      <c r="B350" s="2618"/>
      <c r="C350" s="2621"/>
      <c r="D350" s="2486" t="s">
        <v>146</v>
      </c>
      <c r="E350" s="2624" t="s">
        <v>39</v>
      </c>
      <c r="F350" s="2628" t="s">
        <v>50</v>
      </c>
      <c r="G350" s="520" t="s">
        <v>76</v>
      </c>
      <c r="H350" s="751">
        <f>I350+K350</f>
        <v>0</v>
      </c>
      <c r="I350" s="745">
        <v>0</v>
      </c>
      <c r="J350" s="752"/>
      <c r="K350" s="747">
        <v>0</v>
      </c>
      <c r="L350" s="748">
        <v>0</v>
      </c>
      <c r="M350" s="749">
        <v>0</v>
      </c>
      <c r="N350" s="51"/>
      <c r="O350" s="66"/>
      <c r="P350" s="67"/>
      <c r="Q350" s="37"/>
      <c r="R350" s="490"/>
      <c r="S350" s="490"/>
      <c r="T350" s="50"/>
      <c r="U350" s="490"/>
      <c r="V350" s="490"/>
      <c r="W350" s="490"/>
      <c r="X350" s="486"/>
      <c r="Y350" s="486"/>
    </row>
    <row r="351" spans="1:25" ht="18.600000000000001" hidden="1" customHeight="1">
      <c r="A351" s="2616"/>
      <c r="B351" s="2619"/>
      <c r="C351" s="2622"/>
      <c r="D351" s="2495"/>
      <c r="E351" s="2625"/>
      <c r="F351" s="2629"/>
      <c r="G351" s="38" t="s">
        <v>51</v>
      </c>
      <c r="H351" s="739">
        <f>I351+K351</f>
        <v>0</v>
      </c>
      <c r="I351" s="740">
        <v>0</v>
      </c>
      <c r="J351" s="753"/>
      <c r="K351" s="742">
        <v>0</v>
      </c>
      <c r="L351" s="750">
        <v>0</v>
      </c>
      <c r="M351" s="744">
        <v>0</v>
      </c>
      <c r="N351" s="84"/>
      <c r="O351" s="70"/>
      <c r="P351" s="71"/>
      <c r="Q351" s="42"/>
      <c r="R351" s="490"/>
      <c r="S351" s="490"/>
      <c r="T351" s="50"/>
      <c r="U351" s="490"/>
      <c r="V351" s="490"/>
      <c r="W351" s="490"/>
      <c r="X351" s="486"/>
      <c r="Y351" s="486"/>
    </row>
    <row r="352" spans="1:25" ht="13.15" hidden="1" customHeight="1">
      <c r="A352" s="2616"/>
      <c r="B352" s="2619"/>
      <c r="C352" s="2622"/>
      <c r="D352" s="2495"/>
      <c r="E352" s="2626"/>
      <c r="F352" s="2630"/>
      <c r="G352" s="38"/>
      <c r="H352" s="739"/>
      <c r="I352" s="754"/>
      <c r="J352" s="753"/>
      <c r="K352" s="755"/>
      <c r="L352" s="750"/>
      <c r="M352" s="744"/>
      <c r="N352" s="84"/>
      <c r="O352" s="82"/>
      <c r="P352" s="83"/>
      <c r="Q352" s="44"/>
      <c r="R352" s="490"/>
      <c r="S352" s="490"/>
      <c r="T352" s="50"/>
      <c r="U352" s="490"/>
      <c r="V352" s="490"/>
      <c r="W352" s="490"/>
      <c r="X352" s="486"/>
      <c r="Y352" s="486"/>
    </row>
    <row r="353" spans="1:25" ht="13.15" hidden="1" customHeight="1">
      <c r="A353" s="2616"/>
      <c r="B353" s="2619"/>
      <c r="C353" s="2622"/>
      <c r="D353" s="2495"/>
      <c r="E353" s="2626"/>
      <c r="F353" s="2626"/>
      <c r="G353" s="15"/>
      <c r="H353" s="756"/>
      <c r="I353" s="757"/>
      <c r="J353" s="758"/>
      <c r="K353" s="759"/>
      <c r="L353" s="760"/>
      <c r="M353" s="761"/>
      <c r="N353" s="84"/>
      <c r="O353" s="82"/>
      <c r="P353" s="83"/>
      <c r="Q353" s="44"/>
      <c r="R353" s="490"/>
      <c r="S353" s="490"/>
      <c r="T353" s="50"/>
      <c r="U353" s="490"/>
      <c r="V353" s="490"/>
      <c r="W353" s="490"/>
      <c r="X353" s="486"/>
      <c r="Y353" s="486"/>
    </row>
    <row r="354" spans="1:25" ht="13.9" hidden="1" customHeight="1" thickBot="1">
      <c r="A354" s="2617"/>
      <c r="B354" s="2620"/>
      <c r="C354" s="2623"/>
      <c r="D354" s="2487"/>
      <c r="E354" s="2627"/>
      <c r="F354" s="2627"/>
      <c r="G354" s="45" t="s">
        <v>12</v>
      </c>
      <c r="H354" s="733">
        <f t="shared" ref="H354:M354" si="89">SUM(H350:H352)</f>
        <v>0</v>
      </c>
      <c r="I354" s="734">
        <f t="shared" si="89"/>
        <v>0</v>
      </c>
      <c r="J354" s="735">
        <f t="shared" si="89"/>
        <v>0</v>
      </c>
      <c r="K354" s="736">
        <f t="shared" si="89"/>
        <v>0</v>
      </c>
      <c r="L354" s="737">
        <f t="shared" si="89"/>
        <v>0</v>
      </c>
      <c r="M354" s="738">
        <f t="shared" si="89"/>
        <v>0</v>
      </c>
      <c r="N354" s="85"/>
      <c r="O354" s="74"/>
      <c r="P354" s="75"/>
      <c r="Q354" s="49"/>
      <c r="R354" s="490"/>
      <c r="S354" s="490"/>
      <c r="T354" s="50"/>
      <c r="U354" s="490"/>
      <c r="V354" s="490"/>
      <c r="W354" s="490"/>
      <c r="X354" s="486"/>
      <c r="Y354" s="486"/>
    </row>
    <row r="355" spans="1:25" ht="13.15" hidden="1" customHeight="1">
      <c r="A355" s="2615"/>
      <c r="B355" s="2618"/>
      <c r="C355" s="2621"/>
      <c r="D355" s="2486" t="s">
        <v>147</v>
      </c>
      <c r="E355" s="2624" t="s">
        <v>39</v>
      </c>
      <c r="F355" s="2628" t="s">
        <v>50</v>
      </c>
      <c r="G355" s="520" t="s">
        <v>76</v>
      </c>
      <c r="H355" s="751">
        <f>I355+K355</f>
        <v>0</v>
      </c>
      <c r="I355" s="745">
        <v>0</v>
      </c>
      <c r="J355" s="752"/>
      <c r="K355" s="747">
        <v>0</v>
      </c>
      <c r="L355" s="748">
        <v>0</v>
      </c>
      <c r="M355" s="749">
        <v>0</v>
      </c>
      <c r="N355" s="51"/>
      <c r="O355" s="66"/>
      <c r="P355" s="67"/>
      <c r="Q355" s="37"/>
      <c r="R355" s="490"/>
      <c r="S355" s="490"/>
      <c r="T355" s="50"/>
      <c r="U355" s="490"/>
      <c r="V355" s="490"/>
      <c r="W355" s="490"/>
      <c r="X355" s="486"/>
      <c r="Y355" s="486"/>
    </row>
    <row r="356" spans="1:25" ht="23.45" hidden="1" customHeight="1">
      <c r="A356" s="2616"/>
      <c r="B356" s="2619"/>
      <c r="C356" s="2622"/>
      <c r="D356" s="2495"/>
      <c r="E356" s="2625"/>
      <c r="F356" s="2629"/>
      <c r="G356" s="38" t="s">
        <v>51</v>
      </c>
      <c r="H356" s="739">
        <f>I356+K356</f>
        <v>0</v>
      </c>
      <c r="I356" s="740">
        <v>0</v>
      </c>
      <c r="J356" s="753"/>
      <c r="K356" s="742">
        <v>0</v>
      </c>
      <c r="L356" s="750">
        <v>0</v>
      </c>
      <c r="M356" s="744">
        <v>0</v>
      </c>
      <c r="N356" s="84"/>
      <c r="O356" s="70"/>
      <c r="P356" s="71"/>
      <c r="Q356" s="42"/>
      <c r="R356" s="490"/>
      <c r="S356" s="490"/>
      <c r="T356" s="50"/>
      <c r="U356" s="490"/>
      <c r="V356" s="490"/>
      <c r="W356" s="490"/>
      <c r="X356" s="486"/>
      <c r="Y356" s="486"/>
    </row>
    <row r="357" spans="1:25" ht="13.15" hidden="1" customHeight="1">
      <c r="A357" s="2616"/>
      <c r="B357" s="2619"/>
      <c r="C357" s="2622"/>
      <c r="D357" s="2495"/>
      <c r="E357" s="2626"/>
      <c r="F357" s="2630"/>
      <c r="G357" s="38"/>
      <c r="H357" s="739"/>
      <c r="I357" s="754"/>
      <c r="J357" s="753"/>
      <c r="K357" s="755"/>
      <c r="L357" s="750"/>
      <c r="M357" s="744"/>
      <c r="N357" s="84"/>
      <c r="O357" s="82"/>
      <c r="P357" s="83"/>
      <c r="Q357" s="44"/>
      <c r="R357" s="490"/>
      <c r="S357" s="490"/>
      <c r="T357" s="50"/>
      <c r="U357" s="490"/>
      <c r="V357" s="490"/>
      <c r="W357" s="490"/>
      <c r="X357" s="486"/>
      <c r="Y357" s="486"/>
    </row>
    <row r="358" spans="1:25" ht="13.15" hidden="1" customHeight="1">
      <c r="A358" s="2616"/>
      <c r="B358" s="2619"/>
      <c r="C358" s="2622"/>
      <c r="D358" s="2495"/>
      <c r="E358" s="2626"/>
      <c r="F358" s="2626"/>
      <c r="G358" s="15"/>
      <c r="H358" s="756"/>
      <c r="I358" s="757"/>
      <c r="J358" s="758"/>
      <c r="K358" s="759"/>
      <c r="L358" s="760"/>
      <c r="M358" s="761"/>
      <c r="N358" s="84"/>
      <c r="O358" s="82"/>
      <c r="P358" s="83"/>
      <c r="Q358" s="44"/>
      <c r="R358" s="490"/>
      <c r="S358" s="490"/>
      <c r="T358" s="50"/>
      <c r="U358" s="490"/>
      <c r="V358" s="490"/>
      <c r="W358" s="490"/>
      <c r="X358" s="486"/>
      <c r="Y358" s="486"/>
    </row>
    <row r="359" spans="1:25" ht="13.9" hidden="1" customHeight="1" thickBot="1">
      <c r="A359" s="2617"/>
      <c r="B359" s="2620"/>
      <c r="C359" s="2623"/>
      <c r="D359" s="2487"/>
      <c r="E359" s="2627"/>
      <c r="F359" s="2627"/>
      <c r="G359" s="45" t="s">
        <v>12</v>
      </c>
      <c r="H359" s="733">
        <f t="shared" ref="H359:M359" si="90">SUM(H355:H357)</f>
        <v>0</v>
      </c>
      <c r="I359" s="734">
        <f t="shared" si="90"/>
        <v>0</v>
      </c>
      <c r="J359" s="735">
        <f t="shared" si="90"/>
        <v>0</v>
      </c>
      <c r="K359" s="736">
        <f t="shared" si="90"/>
        <v>0</v>
      </c>
      <c r="L359" s="737">
        <f t="shared" si="90"/>
        <v>0</v>
      </c>
      <c r="M359" s="738">
        <f t="shared" si="90"/>
        <v>0</v>
      </c>
      <c r="N359" s="85"/>
      <c r="O359" s="74"/>
      <c r="P359" s="75"/>
      <c r="Q359" s="49"/>
      <c r="R359" s="490"/>
      <c r="S359" s="490"/>
      <c r="T359" s="50"/>
      <c r="U359" s="490"/>
      <c r="V359" s="490"/>
      <c r="W359" s="490"/>
      <c r="X359" s="486"/>
      <c r="Y359" s="486"/>
    </row>
    <row r="360" spans="1:25" ht="30" hidden="1" customHeight="1">
      <c r="A360" s="2615"/>
      <c r="B360" s="2618"/>
      <c r="C360" s="2621"/>
      <c r="D360" s="2486" t="s">
        <v>148</v>
      </c>
      <c r="E360" s="2624" t="s">
        <v>39</v>
      </c>
      <c r="F360" s="2628" t="s">
        <v>50</v>
      </c>
      <c r="G360" s="520" t="s">
        <v>76</v>
      </c>
      <c r="H360" s="751">
        <f>I360+K360</f>
        <v>0</v>
      </c>
      <c r="I360" s="745">
        <v>0</v>
      </c>
      <c r="J360" s="752"/>
      <c r="K360" s="747">
        <v>0</v>
      </c>
      <c r="L360" s="748">
        <v>0</v>
      </c>
      <c r="M360" s="749">
        <v>0</v>
      </c>
      <c r="N360" s="51"/>
      <c r="O360" s="66"/>
      <c r="P360" s="67"/>
      <c r="Q360" s="37"/>
      <c r="R360" s="490"/>
      <c r="S360" s="490"/>
      <c r="T360" s="50"/>
      <c r="U360" s="490"/>
      <c r="V360" s="490"/>
      <c r="W360" s="490"/>
      <c r="X360" s="486"/>
      <c r="Y360" s="486"/>
    </row>
    <row r="361" spans="1:25" ht="13.15" hidden="1" customHeight="1">
      <c r="A361" s="2616"/>
      <c r="B361" s="2619"/>
      <c r="C361" s="2622"/>
      <c r="D361" s="2495"/>
      <c r="E361" s="2625"/>
      <c r="F361" s="2629"/>
      <c r="G361" s="38" t="s">
        <v>51</v>
      </c>
      <c r="H361" s="739">
        <f>I361+K361</f>
        <v>0</v>
      </c>
      <c r="I361" s="740">
        <v>0</v>
      </c>
      <c r="J361" s="753"/>
      <c r="K361" s="742">
        <v>0</v>
      </c>
      <c r="L361" s="750">
        <v>0</v>
      </c>
      <c r="M361" s="744">
        <v>0</v>
      </c>
      <c r="N361" s="84"/>
      <c r="O361" s="70"/>
      <c r="P361" s="71"/>
      <c r="Q361" s="42"/>
      <c r="R361" s="490"/>
      <c r="S361" s="490"/>
      <c r="T361" s="50"/>
      <c r="U361" s="490"/>
      <c r="V361" s="490"/>
      <c r="W361" s="490"/>
      <c r="X361" s="486"/>
      <c r="Y361" s="486"/>
    </row>
    <row r="362" spans="1:25" ht="13.15" hidden="1" customHeight="1">
      <c r="A362" s="2616"/>
      <c r="B362" s="2619"/>
      <c r="C362" s="2622"/>
      <c r="D362" s="2495"/>
      <c r="E362" s="2626"/>
      <c r="F362" s="2630"/>
      <c r="G362" s="38"/>
      <c r="H362" s="739"/>
      <c r="I362" s="754"/>
      <c r="J362" s="753"/>
      <c r="K362" s="755"/>
      <c r="L362" s="750"/>
      <c r="M362" s="744"/>
      <c r="N362" s="84"/>
      <c r="O362" s="82"/>
      <c r="P362" s="83"/>
      <c r="Q362" s="44"/>
      <c r="R362" s="490"/>
      <c r="S362" s="490"/>
      <c r="T362" s="50"/>
      <c r="U362" s="490"/>
      <c r="V362" s="490"/>
      <c r="W362" s="490"/>
      <c r="X362" s="486"/>
      <c r="Y362" s="486"/>
    </row>
    <row r="363" spans="1:25" ht="10.15" hidden="1" customHeight="1">
      <c r="A363" s="2616"/>
      <c r="B363" s="2619"/>
      <c r="C363" s="2622"/>
      <c r="D363" s="2495"/>
      <c r="E363" s="2626"/>
      <c r="F363" s="2626"/>
      <c r="G363" s="15"/>
      <c r="H363" s="756"/>
      <c r="I363" s="757"/>
      <c r="J363" s="758"/>
      <c r="K363" s="759"/>
      <c r="L363" s="760"/>
      <c r="M363" s="761"/>
      <c r="N363" s="84"/>
      <c r="O363" s="82"/>
      <c r="P363" s="83"/>
      <c r="Q363" s="44"/>
      <c r="R363" s="490"/>
      <c r="S363" s="490"/>
      <c r="T363" s="50"/>
      <c r="U363" s="490"/>
      <c r="V363" s="490"/>
      <c r="W363" s="490"/>
      <c r="X363" s="486"/>
      <c r="Y363" s="486"/>
    </row>
    <row r="364" spans="1:25" ht="13.9" hidden="1" customHeight="1" thickBot="1">
      <c r="A364" s="2617"/>
      <c r="B364" s="2620"/>
      <c r="C364" s="2623"/>
      <c r="D364" s="2487"/>
      <c r="E364" s="2627"/>
      <c r="F364" s="2627"/>
      <c r="G364" s="45" t="s">
        <v>12</v>
      </c>
      <c r="H364" s="733">
        <f t="shared" ref="H364:M364" si="91">SUM(H360:H362)</f>
        <v>0</v>
      </c>
      <c r="I364" s="734">
        <f t="shared" si="91"/>
        <v>0</v>
      </c>
      <c r="J364" s="735">
        <f t="shared" si="91"/>
        <v>0</v>
      </c>
      <c r="K364" s="736">
        <f t="shared" si="91"/>
        <v>0</v>
      </c>
      <c r="L364" s="737">
        <f t="shared" si="91"/>
        <v>0</v>
      </c>
      <c r="M364" s="738">
        <f t="shared" si="91"/>
        <v>0</v>
      </c>
      <c r="N364" s="85"/>
      <c r="O364" s="74"/>
      <c r="P364" s="75"/>
      <c r="Q364" s="49"/>
      <c r="R364" s="490"/>
      <c r="S364" s="490"/>
      <c r="T364" s="50"/>
      <c r="U364" s="490"/>
      <c r="V364" s="490"/>
      <c r="W364" s="490"/>
      <c r="X364" s="486"/>
      <c r="Y364" s="486"/>
    </row>
    <row r="365" spans="1:25" ht="13.15" hidden="1" customHeight="1">
      <c r="A365" s="2615"/>
      <c r="B365" s="2618"/>
      <c r="C365" s="2621"/>
      <c r="D365" s="2486" t="s">
        <v>149</v>
      </c>
      <c r="E365" s="2624" t="s">
        <v>39</v>
      </c>
      <c r="F365" s="2628" t="s">
        <v>150</v>
      </c>
      <c r="G365" s="520" t="s">
        <v>76</v>
      </c>
      <c r="H365" s="751">
        <f>I365+K365</f>
        <v>0</v>
      </c>
      <c r="I365" s="745">
        <v>0</v>
      </c>
      <c r="J365" s="752"/>
      <c r="K365" s="747">
        <v>0</v>
      </c>
      <c r="L365" s="748">
        <v>0</v>
      </c>
      <c r="M365" s="749">
        <v>0</v>
      </c>
      <c r="N365" s="51"/>
      <c r="O365" s="66"/>
      <c r="P365" s="67"/>
      <c r="Q365" s="37"/>
      <c r="R365" s="490"/>
      <c r="S365" s="490"/>
      <c r="T365" s="50"/>
      <c r="U365" s="490"/>
      <c r="V365" s="490"/>
      <c r="W365" s="490"/>
      <c r="X365" s="486"/>
      <c r="Y365" s="486"/>
    </row>
    <row r="366" spans="1:25" ht="13.15" hidden="1" customHeight="1">
      <c r="A366" s="2616"/>
      <c r="B366" s="2619"/>
      <c r="C366" s="2622"/>
      <c r="D366" s="2495"/>
      <c r="E366" s="2625"/>
      <c r="F366" s="2629"/>
      <c r="G366" s="38" t="s">
        <v>51</v>
      </c>
      <c r="H366" s="739">
        <f>I366+K366</f>
        <v>0</v>
      </c>
      <c r="I366" s="740">
        <v>0</v>
      </c>
      <c r="J366" s="753"/>
      <c r="K366" s="742">
        <v>0</v>
      </c>
      <c r="L366" s="750">
        <v>0</v>
      </c>
      <c r="M366" s="744">
        <v>0</v>
      </c>
      <c r="N366" s="84"/>
      <c r="O366" s="70"/>
      <c r="P366" s="83"/>
      <c r="Q366" s="42"/>
      <c r="R366" s="490"/>
      <c r="S366" s="490"/>
      <c r="T366" s="50"/>
      <c r="U366" s="490"/>
      <c r="V366" s="490"/>
      <c r="W366" s="490"/>
      <c r="X366" s="486"/>
      <c r="Y366" s="486"/>
    </row>
    <row r="367" spans="1:25" ht="13.15" hidden="1" customHeight="1">
      <c r="A367" s="2616"/>
      <c r="B367" s="2619"/>
      <c r="C367" s="2622"/>
      <c r="D367" s="2495"/>
      <c r="E367" s="2626"/>
      <c r="F367" s="2630"/>
      <c r="G367" s="38"/>
      <c r="H367" s="739"/>
      <c r="I367" s="754"/>
      <c r="J367" s="753"/>
      <c r="K367" s="755"/>
      <c r="L367" s="750"/>
      <c r="M367" s="744"/>
      <c r="N367" s="84"/>
      <c r="O367" s="82"/>
      <c r="P367" s="83"/>
      <c r="Q367" s="44"/>
      <c r="R367" s="490"/>
      <c r="S367" s="490"/>
      <c r="T367" s="50"/>
      <c r="U367" s="490"/>
      <c r="V367" s="490"/>
      <c r="W367" s="490"/>
      <c r="X367" s="486"/>
      <c r="Y367" s="486"/>
    </row>
    <row r="368" spans="1:25" ht="16.899999999999999" hidden="1" customHeight="1" thickBot="1">
      <c r="A368" s="2617"/>
      <c r="B368" s="2620"/>
      <c r="C368" s="2623"/>
      <c r="D368" s="2487"/>
      <c r="E368" s="2627"/>
      <c r="F368" s="2627"/>
      <c r="G368" s="45" t="s">
        <v>12</v>
      </c>
      <c r="H368" s="733">
        <f t="shared" ref="H368:M368" si="92">SUM(H365:H367)</f>
        <v>0</v>
      </c>
      <c r="I368" s="734">
        <f t="shared" si="92"/>
        <v>0</v>
      </c>
      <c r="J368" s="735">
        <f t="shared" si="92"/>
        <v>0</v>
      </c>
      <c r="K368" s="736">
        <f t="shared" si="92"/>
        <v>0</v>
      </c>
      <c r="L368" s="737">
        <f t="shared" si="92"/>
        <v>0</v>
      </c>
      <c r="M368" s="738">
        <f t="shared" si="92"/>
        <v>0</v>
      </c>
      <c r="N368" s="85"/>
      <c r="O368" s="74"/>
      <c r="P368" s="75"/>
      <c r="Q368" s="49"/>
      <c r="R368" s="490"/>
      <c r="S368" s="490"/>
      <c r="T368" s="50"/>
      <c r="U368" s="490"/>
      <c r="V368" s="490"/>
      <c r="W368" s="490"/>
      <c r="X368" s="486"/>
      <c r="Y368" s="486"/>
    </row>
    <row r="369" spans="1:25" ht="21.6" hidden="1" customHeight="1">
      <c r="A369" s="1231"/>
      <c r="B369" s="1232"/>
      <c r="C369" s="1233"/>
      <c r="D369" s="2721" t="s">
        <v>370</v>
      </c>
      <c r="E369" s="2723" t="s">
        <v>39</v>
      </c>
      <c r="F369" s="906" t="s">
        <v>84</v>
      </c>
      <c r="G369" s="907" t="s">
        <v>51</v>
      </c>
      <c r="H369" s="908">
        <f>I369+K369</f>
        <v>0</v>
      </c>
      <c r="I369" s="909"/>
      <c r="J369" s="790"/>
      <c r="K369" s="910">
        <v>0</v>
      </c>
      <c r="L369" s="911">
        <v>0</v>
      </c>
      <c r="M369" s="912">
        <v>0</v>
      </c>
      <c r="N369" s="51"/>
      <c r="O369" s="913"/>
      <c r="P369" s="914"/>
      <c r="Q369" s="915"/>
      <c r="R369" s="490"/>
      <c r="S369" s="490"/>
      <c r="T369" s="50"/>
      <c r="U369" s="490"/>
      <c r="V369" s="490"/>
      <c r="W369" s="490"/>
      <c r="X369" s="486"/>
      <c r="Y369" s="486"/>
    </row>
    <row r="370" spans="1:25" ht="8.4499999999999993" hidden="1" customHeight="1">
      <c r="A370" s="1231"/>
      <c r="B370" s="1232"/>
      <c r="C370" s="1233"/>
      <c r="D370" s="2651"/>
      <c r="E370" s="2724"/>
      <c r="F370" s="490"/>
      <c r="G370" s="916"/>
      <c r="H370" s="806"/>
      <c r="I370" s="917"/>
      <c r="J370" s="800"/>
      <c r="K370" s="918"/>
      <c r="L370" s="919"/>
      <c r="M370" s="920"/>
      <c r="N370" s="84"/>
      <c r="O370" s="82"/>
      <c r="P370" s="83"/>
      <c r="Q370" s="44"/>
      <c r="R370" s="490"/>
      <c r="S370" s="490"/>
      <c r="T370" s="50"/>
      <c r="U370" s="490"/>
      <c r="V370" s="490"/>
      <c r="W370" s="490"/>
      <c r="X370" s="486"/>
      <c r="Y370" s="486"/>
    </row>
    <row r="371" spans="1:25" ht="9" hidden="1" customHeight="1">
      <c r="A371" s="1231"/>
      <c r="B371" s="1232"/>
      <c r="C371" s="1233"/>
      <c r="D371" s="2651"/>
      <c r="E371" s="2724"/>
      <c r="F371" s="906"/>
      <c r="G371" s="916"/>
      <c r="H371" s="806"/>
      <c r="I371" s="917"/>
      <c r="J371" s="800"/>
      <c r="K371" s="918"/>
      <c r="L371" s="919"/>
      <c r="M371" s="920"/>
      <c r="N371" s="84"/>
      <c r="O371" s="82"/>
      <c r="P371" s="83"/>
      <c r="Q371" s="44"/>
      <c r="R371" s="490"/>
      <c r="S371" s="490"/>
      <c r="T371" s="50"/>
      <c r="U371" s="490"/>
      <c r="V371" s="490"/>
      <c r="W371" s="490"/>
      <c r="X371" s="486"/>
      <c r="Y371" s="486"/>
    </row>
    <row r="372" spans="1:25" ht="16.899999999999999" hidden="1" customHeight="1" thickBot="1">
      <c r="A372" s="1231"/>
      <c r="B372" s="1232"/>
      <c r="C372" s="1233"/>
      <c r="D372" s="2722"/>
      <c r="E372" s="2725"/>
      <c r="F372" s="906"/>
      <c r="G372" s="921" t="s">
        <v>12</v>
      </c>
      <c r="H372" s="922">
        <f t="shared" ref="H372:M372" si="93">H369+H370+H371</f>
        <v>0</v>
      </c>
      <c r="I372" s="922">
        <f t="shared" si="93"/>
        <v>0</v>
      </c>
      <c r="J372" s="922">
        <f t="shared" si="93"/>
        <v>0</v>
      </c>
      <c r="K372" s="922">
        <f t="shared" si="93"/>
        <v>0</v>
      </c>
      <c r="L372" s="922">
        <f t="shared" si="93"/>
        <v>0</v>
      </c>
      <c r="M372" s="922">
        <f t="shared" si="93"/>
        <v>0</v>
      </c>
      <c r="N372" s="923"/>
      <c r="O372" s="74"/>
      <c r="P372" s="75"/>
      <c r="Q372" s="49"/>
      <c r="R372" s="490"/>
      <c r="S372" s="490"/>
      <c r="T372" s="50"/>
      <c r="U372" s="490"/>
      <c r="V372" s="490"/>
      <c r="W372" s="490"/>
      <c r="X372" s="486"/>
      <c r="Y372" s="486"/>
    </row>
    <row r="373" spans="1:25" ht="14.45" customHeight="1">
      <c r="A373" s="2615"/>
      <c r="B373" s="2618"/>
      <c r="C373" s="2621"/>
      <c r="D373" s="2486" t="s">
        <v>151</v>
      </c>
      <c r="E373" s="2624" t="s">
        <v>39</v>
      </c>
      <c r="F373" s="2628" t="s">
        <v>480</v>
      </c>
      <c r="G373" s="520" t="s">
        <v>35</v>
      </c>
      <c r="H373" s="2024">
        <f>I373+K373</f>
        <v>14.21</v>
      </c>
      <c r="I373" s="2026">
        <v>14.21</v>
      </c>
      <c r="J373" s="752"/>
      <c r="K373" s="747">
        <v>0</v>
      </c>
      <c r="L373" s="748">
        <v>15</v>
      </c>
      <c r="M373" s="749">
        <v>20</v>
      </c>
      <c r="N373" s="2726" t="s">
        <v>337</v>
      </c>
      <c r="O373" s="67">
        <v>3</v>
      </c>
      <c r="P373" s="67">
        <v>3</v>
      </c>
      <c r="Q373" s="37">
        <v>5</v>
      </c>
      <c r="R373" s="13"/>
      <c r="S373" s="490"/>
      <c r="T373" s="50"/>
      <c r="U373" s="490"/>
      <c r="V373" s="490"/>
      <c r="W373" s="490"/>
      <c r="X373" s="486"/>
      <c r="Y373" s="486"/>
    </row>
    <row r="374" spans="1:25" ht="13.15" customHeight="1">
      <c r="A374" s="2616"/>
      <c r="B374" s="2619"/>
      <c r="C374" s="2622"/>
      <c r="D374" s="2495"/>
      <c r="E374" s="2625"/>
      <c r="F374" s="2629"/>
      <c r="G374" s="38"/>
      <c r="H374" s="739"/>
      <c r="I374" s="740"/>
      <c r="J374" s="753"/>
      <c r="K374" s="742"/>
      <c r="L374" s="750"/>
      <c r="M374" s="744"/>
      <c r="N374" s="2727"/>
      <c r="O374" s="71"/>
      <c r="P374" s="71"/>
      <c r="Q374" s="42"/>
      <c r="R374" s="490"/>
      <c r="S374" s="490"/>
      <c r="T374" s="50"/>
      <c r="U374" s="490"/>
      <c r="V374" s="490"/>
      <c r="W374" s="490"/>
      <c r="X374" s="486"/>
      <c r="Y374" s="486"/>
    </row>
    <row r="375" spans="1:25" ht="9.6" customHeight="1">
      <c r="A375" s="2616"/>
      <c r="B375" s="2619"/>
      <c r="C375" s="2622"/>
      <c r="D375" s="2495"/>
      <c r="E375" s="2626"/>
      <c r="F375" s="2630"/>
      <c r="G375" s="15"/>
      <c r="H375" s="756"/>
      <c r="I375" s="757"/>
      <c r="J375" s="758"/>
      <c r="K375" s="759"/>
      <c r="L375" s="760"/>
      <c r="M375" s="761"/>
      <c r="N375" s="157"/>
      <c r="O375" s="83"/>
      <c r="P375" s="158"/>
      <c r="Q375" s="44"/>
      <c r="R375" s="490"/>
      <c r="S375" s="490"/>
      <c r="T375" s="50"/>
      <c r="U375" s="490"/>
      <c r="V375" s="490"/>
      <c r="W375" s="490"/>
      <c r="X375" s="486"/>
      <c r="Y375" s="486"/>
    </row>
    <row r="376" spans="1:25" ht="13.5" thickBot="1">
      <c r="A376" s="2617"/>
      <c r="B376" s="2620"/>
      <c r="C376" s="2623"/>
      <c r="D376" s="2487"/>
      <c r="E376" s="2627"/>
      <c r="F376" s="2627"/>
      <c r="G376" s="45" t="s">
        <v>12</v>
      </c>
      <c r="H376" s="733">
        <f t="shared" ref="H376:M376" si="94">SUM(H373:H375)</f>
        <v>14.21</v>
      </c>
      <c r="I376" s="733">
        <f t="shared" si="94"/>
        <v>14.21</v>
      </c>
      <c r="J376" s="733">
        <f t="shared" si="94"/>
        <v>0</v>
      </c>
      <c r="K376" s="733">
        <f t="shared" si="94"/>
        <v>0</v>
      </c>
      <c r="L376" s="733">
        <f t="shared" si="94"/>
        <v>15</v>
      </c>
      <c r="M376" s="733">
        <f t="shared" si="94"/>
        <v>20</v>
      </c>
      <c r="N376" s="159"/>
      <c r="O376" s="75"/>
      <c r="P376" s="75"/>
      <c r="Q376" s="49"/>
      <c r="R376" s="490"/>
      <c r="S376" s="490"/>
      <c r="T376" s="50"/>
      <c r="U376" s="490"/>
      <c r="V376" s="490"/>
      <c r="W376" s="490"/>
      <c r="X376" s="486"/>
      <c r="Y376" s="486"/>
    </row>
    <row r="377" spans="1:25" ht="13.15" customHeight="1">
      <c r="A377" s="2615"/>
      <c r="B377" s="2618"/>
      <c r="C377" s="2621"/>
      <c r="D377" s="2486" t="s">
        <v>152</v>
      </c>
      <c r="E377" s="2624" t="s">
        <v>39</v>
      </c>
      <c r="F377" s="2628" t="s">
        <v>482</v>
      </c>
      <c r="G377" s="520" t="s">
        <v>35</v>
      </c>
      <c r="H377" s="751">
        <f>I377+K377</f>
        <v>42.4</v>
      </c>
      <c r="I377" s="745">
        <v>42.4</v>
      </c>
      <c r="J377" s="746">
        <v>6.7</v>
      </c>
      <c r="K377" s="747">
        <v>0</v>
      </c>
      <c r="L377" s="748">
        <v>10</v>
      </c>
      <c r="M377" s="749">
        <v>8</v>
      </c>
      <c r="N377" s="160"/>
      <c r="O377" s="67"/>
      <c r="P377" s="67"/>
      <c r="Q377" s="37"/>
      <c r="R377" s="490"/>
      <c r="S377" s="490"/>
      <c r="T377" s="50"/>
      <c r="U377" s="490"/>
      <c r="V377" s="490"/>
      <c r="W377" s="490"/>
      <c r="X377" s="486"/>
      <c r="Y377" s="486"/>
    </row>
    <row r="378" spans="1:25" ht="13.15" customHeight="1" thickBot="1">
      <c r="A378" s="2617"/>
      <c r="B378" s="2620"/>
      <c r="C378" s="2623"/>
      <c r="D378" s="2487"/>
      <c r="E378" s="2627"/>
      <c r="F378" s="2627"/>
      <c r="G378" s="45" t="s">
        <v>12</v>
      </c>
      <c r="H378" s="733">
        <f t="shared" ref="H378:M378" si="95">SUM(H377:H377)</f>
        <v>42.4</v>
      </c>
      <c r="I378" s="734">
        <f t="shared" si="95"/>
        <v>42.4</v>
      </c>
      <c r="J378" s="735">
        <f t="shared" si="95"/>
        <v>6.7</v>
      </c>
      <c r="K378" s="736">
        <f t="shared" si="95"/>
        <v>0</v>
      </c>
      <c r="L378" s="737">
        <f t="shared" si="95"/>
        <v>10</v>
      </c>
      <c r="M378" s="738">
        <f t="shared" si="95"/>
        <v>8</v>
      </c>
      <c r="N378" s="159"/>
      <c r="O378" s="75"/>
      <c r="P378" s="75"/>
      <c r="Q378" s="49"/>
      <c r="R378" s="490"/>
      <c r="S378" s="490"/>
      <c r="T378" s="50"/>
      <c r="U378" s="490"/>
      <c r="V378" s="490"/>
      <c r="W378" s="490"/>
      <c r="X378" s="486"/>
      <c r="Y378" s="486"/>
    </row>
    <row r="379" spans="1:25" ht="13.15" customHeight="1">
      <c r="A379" s="2615"/>
      <c r="B379" s="2618"/>
      <c r="C379" s="2621"/>
      <c r="D379" s="2486" t="s">
        <v>153</v>
      </c>
      <c r="E379" s="2624" t="s">
        <v>39</v>
      </c>
      <c r="F379" s="2628" t="s">
        <v>484</v>
      </c>
      <c r="G379" s="520" t="s">
        <v>76</v>
      </c>
      <c r="H379" s="2024">
        <f>I379+K379</f>
        <v>0</v>
      </c>
      <c r="I379" s="745">
        <v>0</v>
      </c>
      <c r="J379" s="752"/>
      <c r="K379" s="2025">
        <v>0</v>
      </c>
      <c r="L379" s="748">
        <v>4603.6000000000004</v>
      </c>
      <c r="M379" s="749">
        <v>1794</v>
      </c>
      <c r="N379" s="160"/>
      <c r="O379" s="67"/>
      <c r="P379" s="67"/>
      <c r="Q379" s="37"/>
      <c r="R379" s="490"/>
      <c r="S379" s="490"/>
      <c r="T379" s="50"/>
      <c r="U379" s="490"/>
      <c r="V379" s="490"/>
      <c r="W379" s="490"/>
      <c r="X379" s="486"/>
      <c r="Y379" s="486"/>
    </row>
    <row r="380" spans="1:25">
      <c r="A380" s="2616"/>
      <c r="B380" s="2619"/>
      <c r="C380" s="2622"/>
      <c r="D380" s="2495"/>
      <c r="E380" s="2625"/>
      <c r="F380" s="2629"/>
      <c r="G380" s="38" t="s">
        <v>35</v>
      </c>
      <c r="H380" s="762">
        <f>I380+K380</f>
        <v>0</v>
      </c>
      <c r="I380" s="740">
        <v>0</v>
      </c>
      <c r="J380" s="753"/>
      <c r="K380" s="742">
        <v>0</v>
      </c>
      <c r="L380" s="750">
        <v>289</v>
      </c>
      <c r="M380" s="744">
        <v>98</v>
      </c>
      <c r="N380" s="157"/>
      <c r="O380" s="71"/>
      <c r="P380" s="71"/>
      <c r="Q380" s="42"/>
      <c r="R380" s="490"/>
      <c r="S380" s="490"/>
      <c r="T380" s="50"/>
      <c r="U380" s="490"/>
      <c r="V380" s="490"/>
      <c r="W380" s="490"/>
      <c r="X380" s="486"/>
      <c r="Y380" s="486"/>
    </row>
    <row r="381" spans="1:25" ht="13.5" thickBot="1">
      <c r="A381" s="2617"/>
      <c r="B381" s="2620"/>
      <c r="C381" s="2623"/>
      <c r="D381" s="2487"/>
      <c r="E381" s="2627"/>
      <c r="F381" s="2627"/>
      <c r="G381" s="45" t="s">
        <v>12</v>
      </c>
      <c r="H381" s="733">
        <f t="shared" ref="H381:M381" si="96">SUM(H379:H380)</f>
        <v>0</v>
      </c>
      <c r="I381" s="734">
        <f t="shared" si="96"/>
        <v>0</v>
      </c>
      <c r="J381" s="735">
        <f t="shared" si="96"/>
        <v>0</v>
      </c>
      <c r="K381" s="736">
        <f t="shared" si="96"/>
        <v>0</v>
      </c>
      <c r="L381" s="737">
        <f t="shared" si="96"/>
        <v>4892.6000000000004</v>
      </c>
      <c r="M381" s="738">
        <f t="shared" si="96"/>
        <v>1892</v>
      </c>
      <c r="N381" s="159"/>
      <c r="O381" s="75"/>
      <c r="P381" s="75"/>
      <c r="Q381" s="49"/>
      <c r="R381" s="490"/>
      <c r="S381" s="490"/>
      <c r="T381" s="50"/>
      <c r="U381" s="490"/>
      <c r="V381" s="490"/>
      <c r="W381" s="490"/>
      <c r="X381" s="486"/>
      <c r="Y381" s="486"/>
    </row>
    <row r="382" spans="1:25" s="885" customFormat="1" ht="13.15" hidden="1" customHeight="1">
      <c r="A382" s="2615"/>
      <c r="B382" s="2618"/>
      <c r="C382" s="2621"/>
      <c r="D382" s="2486" t="s">
        <v>154</v>
      </c>
      <c r="E382" s="2624" t="s">
        <v>39</v>
      </c>
      <c r="F382" s="2628" t="s">
        <v>50</v>
      </c>
      <c r="G382" s="520" t="s">
        <v>35</v>
      </c>
      <c r="H382" s="751">
        <f>I382+K382</f>
        <v>0</v>
      </c>
      <c r="I382" s="745"/>
      <c r="J382" s="752"/>
      <c r="K382" s="747">
        <v>0</v>
      </c>
      <c r="L382" s="748">
        <v>0</v>
      </c>
      <c r="M382" s="749">
        <v>0</v>
      </c>
      <c r="N382" s="51"/>
      <c r="O382" s="67"/>
      <c r="P382" s="67"/>
      <c r="Q382" s="37"/>
      <c r="R382" s="13"/>
      <c r="S382" s="13"/>
      <c r="T382" s="886"/>
      <c r="U382" s="13"/>
      <c r="V382" s="13"/>
      <c r="W382" s="13"/>
    </row>
    <row r="383" spans="1:25" s="885" customFormat="1" ht="13.15" hidden="1" customHeight="1">
      <c r="A383" s="2616"/>
      <c r="B383" s="2619"/>
      <c r="C383" s="2622"/>
      <c r="D383" s="2495"/>
      <c r="E383" s="2625"/>
      <c r="F383" s="2629"/>
      <c r="G383" s="38" t="s">
        <v>76</v>
      </c>
      <c r="H383" s="739">
        <f>I383+K383</f>
        <v>0</v>
      </c>
      <c r="I383" s="740"/>
      <c r="J383" s="753"/>
      <c r="K383" s="742">
        <v>0</v>
      </c>
      <c r="L383" s="750">
        <v>0</v>
      </c>
      <c r="M383" s="744">
        <v>0</v>
      </c>
      <c r="N383" s="1257"/>
      <c r="O383" s="71"/>
      <c r="P383" s="71"/>
      <c r="Q383" s="42"/>
      <c r="R383" s="13"/>
      <c r="S383" s="13"/>
      <c r="T383" s="886"/>
      <c r="U383" s="13"/>
      <c r="V383" s="13"/>
      <c r="W383" s="13"/>
    </row>
    <row r="384" spans="1:25" s="885" customFormat="1" ht="13.15" hidden="1" customHeight="1">
      <c r="A384" s="2616"/>
      <c r="B384" s="2619"/>
      <c r="C384" s="2622"/>
      <c r="D384" s="2495"/>
      <c r="E384" s="2626"/>
      <c r="F384" s="2630"/>
      <c r="G384" s="15" t="s">
        <v>128</v>
      </c>
      <c r="H384" s="739">
        <f>I384+K384</f>
        <v>0</v>
      </c>
      <c r="I384" s="784">
        <v>0</v>
      </c>
      <c r="J384" s="758"/>
      <c r="K384" s="785">
        <v>0</v>
      </c>
      <c r="L384" s="760"/>
      <c r="M384" s="761"/>
      <c r="N384" s="84"/>
      <c r="O384" s="83"/>
      <c r="P384" s="83"/>
      <c r="Q384" s="44"/>
      <c r="R384" s="13"/>
      <c r="S384" s="13"/>
      <c r="T384" s="886"/>
      <c r="U384" s="13"/>
      <c r="V384" s="13"/>
      <c r="W384" s="13"/>
    </row>
    <row r="385" spans="1:25" s="885" customFormat="1" ht="40.9" hidden="1" customHeight="1" thickBot="1">
      <c r="A385" s="2617"/>
      <c r="B385" s="2620"/>
      <c r="C385" s="2623"/>
      <c r="D385" s="2487"/>
      <c r="E385" s="2627"/>
      <c r="F385" s="2627"/>
      <c r="G385" s="45" t="s">
        <v>12</v>
      </c>
      <c r="H385" s="733">
        <f t="shared" ref="H385:M385" si="97">SUM(H382:H384)</f>
        <v>0</v>
      </c>
      <c r="I385" s="734">
        <f t="shared" si="97"/>
        <v>0</v>
      </c>
      <c r="J385" s="735">
        <f t="shared" si="97"/>
        <v>0</v>
      </c>
      <c r="K385" s="736">
        <f t="shared" si="97"/>
        <v>0</v>
      </c>
      <c r="L385" s="737">
        <f t="shared" si="97"/>
        <v>0</v>
      </c>
      <c r="M385" s="738">
        <f t="shared" si="97"/>
        <v>0</v>
      </c>
      <c r="N385" s="84"/>
      <c r="O385" s="75"/>
      <c r="P385" s="75"/>
      <c r="Q385" s="49"/>
      <c r="R385" s="13"/>
      <c r="S385" s="13"/>
      <c r="T385" s="886"/>
      <c r="U385" s="13"/>
      <c r="V385" s="13"/>
      <c r="W385" s="13"/>
    </row>
    <row r="386" spans="1:25" s="885" customFormat="1" ht="13.15" hidden="1" customHeight="1">
      <c r="A386" s="2615"/>
      <c r="B386" s="2618"/>
      <c r="C386" s="2621"/>
      <c r="D386" s="2486" t="s">
        <v>155</v>
      </c>
      <c r="E386" s="2624" t="s">
        <v>39</v>
      </c>
      <c r="F386" s="2628" t="s">
        <v>50</v>
      </c>
      <c r="G386" s="520" t="s">
        <v>35</v>
      </c>
      <c r="H386" s="751">
        <f>I386+K386</f>
        <v>0</v>
      </c>
      <c r="I386" s="745"/>
      <c r="J386" s="752"/>
      <c r="K386" s="747">
        <v>0</v>
      </c>
      <c r="L386" s="748">
        <v>0</v>
      </c>
      <c r="M386" s="749">
        <v>0</v>
      </c>
      <c r="N386" s="51"/>
      <c r="O386" s="67"/>
      <c r="P386" s="67"/>
      <c r="Q386" s="37"/>
      <c r="R386" s="13"/>
      <c r="S386" s="13"/>
      <c r="T386" s="886"/>
      <c r="U386" s="13"/>
      <c r="V386" s="13"/>
      <c r="W386" s="13"/>
    </row>
    <row r="387" spans="1:25" s="885" customFormat="1" ht="13.15" hidden="1" customHeight="1">
      <c r="A387" s="2616"/>
      <c r="B387" s="2619"/>
      <c r="C387" s="2622"/>
      <c r="D387" s="2495"/>
      <c r="E387" s="2625"/>
      <c r="F387" s="2629"/>
      <c r="G387" s="38" t="s">
        <v>76</v>
      </c>
      <c r="H387" s="739">
        <f>I387+K387</f>
        <v>0</v>
      </c>
      <c r="I387" s="740"/>
      <c r="J387" s="753"/>
      <c r="K387" s="742">
        <v>0</v>
      </c>
      <c r="L387" s="750">
        <v>0</v>
      </c>
      <c r="M387" s="744">
        <v>0</v>
      </c>
      <c r="N387" s="1257"/>
      <c r="O387" s="71"/>
      <c r="P387" s="71"/>
      <c r="Q387" s="42"/>
      <c r="R387" s="13"/>
      <c r="S387" s="13"/>
      <c r="T387" s="886"/>
      <c r="U387" s="13"/>
      <c r="V387" s="13"/>
      <c r="W387" s="13"/>
    </row>
    <row r="388" spans="1:25" s="885" customFormat="1" ht="13.15" hidden="1" customHeight="1">
      <c r="A388" s="2616"/>
      <c r="B388" s="2619"/>
      <c r="C388" s="2622"/>
      <c r="D388" s="2495"/>
      <c r="E388" s="2626"/>
      <c r="F388" s="2630"/>
      <c r="G388" s="15" t="s">
        <v>128</v>
      </c>
      <c r="H388" s="739">
        <f>I388+K388</f>
        <v>0</v>
      </c>
      <c r="I388" s="757"/>
      <c r="J388" s="758"/>
      <c r="K388" s="785">
        <v>0</v>
      </c>
      <c r="L388" s="760"/>
      <c r="M388" s="761"/>
      <c r="N388" s="84"/>
      <c r="O388" s="83"/>
      <c r="P388" s="83"/>
      <c r="Q388" s="44"/>
      <c r="R388" s="13"/>
      <c r="S388" s="13"/>
      <c r="T388" s="886"/>
      <c r="U388" s="13"/>
      <c r="V388" s="13"/>
      <c r="W388" s="13"/>
    </row>
    <row r="389" spans="1:25" s="885" customFormat="1" ht="30.6" hidden="1" customHeight="1" thickBot="1">
      <c r="A389" s="2617"/>
      <c r="B389" s="2620"/>
      <c r="C389" s="2623"/>
      <c r="D389" s="2487"/>
      <c r="E389" s="2627"/>
      <c r="F389" s="2627"/>
      <c r="G389" s="45" t="s">
        <v>12</v>
      </c>
      <c r="H389" s="733">
        <f t="shared" ref="H389:M389" si="98">SUM(H386:H388)</f>
        <v>0</v>
      </c>
      <c r="I389" s="734">
        <f t="shared" si="98"/>
        <v>0</v>
      </c>
      <c r="J389" s="735">
        <f t="shared" si="98"/>
        <v>0</v>
      </c>
      <c r="K389" s="736">
        <f t="shared" si="98"/>
        <v>0</v>
      </c>
      <c r="L389" s="737">
        <f t="shared" si="98"/>
        <v>0</v>
      </c>
      <c r="M389" s="738">
        <f t="shared" si="98"/>
        <v>0</v>
      </c>
      <c r="N389" s="485"/>
      <c r="O389" s="75"/>
      <c r="P389" s="75"/>
      <c r="Q389" s="49"/>
      <c r="R389" s="13"/>
      <c r="S389" s="13"/>
      <c r="T389" s="886"/>
      <c r="U389" s="13"/>
      <c r="V389" s="13"/>
      <c r="W389" s="13"/>
    </row>
    <row r="390" spans="1:25" s="885" customFormat="1" ht="13.15" hidden="1" customHeight="1">
      <c r="A390" s="102"/>
      <c r="B390" s="103"/>
      <c r="C390" s="1633"/>
      <c r="D390" s="2486" t="s">
        <v>156</v>
      </c>
      <c r="E390" s="2624" t="s">
        <v>39</v>
      </c>
      <c r="F390" s="2628" t="s">
        <v>50</v>
      </c>
      <c r="G390" s="520" t="s">
        <v>35</v>
      </c>
      <c r="H390" s="751">
        <f>I390+K390</f>
        <v>0</v>
      </c>
      <c r="I390" s="745"/>
      <c r="J390" s="752"/>
      <c r="K390" s="747">
        <v>0</v>
      </c>
      <c r="L390" s="748">
        <v>0</v>
      </c>
      <c r="M390" s="749">
        <v>0</v>
      </c>
      <c r="N390" s="51"/>
      <c r="O390" s="67"/>
      <c r="P390" s="67"/>
      <c r="Q390" s="37"/>
      <c r="R390" s="13"/>
      <c r="S390" s="13"/>
      <c r="T390" s="886"/>
      <c r="U390" s="13"/>
      <c r="V390" s="13"/>
      <c r="W390" s="13"/>
    </row>
    <row r="391" spans="1:25" s="885" customFormat="1" ht="13.15" hidden="1" customHeight="1">
      <c r="A391" s="1231"/>
      <c r="B391" s="1232"/>
      <c r="C391" s="1233"/>
      <c r="D391" s="2495"/>
      <c r="E391" s="2625"/>
      <c r="F391" s="2629"/>
      <c r="G391" s="38" t="s">
        <v>76</v>
      </c>
      <c r="H391" s="739">
        <f>I391+K391</f>
        <v>0</v>
      </c>
      <c r="I391" s="740"/>
      <c r="J391" s="753"/>
      <c r="K391" s="742">
        <v>0</v>
      </c>
      <c r="L391" s="750">
        <v>0</v>
      </c>
      <c r="M391" s="744">
        <v>0</v>
      </c>
      <c r="N391" s="1257"/>
      <c r="O391" s="71"/>
      <c r="P391" s="71"/>
      <c r="Q391" s="42"/>
      <c r="R391" s="13"/>
      <c r="S391" s="13"/>
      <c r="T391" s="886"/>
      <c r="U391" s="13"/>
      <c r="V391" s="13"/>
      <c r="W391" s="13"/>
    </row>
    <row r="392" spans="1:25" s="885" customFormat="1" ht="13.15" hidden="1" customHeight="1">
      <c r="A392" s="1231"/>
      <c r="B392" s="1232"/>
      <c r="C392" s="1233"/>
      <c r="D392" s="2495"/>
      <c r="E392" s="2626"/>
      <c r="F392" s="2630"/>
      <c r="G392" s="15" t="s">
        <v>128</v>
      </c>
      <c r="H392" s="739">
        <f>I392+K392</f>
        <v>0</v>
      </c>
      <c r="I392" s="757"/>
      <c r="J392" s="758"/>
      <c r="K392" s="785">
        <v>0</v>
      </c>
      <c r="L392" s="760"/>
      <c r="M392" s="761"/>
      <c r="N392" s="84"/>
      <c r="O392" s="83"/>
      <c r="P392" s="83"/>
      <c r="Q392" s="44"/>
      <c r="R392" s="13"/>
      <c r="S392" s="13"/>
      <c r="T392" s="886"/>
      <c r="U392" s="13"/>
      <c r="V392" s="13"/>
      <c r="W392" s="13"/>
    </row>
    <row r="393" spans="1:25" s="885" customFormat="1" ht="27.6" hidden="1" customHeight="1" thickBot="1">
      <c r="A393" s="1231"/>
      <c r="B393" s="1232"/>
      <c r="C393" s="1233"/>
      <c r="D393" s="2487"/>
      <c r="E393" s="2627"/>
      <c r="F393" s="2627"/>
      <c r="G393" s="45" t="s">
        <v>12</v>
      </c>
      <c r="H393" s="733">
        <f t="shared" ref="H393:M393" si="99">SUM(H390:H392)</f>
        <v>0</v>
      </c>
      <c r="I393" s="734">
        <f t="shared" si="99"/>
        <v>0</v>
      </c>
      <c r="J393" s="735">
        <f t="shared" si="99"/>
        <v>0</v>
      </c>
      <c r="K393" s="736">
        <f t="shared" si="99"/>
        <v>0</v>
      </c>
      <c r="L393" s="737">
        <f t="shared" si="99"/>
        <v>0</v>
      </c>
      <c r="M393" s="738">
        <f t="shared" si="99"/>
        <v>0</v>
      </c>
      <c r="N393" s="84"/>
      <c r="O393" s="75"/>
      <c r="P393" s="75"/>
      <c r="Q393" s="49"/>
      <c r="R393" s="13"/>
      <c r="S393" s="13"/>
      <c r="T393" s="886"/>
      <c r="U393" s="13"/>
      <c r="V393" s="13"/>
      <c r="W393" s="13"/>
    </row>
    <row r="394" spans="1:25" s="486" customFormat="1" ht="15.6" hidden="1" customHeight="1">
      <c r="A394" s="2615"/>
      <c r="B394" s="2618"/>
      <c r="C394" s="2621"/>
      <c r="D394" s="2486" t="s">
        <v>157</v>
      </c>
      <c r="E394" s="2624" t="s">
        <v>39</v>
      </c>
      <c r="F394" s="2628" t="s">
        <v>50</v>
      </c>
      <c r="G394" s="520" t="s">
        <v>35</v>
      </c>
      <c r="H394" s="751">
        <f>I394+K394</f>
        <v>0</v>
      </c>
      <c r="I394" s="745"/>
      <c r="J394" s="752"/>
      <c r="K394" s="747">
        <v>0</v>
      </c>
      <c r="L394" s="748">
        <v>0</v>
      </c>
      <c r="M394" s="749">
        <v>0</v>
      </c>
      <c r="N394" s="51"/>
      <c r="O394" s="67"/>
      <c r="P394" s="67"/>
      <c r="Q394" s="37"/>
      <c r="R394" s="490"/>
      <c r="S394" s="490"/>
      <c r="T394" s="50"/>
      <c r="U394" s="490"/>
      <c r="V394" s="490"/>
      <c r="W394" s="490"/>
    </row>
    <row r="395" spans="1:25" s="486" customFormat="1" ht="13.9" hidden="1" customHeight="1">
      <c r="A395" s="2616"/>
      <c r="B395" s="2619"/>
      <c r="C395" s="2622"/>
      <c r="D395" s="2495"/>
      <c r="E395" s="2625"/>
      <c r="F395" s="2629"/>
      <c r="G395" s="38" t="s">
        <v>76</v>
      </c>
      <c r="H395" s="739">
        <f>I395+K395</f>
        <v>0</v>
      </c>
      <c r="I395" s="740"/>
      <c r="J395" s="753"/>
      <c r="K395" s="742">
        <v>0</v>
      </c>
      <c r="L395" s="750">
        <v>0</v>
      </c>
      <c r="M395" s="744">
        <v>0</v>
      </c>
      <c r="N395" s="1257"/>
      <c r="O395" s="71"/>
      <c r="P395" s="71"/>
      <c r="Q395" s="42"/>
      <c r="R395" s="490"/>
      <c r="S395" s="490"/>
      <c r="T395" s="50"/>
      <c r="U395" s="490"/>
      <c r="V395" s="490"/>
      <c r="W395" s="490"/>
    </row>
    <row r="396" spans="1:25" s="486" customFormat="1" ht="13.15" hidden="1" customHeight="1">
      <c r="A396" s="2616"/>
      <c r="B396" s="2619"/>
      <c r="C396" s="2622"/>
      <c r="D396" s="2495"/>
      <c r="E396" s="2626"/>
      <c r="F396" s="2630"/>
      <c r="G396" s="15" t="s">
        <v>128</v>
      </c>
      <c r="H396" s="762">
        <f>I396+K396</f>
        <v>0</v>
      </c>
      <c r="I396" s="757"/>
      <c r="J396" s="758"/>
      <c r="K396" s="785">
        <v>0</v>
      </c>
      <c r="L396" s="760"/>
      <c r="M396" s="761"/>
      <c r="N396" s="84"/>
      <c r="O396" s="83"/>
      <c r="P396" s="83"/>
      <c r="Q396" s="44"/>
      <c r="R396" s="490"/>
      <c r="S396" s="490"/>
      <c r="T396" s="50"/>
      <c r="U396" s="490"/>
      <c r="V396" s="490"/>
      <c r="W396" s="490"/>
    </row>
    <row r="397" spans="1:25" s="486" customFormat="1" ht="28.15" hidden="1" customHeight="1" thickBot="1">
      <c r="A397" s="2617"/>
      <c r="B397" s="2620"/>
      <c r="C397" s="2623"/>
      <c r="D397" s="2487"/>
      <c r="E397" s="2627"/>
      <c r="F397" s="2627"/>
      <c r="G397" s="45" t="s">
        <v>12</v>
      </c>
      <c r="H397" s="733">
        <f t="shared" ref="H397:M397" si="100">SUM(H394:H396)</f>
        <v>0</v>
      </c>
      <c r="I397" s="734">
        <f t="shared" si="100"/>
        <v>0</v>
      </c>
      <c r="J397" s="735">
        <f t="shared" si="100"/>
        <v>0</v>
      </c>
      <c r="K397" s="736">
        <f t="shared" si="100"/>
        <v>0</v>
      </c>
      <c r="L397" s="737">
        <f t="shared" si="100"/>
        <v>0</v>
      </c>
      <c r="M397" s="738">
        <f t="shared" si="100"/>
        <v>0</v>
      </c>
      <c r="N397" s="485"/>
      <c r="O397" s="75"/>
      <c r="P397" s="75"/>
      <c r="Q397" s="49"/>
      <c r="R397" s="490"/>
      <c r="S397" s="490"/>
      <c r="T397" s="50"/>
      <c r="U397" s="490"/>
      <c r="V397" s="490"/>
      <c r="W397" s="490"/>
    </row>
    <row r="398" spans="1:25" ht="13.15" hidden="1" customHeight="1">
      <c r="A398" s="2615"/>
      <c r="B398" s="2618"/>
      <c r="C398" s="2621"/>
      <c r="D398" s="2486" t="s">
        <v>343</v>
      </c>
      <c r="E398" s="2624" t="s">
        <v>39</v>
      </c>
      <c r="F398" s="2628" t="s">
        <v>50</v>
      </c>
      <c r="G398" s="520" t="s">
        <v>35</v>
      </c>
      <c r="H398" s="751">
        <f>I398+K398</f>
        <v>0</v>
      </c>
      <c r="I398" s="745"/>
      <c r="J398" s="752"/>
      <c r="K398" s="747">
        <v>0</v>
      </c>
      <c r="L398" s="748">
        <v>0</v>
      </c>
      <c r="M398" s="749">
        <v>0</v>
      </c>
      <c r="N398" s="51"/>
      <c r="O398" s="67"/>
      <c r="P398" s="67"/>
      <c r="Q398" s="37"/>
      <c r="R398" s="490"/>
      <c r="S398" s="490"/>
      <c r="T398" s="50"/>
      <c r="U398" s="490"/>
      <c r="V398" s="490"/>
      <c r="W398" s="490"/>
      <c r="X398" s="486"/>
      <c r="Y398" s="486"/>
    </row>
    <row r="399" spans="1:25" ht="13.15" hidden="1" customHeight="1">
      <c r="A399" s="2616"/>
      <c r="B399" s="2619"/>
      <c r="C399" s="2622"/>
      <c r="D399" s="2495"/>
      <c r="E399" s="2625"/>
      <c r="F399" s="2629"/>
      <c r="G399" s="38" t="s">
        <v>76</v>
      </c>
      <c r="H399" s="739">
        <f>I399+K399</f>
        <v>0</v>
      </c>
      <c r="I399" s="740"/>
      <c r="J399" s="753"/>
      <c r="K399" s="742">
        <v>0</v>
      </c>
      <c r="L399" s="750">
        <v>0</v>
      </c>
      <c r="M399" s="744">
        <v>0</v>
      </c>
      <c r="N399" s="1257"/>
      <c r="O399" s="71"/>
      <c r="P399" s="71"/>
      <c r="Q399" s="42"/>
      <c r="R399" s="490"/>
      <c r="S399" s="490"/>
      <c r="T399" s="50"/>
      <c r="U399" s="490"/>
      <c r="V399" s="490"/>
      <c r="W399" s="490"/>
      <c r="X399" s="486"/>
      <c r="Y399" s="486"/>
    </row>
    <row r="400" spans="1:25" ht="13.15" hidden="1" customHeight="1">
      <c r="A400" s="2616"/>
      <c r="B400" s="2619"/>
      <c r="C400" s="2622"/>
      <c r="D400" s="2495"/>
      <c r="E400" s="2626"/>
      <c r="F400" s="2630"/>
      <c r="G400" s="15" t="s">
        <v>128</v>
      </c>
      <c r="H400" s="762">
        <f>I400+K400</f>
        <v>0</v>
      </c>
      <c r="I400" s="757"/>
      <c r="J400" s="758"/>
      <c r="K400" s="785">
        <v>0</v>
      </c>
      <c r="L400" s="760"/>
      <c r="M400" s="761"/>
      <c r="N400" s="84"/>
      <c r="O400" s="83"/>
      <c r="P400" s="83"/>
      <c r="Q400" s="44"/>
      <c r="R400" s="490"/>
      <c r="S400" s="490"/>
      <c r="T400" s="50"/>
      <c r="U400" s="490"/>
      <c r="V400" s="490"/>
      <c r="W400" s="490"/>
      <c r="X400" s="486"/>
      <c r="Y400" s="486"/>
    </row>
    <row r="401" spans="1:25" ht="13.9" hidden="1" customHeight="1" thickBot="1">
      <c r="A401" s="2617"/>
      <c r="B401" s="2620"/>
      <c r="C401" s="2623"/>
      <c r="D401" s="2487"/>
      <c r="E401" s="2627"/>
      <c r="F401" s="2627"/>
      <c r="G401" s="45" t="s">
        <v>12</v>
      </c>
      <c r="H401" s="733">
        <f t="shared" ref="H401:M401" si="101">SUM(H398:H400)</f>
        <v>0</v>
      </c>
      <c r="I401" s="734">
        <f t="shared" si="101"/>
        <v>0</v>
      </c>
      <c r="J401" s="735">
        <f t="shared" si="101"/>
        <v>0</v>
      </c>
      <c r="K401" s="736">
        <f t="shared" si="101"/>
        <v>0</v>
      </c>
      <c r="L401" s="737">
        <f t="shared" si="101"/>
        <v>0</v>
      </c>
      <c r="M401" s="738">
        <f t="shared" si="101"/>
        <v>0</v>
      </c>
      <c r="N401" s="485"/>
      <c r="O401" s="75"/>
      <c r="P401" s="75"/>
      <c r="Q401" s="49"/>
      <c r="R401" s="490"/>
      <c r="S401" s="490"/>
      <c r="T401" s="50"/>
      <c r="U401" s="490"/>
      <c r="V401" s="490"/>
      <c r="W401" s="490"/>
      <c r="X401" s="486"/>
      <c r="Y401" s="486"/>
    </row>
    <row r="402" spans="1:25" ht="13.15" customHeight="1">
      <c r="A402" s="2615"/>
      <c r="B402" s="2618"/>
      <c r="C402" s="2621"/>
      <c r="D402" s="2486" t="s">
        <v>422</v>
      </c>
      <c r="E402" s="2624" t="s">
        <v>39</v>
      </c>
      <c r="F402" s="2628" t="s">
        <v>63</v>
      </c>
      <c r="G402" s="520" t="s">
        <v>35</v>
      </c>
      <c r="H402" s="751">
        <f>I402+K402</f>
        <v>0</v>
      </c>
      <c r="I402" s="745"/>
      <c r="J402" s="752"/>
      <c r="K402" s="747">
        <v>0</v>
      </c>
      <c r="L402" s="748">
        <v>0</v>
      </c>
      <c r="M402" s="749">
        <v>0</v>
      </c>
      <c r="N402" s="51"/>
      <c r="O402" s="67"/>
      <c r="P402" s="67"/>
      <c r="Q402" s="37"/>
      <c r="R402" s="490"/>
      <c r="S402" s="490"/>
      <c r="T402" s="50"/>
      <c r="U402" s="490"/>
      <c r="V402" s="490"/>
      <c r="W402" s="490"/>
      <c r="X402" s="486"/>
      <c r="Y402" s="486"/>
    </row>
    <row r="403" spans="1:25" ht="15" customHeight="1">
      <c r="A403" s="2616"/>
      <c r="B403" s="2619"/>
      <c r="C403" s="2622"/>
      <c r="D403" s="2495"/>
      <c r="E403" s="2625"/>
      <c r="F403" s="2629"/>
      <c r="G403" s="38" t="s">
        <v>76</v>
      </c>
      <c r="H403" s="739">
        <f>I403+K403</f>
        <v>0</v>
      </c>
      <c r="I403" s="740"/>
      <c r="J403" s="753"/>
      <c r="K403" s="742">
        <v>0</v>
      </c>
      <c r="L403" s="750">
        <v>0</v>
      </c>
      <c r="M403" s="744">
        <v>0</v>
      </c>
      <c r="N403" s="1257"/>
      <c r="O403" s="71"/>
      <c r="P403" s="71"/>
      <c r="Q403" s="42"/>
      <c r="R403" s="490"/>
      <c r="S403" s="490"/>
      <c r="T403" s="50"/>
      <c r="U403" s="490"/>
      <c r="V403" s="490"/>
      <c r="W403" s="490"/>
      <c r="X403" s="486"/>
      <c r="Y403" s="486"/>
    </row>
    <row r="404" spans="1:25" ht="13.9" customHeight="1">
      <c r="A404" s="2616"/>
      <c r="B404" s="2619"/>
      <c r="C404" s="2622"/>
      <c r="D404" s="2495"/>
      <c r="E404" s="2626"/>
      <c r="F404" s="2630"/>
      <c r="G404" s="15" t="s">
        <v>513</v>
      </c>
      <c r="H404" s="762">
        <f>I404+K404</f>
        <v>0</v>
      </c>
      <c r="I404" s="757"/>
      <c r="J404" s="758"/>
      <c r="K404" s="785">
        <v>0</v>
      </c>
      <c r="L404" s="760"/>
      <c r="M404" s="761"/>
      <c r="N404" s="84"/>
      <c r="O404" s="83"/>
      <c r="P404" s="83"/>
      <c r="Q404" s="44"/>
      <c r="R404" s="490"/>
      <c r="S404" s="490"/>
      <c r="T404" s="50"/>
      <c r="U404" s="490"/>
      <c r="V404" s="490"/>
      <c r="W404" s="490"/>
      <c r="X404" s="486"/>
      <c r="Y404" s="486"/>
    </row>
    <row r="405" spans="1:25" ht="13.15" customHeight="1" thickBot="1">
      <c r="A405" s="2617"/>
      <c r="B405" s="2620"/>
      <c r="C405" s="2623"/>
      <c r="D405" s="2487"/>
      <c r="E405" s="2627"/>
      <c r="F405" s="2627"/>
      <c r="G405" s="45" t="s">
        <v>12</v>
      </c>
      <c r="H405" s="733">
        <f t="shared" ref="H405:M405" si="102">SUM(H402:H404)</f>
        <v>0</v>
      </c>
      <c r="I405" s="734">
        <f t="shared" si="102"/>
        <v>0</v>
      </c>
      <c r="J405" s="735">
        <f t="shared" si="102"/>
        <v>0</v>
      </c>
      <c r="K405" s="736">
        <f t="shared" si="102"/>
        <v>0</v>
      </c>
      <c r="L405" s="737">
        <f t="shared" si="102"/>
        <v>0</v>
      </c>
      <c r="M405" s="738">
        <f t="shared" si="102"/>
        <v>0</v>
      </c>
      <c r="N405" s="485"/>
      <c r="O405" s="75"/>
      <c r="P405" s="75"/>
      <c r="Q405" s="49"/>
      <c r="R405" s="490"/>
      <c r="S405" s="490"/>
      <c r="T405" s="50"/>
      <c r="U405" s="490"/>
      <c r="V405" s="490"/>
      <c r="W405" s="490"/>
      <c r="X405" s="486"/>
      <c r="Y405" s="486"/>
    </row>
    <row r="406" spans="1:25" s="486" customFormat="1" ht="13.15" customHeight="1">
      <c r="A406" s="2615"/>
      <c r="B406" s="2618"/>
      <c r="C406" s="2621"/>
      <c r="D406" s="2486" t="s">
        <v>574</v>
      </c>
      <c r="E406" s="2624" t="s">
        <v>39</v>
      </c>
      <c r="F406" s="2628" t="s">
        <v>494</v>
      </c>
      <c r="G406" s="520" t="s">
        <v>35</v>
      </c>
      <c r="H406" s="751">
        <f>I406+K406</f>
        <v>0</v>
      </c>
      <c r="I406" s="745"/>
      <c r="J406" s="752"/>
      <c r="K406" s="747">
        <v>0</v>
      </c>
      <c r="L406" s="748">
        <v>0</v>
      </c>
      <c r="M406" s="749">
        <v>0</v>
      </c>
      <c r="N406" s="51" t="s">
        <v>78</v>
      </c>
      <c r="O406" s="67" t="s">
        <v>40</v>
      </c>
      <c r="P406" s="67"/>
      <c r="Q406" s="37"/>
      <c r="R406" s="490"/>
      <c r="S406" s="490"/>
      <c r="T406" s="50"/>
      <c r="U406" s="490"/>
      <c r="V406" s="490"/>
      <c r="W406" s="490"/>
    </row>
    <row r="407" spans="1:25" s="486" customFormat="1" ht="13.15" customHeight="1">
      <c r="A407" s="2616"/>
      <c r="B407" s="2619"/>
      <c r="C407" s="2622"/>
      <c r="D407" s="2495"/>
      <c r="E407" s="2625"/>
      <c r="F407" s="2629"/>
      <c r="G407" s="38" t="s">
        <v>76</v>
      </c>
      <c r="H407" s="739">
        <f>I407+K407</f>
        <v>0</v>
      </c>
      <c r="I407" s="740"/>
      <c r="J407" s="753"/>
      <c r="K407" s="742">
        <v>0</v>
      </c>
      <c r="L407" s="750">
        <v>0</v>
      </c>
      <c r="M407" s="744">
        <v>0</v>
      </c>
      <c r="N407" s="1257"/>
      <c r="O407" s="71"/>
      <c r="P407" s="71"/>
      <c r="Q407" s="42"/>
      <c r="R407" s="490"/>
      <c r="S407" s="490"/>
      <c r="T407" s="50"/>
      <c r="U407" s="490"/>
      <c r="V407" s="490"/>
      <c r="W407" s="490"/>
    </row>
    <row r="408" spans="1:25" s="486" customFormat="1" ht="13.15" customHeight="1">
      <c r="A408" s="2616"/>
      <c r="B408" s="2619"/>
      <c r="C408" s="2622"/>
      <c r="D408" s="2495"/>
      <c r="E408" s="2626"/>
      <c r="F408" s="2630"/>
      <c r="G408" s="15" t="s">
        <v>513</v>
      </c>
      <c r="H408" s="762">
        <f>I408+K408</f>
        <v>348</v>
      </c>
      <c r="I408" s="757"/>
      <c r="J408" s="758"/>
      <c r="K408" s="785">
        <v>348</v>
      </c>
      <c r="L408" s="760"/>
      <c r="M408" s="761"/>
      <c r="N408" s="84"/>
      <c r="O408" s="83"/>
      <c r="P408" s="83"/>
      <c r="Q408" s="44"/>
      <c r="R408" s="490"/>
      <c r="S408" s="490"/>
      <c r="T408" s="50"/>
      <c r="U408" s="490"/>
      <c r="V408" s="490"/>
      <c r="W408" s="490"/>
    </row>
    <row r="409" spans="1:25" s="486" customFormat="1" ht="30.6" customHeight="1" thickBot="1">
      <c r="A409" s="2617"/>
      <c r="B409" s="2620"/>
      <c r="C409" s="2623"/>
      <c r="D409" s="2487"/>
      <c r="E409" s="2627"/>
      <c r="F409" s="2627"/>
      <c r="G409" s="45" t="s">
        <v>12</v>
      </c>
      <c r="H409" s="733">
        <f t="shared" ref="H409:M409" si="103">SUM(H406:H408)</f>
        <v>348</v>
      </c>
      <c r="I409" s="734">
        <f t="shared" si="103"/>
        <v>0</v>
      </c>
      <c r="J409" s="735">
        <f t="shared" si="103"/>
        <v>0</v>
      </c>
      <c r="K409" s="736">
        <f t="shared" si="103"/>
        <v>348</v>
      </c>
      <c r="L409" s="737">
        <f t="shared" si="103"/>
        <v>0</v>
      </c>
      <c r="M409" s="738">
        <f t="shared" si="103"/>
        <v>0</v>
      </c>
      <c r="N409" s="485"/>
      <c r="O409" s="75"/>
      <c r="P409" s="75"/>
      <c r="Q409" s="49"/>
      <c r="R409" s="490"/>
      <c r="S409" s="490"/>
      <c r="T409" s="50"/>
      <c r="U409" s="490"/>
      <c r="V409" s="490"/>
      <c r="W409" s="490"/>
    </row>
    <row r="410" spans="1:25" s="486" customFormat="1">
      <c r="A410" s="2743"/>
      <c r="B410" s="2746"/>
      <c r="C410" s="2749"/>
      <c r="D410" s="2752" t="s">
        <v>993</v>
      </c>
      <c r="E410" s="2624" t="s">
        <v>39</v>
      </c>
      <c r="F410" s="2628" t="s">
        <v>624</v>
      </c>
      <c r="G410" s="2168" t="s">
        <v>35</v>
      </c>
      <c r="H410" s="2024">
        <f>I410+K410</f>
        <v>350</v>
      </c>
      <c r="I410" s="2026"/>
      <c r="J410" s="2169"/>
      <c r="K410" s="2025">
        <v>350</v>
      </c>
      <c r="L410" s="748">
        <v>0</v>
      </c>
      <c r="M410" s="749">
        <v>0</v>
      </c>
      <c r="N410" s="51" t="s">
        <v>78</v>
      </c>
      <c r="O410" s="67" t="s">
        <v>40</v>
      </c>
      <c r="P410" s="2170"/>
      <c r="Q410" s="2171"/>
      <c r="R410" s="2172"/>
      <c r="S410" s="490"/>
      <c r="T410" s="50"/>
      <c r="U410" s="490"/>
      <c r="V410" s="490"/>
      <c r="W410" s="490"/>
    </row>
    <row r="411" spans="1:25" s="486" customFormat="1">
      <c r="A411" s="2744"/>
      <c r="B411" s="2747"/>
      <c r="C411" s="2750"/>
      <c r="D411" s="2753"/>
      <c r="E411" s="2625"/>
      <c r="F411" s="2629"/>
      <c r="G411" s="38" t="s">
        <v>76</v>
      </c>
      <c r="H411" s="739">
        <f>I411+K411</f>
        <v>0</v>
      </c>
      <c r="I411" s="740"/>
      <c r="J411" s="753"/>
      <c r="K411" s="742">
        <v>0</v>
      </c>
      <c r="L411" s="750">
        <v>0</v>
      </c>
      <c r="M411" s="744">
        <v>0</v>
      </c>
      <c r="N411" s="1257" t="s">
        <v>994</v>
      </c>
      <c r="O411" s="71" t="s">
        <v>40</v>
      </c>
      <c r="P411" s="2173" t="s">
        <v>40</v>
      </c>
      <c r="Q411" s="2174"/>
      <c r="R411" s="2172"/>
      <c r="S411" s="490"/>
      <c r="T411" s="50"/>
      <c r="U411" s="490"/>
      <c r="V411" s="490"/>
      <c r="W411" s="490"/>
    </row>
    <row r="412" spans="1:25" s="486" customFormat="1">
      <c r="A412" s="2744"/>
      <c r="B412" s="2747"/>
      <c r="C412" s="2750"/>
      <c r="D412" s="2753"/>
      <c r="E412" s="2626"/>
      <c r="F412" s="2630"/>
      <c r="G412" s="15" t="s">
        <v>64</v>
      </c>
      <c r="H412" s="762">
        <f>I412+K412</f>
        <v>0</v>
      </c>
      <c r="I412" s="757"/>
      <c r="J412" s="758"/>
      <c r="K412" s="785">
        <v>0</v>
      </c>
      <c r="L412" s="760"/>
      <c r="M412" s="761"/>
      <c r="N412" s="2175"/>
      <c r="O412" s="2176"/>
      <c r="P412" s="2176"/>
      <c r="Q412" s="2177"/>
      <c r="R412" s="2172"/>
      <c r="S412" s="490"/>
      <c r="T412" s="50"/>
      <c r="U412" s="490"/>
      <c r="V412" s="490"/>
      <c r="W412" s="490"/>
    </row>
    <row r="413" spans="1:25" s="486" customFormat="1" ht="15.6" customHeight="1" thickBot="1">
      <c r="A413" s="2745"/>
      <c r="B413" s="2748"/>
      <c r="C413" s="2751"/>
      <c r="D413" s="2754"/>
      <c r="E413" s="2627"/>
      <c r="F413" s="2627"/>
      <c r="G413" s="45" t="s">
        <v>12</v>
      </c>
      <c r="H413" s="733">
        <f t="shared" ref="H413:M413" si="104">SUM(H410:H412)</f>
        <v>350</v>
      </c>
      <c r="I413" s="733">
        <f t="shared" si="104"/>
        <v>0</v>
      </c>
      <c r="J413" s="733">
        <f t="shared" si="104"/>
        <v>0</v>
      </c>
      <c r="K413" s="733">
        <f t="shared" si="104"/>
        <v>350</v>
      </c>
      <c r="L413" s="733">
        <f t="shared" si="104"/>
        <v>0</v>
      </c>
      <c r="M413" s="733">
        <f t="shared" si="104"/>
        <v>0</v>
      </c>
      <c r="N413" s="2178"/>
      <c r="O413" s="2179"/>
      <c r="P413" s="2179"/>
      <c r="Q413" s="2180"/>
      <c r="R413" s="2172"/>
      <c r="S413" s="490"/>
      <c r="T413" s="50"/>
      <c r="U413" s="490"/>
      <c r="V413" s="490"/>
      <c r="W413" s="490"/>
    </row>
    <row r="414" spans="1:25" ht="13.15" customHeight="1" thickBot="1">
      <c r="A414" s="99" t="s">
        <v>13</v>
      </c>
      <c r="B414" s="86" t="s">
        <v>13</v>
      </c>
      <c r="C414" s="2632" t="s">
        <v>14</v>
      </c>
      <c r="D414" s="2633"/>
      <c r="E414" s="2633"/>
      <c r="F414" s="2633"/>
      <c r="G414" s="2634"/>
      <c r="H414" s="807">
        <f>H285+H289+H293+H297+H301+H306+H311+H316+H320+H324+H329+H334+H339+H344+H349+H354+H359+H364+H368+H376+H378+H381+H401+H385+H389+H393+H397+H405+H409+H413</f>
        <v>5416.5099999999993</v>
      </c>
      <c r="I414" s="807">
        <f t="shared" ref="I414:M414" si="105">I285+I289+I293+I297+I301+I306+I311+I316+I320+I324+I329+I334+I339+I344+I349+I354+I359+I364+I368+I376+I378+I381+I401+I385+I389+I393+I397+I405</f>
        <v>124.71000000000001</v>
      </c>
      <c r="J414" s="807">
        <f t="shared" si="105"/>
        <v>15.399999999999999</v>
      </c>
      <c r="K414" s="807">
        <f>K285+K289+K293+K297+K301+K306+K311+K316+K320+K324+K329+K334+K339+K344+K349+K354+K359+K364+K368+K376+K378+K381+K401+K385+K389+K393+K397+K405+K409</f>
        <v>4941.8</v>
      </c>
      <c r="L414" s="807">
        <f t="shared" si="105"/>
        <v>5502.6</v>
      </c>
      <c r="M414" s="807">
        <f t="shared" si="105"/>
        <v>1920</v>
      </c>
      <c r="N414" s="87"/>
      <c r="O414" s="151"/>
      <c r="P414" s="151"/>
      <c r="Q414" s="161"/>
      <c r="R414" s="490"/>
      <c r="S414" s="490"/>
      <c r="T414" s="490"/>
      <c r="U414" s="490"/>
      <c r="V414" s="490"/>
      <c r="W414" s="490"/>
      <c r="X414" s="486"/>
      <c r="Y414" s="486"/>
    </row>
    <row r="415" spans="1:25" ht="13.15" customHeight="1" thickBot="1">
      <c r="A415" s="99" t="s">
        <v>13</v>
      </c>
      <c r="B415" s="2635" t="s">
        <v>56</v>
      </c>
      <c r="C415" s="2635"/>
      <c r="D415" s="2635"/>
      <c r="E415" s="2635"/>
      <c r="F415" s="2635"/>
      <c r="G415" s="2636"/>
      <c r="H415" s="787">
        <f t="shared" ref="H415:M415" si="106">H414+H274</f>
        <v>17290.609999999997</v>
      </c>
      <c r="I415" s="787">
        <f t="shared" si="106"/>
        <v>1724.01</v>
      </c>
      <c r="J415" s="787">
        <f t="shared" si="106"/>
        <v>29.299999999999997</v>
      </c>
      <c r="K415" s="787">
        <f t="shared" si="106"/>
        <v>15216.600000000002</v>
      </c>
      <c r="L415" s="787">
        <f t="shared" si="106"/>
        <v>7898</v>
      </c>
      <c r="M415" s="787">
        <f t="shared" si="106"/>
        <v>2469.6</v>
      </c>
      <c r="N415" s="100"/>
      <c r="O415" s="100"/>
      <c r="P415" s="100"/>
      <c r="Q415" s="101"/>
      <c r="R415" s="162"/>
      <c r="S415" s="162"/>
      <c r="T415" s="162"/>
      <c r="U415" s="162"/>
      <c r="V415" s="162"/>
      <c r="W415" s="162"/>
      <c r="X415" s="486"/>
      <c r="Y415" s="486"/>
    </row>
    <row r="416" spans="1:25" ht="18.600000000000001" customHeight="1" thickBot="1">
      <c r="A416" s="163"/>
      <c r="B416" s="2740" t="s">
        <v>15</v>
      </c>
      <c r="C416" s="2740"/>
      <c r="D416" s="2740"/>
      <c r="E416" s="2740"/>
      <c r="F416" s="2740"/>
      <c r="G416" s="2740"/>
      <c r="H416" s="2027">
        <f t="shared" ref="H416:M416" si="107">H415+H168</f>
        <v>30561.709999999995</v>
      </c>
      <c r="I416" s="817">
        <f t="shared" si="107"/>
        <v>3622.8100000000004</v>
      </c>
      <c r="J416" s="2027">
        <f t="shared" si="107"/>
        <v>132.69999999999999</v>
      </c>
      <c r="K416" s="2027">
        <f t="shared" si="107"/>
        <v>26588.9</v>
      </c>
      <c r="L416" s="817">
        <f t="shared" si="107"/>
        <v>19729.420000000002</v>
      </c>
      <c r="M416" s="817">
        <f t="shared" si="107"/>
        <v>6692.2000000000007</v>
      </c>
      <c r="N416" s="2578"/>
      <c r="O416" s="2579"/>
      <c r="P416" s="2579"/>
      <c r="Q416" s="2580"/>
      <c r="R416" s="162"/>
      <c r="S416" s="162"/>
      <c r="T416" s="162"/>
      <c r="U416" s="162"/>
      <c r="V416" s="162"/>
      <c r="W416" s="162"/>
      <c r="X416" s="486"/>
      <c r="Y416" s="486"/>
    </row>
    <row r="417" spans="1:25" ht="13.15" customHeight="1">
      <c r="A417" s="488"/>
      <c r="B417" s="489"/>
      <c r="C417" s="489"/>
      <c r="D417" s="489"/>
      <c r="E417" s="489"/>
      <c r="F417" s="490"/>
      <c r="G417" s="490"/>
      <c r="H417" s="984"/>
      <c r="I417" s="924"/>
      <c r="J417" s="924"/>
      <c r="K417" s="924"/>
      <c r="L417" s="924"/>
      <c r="M417" s="924"/>
      <c r="N417" s="491"/>
      <c r="O417" s="491"/>
      <c r="P417" s="491"/>
      <c r="Q417" s="491"/>
      <c r="R417" s="490"/>
      <c r="S417" s="490"/>
      <c r="T417" s="490"/>
      <c r="U417" s="490"/>
      <c r="V417" s="490"/>
      <c r="W417" s="490"/>
      <c r="X417" s="486"/>
      <c r="Y417" s="486"/>
    </row>
    <row r="418" spans="1:25" s="486" customFormat="1" ht="13.15" customHeight="1">
      <c r="A418" s="488"/>
      <c r="B418" s="489"/>
      <c r="C418" s="489"/>
      <c r="D418" s="489"/>
      <c r="E418" s="489"/>
      <c r="F418" s="924"/>
      <c r="G418" s="924" t="s">
        <v>35</v>
      </c>
      <c r="H418" s="925">
        <f>H11+H54+H173+H247+H278</f>
        <v>1268.6099999999999</v>
      </c>
      <c r="I418" s="925">
        <f>I11+I54+I173+I247+I278</f>
        <v>150.31</v>
      </c>
      <c r="J418" s="925">
        <f>J11+J54+J173+J247+J278</f>
        <v>40.9</v>
      </c>
      <c r="K418" s="925">
        <f>K11+K54+K173+K247+K278</f>
        <v>1118.3</v>
      </c>
      <c r="L418" s="490"/>
      <c r="M418" s="490"/>
      <c r="N418" s="491"/>
      <c r="O418" s="491"/>
      <c r="P418" s="491"/>
      <c r="Q418" s="491"/>
      <c r="R418" s="490"/>
      <c r="S418" s="490"/>
      <c r="T418" s="490"/>
      <c r="U418" s="490"/>
      <c r="V418" s="490"/>
      <c r="W418" s="490"/>
    </row>
    <row r="419" spans="1:25" s="486" customFormat="1" ht="13.15" customHeight="1">
      <c r="A419" s="488"/>
      <c r="B419" s="489"/>
      <c r="C419" s="489"/>
      <c r="D419" s="489"/>
      <c r="E419" s="489"/>
      <c r="F419" s="2023"/>
      <c r="G419" s="924" t="s">
        <v>76</v>
      </c>
      <c r="H419" s="925">
        <f t="shared" ref="H419:K420" si="108">H9+H52+H171+H276</f>
        <v>4311</v>
      </c>
      <c r="I419" s="925">
        <f t="shared" si="108"/>
        <v>0</v>
      </c>
      <c r="J419" s="925">
        <f t="shared" si="108"/>
        <v>0</v>
      </c>
      <c r="K419" s="925">
        <f t="shared" si="108"/>
        <v>4311</v>
      </c>
      <c r="L419" s="926"/>
      <c r="M419" s="490"/>
      <c r="N419" s="491"/>
      <c r="O419" s="491"/>
      <c r="P419" s="491"/>
      <c r="Q419" s="491"/>
      <c r="R419" s="490"/>
      <c r="S419" s="490"/>
      <c r="T419" s="490"/>
      <c r="U419" s="490"/>
      <c r="V419" s="490"/>
      <c r="W419" s="490"/>
    </row>
    <row r="420" spans="1:25" s="486" customFormat="1" ht="13.15" customHeight="1">
      <c r="A420" s="488"/>
      <c r="B420" s="489"/>
      <c r="C420" s="489"/>
      <c r="D420" s="489"/>
      <c r="E420" s="489"/>
      <c r="F420" s="924"/>
      <c r="G420" s="924" t="s">
        <v>448</v>
      </c>
      <c r="H420" s="925">
        <f t="shared" si="108"/>
        <v>17569.100000000002</v>
      </c>
      <c r="I420" s="925">
        <f t="shared" si="108"/>
        <v>3472.5000000000005</v>
      </c>
      <c r="J420" s="925">
        <f t="shared" si="108"/>
        <v>91.8</v>
      </c>
      <c r="K420" s="984">
        <f t="shared" si="108"/>
        <v>14096.599999999999</v>
      </c>
      <c r="L420" s="984"/>
      <c r="M420" s="490"/>
      <c r="N420" s="491"/>
      <c r="O420" s="491"/>
      <c r="P420" s="491"/>
      <c r="Q420" s="491"/>
      <c r="R420" s="490"/>
      <c r="S420" s="490"/>
      <c r="T420" s="490"/>
      <c r="U420" s="490"/>
      <c r="V420" s="490"/>
      <c r="W420" s="490"/>
    </row>
    <row r="421" spans="1:25" s="486" customFormat="1" ht="13.15" customHeight="1">
      <c r="A421" s="488"/>
      <c r="B421" s="489"/>
      <c r="C421" s="489"/>
      <c r="D421" s="489"/>
      <c r="E421" s="489"/>
      <c r="F421" s="924"/>
      <c r="G421" s="924" t="s">
        <v>513</v>
      </c>
      <c r="H421" s="925">
        <f>H248+H279</f>
        <v>7413</v>
      </c>
      <c r="I421" s="925">
        <f>I248+I279</f>
        <v>0</v>
      </c>
      <c r="J421" s="925">
        <f>J248+J279</f>
        <v>0</v>
      </c>
      <c r="K421" s="925">
        <f>K248+K279</f>
        <v>7413</v>
      </c>
      <c r="L421" s="926"/>
      <c r="M421" s="490"/>
      <c r="N421" s="491"/>
      <c r="O421" s="491"/>
      <c r="P421" s="491"/>
      <c r="Q421" s="491"/>
      <c r="R421" s="490"/>
      <c r="S421" s="490"/>
      <c r="T421" s="490"/>
      <c r="U421" s="490"/>
      <c r="V421" s="490"/>
      <c r="W421" s="490"/>
    </row>
    <row r="422" spans="1:25" s="486" customFormat="1" ht="13.15" customHeight="1">
      <c r="A422" s="488"/>
      <c r="B422" s="489"/>
      <c r="C422" s="489"/>
      <c r="D422" s="489"/>
      <c r="E422" s="489"/>
      <c r="F422" s="924"/>
      <c r="G422" s="924" t="s">
        <v>51</v>
      </c>
      <c r="H422" s="925">
        <f>H280*1</f>
        <v>0</v>
      </c>
      <c r="I422" s="925">
        <f t="shared" ref="I422:K422" si="109">I280*1</f>
        <v>0</v>
      </c>
      <c r="J422" s="925">
        <f t="shared" si="109"/>
        <v>0</v>
      </c>
      <c r="K422" s="925">
        <f t="shared" si="109"/>
        <v>0</v>
      </c>
      <c r="L422" s="926"/>
      <c r="M422" s="490"/>
      <c r="N422" s="491"/>
      <c r="O422" s="491"/>
      <c r="P422" s="491"/>
      <c r="Q422" s="491"/>
      <c r="R422" s="490"/>
      <c r="S422" s="490"/>
      <c r="T422" s="490"/>
      <c r="U422" s="490"/>
      <c r="V422" s="490"/>
      <c r="W422" s="490"/>
    </row>
    <row r="423" spans="1:25" s="486" customFormat="1" ht="13.15" customHeight="1">
      <c r="A423" s="488"/>
      <c r="B423" s="489"/>
      <c r="C423" s="489"/>
      <c r="D423" s="489"/>
      <c r="E423" s="489"/>
      <c r="F423" s="924"/>
      <c r="G423" s="924" t="s">
        <v>7</v>
      </c>
      <c r="H423" s="925">
        <f>H418+H419+H420+H421+H422</f>
        <v>30561.710000000003</v>
      </c>
      <c r="I423" s="925">
        <f t="shared" ref="I423:K423" si="110">I418+I419+I420+I421+I422</f>
        <v>3622.8100000000004</v>
      </c>
      <c r="J423" s="925">
        <f t="shared" si="110"/>
        <v>132.69999999999999</v>
      </c>
      <c r="K423" s="925">
        <f t="shared" si="110"/>
        <v>26938.899999999998</v>
      </c>
      <c r="L423" s="490"/>
      <c r="M423" s="490"/>
      <c r="N423" s="491"/>
      <c r="O423" s="491"/>
      <c r="P423" s="491"/>
      <c r="Q423" s="491"/>
      <c r="R423" s="490"/>
      <c r="S423" s="490"/>
      <c r="T423" s="490"/>
      <c r="U423" s="490"/>
      <c r="V423" s="490"/>
      <c r="W423" s="490"/>
    </row>
    <row r="424" spans="1:25" s="486" customFormat="1" ht="13.15" customHeight="1">
      <c r="A424" s="488"/>
      <c r="B424" s="489"/>
      <c r="C424" s="489"/>
      <c r="D424" s="489"/>
      <c r="E424" s="489"/>
      <c r="F424" s="924"/>
      <c r="G424" s="924"/>
      <c r="H424" s="984"/>
      <c r="I424" s="925"/>
      <c r="J424" s="925"/>
      <c r="K424" s="925"/>
      <c r="L424" s="490"/>
      <c r="M424" s="490"/>
      <c r="N424" s="491"/>
      <c r="O424" s="491"/>
      <c r="P424" s="491"/>
      <c r="Q424" s="491"/>
      <c r="R424" s="490"/>
      <c r="S424" s="490"/>
      <c r="T424" s="490"/>
      <c r="U424" s="490"/>
      <c r="V424" s="490"/>
      <c r="W424" s="490"/>
    </row>
    <row r="425" spans="1:25" s="486" customFormat="1" ht="13.15" customHeight="1">
      <c r="A425" s="488"/>
      <c r="B425" s="489"/>
      <c r="C425" s="489"/>
      <c r="D425" s="489"/>
      <c r="E425" s="489"/>
      <c r="F425" s="924"/>
      <c r="G425" s="924"/>
      <c r="H425" s="984"/>
      <c r="I425" s="925"/>
      <c r="J425" s="925"/>
      <c r="K425" s="925"/>
      <c r="L425" s="490"/>
      <c r="M425" s="490"/>
      <c r="N425" s="491"/>
      <c r="O425" s="491"/>
      <c r="P425" s="491"/>
      <c r="Q425" s="491"/>
      <c r="R425" s="490"/>
      <c r="S425" s="490"/>
      <c r="T425" s="490"/>
      <c r="U425" s="490"/>
      <c r="V425" s="490"/>
      <c r="W425" s="490"/>
    </row>
    <row r="426" spans="1:25" s="486" customFormat="1" ht="13.15" customHeight="1">
      <c r="A426" s="488"/>
      <c r="B426" s="489"/>
      <c r="C426" s="489"/>
      <c r="D426" s="489"/>
      <c r="E426" s="489"/>
      <c r="F426" s="924"/>
      <c r="G426" s="924"/>
      <c r="H426" s="984"/>
      <c r="I426" s="925"/>
      <c r="J426" s="925"/>
      <c r="K426" s="925"/>
      <c r="L426" s="490"/>
      <c r="M426" s="490"/>
      <c r="N426" s="491"/>
      <c r="O426" s="491"/>
      <c r="P426" s="491"/>
      <c r="Q426" s="491"/>
      <c r="R426" s="490"/>
      <c r="S426" s="490"/>
      <c r="T426" s="490"/>
      <c r="U426" s="490"/>
      <c r="V426" s="490"/>
      <c r="W426" s="490"/>
    </row>
    <row r="427" spans="1:25" s="486" customFormat="1" ht="13.15" customHeight="1">
      <c r="A427" s="488"/>
      <c r="B427" s="489"/>
      <c r="C427" s="489"/>
      <c r="D427" s="489"/>
      <c r="E427" s="489"/>
      <c r="F427" s="924"/>
      <c r="G427" s="924"/>
      <c r="H427" s="984"/>
      <c r="I427" s="925"/>
      <c r="J427" s="925"/>
      <c r="K427" s="925"/>
      <c r="L427" s="490"/>
      <c r="M427" s="490"/>
      <c r="N427" s="491"/>
      <c r="O427" s="491"/>
      <c r="P427" s="491"/>
      <c r="Q427" s="491"/>
      <c r="R427" s="490"/>
      <c r="S427" s="490"/>
      <c r="T427" s="490"/>
      <c r="U427" s="490"/>
      <c r="V427" s="490"/>
      <c r="W427" s="490"/>
    </row>
    <row r="428" spans="1:25" s="486" customFormat="1" ht="13.15" customHeight="1">
      <c r="A428" s="488"/>
      <c r="B428" s="489"/>
      <c r="C428" s="489"/>
      <c r="D428" s="489"/>
      <c r="E428" s="489"/>
      <c r="F428" s="924"/>
      <c r="G428" s="924"/>
      <c r="H428" s="984"/>
      <c r="I428" s="925"/>
      <c r="J428" s="925"/>
      <c r="K428" s="925"/>
      <c r="L428" s="490"/>
      <c r="M428" s="490"/>
      <c r="N428" s="491"/>
      <c r="O428" s="491"/>
      <c r="P428" s="491"/>
      <c r="Q428" s="491"/>
      <c r="R428" s="490"/>
      <c r="S428" s="490"/>
      <c r="T428" s="490"/>
      <c r="U428" s="490"/>
      <c r="V428" s="490"/>
      <c r="W428" s="490"/>
    </row>
    <row r="429" spans="1:25" s="486" customFormat="1" ht="13.15" customHeight="1">
      <c r="A429" s="488"/>
      <c r="B429" s="489"/>
      <c r="C429" s="489"/>
      <c r="D429" s="489"/>
      <c r="E429" s="489"/>
      <c r="F429" s="924"/>
      <c r="G429" s="924"/>
      <c r="H429" s="984"/>
      <c r="I429" s="925"/>
      <c r="J429" s="925"/>
      <c r="K429" s="925"/>
      <c r="L429" s="490"/>
      <c r="M429" s="490"/>
      <c r="N429" s="491"/>
      <c r="O429" s="491"/>
      <c r="P429" s="491"/>
      <c r="Q429" s="491"/>
      <c r="R429" s="490"/>
      <c r="S429" s="490"/>
      <c r="T429" s="490"/>
      <c r="U429" s="490"/>
      <c r="V429" s="490"/>
      <c r="W429" s="490"/>
    </row>
    <row r="430" spans="1:25" s="486" customFormat="1" ht="13.15" customHeight="1">
      <c r="A430" s="488"/>
      <c r="B430" s="489"/>
      <c r="C430" s="489"/>
      <c r="D430" s="489"/>
      <c r="E430" s="489"/>
      <c r="F430" s="924"/>
      <c r="G430" s="924"/>
      <c r="H430" s="984"/>
      <c r="I430" s="925"/>
      <c r="J430" s="925"/>
      <c r="K430" s="925"/>
      <c r="L430" s="490"/>
      <c r="M430" s="490"/>
      <c r="N430" s="491"/>
      <c r="O430" s="491"/>
      <c r="P430" s="491"/>
      <c r="Q430" s="491"/>
      <c r="R430" s="490"/>
      <c r="S430" s="490"/>
      <c r="T430" s="490"/>
      <c r="U430" s="490"/>
      <c r="V430" s="490"/>
      <c r="W430" s="490"/>
    </row>
    <row r="431" spans="1:25" s="486" customFormat="1" ht="13.15" customHeight="1" thickBot="1">
      <c r="A431" s="488"/>
      <c r="B431" s="489"/>
      <c r="C431" s="489"/>
      <c r="D431" s="489"/>
      <c r="E431" s="489"/>
      <c r="F431" s="490"/>
      <c r="G431" s="490"/>
      <c r="H431" s="869"/>
      <c r="I431" s="870"/>
      <c r="J431" s="870"/>
      <c r="K431" s="870"/>
      <c r="L431" s="490"/>
      <c r="M431" s="490"/>
      <c r="N431" s="491"/>
      <c r="O431" s="491"/>
      <c r="P431" s="491"/>
      <c r="Q431" s="491"/>
      <c r="R431" s="490"/>
      <c r="S431" s="490"/>
      <c r="T431" s="490"/>
      <c r="U431" s="490"/>
      <c r="V431" s="490"/>
      <c r="W431" s="490"/>
    </row>
    <row r="432" spans="1:25" ht="25.9" customHeight="1" thickBot="1">
      <c r="A432" s="490"/>
      <c r="B432" s="490"/>
      <c r="C432" s="2734" t="s">
        <v>17</v>
      </c>
      <c r="D432" s="2735"/>
      <c r="E432" s="2735"/>
      <c r="F432" s="2735"/>
      <c r="G432" s="2736"/>
      <c r="H432" s="2737" t="s">
        <v>437</v>
      </c>
      <c r="I432" s="2738"/>
      <c r="J432" s="2738"/>
      <c r="K432" s="2739"/>
      <c r="L432" s="490"/>
      <c r="M432" s="490"/>
      <c r="N432" s="490"/>
      <c r="O432" s="156"/>
      <c r="P432" s="490"/>
      <c r="Q432" s="490"/>
      <c r="R432" s="490"/>
      <c r="S432" s="490"/>
      <c r="T432" s="490"/>
      <c r="U432" s="490"/>
      <c r="V432" s="490"/>
      <c r="W432" s="490"/>
      <c r="X432" s="486"/>
      <c r="Y432" s="486"/>
    </row>
    <row r="433" spans="1:25" ht="15" customHeight="1" thickBot="1">
      <c r="A433" s="490"/>
      <c r="B433" s="490"/>
      <c r="C433" s="2728" t="s">
        <v>18</v>
      </c>
      <c r="D433" s="2729"/>
      <c r="E433" s="2729"/>
      <c r="F433" s="2729"/>
      <c r="G433" s="2730"/>
      <c r="H433" s="2731">
        <f>H434+H435+H436+H439+H437+H438</f>
        <v>30561.71</v>
      </c>
      <c r="I433" s="2732"/>
      <c r="J433" s="2732"/>
      <c r="K433" s="2733"/>
      <c r="L433" s="490"/>
      <c r="M433" s="490"/>
      <c r="N433" s="864"/>
      <c r="O433" s="156"/>
      <c r="P433" s="490"/>
      <c r="Q433" s="490"/>
      <c r="R433" s="490"/>
      <c r="S433" s="490"/>
      <c r="T433" s="490"/>
      <c r="U433" s="490"/>
      <c r="V433" s="490"/>
      <c r="W433" s="490"/>
      <c r="X433" s="486"/>
      <c r="Y433" s="486"/>
    </row>
    <row r="434" spans="1:25" ht="13.15" customHeight="1">
      <c r="A434" s="490"/>
      <c r="B434" s="490"/>
      <c r="C434" s="2603" t="s">
        <v>57</v>
      </c>
      <c r="D434" s="2604"/>
      <c r="E434" s="2604"/>
      <c r="F434" s="2604"/>
      <c r="G434" s="2605"/>
      <c r="H434" s="2606">
        <v>1268.6099999999999</v>
      </c>
      <c r="I434" s="2607"/>
      <c r="J434" s="2607"/>
      <c r="K434" s="2608"/>
      <c r="L434" s="926"/>
      <c r="M434" s="490"/>
      <c r="N434" s="490"/>
      <c r="O434" s="156"/>
      <c r="P434" s="490"/>
      <c r="Q434" s="490"/>
      <c r="R434" s="490"/>
      <c r="S434" s="490"/>
      <c r="T434" s="490"/>
      <c r="U434" s="490"/>
      <c r="V434" s="490"/>
      <c r="W434" s="490"/>
    </row>
    <row r="435" spans="1:25" ht="13.15" customHeight="1">
      <c r="A435" s="490"/>
      <c r="B435" s="490"/>
      <c r="C435" s="2609" t="s">
        <v>158</v>
      </c>
      <c r="D435" s="2610"/>
      <c r="E435" s="2610"/>
      <c r="F435" s="2610"/>
      <c r="G435" s="2611"/>
      <c r="H435" s="2584"/>
      <c r="I435" s="2585"/>
      <c r="J435" s="2585"/>
      <c r="K435" s="2586"/>
      <c r="L435" s="490"/>
      <c r="M435" s="490"/>
      <c r="N435" s="490"/>
      <c r="O435" s="156"/>
      <c r="P435" s="490"/>
      <c r="Q435" s="490"/>
      <c r="R435" s="490"/>
      <c r="S435" s="490"/>
      <c r="T435" s="490"/>
      <c r="U435" s="490"/>
      <c r="V435" s="490"/>
      <c r="W435" s="490"/>
    </row>
    <row r="436" spans="1:25" ht="15" customHeight="1">
      <c r="A436" s="490"/>
      <c r="B436" s="490"/>
      <c r="C436" s="2609" t="s">
        <v>68</v>
      </c>
      <c r="D436" s="2610"/>
      <c r="E436" s="2610"/>
      <c r="F436" s="2610"/>
      <c r="G436" s="2611"/>
      <c r="H436" s="2584">
        <v>0</v>
      </c>
      <c r="I436" s="2585"/>
      <c r="J436" s="2585"/>
      <c r="K436" s="2586"/>
      <c r="L436" s="490"/>
      <c r="M436" s="490"/>
      <c r="N436" s="490"/>
      <c r="O436" s="156"/>
      <c r="P436" s="490"/>
      <c r="Q436" s="490"/>
      <c r="R436" s="490"/>
      <c r="S436" s="490"/>
      <c r="T436" s="490"/>
      <c r="U436" s="490"/>
      <c r="V436" s="490"/>
      <c r="W436" s="490"/>
    </row>
    <row r="437" spans="1:25" ht="12.6" customHeight="1">
      <c r="A437" s="490"/>
      <c r="B437" s="490"/>
      <c r="C437" s="2609" t="s">
        <v>512</v>
      </c>
      <c r="D437" s="2610"/>
      <c r="E437" s="2610"/>
      <c r="F437" s="2610"/>
      <c r="G437" s="2611"/>
      <c r="H437" s="2612">
        <v>7413</v>
      </c>
      <c r="I437" s="2613"/>
      <c r="J437" s="2613"/>
      <c r="K437" s="2614"/>
      <c r="L437" s="490"/>
      <c r="M437" s="926"/>
      <c r="N437" s="13"/>
      <c r="O437" s="156"/>
      <c r="P437" s="490"/>
      <c r="Q437" s="490"/>
      <c r="R437" s="490"/>
      <c r="S437" s="490"/>
      <c r="T437" s="490"/>
      <c r="U437" s="490"/>
      <c r="V437" s="490"/>
      <c r="W437" s="490"/>
    </row>
    <row r="438" spans="1:25" ht="13.15" customHeight="1">
      <c r="A438" s="490"/>
      <c r="B438" s="490"/>
      <c r="C438" s="2609" t="s">
        <v>59</v>
      </c>
      <c r="D438" s="2610"/>
      <c r="E438" s="2610"/>
      <c r="F438" s="2610"/>
      <c r="G438" s="2611"/>
      <c r="H438" s="2584">
        <v>4311</v>
      </c>
      <c r="I438" s="2585"/>
      <c r="J438" s="2585"/>
      <c r="K438" s="2586"/>
      <c r="L438" s="490"/>
      <c r="M438" s="490"/>
      <c r="N438" s="490"/>
      <c r="O438" s="156"/>
      <c r="P438" s="490"/>
      <c r="Q438" s="490"/>
      <c r="R438" s="490"/>
      <c r="S438" s="490"/>
      <c r="T438" s="490"/>
      <c r="U438" s="490"/>
      <c r="V438" s="490"/>
      <c r="W438" s="490"/>
    </row>
    <row r="439" spans="1:25" ht="21" customHeight="1" thickBot="1">
      <c r="A439" s="490"/>
      <c r="B439" s="490"/>
      <c r="C439" s="2581" t="s">
        <v>60</v>
      </c>
      <c r="D439" s="2582"/>
      <c r="E439" s="2582"/>
      <c r="F439" s="2582"/>
      <c r="G439" s="2583"/>
      <c r="H439" s="2584">
        <v>17569.099999999999</v>
      </c>
      <c r="I439" s="2585"/>
      <c r="J439" s="2585"/>
      <c r="K439" s="2586"/>
      <c r="L439" s="13"/>
      <c r="M439" s="878"/>
      <c r="N439" s="13"/>
      <c r="O439" s="156"/>
      <c r="P439" s="490"/>
      <c r="Q439" s="490"/>
      <c r="R439" s="490"/>
      <c r="S439" s="490"/>
      <c r="T439" s="490"/>
      <c r="U439" s="490"/>
      <c r="V439" s="490"/>
      <c r="W439" s="490"/>
    </row>
    <row r="440" spans="1:25" ht="13.9" customHeight="1" thickBot="1">
      <c r="A440" s="490"/>
      <c r="B440" s="490"/>
      <c r="C440" s="2587" t="s">
        <v>19</v>
      </c>
      <c r="D440" s="2588"/>
      <c r="E440" s="2588"/>
      <c r="F440" s="2588"/>
      <c r="G440" s="2589"/>
      <c r="H440" s="2590">
        <f>SUM(H441:K441)</f>
        <v>0</v>
      </c>
      <c r="I440" s="2591"/>
      <c r="J440" s="2591"/>
      <c r="K440" s="2592"/>
      <c r="L440" s="490"/>
      <c r="M440" s="490"/>
      <c r="N440" s="490"/>
      <c r="O440" s="156"/>
      <c r="P440" s="490"/>
      <c r="Q440" s="490"/>
      <c r="R440" s="490"/>
      <c r="S440" s="490"/>
      <c r="T440" s="490"/>
      <c r="U440" s="490"/>
      <c r="V440" s="490"/>
      <c r="W440" s="490"/>
    </row>
    <row r="441" spans="1:25" ht="13.9" customHeight="1" thickBot="1">
      <c r="A441" s="490"/>
      <c r="B441" s="490"/>
      <c r="C441" s="2593" t="s">
        <v>61</v>
      </c>
      <c r="D441" s="2594"/>
      <c r="E441" s="2594"/>
      <c r="F441" s="2594"/>
      <c r="G441" s="2595"/>
      <c r="H441" s="2596"/>
      <c r="I441" s="2596"/>
      <c r="J441" s="2596"/>
      <c r="K441" s="2597"/>
      <c r="L441" s="490"/>
      <c r="M441" s="490"/>
      <c r="N441" s="490"/>
      <c r="O441" s="156"/>
      <c r="P441" s="490"/>
      <c r="Q441" s="490"/>
      <c r="R441" s="490"/>
      <c r="S441" s="490"/>
      <c r="T441" s="490"/>
      <c r="U441" s="490"/>
      <c r="V441" s="490"/>
      <c r="W441" s="490"/>
    </row>
    <row r="442" spans="1:25" ht="13.9" customHeight="1" thickBot="1">
      <c r="A442" s="490"/>
      <c r="B442" s="490"/>
      <c r="C442" s="2598" t="s">
        <v>20</v>
      </c>
      <c r="D442" s="2599"/>
      <c r="E442" s="2599"/>
      <c r="F442" s="2599"/>
      <c r="G442" s="2600"/>
      <c r="H442" s="2601">
        <f>H440+H433</f>
        <v>30561.71</v>
      </c>
      <c r="I442" s="2601"/>
      <c r="J442" s="2601"/>
      <c r="K442" s="2602"/>
      <c r="L442" s="490"/>
      <c r="M442" s="490"/>
      <c r="N442" s="490"/>
      <c r="O442" s="156"/>
      <c r="P442" s="490"/>
      <c r="Q442" s="490"/>
      <c r="R442" s="490"/>
      <c r="S442" s="490"/>
      <c r="T442" s="490"/>
      <c r="U442" s="490"/>
      <c r="V442" s="490"/>
      <c r="W442" s="490"/>
    </row>
    <row r="443" spans="1:25">
      <c r="Q443" s="490"/>
    </row>
  </sheetData>
  <mergeCells count="571">
    <mergeCell ref="C147:C150"/>
    <mergeCell ref="A410:A413"/>
    <mergeCell ref="B410:B413"/>
    <mergeCell ref="C410:C413"/>
    <mergeCell ref="D410:D413"/>
    <mergeCell ref="E410:E413"/>
    <mergeCell ref="F410:F413"/>
    <mergeCell ref="A398:A401"/>
    <mergeCell ref="B398:B401"/>
    <mergeCell ref="C398:C401"/>
    <mergeCell ref="D382:D385"/>
    <mergeCell ref="E382:E385"/>
    <mergeCell ref="F382:F385"/>
    <mergeCell ref="D390:D393"/>
    <mergeCell ref="E390:E393"/>
    <mergeCell ref="F390:F393"/>
    <mergeCell ref="A386:A389"/>
    <mergeCell ref="B386:B389"/>
    <mergeCell ref="C386:C389"/>
    <mergeCell ref="D386:D389"/>
    <mergeCell ref="E386:E389"/>
    <mergeCell ref="F386:F389"/>
    <mergeCell ref="A382:A385"/>
    <mergeCell ref="B382:B385"/>
    <mergeCell ref="C414:G414"/>
    <mergeCell ref="D398:D401"/>
    <mergeCell ref="E398:E401"/>
    <mergeCell ref="F398:F401"/>
    <mergeCell ref="C433:G433"/>
    <mergeCell ref="H433:K433"/>
    <mergeCell ref="C432:G432"/>
    <mergeCell ref="H432:K432"/>
    <mergeCell ref="A402:A405"/>
    <mergeCell ref="B402:B405"/>
    <mergeCell ref="C402:C405"/>
    <mergeCell ref="D402:D405"/>
    <mergeCell ref="E402:E405"/>
    <mergeCell ref="F402:F405"/>
    <mergeCell ref="B415:G415"/>
    <mergeCell ref="B416:G416"/>
    <mergeCell ref="D406:D409"/>
    <mergeCell ref="E406:E409"/>
    <mergeCell ref="F406:F409"/>
    <mergeCell ref="A406:A409"/>
    <mergeCell ref="B406:B409"/>
    <mergeCell ref="C406:C409"/>
    <mergeCell ref="C382:C385"/>
    <mergeCell ref="N373:N374"/>
    <mergeCell ref="A377:A378"/>
    <mergeCell ref="B377:B378"/>
    <mergeCell ref="C377:C378"/>
    <mergeCell ref="D377:D378"/>
    <mergeCell ref="E377:E378"/>
    <mergeCell ref="F377:F378"/>
    <mergeCell ref="A379:A381"/>
    <mergeCell ref="B379:B381"/>
    <mergeCell ref="C379:C381"/>
    <mergeCell ref="D379:D381"/>
    <mergeCell ref="E379:E381"/>
    <mergeCell ref="F379:F381"/>
    <mergeCell ref="A365:A368"/>
    <mergeCell ref="B365:B368"/>
    <mergeCell ref="C365:C368"/>
    <mergeCell ref="D365:D368"/>
    <mergeCell ref="E365:E368"/>
    <mergeCell ref="F365:F368"/>
    <mergeCell ref="D369:D372"/>
    <mergeCell ref="E369:E372"/>
    <mergeCell ref="A373:A376"/>
    <mergeCell ref="B373:B376"/>
    <mergeCell ref="C373:C376"/>
    <mergeCell ref="D373:D376"/>
    <mergeCell ref="E373:E376"/>
    <mergeCell ref="F373:F376"/>
    <mergeCell ref="A345:A349"/>
    <mergeCell ref="B345:B349"/>
    <mergeCell ref="C345:C349"/>
    <mergeCell ref="D345:D349"/>
    <mergeCell ref="E345:E349"/>
    <mergeCell ref="F345:F349"/>
    <mergeCell ref="A350:A354"/>
    <mergeCell ref="B350:B354"/>
    <mergeCell ref="C350:C354"/>
    <mergeCell ref="D350:D354"/>
    <mergeCell ref="E350:E354"/>
    <mergeCell ref="F350:F354"/>
    <mergeCell ref="A335:A339"/>
    <mergeCell ref="B335:B339"/>
    <mergeCell ref="C335:C339"/>
    <mergeCell ref="D335:D339"/>
    <mergeCell ref="E335:E339"/>
    <mergeCell ref="F335:F339"/>
    <mergeCell ref="A340:A344"/>
    <mergeCell ref="B340:B344"/>
    <mergeCell ref="C340:C344"/>
    <mergeCell ref="D340:D344"/>
    <mergeCell ref="E340:E344"/>
    <mergeCell ref="F340:F344"/>
    <mergeCell ref="A325:A329"/>
    <mergeCell ref="B325:B329"/>
    <mergeCell ref="C325:C329"/>
    <mergeCell ref="D325:D329"/>
    <mergeCell ref="E325:E329"/>
    <mergeCell ref="F325:F329"/>
    <mergeCell ref="A330:A334"/>
    <mergeCell ref="B330:B334"/>
    <mergeCell ref="C330:C334"/>
    <mergeCell ref="D330:D334"/>
    <mergeCell ref="E330:E334"/>
    <mergeCell ref="F330:F334"/>
    <mergeCell ref="A317:A320"/>
    <mergeCell ref="B317:B320"/>
    <mergeCell ref="C317:C320"/>
    <mergeCell ref="D317:D320"/>
    <mergeCell ref="E317:E320"/>
    <mergeCell ref="F317:F320"/>
    <mergeCell ref="A321:A324"/>
    <mergeCell ref="B321:B324"/>
    <mergeCell ref="C321:C324"/>
    <mergeCell ref="D321:D324"/>
    <mergeCell ref="E321:E324"/>
    <mergeCell ref="F321:F324"/>
    <mergeCell ref="A307:A311"/>
    <mergeCell ref="B307:B311"/>
    <mergeCell ref="C307:C311"/>
    <mergeCell ref="D307:D311"/>
    <mergeCell ref="E307:E311"/>
    <mergeCell ref="F307:F311"/>
    <mergeCell ref="A312:A316"/>
    <mergeCell ref="B312:B316"/>
    <mergeCell ref="C312:C316"/>
    <mergeCell ref="D312:D316"/>
    <mergeCell ref="E312:E316"/>
    <mergeCell ref="F312:F316"/>
    <mergeCell ref="A298:A301"/>
    <mergeCell ref="B298:B301"/>
    <mergeCell ref="C298:C301"/>
    <mergeCell ref="D298:D301"/>
    <mergeCell ref="E298:E301"/>
    <mergeCell ref="F298:F301"/>
    <mergeCell ref="A302:A306"/>
    <mergeCell ref="B302:B306"/>
    <mergeCell ref="C302:C306"/>
    <mergeCell ref="D302:D306"/>
    <mergeCell ref="E302:E306"/>
    <mergeCell ref="F302:F306"/>
    <mergeCell ref="A290:A293"/>
    <mergeCell ref="B290:B293"/>
    <mergeCell ref="C290:C293"/>
    <mergeCell ref="D290:D293"/>
    <mergeCell ref="E290:E293"/>
    <mergeCell ref="F290:F293"/>
    <mergeCell ref="A294:A297"/>
    <mergeCell ref="B294:B297"/>
    <mergeCell ref="C294:C297"/>
    <mergeCell ref="D294:D297"/>
    <mergeCell ref="E294:E297"/>
    <mergeCell ref="F294:F297"/>
    <mergeCell ref="A286:A289"/>
    <mergeCell ref="B286:B289"/>
    <mergeCell ref="C286:C289"/>
    <mergeCell ref="D286:D289"/>
    <mergeCell ref="E286:E289"/>
    <mergeCell ref="F286:F289"/>
    <mergeCell ref="A282:A285"/>
    <mergeCell ref="B282:B285"/>
    <mergeCell ref="C282:C285"/>
    <mergeCell ref="D282:D285"/>
    <mergeCell ref="E282:E285"/>
    <mergeCell ref="F282:F285"/>
    <mergeCell ref="N247:N248"/>
    <mergeCell ref="C274:G274"/>
    <mergeCell ref="C275:Q275"/>
    <mergeCell ref="A276:A281"/>
    <mergeCell ref="B276:B281"/>
    <mergeCell ref="C276:C281"/>
    <mergeCell ref="D276:D281"/>
    <mergeCell ref="E276:E281"/>
    <mergeCell ref="F276:F281"/>
    <mergeCell ref="A239:A242"/>
    <mergeCell ref="B239:B242"/>
    <mergeCell ref="C239:C242"/>
    <mergeCell ref="D239:D242"/>
    <mergeCell ref="E239:E242"/>
    <mergeCell ref="F239:F242"/>
    <mergeCell ref="A247:A273"/>
    <mergeCell ref="B247:B273"/>
    <mergeCell ref="C247:C273"/>
    <mergeCell ref="D247:D273"/>
    <mergeCell ref="E247:E273"/>
    <mergeCell ref="F247:F273"/>
    <mergeCell ref="A243:A246"/>
    <mergeCell ref="B243:B246"/>
    <mergeCell ref="C243:C246"/>
    <mergeCell ref="D243:D246"/>
    <mergeCell ref="E243:E246"/>
    <mergeCell ref="F243:F246"/>
    <mergeCell ref="E231:E234"/>
    <mergeCell ref="F231:F234"/>
    <mergeCell ref="D227:D230"/>
    <mergeCell ref="C228:C230"/>
    <mergeCell ref="A231:A234"/>
    <mergeCell ref="B231:B234"/>
    <mergeCell ref="C231:C234"/>
    <mergeCell ref="D231:D234"/>
    <mergeCell ref="A235:A238"/>
    <mergeCell ref="B235:B238"/>
    <mergeCell ref="C235:C238"/>
    <mergeCell ref="D235:D238"/>
    <mergeCell ref="E235:E238"/>
    <mergeCell ref="F235:F238"/>
    <mergeCell ref="A223:A226"/>
    <mergeCell ref="B223:B226"/>
    <mergeCell ref="C223:C226"/>
    <mergeCell ref="D223:D226"/>
    <mergeCell ref="E223:E226"/>
    <mergeCell ref="F223:F226"/>
    <mergeCell ref="A219:A222"/>
    <mergeCell ref="B219:B222"/>
    <mergeCell ref="C219:C222"/>
    <mergeCell ref="D219:D222"/>
    <mergeCell ref="E219:E222"/>
    <mergeCell ref="F219:F222"/>
    <mergeCell ref="A214:A218"/>
    <mergeCell ref="B214:B218"/>
    <mergeCell ref="C214:C218"/>
    <mergeCell ref="D214:D218"/>
    <mergeCell ref="E214:E218"/>
    <mergeCell ref="F214:F218"/>
    <mergeCell ref="A210:A213"/>
    <mergeCell ref="B210:B213"/>
    <mergeCell ref="C210:C213"/>
    <mergeCell ref="D210:D213"/>
    <mergeCell ref="E210:E213"/>
    <mergeCell ref="F210:F213"/>
    <mergeCell ref="A206:A209"/>
    <mergeCell ref="B206:B209"/>
    <mergeCell ref="C206:C209"/>
    <mergeCell ref="D206:D209"/>
    <mergeCell ref="E206:E209"/>
    <mergeCell ref="F206:F209"/>
    <mergeCell ref="A202:A205"/>
    <mergeCell ref="B202:B205"/>
    <mergeCell ref="C202:C205"/>
    <mergeCell ref="D202:D205"/>
    <mergeCell ref="E202:E205"/>
    <mergeCell ref="F202:F205"/>
    <mergeCell ref="D198:D201"/>
    <mergeCell ref="E198:E201"/>
    <mergeCell ref="A194:A197"/>
    <mergeCell ref="B194:B197"/>
    <mergeCell ref="C194:C197"/>
    <mergeCell ref="D194:D197"/>
    <mergeCell ref="E194:E197"/>
    <mergeCell ref="F194:F197"/>
    <mergeCell ref="A189:A193"/>
    <mergeCell ref="B189:B193"/>
    <mergeCell ref="C189:C193"/>
    <mergeCell ref="D189:D193"/>
    <mergeCell ref="E189:E193"/>
    <mergeCell ref="F189:F193"/>
    <mergeCell ref="C171:C175"/>
    <mergeCell ref="D171:D175"/>
    <mergeCell ref="E171:E175"/>
    <mergeCell ref="F171:F175"/>
    <mergeCell ref="A185:A188"/>
    <mergeCell ref="B185:B188"/>
    <mergeCell ref="C185:C188"/>
    <mergeCell ref="D185:D188"/>
    <mergeCell ref="E185:E188"/>
    <mergeCell ref="F185:F188"/>
    <mergeCell ref="A181:A184"/>
    <mergeCell ref="B181:B184"/>
    <mergeCell ref="C181:C184"/>
    <mergeCell ref="D181:D184"/>
    <mergeCell ref="E181:E184"/>
    <mergeCell ref="F181:F184"/>
    <mergeCell ref="A159:A162"/>
    <mergeCell ref="B159:B162"/>
    <mergeCell ref="C159:C162"/>
    <mergeCell ref="D159:D162"/>
    <mergeCell ref="E159:E162"/>
    <mergeCell ref="F159:F162"/>
    <mergeCell ref="A143:A146"/>
    <mergeCell ref="B143:B146"/>
    <mergeCell ref="C143:C146"/>
    <mergeCell ref="D143:D146"/>
    <mergeCell ref="E143:E146"/>
    <mergeCell ref="F143:F146"/>
    <mergeCell ref="A151:A154"/>
    <mergeCell ref="B151:B154"/>
    <mergeCell ref="C151:C154"/>
    <mergeCell ref="D151:D154"/>
    <mergeCell ref="E151:E154"/>
    <mergeCell ref="F151:F154"/>
    <mergeCell ref="D147:D150"/>
    <mergeCell ref="E147:E150"/>
    <mergeCell ref="F147:F150"/>
    <mergeCell ref="D155:D158"/>
    <mergeCell ref="E155:E158"/>
    <mergeCell ref="F155:F158"/>
    <mergeCell ref="A139:A142"/>
    <mergeCell ref="B139:B142"/>
    <mergeCell ref="C139:C142"/>
    <mergeCell ref="D139:D142"/>
    <mergeCell ref="E139:E142"/>
    <mergeCell ref="F139:F142"/>
    <mergeCell ref="A135:A138"/>
    <mergeCell ref="B135:B138"/>
    <mergeCell ref="C135:C138"/>
    <mergeCell ref="D135:D138"/>
    <mergeCell ref="E135:E138"/>
    <mergeCell ref="F135:F138"/>
    <mergeCell ref="A131:A134"/>
    <mergeCell ref="B131:B134"/>
    <mergeCell ref="C131:C134"/>
    <mergeCell ref="D131:D134"/>
    <mergeCell ref="E131:E134"/>
    <mergeCell ref="F131:F134"/>
    <mergeCell ref="A127:A130"/>
    <mergeCell ref="B127:B130"/>
    <mergeCell ref="C127:C130"/>
    <mergeCell ref="D127:D130"/>
    <mergeCell ref="E127:E130"/>
    <mergeCell ref="F127:F130"/>
    <mergeCell ref="A123:A126"/>
    <mergeCell ref="B123:B126"/>
    <mergeCell ref="C123:C126"/>
    <mergeCell ref="D123:D126"/>
    <mergeCell ref="E123:E126"/>
    <mergeCell ref="F123:F126"/>
    <mergeCell ref="A118:A122"/>
    <mergeCell ref="B118:B122"/>
    <mergeCell ref="C118:C122"/>
    <mergeCell ref="D118:D122"/>
    <mergeCell ref="E118:E122"/>
    <mergeCell ref="F118:F122"/>
    <mergeCell ref="A114:A117"/>
    <mergeCell ref="B114:B117"/>
    <mergeCell ref="C114:C117"/>
    <mergeCell ref="D114:D117"/>
    <mergeCell ref="E114:E117"/>
    <mergeCell ref="F114:F117"/>
    <mergeCell ref="A109:A113"/>
    <mergeCell ref="B109:B113"/>
    <mergeCell ref="C109:C113"/>
    <mergeCell ref="D109:D113"/>
    <mergeCell ref="E109:E113"/>
    <mergeCell ref="F109:F113"/>
    <mergeCell ref="A101:A104"/>
    <mergeCell ref="B101:B104"/>
    <mergeCell ref="C101:C104"/>
    <mergeCell ref="D101:D104"/>
    <mergeCell ref="E101:E104"/>
    <mergeCell ref="F101:F104"/>
    <mergeCell ref="A97:A100"/>
    <mergeCell ref="B97:B100"/>
    <mergeCell ref="C97:C100"/>
    <mergeCell ref="D97:D100"/>
    <mergeCell ref="E97:E100"/>
    <mergeCell ref="F97:F100"/>
    <mergeCell ref="A93:A96"/>
    <mergeCell ref="B93:B96"/>
    <mergeCell ref="C93:C96"/>
    <mergeCell ref="D93:D96"/>
    <mergeCell ref="E93:E96"/>
    <mergeCell ref="F93:F96"/>
    <mergeCell ref="A89:A92"/>
    <mergeCell ref="B89:B92"/>
    <mergeCell ref="C89:C92"/>
    <mergeCell ref="D89:D92"/>
    <mergeCell ref="E89:E92"/>
    <mergeCell ref="F89:F92"/>
    <mergeCell ref="A85:A88"/>
    <mergeCell ref="B85:B88"/>
    <mergeCell ref="C85:C88"/>
    <mergeCell ref="D85:D88"/>
    <mergeCell ref="E85:E88"/>
    <mergeCell ref="F85:F88"/>
    <mergeCell ref="A80:A84"/>
    <mergeCell ref="B80:B84"/>
    <mergeCell ref="C80:C84"/>
    <mergeCell ref="D80:D84"/>
    <mergeCell ref="E80:E84"/>
    <mergeCell ref="F80:F84"/>
    <mergeCell ref="A76:A79"/>
    <mergeCell ref="B76:B79"/>
    <mergeCell ref="C76:C79"/>
    <mergeCell ref="D76:D79"/>
    <mergeCell ref="E76:E79"/>
    <mergeCell ref="F76:F79"/>
    <mergeCell ref="A72:A75"/>
    <mergeCell ref="B72:B75"/>
    <mergeCell ref="C72:C75"/>
    <mergeCell ref="D72:D75"/>
    <mergeCell ref="E72:E75"/>
    <mergeCell ref="F72:F75"/>
    <mergeCell ref="A68:A71"/>
    <mergeCell ref="B68:B71"/>
    <mergeCell ref="C68:C71"/>
    <mergeCell ref="D68:D71"/>
    <mergeCell ref="E68:E71"/>
    <mergeCell ref="F68:F71"/>
    <mergeCell ref="A64:A67"/>
    <mergeCell ref="B64:B67"/>
    <mergeCell ref="C64:C67"/>
    <mergeCell ref="D64:D67"/>
    <mergeCell ref="E64:E67"/>
    <mergeCell ref="F64:F67"/>
    <mergeCell ref="A60:A63"/>
    <mergeCell ref="B60:B63"/>
    <mergeCell ref="C60:C63"/>
    <mergeCell ref="D60:D63"/>
    <mergeCell ref="E60:E63"/>
    <mergeCell ref="F60:F63"/>
    <mergeCell ref="A56:A59"/>
    <mergeCell ref="B56:B59"/>
    <mergeCell ref="C56:C59"/>
    <mergeCell ref="D56:D59"/>
    <mergeCell ref="E56:E59"/>
    <mergeCell ref="F56:F59"/>
    <mergeCell ref="A52:A55"/>
    <mergeCell ref="B52:B55"/>
    <mergeCell ref="C52:C55"/>
    <mergeCell ref="D52:D55"/>
    <mergeCell ref="E52:E55"/>
    <mergeCell ref="F52:F55"/>
    <mergeCell ref="A38:A41"/>
    <mergeCell ref="B38:B41"/>
    <mergeCell ref="C38:C41"/>
    <mergeCell ref="D38:D41"/>
    <mergeCell ref="E38:E41"/>
    <mergeCell ref="F38:F41"/>
    <mergeCell ref="A42:A45"/>
    <mergeCell ref="B42:B45"/>
    <mergeCell ref="C42:C45"/>
    <mergeCell ref="D42:D45"/>
    <mergeCell ref="E42:E45"/>
    <mergeCell ref="F42:F45"/>
    <mergeCell ref="A46:A49"/>
    <mergeCell ref="B46:B49"/>
    <mergeCell ref="A25:A28"/>
    <mergeCell ref="B25:B28"/>
    <mergeCell ref="C25:C28"/>
    <mergeCell ref="D25:D28"/>
    <mergeCell ref="E25:E28"/>
    <mergeCell ref="F25:F28"/>
    <mergeCell ref="B29:B32"/>
    <mergeCell ref="C29:C32"/>
    <mergeCell ref="A33:A37"/>
    <mergeCell ref="B33:B37"/>
    <mergeCell ref="C33:C37"/>
    <mergeCell ref="D33:D37"/>
    <mergeCell ref="E33:E37"/>
    <mergeCell ref="F33:F37"/>
    <mergeCell ref="A29:A32"/>
    <mergeCell ref="N1:Q1"/>
    <mergeCell ref="D3:W3"/>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G4:G6"/>
    <mergeCell ref="H4:K4"/>
    <mergeCell ref="L4:L6"/>
    <mergeCell ref="M4:M6"/>
    <mergeCell ref="N4:Q4"/>
    <mergeCell ref="H5:H6"/>
    <mergeCell ref="I5:J5"/>
    <mergeCell ref="A4:A6"/>
    <mergeCell ref="B4:B6"/>
    <mergeCell ref="C4:C6"/>
    <mergeCell ref="D4:D6"/>
    <mergeCell ref="E4:E6"/>
    <mergeCell ref="F4:F6"/>
    <mergeCell ref="A21:A24"/>
    <mergeCell ref="B21:B24"/>
    <mergeCell ref="C21:C24"/>
    <mergeCell ref="D21:D24"/>
    <mergeCell ref="E21:E24"/>
    <mergeCell ref="F21:F24"/>
    <mergeCell ref="A17:A20"/>
    <mergeCell ref="B17:B20"/>
    <mergeCell ref="C17:C20"/>
    <mergeCell ref="D17:D20"/>
    <mergeCell ref="E17:E20"/>
    <mergeCell ref="F17:F20"/>
    <mergeCell ref="N29:N30"/>
    <mergeCell ref="N26:N27"/>
    <mergeCell ref="N18:N19"/>
    <mergeCell ref="N60:N61"/>
    <mergeCell ref="N5:N6"/>
    <mergeCell ref="O5:Q5"/>
    <mergeCell ref="D105:D108"/>
    <mergeCell ref="E105:E108"/>
    <mergeCell ref="F105:F108"/>
    <mergeCell ref="K5:K6"/>
    <mergeCell ref="D29:D32"/>
    <mergeCell ref="E29:E32"/>
    <mergeCell ref="F29:F32"/>
    <mergeCell ref="C50:G50"/>
    <mergeCell ref="C51:Q51"/>
    <mergeCell ref="C46:C49"/>
    <mergeCell ref="D46:D49"/>
    <mergeCell ref="E46:E49"/>
    <mergeCell ref="F46:F49"/>
    <mergeCell ref="A163:A166"/>
    <mergeCell ref="B163:B166"/>
    <mergeCell ref="C163:C166"/>
    <mergeCell ref="D163:D166"/>
    <mergeCell ref="E163:E166"/>
    <mergeCell ref="F163:F166"/>
    <mergeCell ref="A394:A397"/>
    <mergeCell ref="B394:B397"/>
    <mergeCell ref="C394:C397"/>
    <mergeCell ref="D394:D397"/>
    <mergeCell ref="E394:E397"/>
    <mergeCell ref="F394:F397"/>
    <mergeCell ref="A176:A180"/>
    <mergeCell ref="B176:B180"/>
    <mergeCell ref="C176:C180"/>
    <mergeCell ref="D176:D180"/>
    <mergeCell ref="E176:E180"/>
    <mergeCell ref="F176:F180"/>
    <mergeCell ref="C167:G167"/>
    <mergeCell ref="B168:G168"/>
    <mergeCell ref="B169:Q169"/>
    <mergeCell ref="C170:Q170"/>
    <mergeCell ref="A171:A175"/>
    <mergeCell ref="B171:B175"/>
    <mergeCell ref="A355:A359"/>
    <mergeCell ref="B355:B359"/>
    <mergeCell ref="C355:C359"/>
    <mergeCell ref="D355:D359"/>
    <mergeCell ref="E355:E359"/>
    <mergeCell ref="F355:F359"/>
    <mergeCell ref="A360:A364"/>
    <mergeCell ref="B360:B364"/>
    <mergeCell ref="C360:C364"/>
    <mergeCell ref="D360:D364"/>
    <mergeCell ref="E360:E364"/>
    <mergeCell ref="F360:F364"/>
    <mergeCell ref="N416:Q416"/>
    <mergeCell ref="C439:G439"/>
    <mergeCell ref="H439:K439"/>
    <mergeCell ref="C440:G440"/>
    <mergeCell ref="H440:K440"/>
    <mergeCell ref="C441:G441"/>
    <mergeCell ref="H441:K441"/>
    <mergeCell ref="C442:G442"/>
    <mergeCell ref="H442:K442"/>
    <mergeCell ref="C434:G434"/>
    <mergeCell ref="H434:K434"/>
    <mergeCell ref="C435:G435"/>
    <mergeCell ref="H435:K435"/>
    <mergeCell ref="C436:G436"/>
    <mergeCell ref="H436:K436"/>
    <mergeCell ref="C437:G437"/>
    <mergeCell ref="H437:K437"/>
    <mergeCell ref="C438:G438"/>
    <mergeCell ref="H438:K438"/>
  </mergeCells>
  <pageMargins left="0.7" right="0.7" top="0.75" bottom="0.75" header="0.3" footer="0.3"/>
  <pageSetup paperSize="9" scale="96"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workbookViewId="0">
      <selection activeCell="O50" sqref="O50"/>
    </sheetView>
  </sheetViews>
  <sheetFormatPr defaultRowHeight="12.75"/>
  <cols>
    <col min="1" max="1" width="2.7109375" customWidth="1"/>
    <col min="2" max="3" width="2.5703125" customWidth="1"/>
    <col min="4" max="4" width="35.28515625" customWidth="1"/>
    <col min="5" max="5" width="7.42578125" customWidth="1"/>
    <col min="6" max="6" width="3.85546875" customWidth="1"/>
    <col min="7" max="7" width="4.5703125" customWidth="1"/>
    <col min="8" max="8" width="5.42578125" customWidth="1"/>
    <col min="9" max="9" width="5.28515625" customWidth="1"/>
    <col min="10" max="10" width="4.5703125" customWidth="1"/>
    <col min="11" max="12" width="5.28515625" customWidth="1"/>
    <col min="13" max="13" width="5.42578125" customWidth="1"/>
    <col min="14" max="14" width="33.28515625" customWidth="1"/>
    <col min="15" max="15" width="2.85546875" customWidth="1"/>
    <col min="16" max="17" width="3.42578125" customWidth="1"/>
  </cols>
  <sheetData>
    <row r="1" spans="1:23">
      <c r="A1" s="486"/>
      <c r="B1" s="486"/>
      <c r="C1" s="486"/>
      <c r="D1" s="486"/>
      <c r="E1" s="486"/>
      <c r="F1" s="486"/>
      <c r="G1" s="486"/>
      <c r="H1" s="486"/>
      <c r="I1" s="486"/>
      <c r="J1" s="486"/>
      <c r="K1" s="486"/>
      <c r="L1" s="486"/>
      <c r="M1" s="486"/>
      <c r="N1" s="1173"/>
      <c r="O1" s="486"/>
      <c r="P1" s="486"/>
      <c r="Q1" s="486"/>
      <c r="R1" s="486"/>
      <c r="S1" s="486"/>
      <c r="T1" s="486"/>
      <c r="U1" s="486"/>
      <c r="V1" s="486"/>
      <c r="W1" s="486"/>
    </row>
    <row r="2" spans="1:23">
      <c r="A2" s="165"/>
      <c r="B2" s="165"/>
      <c r="C2" s="165"/>
      <c r="D2" s="1450"/>
      <c r="E2" s="1451" t="s">
        <v>714</v>
      </c>
      <c r="F2" s="1450"/>
      <c r="G2" s="1452"/>
      <c r="H2" s="1450"/>
      <c r="I2" s="1450"/>
      <c r="J2" s="1450"/>
      <c r="K2" s="1450"/>
      <c r="L2" s="1453"/>
      <c r="M2" s="1454"/>
      <c r="N2" s="1454"/>
      <c r="O2" s="1454"/>
      <c r="P2" s="1454"/>
      <c r="Q2" s="1454"/>
      <c r="R2" s="1455"/>
      <c r="S2" s="1455"/>
      <c r="T2" s="1455"/>
      <c r="U2" s="1455"/>
      <c r="V2" s="1455"/>
      <c r="W2" s="1455"/>
    </row>
    <row r="3" spans="1:23" ht="13.9" customHeight="1" thickBot="1">
      <c r="A3" s="1316"/>
      <c r="B3" s="10"/>
      <c r="C3" s="10"/>
      <c r="D3" s="2562" t="s">
        <v>32</v>
      </c>
      <c r="E3" s="2562"/>
      <c r="F3" s="2562"/>
      <c r="G3" s="2562"/>
      <c r="H3" s="2562"/>
      <c r="I3" s="2562"/>
      <c r="J3" s="2562"/>
      <c r="K3" s="2562"/>
      <c r="L3" s="2562"/>
      <c r="M3" s="2562"/>
      <c r="N3" s="2562"/>
      <c r="O3" s="2562"/>
      <c r="P3" s="2562"/>
      <c r="Q3" s="2562"/>
      <c r="R3" s="2562"/>
      <c r="S3" s="2562"/>
      <c r="T3" s="2562"/>
      <c r="U3" s="2562"/>
      <c r="V3" s="2562"/>
      <c r="W3" s="2562"/>
    </row>
    <row r="4" spans="1:23" ht="13.15" customHeight="1">
      <c r="A4" s="2866" t="s">
        <v>0</v>
      </c>
      <c r="B4" s="2869" t="s">
        <v>1</v>
      </c>
      <c r="C4" s="2869" t="s">
        <v>2</v>
      </c>
      <c r="D4" s="2569" t="s">
        <v>3</v>
      </c>
      <c r="E4" s="2872" t="s">
        <v>4</v>
      </c>
      <c r="F4" s="2875" t="s">
        <v>5</v>
      </c>
      <c r="G4" s="2878" t="s">
        <v>6</v>
      </c>
      <c r="H4" s="2881" t="s">
        <v>439</v>
      </c>
      <c r="I4" s="2882"/>
      <c r="J4" s="2882"/>
      <c r="K4" s="2883"/>
      <c r="L4" s="2884" t="s">
        <v>372</v>
      </c>
      <c r="M4" s="2878" t="s">
        <v>440</v>
      </c>
      <c r="N4" s="2887" t="s">
        <v>21</v>
      </c>
      <c r="O4" s="2888"/>
      <c r="P4" s="2888"/>
      <c r="Q4" s="2889"/>
      <c r="R4" s="166"/>
      <c r="S4" s="166"/>
      <c r="T4" s="166"/>
      <c r="U4" s="166"/>
      <c r="V4" s="166"/>
      <c r="W4" s="166"/>
    </row>
    <row r="5" spans="1:23" ht="13.15" customHeight="1">
      <c r="A5" s="2867"/>
      <c r="B5" s="2870"/>
      <c r="C5" s="2870"/>
      <c r="D5" s="2570"/>
      <c r="E5" s="2873"/>
      <c r="F5" s="2876"/>
      <c r="G5" s="2879"/>
      <c r="H5" s="2890" t="s">
        <v>7</v>
      </c>
      <c r="I5" s="2892" t="s">
        <v>8</v>
      </c>
      <c r="J5" s="2892"/>
      <c r="K5" s="2893" t="s">
        <v>72</v>
      </c>
      <c r="L5" s="2885"/>
      <c r="M5" s="2879"/>
      <c r="N5" s="2556" t="s">
        <v>31</v>
      </c>
      <c r="O5" s="2849" t="s">
        <v>9</v>
      </c>
      <c r="P5" s="2849"/>
      <c r="Q5" s="2850"/>
      <c r="R5" s="166"/>
      <c r="S5" s="166"/>
      <c r="T5" s="166"/>
      <c r="U5" s="166"/>
      <c r="V5" s="166"/>
      <c r="W5" s="166"/>
    </row>
    <row r="6" spans="1:23" ht="99.75" thickBot="1">
      <c r="A6" s="2868"/>
      <c r="B6" s="2871"/>
      <c r="C6" s="2871"/>
      <c r="D6" s="2571"/>
      <c r="E6" s="2874"/>
      <c r="F6" s="2877"/>
      <c r="G6" s="2880"/>
      <c r="H6" s="2891"/>
      <c r="I6" s="1456" t="s">
        <v>7</v>
      </c>
      <c r="J6" s="167" t="s">
        <v>10</v>
      </c>
      <c r="K6" s="2894"/>
      <c r="L6" s="2886"/>
      <c r="M6" s="2880"/>
      <c r="N6" s="2557"/>
      <c r="O6" s="1457" t="s">
        <v>70</v>
      </c>
      <c r="P6" s="1457" t="s">
        <v>371</v>
      </c>
      <c r="Q6" s="1458" t="s">
        <v>436</v>
      </c>
      <c r="R6" s="166"/>
      <c r="S6" s="166"/>
      <c r="T6" s="166"/>
      <c r="U6" s="166"/>
      <c r="V6" s="166"/>
      <c r="W6" s="166"/>
    </row>
    <row r="7" spans="1:23" ht="13.9" customHeight="1" thickBot="1">
      <c r="A7" s="495" t="s">
        <v>13</v>
      </c>
      <c r="B7" s="2448" t="s">
        <v>715</v>
      </c>
      <c r="C7" s="2521"/>
      <c r="D7" s="2521"/>
      <c r="E7" s="2521"/>
      <c r="F7" s="2521"/>
      <c r="G7" s="2521"/>
      <c r="H7" s="2521"/>
      <c r="I7" s="2521"/>
      <c r="J7" s="2521"/>
      <c r="K7" s="2521"/>
      <c r="L7" s="2521"/>
      <c r="M7" s="2521"/>
      <c r="N7" s="2521"/>
      <c r="O7" s="2521"/>
      <c r="P7" s="2521"/>
      <c r="Q7" s="2522"/>
      <c r="R7" s="166"/>
      <c r="S7" s="166"/>
      <c r="T7" s="166"/>
      <c r="U7" s="166"/>
      <c r="V7" s="166"/>
      <c r="W7" s="166"/>
    </row>
    <row r="8" spans="1:23" ht="13.9" customHeight="1" thickBot="1">
      <c r="A8" s="1548" t="s">
        <v>13</v>
      </c>
      <c r="B8" s="1549" t="s">
        <v>11</v>
      </c>
      <c r="C8" s="2851" t="s">
        <v>716</v>
      </c>
      <c r="D8" s="2852"/>
      <c r="E8" s="2852"/>
      <c r="F8" s="2852"/>
      <c r="G8" s="2852"/>
      <c r="H8" s="2852"/>
      <c r="I8" s="2852"/>
      <c r="J8" s="2852"/>
      <c r="K8" s="2852"/>
      <c r="L8" s="2852"/>
      <c r="M8" s="2852"/>
      <c r="N8" s="2852"/>
      <c r="O8" s="2852"/>
      <c r="P8" s="2852"/>
      <c r="Q8" s="2853"/>
      <c r="R8" s="166"/>
      <c r="S8" s="166"/>
      <c r="T8" s="166"/>
      <c r="U8" s="166"/>
      <c r="V8" s="166"/>
      <c r="W8" s="166"/>
    </row>
    <row r="9" spans="1:23" ht="25.15" customHeight="1" thickBot="1">
      <c r="A9" s="1548"/>
      <c r="B9" s="1459"/>
      <c r="C9" s="1460"/>
      <c r="D9" s="1461"/>
      <c r="E9" s="1462"/>
      <c r="F9" s="1462"/>
      <c r="G9" s="1462"/>
      <c r="H9" s="1462"/>
      <c r="I9" s="1462"/>
      <c r="J9" s="1462"/>
      <c r="K9" s="1462"/>
      <c r="L9" s="1462"/>
      <c r="M9" s="1462"/>
      <c r="N9" s="1463" t="s">
        <v>717</v>
      </c>
      <c r="O9" s="1464">
        <v>10</v>
      </c>
      <c r="P9" s="1464">
        <v>10</v>
      </c>
      <c r="Q9" s="1465">
        <v>10</v>
      </c>
      <c r="R9" s="166"/>
      <c r="S9" s="166"/>
      <c r="T9" s="166"/>
      <c r="U9" s="166"/>
      <c r="V9" s="166"/>
      <c r="W9" s="166"/>
    </row>
    <row r="10" spans="1:23" ht="29.45" customHeight="1" thickBot="1">
      <c r="A10" s="1548" t="s">
        <v>13</v>
      </c>
      <c r="B10" s="1466" t="s">
        <v>11</v>
      </c>
      <c r="C10" s="2810" t="s">
        <v>11</v>
      </c>
      <c r="D10" s="1467" t="s">
        <v>718</v>
      </c>
      <c r="E10" s="1306" t="s">
        <v>39</v>
      </c>
      <c r="F10" s="1468" t="s">
        <v>693</v>
      </c>
      <c r="G10" s="1469" t="s">
        <v>35</v>
      </c>
      <c r="H10" s="2050">
        <f>I10+K10</f>
        <v>44.4</v>
      </c>
      <c r="I10" s="1471">
        <v>0.4</v>
      </c>
      <c r="J10" s="1470">
        <v>0</v>
      </c>
      <c r="K10" s="1471">
        <v>44</v>
      </c>
      <c r="L10" s="1472">
        <v>50</v>
      </c>
      <c r="M10" s="168">
        <v>40</v>
      </c>
      <c r="N10" s="1473"/>
      <c r="O10" s="1267"/>
      <c r="P10" s="1267"/>
      <c r="Q10" s="1474"/>
      <c r="R10" s="1475"/>
      <c r="S10" s="1476"/>
      <c r="T10" s="1477"/>
      <c r="U10" s="1476"/>
      <c r="V10" s="1476"/>
      <c r="W10" s="1476"/>
    </row>
    <row r="11" spans="1:23" ht="21.6" customHeight="1">
      <c r="A11" s="1485"/>
      <c r="B11" s="2809"/>
      <c r="C11" s="2811"/>
      <c r="D11" s="2854" t="s">
        <v>719</v>
      </c>
      <c r="E11" s="2511"/>
      <c r="F11" s="2858"/>
      <c r="G11" s="1478"/>
      <c r="H11" s="1479"/>
      <c r="I11" s="1480"/>
      <c r="J11" s="1480"/>
      <c r="K11" s="1480"/>
      <c r="L11" s="1481"/>
      <c r="M11" s="1480"/>
      <c r="N11" s="1482" t="s">
        <v>720</v>
      </c>
      <c r="O11" s="1483">
        <v>10</v>
      </c>
      <c r="P11" s="1483">
        <v>10</v>
      </c>
      <c r="Q11" s="1484">
        <v>10</v>
      </c>
      <c r="R11" s="1475"/>
      <c r="S11" s="1476"/>
      <c r="T11" s="1477"/>
      <c r="U11" s="1476"/>
      <c r="V11" s="1476"/>
      <c r="W11" s="1476"/>
    </row>
    <row r="12" spans="1:23" ht="25.5">
      <c r="A12" s="2807"/>
      <c r="B12" s="2809"/>
      <c r="C12" s="2811"/>
      <c r="D12" s="2855"/>
      <c r="E12" s="2797"/>
      <c r="F12" s="2859"/>
      <c r="G12" s="2860"/>
      <c r="H12" s="2861"/>
      <c r="I12" s="1486"/>
      <c r="J12" s="1486"/>
      <c r="K12" s="1488"/>
      <c r="L12" s="2862"/>
      <c r="M12" s="2862"/>
      <c r="N12" s="1482" t="s">
        <v>721</v>
      </c>
      <c r="O12" s="1483">
        <v>10</v>
      </c>
      <c r="P12" s="1483">
        <v>10</v>
      </c>
      <c r="Q12" s="1484">
        <v>10</v>
      </c>
      <c r="R12" s="1475"/>
      <c r="S12" s="1476"/>
      <c r="T12" s="1477"/>
      <c r="U12" s="1476"/>
      <c r="V12" s="1476"/>
      <c r="W12" s="1476"/>
    </row>
    <row r="13" spans="1:23" ht="27" customHeight="1">
      <c r="A13" s="2807"/>
      <c r="B13" s="2809"/>
      <c r="C13" s="2811"/>
      <c r="D13" s="1487" t="s">
        <v>722</v>
      </c>
      <c r="E13" s="2797"/>
      <c r="F13" s="2859"/>
      <c r="G13" s="2795"/>
      <c r="H13" s="2861"/>
      <c r="I13" s="1486"/>
      <c r="J13" s="1486"/>
      <c r="K13" s="1488"/>
      <c r="L13" s="2863"/>
      <c r="M13" s="2863"/>
      <c r="N13" s="1489" t="s">
        <v>723</v>
      </c>
      <c r="O13" s="1483">
        <v>20</v>
      </c>
      <c r="P13" s="1483">
        <v>20</v>
      </c>
      <c r="Q13" s="1484">
        <v>20</v>
      </c>
      <c r="R13" s="1475"/>
      <c r="S13" s="1476"/>
      <c r="T13" s="1477"/>
      <c r="U13" s="1476"/>
      <c r="V13" s="1476"/>
      <c r="W13" s="1476"/>
    </row>
    <row r="14" spans="1:23" ht="38.25">
      <c r="A14" s="2807"/>
      <c r="B14" s="2809"/>
      <c r="C14" s="2811"/>
      <c r="D14" s="1490" t="s">
        <v>724</v>
      </c>
      <c r="E14" s="2797"/>
      <c r="F14" s="2859"/>
      <c r="G14" s="2795"/>
      <c r="H14" s="2861"/>
      <c r="I14" s="1486"/>
      <c r="J14" s="1486"/>
      <c r="K14" s="1488"/>
      <c r="L14" s="2863"/>
      <c r="M14" s="2863"/>
      <c r="N14" s="1482" t="s">
        <v>725</v>
      </c>
      <c r="O14" s="1483">
        <v>50</v>
      </c>
      <c r="P14" s="1483">
        <v>50</v>
      </c>
      <c r="Q14" s="1484">
        <v>50</v>
      </c>
      <c r="R14" s="80"/>
      <c r="S14" s="1476"/>
      <c r="T14" s="1477"/>
      <c r="U14" s="1476"/>
      <c r="V14" s="1476"/>
      <c r="W14" s="1476"/>
    </row>
    <row r="15" spans="1:23" ht="31.9" customHeight="1">
      <c r="A15" s="2807"/>
      <c r="B15" s="2809"/>
      <c r="C15" s="2811"/>
      <c r="D15" s="1491" t="s">
        <v>726</v>
      </c>
      <c r="E15" s="2797"/>
      <c r="F15" s="2859"/>
      <c r="G15" s="2795"/>
      <c r="H15" s="2861"/>
      <c r="I15" s="1486"/>
      <c r="J15" s="1486"/>
      <c r="K15" s="1488"/>
      <c r="L15" s="2863"/>
      <c r="M15" s="2863"/>
      <c r="N15" s="1492" t="s">
        <v>727</v>
      </c>
      <c r="O15" s="1483"/>
      <c r="P15" s="1483">
        <v>1</v>
      </c>
      <c r="Q15" s="1484"/>
      <c r="R15" s="80"/>
      <c r="S15" s="1476"/>
      <c r="T15" s="1477"/>
      <c r="U15" s="1476"/>
      <c r="V15" s="1476"/>
      <c r="W15" s="1476"/>
    </row>
    <row r="16" spans="1:23" ht="25.5">
      <c r="A16" s="2807"/>
      <c r="B16" s="2809"/>
      <c r="C16" s="2811"/>
      <c r="D16" s="1491" t="s">
        <v>728</v>
      </c>
      <c r="E16" s="2797"/>
      <c r="F16" s="2859"/>
      <c r="G16" s="2795"/>
      <c r="H16" s="2861"/>
      <c r="I16" s="1486"/>
      <c r="J16" s="1486"/>
      <c r="K16" s="1488"/>
      <c r="L16" s="2863"/>
      <c r="M16" s="2863"/>
      <c r="N16" s="1493" t="s">
        <v>729</v>
      </c>
      <c r="O16" s="1483" t="s">
        <v>40</v>
      </c>
      <c r="P16" s="1483" t="s">
        <v>40</v>
      </c>
      <c r="Q16" s="1484"/>
      <c r="R16" s="80"/>
      <c r="S16" s="1476"/>
      <c r="T16" s="1477"/>
      <c r="U16" s="1476"/>
      <c r="V16" s="1476"/>
      <c r="W16" s="1476"/>
    </row>
    <row r="17" spans="1:23" ht="38.25">
      <c r="A17" s="2807"/>
      <c r="B17" s="2809"/>
      <c r="C17" s="2811"/>
      <c r="D17" s="1491" t="s">
        <v>996</v>
      </c>
      <c r="E17" s="2797"/>
      <c r="F17" s="2859"/>
      <c r="G17" s="2795"/>
      <c r="H17" s="2861"/>
      <c r="I17" s="1486"/>
      <c r="J17" s="1486"/>
      <c r="K17" s="1488"/>
      <c r="L17" s="2863"/>
      <c r="M17" s="2863"/>
      <c r="N17" s="2184" t="s">
        <v>997</v>
      </c>
      <c r="O17" s="2185">
        <f>K10</f>
        <v>44</v>
      </c>
      <c r="P17" s="1483"/>
      <c r="Q17" s="1484"/>
      <c r="R17" s="80"/>
      <c r="S17" s="1476"/>
      <c r="T17" s="1477"/>
      <c r="U17" s="1476"/>
      <c r="V17" s="1476"/>
      <c r="W17" s="1476"/>
    </row>
    <row r="18" spans="1:23" ht="39" thickBot="1">
      <c r="A18" s="2807"/>
      <c r="B18" s="2809"/>
      <c r="C18" s="2811"/>
      <c r="D18" s="1490" t="s">
        <v>998</v>
      </c>
      <c r="E18" s="2797"/>
      <c r="F18" s="2859"/>
      <c r="G18" s="2795"/>
      <c r="H18" s="2861"/>
      <c r="I18" s="1486"/>
      <c r="J18" s="1486"/>
      <c r="K18" s="1488"/>
      <c r="L18" s="2863"/>
      <c r="M18" s="2863"/>
      <c r="N18" s="1494" t="s">
        <v>730</v>
      </c>
      <c r="O18" s="1483">
        <v>1</v>
      </c>
      <c r="P18" s="1483"/>
      <c r="Q18" s="1484">
        <v>1</v>
      </c>
      <c r="R18" s="80"/>
      <c r="S18" s="1476"/>
      <c r="T18" s="1477"/>
      <c r="U18" s="1476"/>
      <c r="V18" s="1476"/>
      <c r="W18" s="1476"/>
    </row>
    <row r="19" spans="1:23" ht="21" customHeight="1" thickBot="1">
      <c r="A19" s="1522"/>
      <c r="B19" s="2857"/>
      <c r="C19" s="2856"/>
      <c r="D19" s="1495"/>
      <c r="E19" s="1496"/>
      <c r="F19" s="2864" t="s">
        <v>12</v>
      </c>
      <c r="G19" s="2865"/>
      <c r="H19" s="1497">
        <f t="shared" ref="H19:M19" si="0">H10+H11</f>
        <v>44.4</v>
      </c>
      <c r="I19" s="1497">
        <f t="shared" si="0"/>
        <v>0.4</v>
      </c>
      <c r="J19" s="1497">
        <f t="shared" si="0"/>
        <v>0</v>
      </c>
      <c r="K19" s="1497">
        <f t="shared" si="0"/>
        <v>44</v>
      </c>
      <c r="L19" s="1497">
        <f t="shared" si="0"/>
        <v>50</v>
      </c>
      <c r="M19" s="1498">
        <f t="shared" si="0"/>
        <v>40</v>
      </c>
      <c r="N19" s="1499"/>
      <c r="O19" s="1500"/>
      <c r="P19" s="1500"/>
      <c r="Q19" s="1501"/>
      <c r="R19" s="1476"/>
      <c r="S19" s="1476"/>
      <c r="T19" s="1476"/>
      <c r="U19" s="1476"/>
      <c r="V19" s="1476"/>
      <c r="W19" s="1476"/>
    </row>
    <row r="20" spans="1:23">
      <c r="A20" s="1502" t="s">
        <v>13</v>
      </c>
      <c r="B20" s="1549" t="s">
        <v>11</v>
      </c>
      <c r="C20" s="1503" t="s">
        <v>13</v>
      </c>
      <c r="D20" s="1504" t="s">
        <v>731</v>
      </c>
      <c r="E20" s="1528" t="s">
        <v>39</v>
      </c>
      <c r="F20" s="1505" t="s">
        <v>693</v>
      </c>
      <c r="G20" s="1506" t="s">
        <v>35</v>
      </c>
      <c r="H20" s="2051">
        <f>I20+K20</f>
        <v>135</v>
      </c>
      <c r="I20" s="1508">
        <v>45</v>
      </c>
      <c r="J20" s="1507">
        <v>0</v>
      </c>
      <c r="K20" s="1508">
        <v>90</v>
      </c>
      <c r="L20" s="1509">
        <v>120</v>
      </c>
      <c r="M20" s="1510">
        <v>150</v>
      </c>
      <c r="N20" s="1511"/>
      <c r="O20" s="828"/>
      <c r="P20" s="828"/>
      <c r="Q20" s="56"/>
      <c r="R20" s="1476"/>
      <c r="S20" s="1476"/>
      <c r="T20" s="1476"/>
      <c r="U20" s="1476"/>
      <c r="V20" s="1476"/>
      <c r="W20" s="1476"/>
    </row>
    <row r="21" spans="1:23" ht="76.5">
      <c r="A21" s="1531"/>
      <c r="B21" s="1512"/>
      <c r="C21" s="2839"/>
      <c r="D21" s="1513" t="s">
        <v>732</v>
      </c>
      <c r="E21" s="2842"/>
      <c r="F21" s="2843"/>
      <c r="G21" s="2833"/>
      <c r="H21" s="2831"/>
      <c r="I21" s="1514"/>
      <c r="J21" s="1515"/>
      <c r="K21" s="2833"/>
      <c r="L21" s="2835"/>
      <c r="M21" s="2833"/>
      <c r="N21" s="1516" t="s">
        <v>733</v>
      </c>
      <c r="O21" s="829" t="s">
        <v>40</v>
      </c>
      <c r="P21" s="829"/>
      <c r="Q21" s="1517"/>
      <c r="R21" s="1476"/>
      <c r="S21" s="1476"/>
      <c r="T21" s="1476"/>
      <c r="U21" s="1476"/>
      <c r="V21" s="1476"/>
      <c r="W21" s="1476"/>
    </row>
    <row r="22" spans="1:23" ht="25.5">
      <c r="A22" s="1531"/>
      <c r="B22" s="1512"/>
      <c r="C22" s="2840"/>
      <c r="D22" s="2844"/>
      <c r="E22" s="2842"/>
      <c r="F22" s="2843"/>
      <c r="G22" s="2834"/>
      <c r="H22" s="2832"/>
      <c r="I22" s="1514"/>
      <c r="J22" s="1515"/>
      <c r="K22" s="2834"/>
      <c r="L22" s="2836"/>
      <c r="M22" s="2834"/>
      <c r="N22" s="1516" t="s">
        <v>734</v>
      </c>
      <c r="O22" s="1518" t="s">
        <v>40</v>
      </c>
      <c r="P22" s="539" t="s">
        <v>40</v>
      </c>
      <c r="Q22" s="1519" t="s">
        <v>40</v>
      </c>
      <c r="R22" s="169"/>
      <c r="S22" s="1476"/>
      <c r="T22" s="1476"/>
      <c r="U22" s="1476"/>
      <c r="V22" s="1476"/>
      <c r="W22" s="1476"/>
    </row>
    <row r="23" spans="1:23" ht="25.5">
      <c r="A23" s="2807"/>
      <c r="B23" s="2809"/>
      <c r="C23" s="2840"/>
      <c r="D23" s="2845"/>
      <c r="E23" s="2842"/>
      <c r="F23" s="2843"/>
      <c r="G23" s="2834"/>
      <c r="H23" s="2832"/>
      <c r="I23" s="1514"/>
      <c r="J23" s="1515"/>
      <c r="K23" s="2834"/>
      <c r="L23" s="2836"/>
      <c r="M23" s="2834"/>
      <c r="N23" s="1516" t="s">
        <v>735</v>
      </c>
      <c r="O23" s="1520">
        <v>1</v>
      </c>
      <c r="P23" s="1520">
        <v>1</v>
      </c>
      <c r="Q23" s="1517">
        <v>1</v>
      </c>
      <c r="R23" s="1476"/>
      <c r="S23" s="1476"/>
      <c r="T23" s="1476"/>
      <c r="U23" s="1476"/>
      <c r="V23" s="1476"/>
      <c r="W23" s="1476"/>
    </row>
    <row r="24" spans="1:23" ht="25.5">
      <c r="A24" s="2807"/>
      <c r="B24" s="2809"/>
      <c r="C24" s="2840"/>
      <c r="D24" s="2845"/>
      <c r="E24" s="2842"/>
      <c r="F24" s="2843"/>
      <c r="G24" s="2834"/>
      <c r="H24" s="2832"/>
      <c r="I24" s="1514"/>
      <c r="J24" s="1515"/>
      <c r="K24" s="2834"/>
      <c r="L24" s="2836"/>
      <c r="M24" s="2834"/>
      <c r="N24" s="1521" t="s">
        <v>736</v>
      </c>
      <c r="O24" s="1520">
        <v>6</v>
      </c>
      <c r="P24" s="1520">
        <v>6</v>
      </c>
      <c r="Q24" s="1517">
        <v>6</v>
      </c>
      <c r="R24" s="1476"/>
      <c r="S24" s="1476"/>
      <c r="T24" s="1476"/>
      <c r="U24" s="1476"/>
      <c r="V24" s="1476"/>
      <c r="W24" s="1476"/>
    </row>
    <row r="25" spans="1:23" ht="13.5" thickBot="1">
      <c r="A25" s="2837"/>
      <c r="B25" s="2838"/>
      <c r="C25" s="2841"/>
      <c r="D25" s="2846"/>
      <c r="E25" s="1523"/>
      <c r="F25" s="2847" t="s">
        <v>12</v>
      </c>
      <c r="G25" s="2848"/>
      <c r="H25" s="1524">
        <f>H20*1</f>
        <v>135</v>
      </c>
      <c r="I25" s="1524">
        <f t="shared" ref="I25:M25" si="1">I20*1</f>
        <v>45</v>
      </c>
      <c r="J25" s="1524">
        <f t="shared" si="1"/>
        <v>0</v>
      </c>
      <c r="K25" s="1524">
        <f t="shared" si="1"/>
        <v>90</v>
      </c>
      <c r="L25" s="1524">
        <f t="shared" si="1"/>
        <v>120</v>
      </c>
      <c r="M25" s="1524">
        <f t="shared" si="1"/>
        <v>150</v>
      </c>
      <c r="N25" s="1525" t="s">
        <v>737</v>
      </c>
      <c r="O25" s="1526">
        <v>1</v>
      </c>
      <c r="P25" s="1526"/>
      <c r="Q25" s="1268"/>
      <c r="R25" s="1476"/>
      <c r="S25" s="1476"/>
      <c r="T25" s="1476"/>
      <c r="U25" s="1476"/>
      <c r="V25" s="1476"/>
      <c r="W25" s="1476"/>
    </row>
    <row r="26" spans="1:23" ht="13.15" customHeight="1">
      <c r="A26" s="2816" t="s">
        <v>13</v>
      </c>
      <c r="B26" s="2819" t="s">
        <v>11</v>
      </c>
      <c r="C26" s="2822" t="s">
        <v>33</v>
      </c>
      <c r="D26" s="1527" t="s">
        <v>738</v>
      </c>
      <c r="E26" s="2825" t="s">
        <v>39</v>
      </c>
      <c r="F26" s="2828" t="s">
        <v>693</v>
      </c>
      <c r="G26" s="2907" t="s">
        <v>35</v>
      </c>
      <c r="H26" s="2908">
        <f>I26+K26</f>
        <v>25.6</v>
      </c>
      <c r="I26" s="2911">
        <v>0.6</v>
      </c>
      <c r="J26" s="2911">
        <v>0</v>
      </c>
      <c r="K26" s="2911">
        <v>25</v>
      </c>
      <c r="L26" s="2911">
        <v>40</v>
      </c>
      <c r="M26" s="2900">
        <v>50</v>
      </c>
      <c r="N26" s="1473"/>
      <c r="O26" s="1529"/>
      <c r="P26" s="1529"/>
      <c r="Q26" s="1530"/>
      <c r="R26" s="1476"/>
      <c r="S26" s="1476"/>
      <c r="T26" s="1476"/>
      <c r="U26" s="1476"/>
      <c r="V26" s="1476"/>
      <c r="W26" s="1476"/>
    </row>
    <row r="27" spans="1:23">
      <c r="A27" s="2817"/>
      <c r="B27" s="2820"/>
      <c r="C27" s="2823"/>
      <c r="D27" s="2903" t="s">
        <v>739</v>
      </c>
      <c r="E27" s="2826"/>
      <c r="F27" s="2829"/>
      <c r="G27" s="2829"/>
      <c r="H27" s="2909"/>
      <c r="I27" s="2463"/>
      <c r="J27" s="2829"/>
      <c r="K27" s="2463"/>
      <c r="L27" s="2463"/>
      <c r="M27" s="2901"/>
      <c r="N27" s="1532" t="s">
        <v>740</v>
      </c>
      <c r="O27" s="1533" t="s">
        <v>159</v>
      </c>
      <c r="P27" s="1533" t="s">
        <v>159</v>
      </c>
      <c r="Q27" s="1534" t="s">
        <v>159</v>
      </c>
      <c r="R27" s="1476"/>
      <c r="S27" s="1476"/>
      <c r="T27" s="1476"/>
      <c r="U27" s="1476"/>
      <c r="V27" s="1476"/>
      <c r="W27" s="1476"/>
    </row>
    <row r="28" spans="1:23">
      <c r="A28" s="2817"/>
      <c r="B28" s="2820"/>
      <c r="C28" s="2823"/>
      <c r="D28" s="2855"/>
      <c r="E28" s="2826"/>
      <c r="F28" s="2829"/>
      <c r="G28" s="2829"/>
      <c r="H28" s="2909"/>
      <c r="I28" s="2463"/>
      <c r="J28" s="2829"/>
      <c r="K28" s="2463"/>
      <c r="L28" s="2463"/>
      <c r="M28" s="2901"/>
      <c r="N28" s="1535" t="s">
        <v>741</v>
      </c>
      <c r="O28" s="1533" t="s">
        <v>159</v>
      </c>
      <c r="P28" s="1533" t="s">
        <v>159</v>
      </c>
      <c r="Q28" s="1534" t="s">
        <v>159</v>
      </c>
      <c r="R28" s="1476"/>
      <c r="S28" s="1476"/>
      <c r="T28" s="1476"/>
      <c r="U28" s="1476"/>
      <c r="V28" s="1476"/>
      <c r="W28" s="1476"/>
    </row>
    <row r="29" spans="1:23">
      <c r="A29" s="2817"/>
      <c r="B29" s="2820"/>
      <c r="C29" s="2823"/>
      <c r="D29" s="1536" t="s">
        <v>742</v>
      </c>
      <c r="E29" s="2826"/>
      <c r="F29" s="2830"/>
      <c r="G29" s="2830"/>
      <c r="H29" s="2910"/>
      <c r="I29" s="2912"/>
      <c r="J29" s="2830"/>
      <c r="K29" s="2912"/>
      <c r="L29" s="2912"/>
      <c r="M29" s="2902"/>
      <c r="N29" s="1537" t="s">
        <v>743</v>
      </c>
      <c r="O29" s="1533" t="s">
        <v>159</v>
      </c>
      <c r="P29" s="1533" t="s">
        <v>159</v>
      </c>
      <c r="Q29" s="1534" t="s">
        <v>159</v>
      </c>
      <c r="R29" s="1476"/>
      <c r="S29" s="1476"/>
      <c r="T29" s="1476"/>
      <c r="U29" s="1476"/>
      <c r="V29" s="1476"/>
      <c r="W29" s="1476"/>
    </row>
    <row r="30" spans="1:23" ht="13.5" thickBot="1">
      <c r="A30" s="2818"/>
      <c r="B30" s="2821"/>
      <c r="C30" s="2824"/>
      <c r="D30" s="1538"/>
      <c r="E30" s="2827"/>
      <c r="F30" s="2904" t="s">
        <v>12</v>
      </c>
      <c r="G30" s="2904"/>
      <c r="H30" s="1539">
        <f t="shared" ref="H30:M30" si="2">H26*1</f>
        <v>25.6</v>
      </c>
      <c r="I30" s="1539">
        <f t="shared" si="2"/>
        <v>0.6</v>
      </c>
      <c r="J30" s="1539">
        <f t="shared" si="2"/>
        <v>0</v>
      </c>
      <c r="K30" s="1539">
        <f t="shared" si="2"/>
        <v>25</v>
      </c>
      <c r="L30" s="1539">
        <f t="shared" si="2"/>
        <v>40</v>
      </c>
      <c r="M30" s="1539">
        <f t="shared" si="2"/>
        <v>50</v>
      </c>
      <c r="N30" s="1540"/>
      <c r="O30" s="1541"/>
      <c r="P30" s="1541"/>
      <c r="Q30" s="1542"/>
      <c r="R30" s="1476"/>
      <c r="S30" s="1476"/>
      <c r="T30" s="1476"/>
      <c r="U30" s="1476"/>
      <c r="V30" s="1476"/>
      <c r="W30" s="1476"/>
    </row>
    <row r="31" spans="1:23" ht="13.9" customHeight="1" thickBot="1">
      <c r="A31" s="1543" t="s">
        <v>13</v>
      </c>
      <c r="B31" s="1544" t="s">
        <v>11</v>
      </c>
      <c r="C31" s="2905" t="s">
        <v>14</v>
      </c>
      <c r="D31" s="2905"/>
      <c r="E31" s="2905"/>
      <c r="F31" s="2905"/>
      <c r="G31" s="2905"/>
      <c r="H31" s="1545">
        <f t="shared" ref="H31:M31" si="3">H19+H25+H30</f>
        <v>205</v>
      </c>
      <c r="I31" s="1545">
        <f t="shared" si="3"/>
        <v>46</v>
      </c>
      <c r="J31" s="1545">
        <f t="shared" si="3"/>
        <v>0</v>
      </c>
      <c r="K31" s="1545">
        <f t="shared" si="3"/>
        <v>159</v>
      </c>
      <c r="L31" s="1545">
        <f t="shared" si="3"/>
        <v>210</v>
      </c>
      <c r="M31" s="1545">
        <f t="shared" si="3"/>
        <v>240</v>
      </c>
      <c r="N31" s="1546"/>
      <c r="O31" s="1547"/>
      <c r="P31" s="1547"/>
      <c r="Q31" s="1547"/>
      <c r="R31" s="1476"/>
      <c r="S31" s="1476"/>
      <c r="T31" s="1476"/>
      <c r="U31" s="1476"/>
      <c r="V31" s="1476"/>
      <c r="W31" s="1476"/>
    </row>
    <row r="32" spans="1:23" ht="13.5" thickBot="1">
      <c r="A32" s="1548" t="s">
        <v>13</v>
      </c>
      <c r="B32" s="1466" t="s">
        <v>13</v>
      </c>
      <c r="C32" s="2906" t="s">
        <v>744</v>
      </c>
      <c r="D32" s="2906"/>
      <c r="E32" s="2906"/>
      <c r="F32" s="2906"/>
      <c r="G32" s="2906"/>
      <c r="H32" s="2906"/>
      <c r="I32" s="2906"/>
      <c r="J32" s="2906"/>
      <c r="K32" s="2906"/>
      <c r="L32" s="2906"/>
      <c r="M32" s="2906"/>
      <c r="N32" s="2906"/>
      <c r="O32" s="2906"/>
      <c r="P32" s="2906"/>
      <c r="Q32" s="2906"/>
      <c r="R32" s="1476"/>
      <c r="S32" s="1476"/>
      <c r="T32" s="1476"/>
      <c r="U32" s="1476"/>
      <c r="V32" s="1476"/>
      <c r="W32" s="1476"/>
    </row>
    <row r="33" spans="1:23" ht="25.5">
      <c r="A33" s="2806" t="s">
        <v>13</v>
      </c>
      <c r="B33" s="2808" t="s">
        <v>13</v>
      </c>
      <c r="C33" s="2810" t="s">
        <v>11</v>
      </c>
      <c r="D33" s="1550" t="s">
        <v>745</v>
      </c>
      <c r="E33" s="1551" t="s">
        <v>39</v>
      </c>
      <c r="F33" s="1307" t="s">
        <v>693</v>
      </c>
      <c r="G33" s="664" t="s">
        <v>35</v>
      </c>
      <c r="H33" s="173">
        <f>I33+K33</f>
        <v>65</v>
      </c>
      <c r="I33" s="172">
        <v>65</v>
      </c>
      <c r="J33" s="172">
        <v>0</v>
      </c>
      <c r="K33" s="172">
        <v>0</v>
      </c>
      <c r="L33" s="1552">
        <v>80</v>
      </c>
      <c r="M33" s="173">
        <v>100</v>
      </c>
      <c r="N33" s="1553"/>
      <c r="O33" s="1554"/>
      <c r="P33" s="1554"/>
      <c r="Q33" s="1555"/>
      <c r="R33" s="1476"/>
      <c r="S33" s="1476"/>
      <c r="T33" s="1477"/>
      <c r="U33" s="1476"/>
      <c r="V33" s="1476"/>
      <c r="W33" s="1476"/>
    </row>
    <row r="34" spans="1:23" ht="25.5">
      <c r="A34" s="2807"/>
      <c r="B34" s="2809"/>
      <c r="C34" s="2811"/>
      <c r="D34" s="1556" t="s">
        <v>746</v>
      </c>
      <c r="E34" s="1562"/>
      <c r="F34" s="1563"/>
      <c r="G34" s="1273"/>
      <c r="H34" s="1278"/>
      <c r="I34" s="1277"/>
      <c r="J34" s="1557"/>
      <c r="K34" s="1277"/>
      <c r="L34" s="1558"/>
      <c r="M34" s="1278"/>
      <c r="N34" s="1559" t="s">
        <v>747</v>
      </c>
      <c r="O34" s="1560">
        <v>5</v>
      </c>
      <c r="P34" s="1560">
        <v>4</v>
      </c>
      <c r="Q34" s="1561">
        <v>4</v>
      </c>
      <c r="R34" s="1476"/>
      <c r="S34" s="1476"/>
      <c r="T34" s="1477"/>
      <c r="U34" s="1476"/>
      <c r="V34" s="1476"/>
      <c r="W34" s="1476"/>
    </row>
    <row r="35" spans="1:23" ht="25.5">
      <c r="A35" s="2807"/>
      <c r="B35" s="2809"/>
      <c r="C35" s="2811"/>
      <c r="D35" s="2812" t="s">
        <v>748</v>
      </c>
      <c r="E35" s="2814"/>
      <c r="F35" s="2915"/>
      <c r="G35" s="2860"/>
      <c r="H35" s="2794"/>
      <c r="I35" s="1277"/>
      <c r="J35" s="1557"/>
      <c r="K35" s="1277"/>
      <c r="L35" s="1558"/>
      <c r="M35" s="2796"/>
      <c r="N35" s="1564" t="s">
        <v>749</v>
      </c>
      <c r="O35" s="1565">
        <v>2</v>
      </c>
      <c r="P35" s="1565">
        <v>2</v>
      </c>
      <c r="Q35" s="1566">
        <v>2</v>
      </c>
      <c r="R35" s="1476"/>
      <c r="S35" s="1476"/>
      <c r="T35" s="1477"/>
      <c r="U35" s="1476"/>
      <c r="V35" s="1476"/>
      <c r="W35" s="1476"/>
    </row>
    <row r="36" spans="1:23">
      <c r="A36" s="2807"/>
      <c r="B36" s="2809"/>
      <c r="C36" s="2811"/>
      <c r="D36" s="2813"/>
      <c r="E36" s="2815"/>
      <c r="F36" s="2795"/>
      <c r="G36" s="2795"/>
      <c r="H36" s="2795"/>
      <c r="I36" s="1277"/>
      <c r="J36" s="1557"/>
      <c r="K36" s="1277"/>
      <c r="L36" s="1558"/>
      <c r="M36" s="2797"/>
      <c r="N36" s="1535" t="s">
        <v>750</v>
      </c>
      <c r="O36" s="1565">
        <v>6</v>
      </c>
      <c r="P36" s="1565">
        <v>3</v>
      </c>
      <c r="Q36" s="1566">
        <v>3</v>
      </c>
      <c r="R36" s="1476"/>
      <c r="S36" s="1476"/>
      <c r="T36" s="1477"/>
      <c r="U36" s="1476"/>
      <c r="V36" s="1476"/>
      <c r="W36" s="1476"/>
    </row>
    <row r="37" spans="1:23" ht="25.5">
      <c r="A37" s="2807"/>
      <c r="B37" s="2809"/>
      <c r="C37" s="2811"/>
      <c r="D37" s="1536" t="s">
        <v>751</v>
      </c>
      <c r="E37" s="2815"/>
      <c r="F37" s="2795"/>
      <c r="G37" s="2795"/>
      <c r="H37" s="2795"/>
      <c r="I37" s="1277"/>
      <c r="J37" s="1557"/>
      <c r="K37" s="1277"/>
      <c r="L37" s="1558"/>
      <c r="M37" s="2797"/>
      <c r="N37" s="1567" t="s">
        <v>752</v>
      </c>
      <c r="O37" s="1565">
        <v>5</v>
      </c>
      <c r="P37" s="1565">
        <v>5</v>
      </c>
      <c r="Q37" s="1566">
        <v>5</v>
      </c>
      <c r="R37" s="1476"/>
      <c r="S37" s="1476"/>
      <c r="T37" s="1477"/>
      <c r="U37" s="1476"/>
      <c r="V37" s="1476"/>
      <c r="W37" s="1476"/>
    </row>
    <row r="38" spans="1:23">
      <c r="A38" s="2807"/>
      <c r="B38" s="2809"/>
      <c r="C38" s="2811"/>
      <c r="D38" s="1536" t="s">
        <v>753</v>
      </c>
      <c r="E38" s="2815"/>
      <c r="F38" s="2795"/>
      <c r="G38" s="2795"/>
      <c r="H38" s="2795"/>
      <c r="I38" s="1277"/>
      <c r="J38" s="1557"/>
      <c r="K38" s="1277"/>
      <c r="L38" s="1558"/>
      <c r="M38" s="2797"/>
      <c r="N38" s="1567" t="s">
        <v>754</v>
      </c>
      <c r="O38" s="1565">
        <v>4</v>
      </c>
      <c r="P38" s="1565">
        <v>4</v>
      </c>
      <c r="Q38" s="1566">
        <v>4</v>
      </c>
      <c r="R38" s="1476"/>
      <c r="S38" s="1476"/>
      <c r="T38" s="1477"/>
      <c r="U38" s="1476"/>
      <c r="V38" s="1476"/>
      <c r="W38" s="1476"/>
    </row>
    <row r="39" spans="1:23" ht="26.25" thickBot="1">
      <c r="A39" s="2807"/>
      <c r="B39" s="2809"/>
      <c r="C39" s="2811"/>
      <c r="D39" s="1536"/>
      <c r="E39" s="2815"/>
      <c r="F39" s="2795"/>
      <c r="G39" s="2795"/>
      <c r="H39" s="2795"/>
      <c r="I39" s="1277"/>
      <c r="J39" s="1557"/>
      <c r="K39" s="1277"/>
      <c r="L39" s="1558"/>
      <c r="M39" s="2797"/>
      <c r="N39" s="1564" t="s">
        <v>755</v>
      </c>
      <c r="O39" s="1568">
        <v>1</v>
      </c>
      <c r="P39" s="1568">
        <v>1</v>
      </c>
      <c r="Q39" s="1569">
        <v>1</v>
      </c>
      <c r="R39" s="1476"/>
      <c r="S39" s="1476"/>
      <c r="T39" s="1477"/>
      <c r="U39" s="1476"/>
      <c r="V39" s="1476"/>
      <c r="W39" s="1476"/>
    </row>
    <row r="40" spans="1:23" ht="13.5" thickBot="1">
      <c r="A40" s="1570"/>
      <c r="B40" s="1571"/>
      <c r="C40" s="1572"/>
      <c r="D40" s="1573"/>
      <c r="E40" s="1574"/>
      <c r="F40" s="2798" t="s">
        <v>12</v>
      </c>
      <c r="G40" s="2799"/>
      <c r="H40" s="1575">
        <f t="shared" ref="H40:M40" si="4">H33*1</f>
        <v>65</v>
      </c>
      <c r="I40" s="1575">
        <f t="shared" si="4"/>
        <v>65</v>
      </c>
      <c r="J40" s="1575">
        <f t="shared" si="4"/>
        <v>0</v>
      </c>
      <c r="K40" s="1575">
        <f t="shared" si="4"/>
        <v>0</v>
      </c>
      <c r="L40" s="1575">
        <f t="shared" si="4"/>
        <v>80</v>
      </c>
      <c r="M40" s="1575">
        <f t="shared" si="4"/>
        <v>100</v>
      </c>
      <c r="N40" s="1576"/>
      <c r="O40" s="1577"/>
      <c r="P40" s="1577"/>
      <c r="Q40" s="1578"/>
      <c r="R40" s="1476"/>
      <c r="S40" s="1476"/>
      <c r="T40" s="1477"/>
      <c r="U40" s="1476"/>
      <c r="V40" s="1476"/>
      <c r="W40" s="1476"/>
    </row>
    <row r="41" spans="1:23" ht="13.5" thickBot="1">
      <c r="A41" s="1579" t="s">
        <v>13</v>
      </c>
      <c r="B41" s="1571" t="s">
        <v>13</v>
      </c>
      <c r="C41" s="2800" t="s">
        <v>14</v>
      </c>
      <c r="D41" s="2801"/>
      <c r="E41" s="2801"/>
      <c r="F41" s="2801"/>
      <c r="G41" s="2802"/>
      <c r="H41" s="1580">
        <f t="shared" ref="H41:M41" si="5">H40*1</f>
        <v>65</v>
      </c>
      <c r="I41" s="1580">
        <f t="shared" si="5"/>
        <v>65</v>
      </c>
      <c r="J41" s="1580">
        <f t="shared" si="5"/>
        <v>0</v>
      </c>
      <c r="K41" s="1580">
        <f t="shared" si="5"/>
        <v>0</v>
      </c>
      <c r="L41" s="1580">
        <f t="shared" si="5"/>
        <v>80</v>
      </c>
      <c r="M41" s="1580">
        <f t="shared" si="5"/>
        <v>100</v>
      </c>
      <c r="N41" s="2803"/>
      <c r="O41" s="2804"/>
      <c r="P41" s="2804"/>
      <c r="Q41" s="2805"/>
      <c r="R41" s="1476"/>
      <c r="S41" s="1476"/>
      <c r="T41" s="1477"/>
      <c r="U41" s="1476"/>
      <c r="V41" s="1476"/>
      <c r="W41" s="1476"/>
    </row>
    <row r="42" spans="1:23" ht="13.5" thickBot="1">
      <c r="A42" s="496" t="s">
        <v>13</v>
      </c>
      <c r="B42" s="2913" t="s">
        <v>56</v>
      </c>
      <c r="C42" s="2914"/>
      <c r="D42" s="2914"/>
      <c r="E42" s="2914"/>
      <c r="F42" s="2914"/>
      <c r="G42" s="2914"/>
      <c r="H42" s="1580">
        <f t="shared" ref="H42:M42" si="6">H41+H31</f>
        <v>270</v>
      </c>
      <c r="I42" s="1580">
        <f t="shared" si="6"/>
        <v>111</v>
      </c>
      <c r="J42" s="1580">
        <f t="shared" si="6"/>
        <v>0</v>
      </c>
      <c r="K42" s="1580">
        <f t="shared" si="6"/>
        <v>159</v>
      </c>
      <c r="L42" s="1580">
        <f t="shared" si="6"/>
        <v>290</v>
      </c>
      <c r="M42" s="1580">
        <f t="shared" si="6"/>
        <v>340</v>
      </c>
      <c r="N42" s="536"/>
      <c r="O42" s="510"/>
      <c r="P42" s="510"/>
      <c r="Q42" s="511"/>
      <c r="R42" s="1476"/>
      <c r="S42" s="1476"/>
      <c r="T42" s="1476"/>
      <c r="U42" s="1476"/>
      <c r="V42" s="1476"/>
      <c r="W42" s="1476"/>
    </row>
    <row r="43" spans="1:23" ht="13.5" thickBot="1">
      <c r="A43" s="12" t="s">
        <v>13</v>
      </c>
      <c r="B43" s="2791" t="s">
        <v>15</v>
      </c>
      <c r="C43" s="2791"/>
      <c r="D43" s="2791"/>
      <c r="E43" s="2791"/>
      <c r="F43" s="2791"/>
      <c r="G43" s="2791"/>
      <c r="H43" s="1581">
        <f t="shared" ref="H43:M43" si="7">H42*1</f>
        <v>270</v>
      </c>
      <c r="I43" s="1582">
        <f t="shared" si="7"/>
        <v>111</v>
      </c>
      <c r="J43" s="1581">
        <f t="shared" si="7"/>
        <v>0</v>
      </c>
      <c r="K43" s="1582">
        <f t="shared" si="7"/>
        <v>159</v>
      </c>
      <c r="L43" s="1581">
        <f t="shared" si="7"/>
        <v>290</v>
      </c>
      <c r="M43" s="1581">
        <f t="shared" si="7"/>
        <v>340</v>
      </c>
      <c r="N43" s="2430"/>
      <c r="O43" s="2431"/>
      <c r="P43" s="2431"/>
      <c r="Q43" s="2432"/>
      <c r="R43" s="1476"/>
      <c r="S43" s="1476"/>
      <c r="T43" s="1476"/>
      <c r="U43" s="1476"/>
      <c r="V43" s="1476"/>
      <c r="W43" s="1476"/>
    </row>
    <row r="44" spans="1:23">
      <c r="A44" s="165"/>
      <c r="B44" s="165"/>
      <c r="C44" s="80"/>
      <c r="D44" s="1583"/>
      <c r="E44" s="538"/>
      <c r="F44" s="166"/>
      <c r="G44" s="166"/>
      <c r="H44" s="166"/>
      <c r="I44" s="166"/>
      <c r="J44" s="166"/>
      <c r="K44" s="166"/>
      <c r="L44" s="166"/>
      <c r="M44" s="166"/>
      <c r="N44" s="165"/>
      <c r="O44" s="1310"/>
      <c r="P44" s="165"/>
      <c r="Q44" s="165"/>
      <c r="R44" s="1476"/>
      <c r="S44" s="1476"/>
      <c r="T44" s="1476"/>
      <c r="U44" s="1476"/>
      <c r="V44" s="1476"/>
      <c r="W44" s="1476"/>
    </row>
    <row r="45" spans="1:23" ht="13.9" customHeight="1">
      <c r="A45" s="165"/>
      <c r="B45" s="165"/>
      <c r="C45" s="80"/>
      <c r="D45" s="1583"/>
      <c r="E45" s="538"/>
      <c r="F45" s="166"/>
      <c r="G45" s="166"/>
      <c r="H45" s="166"/>
      <c r="I45" s="166"/>
      <c r="J45" s="166"/>
      <c r="K45" s="166"/>
      <c r="L45" s="166"/>
      <c r="M45" s="166"/>
      <c r="N45" s="165"/>
      <c r="O45" s="1310"/>
      <c r="P45" s="165"/>
      <c r="Q45" s="165"/>
      <c r="R45" s="1476"/>
      <c r="S45" s="1476"/>
      <c r="T45" s="1476"/>
      <c r="U45" s="1476"/>
      <c r="V45" s="1476"/>
      <c r="W45" s="1476"/>
    </row>
    <row r="46" spans="1:23" ht="13.9" customHeight="1" thickBot="1">
      <c r="A46" s="165"/>
      <c r="B46" s="165"/>
      <c r="C46" s="80"/>
      <c r="D46" s="1583"/>
      <c r="E46" s="538"/>
      <c r="F46" s="2781" t="s">
        <v>16</v>
      </c>
      <c r="G46" s="2781"/>
      <c r="H46" s="2781"/>
      <c r="I46" s="2781"/>
      <c r="J46" s="2781"/>
      <c r="K46" s="2781"/>
      <c r="L46" s="2781"/>
      <c r="M46" s="2781"/>
      <c r="N46" s="165"/>
      <c r="O46" s="1310"/>
      <c r="P46" s="165"/>
      <c r="Q46" s="165"/>
      <c r="R46" s="166"/>
      <c r="S46" s="166"/>
      <c r="T46" s="166"/>
      <c r="U46" s="166"/>
      <c r="V46" s="166"/>
      <c r="W46" s="166"/>
    </row>
    <row r="47" spans="1:23" ht="43.15" customHeight="1" thickBot="1">
      <c r="A47" s="165"/>
      <c r="B47" s="165"/>
      <c r="C47" s="2415" t="s">
        <v>17</v>
      </c>
      <c r="D47" s="2792"/>
      <c r="E47" s="2792"/>
      <c r="F47" s="2792"/>
      <c r="G47" s="2793"/>
      <c r="H47" s="2415" t="s">
        <v>756</v>
      </c>
      <c r="I47" s="2792"/>
      <c r="J47" s="2792"/>
      <c r="K47" s="2793"/>
      <c r="L47" s="166"/>
      <c r="M47" s="166"/>
      <c r="N47" s="165"/>
      <c r="O47" s="1310"/>
      <c r="P47" s="165"/>
      <c r="Q47" s="165"/>
      <c r="R47" s="1476"/>
      <c r="S47" s="1476"/>
      <c r="T47" s="1476"/>
      <c r="U47" s="1476"/>
      <c r="V47" s="1476"/>
      <c r="W47" s="1476"/>
    </row>
    <row r="48" spans="1:23" ht="13.15" customHeight="1" thickBot="1">
      <c r="A48" s="165"/>
      <c r="B48" s="165"/>
      <c r="C48" s="2788" t="s">
        <v>18</v>
      </c>
      <c r="D48" s="2789"/>
      <c r="E48" s="2789"/>
      <c r="F48" s="2789"/>
      <c r="G48" s="2790"/>
      <c r="H48" s="2764">
        <f>H49+H50+H51+H52+H53+H54</f>
        <v>270</v>
      </c>
      <c r="I48" s="2765"/>
      <c r="J48" s="2765"/>
      <c r="K48" s="2766"/>
      <c r="L48" s="166"/>
      <c r="M48" s="166"/>
      <c r="N48" s="165"/>
      <c r="O48" s="1310"/>
      <c r="P48" s="165"/>
      <c r="Q48" s="165"/>
      <c r="R48" s="166"/>
      <c r="S48" s="166"/>
      <c r="T48" s="166"/>
      <c r="U48" s="166"/>
      <c r="V48" s="166"/>
      <c r="W48" s="166"/>
    </row>
    <row r="49" spans="1:23" ht="13.15" customHeight="1">
      <c r="A49" s="165"/>
      <c r="B49" s="165"/>
      <c r="C49" s="2782" t="s">
        <v>160</v>
      </c>
      <c r="D49" s="2783"/>
      <c r="E49" s="2783"/>
      <c r="F49" s="2783"/>
      <c r="G49" s="2784"/>
      <c r="H49" s="2785">
        <v>270</v>
      </c>
      <c r="I49" s="2786"/>
      <c r="J49" s="2786"/>
      <c r="K49" s="2787"/>
      <c r="L49" s="166"/>
      <c r="M49" s="166"/>
      <c r="N49" s="165"/>
      <c r="O49" s="1310"/>
      <c r="P49" s="165"/>
      <c r="Q49" s="165"/>
      <c r="R49" s="166"/>
      <c r="S49" s="166"/>
      <c r="T49" s="166"/>
      <c r="U49" s="166"/>
      <c r="V49" s="166"/>
      <c r="W49" s="166"/>
    </row>
    <row r="50" spans="1:23" ht="13.15" customHeight="1">
      <c r="A50" s="165"/>
      <c r="B50" s="165"/>
      <c r="C50" s="2755" t="s">
        <v>757</v>
      </c>
      <c r="D50" s="2756"/>
      <c r="E50" s="2756"/>
      <c r="F50" s="2756"/>
      <c r="G50" s="2757"/>
      <c r="H50" s="2758"/>
      <c r="I50" s="2759"/>
      <c r="J50" s="2759"/>
      <c r="K50" s="2760"/>
      <c r="L50" s="166"/>
      <c r="M50" s="166"/>
      <c r="N50" s="165"/>
      <c r="O50" s="1310"/>
      <c r="P50" s="165"/>
      <c r="Q50" s="165"/>
      <c r="R50" s="166"/>
      <c r="S50" s="166"/>
      <c r="T50" s="166"/>
      <c r="U50" s="166"/>
      <c r="V50" s="166"/>
      <c r="W50" s="166"/>
    </row>
    <row r="51" spans="1:23" ht="13.15" customHeight="1">
      <c r="A51" s="165"/>
      <c r="B51" s="165"/>
      <c r="C51" s="2755" t="s">
        <v>161</v>
      </c>
      <c r="D51" s="2756"/>
      <c r="E51" s="2756"/>
      <c r="F51" s="2756"/>
      <c r="G51" s="2757"/>
      <c r="H51" s="2758"/>
      <c r="I51" s="2759"/>
      <c r="J51" s="2759"/>
      <c r="K51" s="2760"/>
      <c r="L51" s="166"/>
      <c r="M51" s="166"/>
      <c r="N51" s="165"/>
      <c r="O51" s="1310"/>
      <c r="P51" s="165"/>
      <c r="Q51" s="165"/>
      <c r="R51" s="166"/>
      <c r="S51" s="166"/>
      <c r="T51" s="166"/>
      <c r="U51" s="166"/>
      <c r="V51" s="166"/>
      <c r="W51" s="166"/>
    </row>
    <row r="52" spans="1:23" ht="13.15" customHeight="1">
      <c r="A52" s="165"/>
      <c r="B52" s="165"/>
      <c r="C52" s="2755" t="s">
        <v>758</v>
      </c>
      <c r="D52" s="2756"/>
      <c r="E52" s="2756"/>
      <c r="F52" s="2756"/>
      <c r="G52" s="2757"/>
      <c r="H52" s="2758"/>
      <c r="I52" s="2759"/>
      <c r="J52" s="2759"/>
      <c r="K52" s="2760"/>
      <c r="L52" s="166"/>
      <c r="M52" s="166"/>
      <c r="N52" s="165"/>
      <c r="O52" s="1310"/>
      <c r="P52" s="165"/>
      <c r="Q52" s="165"/>
      <c r="R52" s="166"/>
      <c r="S52" s="166"/>
      <c r="T52" s="166"/>
      <c r="U52" s="166"/>
      <c r="V52" s="166"/>
      <c r="W52" s="166"/>
    </row>
    <row r="53" spans="1:23" ht="13.9" customHeight="1">
      <c r="A53" s="165"/>
      <c r="B53" s="165"/>
      <c r="C53" s="2773" t="s">
        <v>162</v>
      </c>
      <c r="D53" s="2774"/>
      <c r="E53" s="2774"/>
      <c r="F53" s="2774"/>
      <c r="G53" s="2775"/>
      <c r="H53" s="2758"/>
      <c r="I53" s="2397"/>
      <c r="J53" s="2397"/>
      <c r="K53" s="2398"/>
      <c r="L53" s="166"/>
      <c r="M53" s="166"/>
      <c r="N53" s="165"/>
      <c r="O53" s="1310"/>
      <c r="P53" s="165"/>
      <c r="Q53" s="165"/>
      <c r="R53" s="166"/>
      <c r="S53" s="166"/>
      <c r="T53" s="166"/>
      <c r="U53" s="166"/>
      <c r="V53" s="166"/>
      <c r="W53" s="166"/>
    </row>
    <row r="54" spans="1:23" ht="13.9" customHeight="1" thickBot="1">
      <c r="A54" s="165"/>
      <c r="B54" s="165"/>
      <c r="C54" s="2776" t="s">
        <v>163</v>
      </c>
      <c r="D54" s="2777"/>
      <c r="E54" s="2777"/>
      <c r="F54" s="2777"/>
      <c r="G54" s="2778"/>
      <c r="H54" s="2770"/>
      <c r="I54" s="2779"/>
      <c r="J54" s="2779"/>
      <c r="K54" s="2780"/>
      <c r="L54" s="166"/>
      <c r="M54" s="166"/>
      <c r="N54" s="165"/>
      <c r="O54" s="1310"/>
      <c r="P54" s="165"/>
      <c r="Q54" s="165"/>
      <c r="R54" s="166"/>
      <c r="S54" s="166"/>
      <c r="T54" s="166"/>
      <c r="U54" s="166"/>
      <c r="V54" s="166"/>
      <c r="W54" s="166"/>
    </row>
    <row r="55" spans="1:23" ht="13.9" customHeight="1" thickBot="1">
      <c r="A55" s="165"/>
      <c r="B55" s="165"/>
      <c r="C55" s="2761" t="s">
        <v>19</v>
      </c>
      <c r="D55" s="2762"/>
      <c r="E55" s="2762"/>
      <c r="F55" s="2762"/>
      <c r="G55" s="2763"/>
      <c r="H55" s="2764">
        <f>SUM(H56:K56)</f>
        <v>0</v>
      </c>
      <c r="I55" s="2765"/>
      <c r="J55" s="2765"/>
      <c r="K55" s="2766"/>
      <c r="L55" s="166"/>
      <c r="M55" s="166"/>
      <c r="N55" s="165"/>
      <c r="O55" s="1310"/>
      <c r="P55" s="165"/>
      <c r="Q55" s="165"/>
      <c r="R55" s="166"/>
      <c r="S55" s="166"/>
      <c r="T55" s="166"/>
      <c r="U55" s="166"/>
      <c r="V55" s="166"/>
      <c r="W55" s="166"/>
    </row>
    <row r="56" spans="1:23" ht="13.9" customHeight="1" thickBot="1">
      <c r="A56" s="165"/>
      <c r="B56" s="165"/>
      <c r="C56" s="2767" t="s">
        <v>164</v>
      </c>
      <c r="D56" s="2768"/>
      <c r="E56" s="2768"/>
      <c r="F56" s="2768"/>
      <c r="G56" s="2769"/>
      <c r="H56" s="2770"/>
      <c r="I56" s="2771"/>
      <c r="J56" s="2771"/>
      <c r="K56" s="2772"/>
      <c r="L56" s="166"/>
      <c r="M56" s="166"/>
      <c r="N56" s="165"/>
      <c r="O56" s="1310"/>
      <c r="P56" s="165"/>
      <c r="Q56" s="165"/>
      <c r="R56" s="166"/>
      <c r="S56" s="166"/>
      <c r="T56" s="166"/>
      <c r="U56" s="166"/>
      <c r="V56" s="166"/>
      <c r="W56" s="166"/>
    </row>
    <row r="57" spans="1:23" ht="13.5" thickBot="1">
      <c r="A57" s="165"/>
      <c r="B57" s="165"/>
      <c r="C57" s="2895" t="s">
        <v>20</v>
      </c>
      <c r="D57" s="2896"/>
      <c r="E57" s="2896"/>
      <c r="F57" s="2896"/>
      <c r="G57" s="2897"/>
      <c r="H57" s="2898">
        <f>H55+H48</f>
        <v>270</v>
      </c>
      <c r="I57" s="2898"/>
      <c r="J57" s="2898"/>
      <c r="K57" s="2899"/>
      <c r="L57" s="165"/>
      <c r="M57" s="165"/>
      <c r="N57" s="165"/>
      <c r="O57" s="1310"/>
      <c r="P57" s="165"/>
      <c r="Q57" s="165"/>
      <c r="R57" s="166"/>
      <c r="S57" s="166"/>
      <c r="T57" s="166"/>
      <c r="U57" s="166"/>
      <c r="V57" s="166"/>
      <c r="W57" s="166"/>
    </row>
  </sheetData>
  <mergeCells count="96">
    <mergeCell ref="C57:G57"/>
    <mergeCell ref="H57:K57"/>
    <mergeCell ref="M26:M29"/>
    <mergeCell ref="D27:D28"/>
    <mergeCell ref="F30:G30"/>
    <mergeCell ref="C31:G31"/>
    <mergeCell ref="C32:Q32"/>
    <mergeCell ref="G26:G29"/>
    <mergeCell ref="H26:H29"/>
    <mergeCell ref="I26:I29"/>
    <mergeCell ref="J26:J29"/>
    <mergeCell ref="K26:K29"/>
    <mergeCell ref="L26:L29"/>
    <mergeCell ref="B42:G42"/>
    <mergeCell ref="F35:F39"/>
    <mergeCell ref="G35:G39"/>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B7:Q7"/>
    <mergeCell ref="C8:Q8"/>
    <mergeCell ref="D11:D12"/>
    <mergeCell ref="C10:C19"/>
    <mergeCell ref="B11:B19"/>
    <mergeCell ref="E11:E18"/>
    <mergeCell ref="F11:F18"/>
    <mergeCell ref="G12:G18"/>
    <mergeCell ref="H12:H18"/>
    <mergeCell ref="L12:L18"/>
    <mergeCell ref="M12:M18"/>
    <mergeCell ref="F19:G19"/>
    <mergeCell ref="A12:A18"/>
    <mergeCell ref="H21:H24"/>
    <mergeCell ref="K21:K24"/>
    <mergeCell ref="L21:L24"/>
    <mergeCell ref="M21:M24"/>
    <mergeCell ref="A23:A25"/>
    <mergeCell ref="B23:B25"/>
    <mergeCell ref="C21:C25"/>
    <mergeCell ref="E21:E24"/>
    <mergeCell ref="F21:F24"/>
    <mergeCell ref="G21:G24"/>
    <mergeCell ref="D22:D25"/>
    <mergeCell ref="F25:G25"/>
    <mergeCell ref="A26:A30"/>
    <mergeCell ref="B26:B30"/>
    <mergeCell ref="C26:C30"/>
    <mergeCell ref="E26:E30"/>
    <mergeCell ref="F26:F29"/>
    <mergeCell ref="A33:A39"/>
    <mergeCell ref="B33:B39"/>
    <mergeCell ref="C33:C39"/>
    <mergeCell ref="D35:D36"/>
    <mergeCell ref="E35:E39"/>
    <mergeCell ref="H35:H39"/>
    <mergeCell ref="M35:M39"/>
    <mergeCell ref="F40:G40"/>
    <mergeCell ref="C41:G41"/>
    <mergeCell ref="N41:Q41"/>
    <mergeCell ref="N43:Q43"/>
    <mergeCell ref="F46:M46"/>
    <mergeCell ref="C49:G49"/>
    <mergeCell ref="H49:K49"/>
    <mergeCell ref="C50:G50"/>
    <mergeCell ref="H50:K50"/>
    <mergeCell ref="C48:G48"/>
    <mergeCell ref="H48:K48"/>
    <mergeCell ref="B43:G43"/>
    <mergeCell ref="C47:G47"/>
    <mergeCell ref="H47:K47"/>
    <mergeCell ref="C51:G51"/>
    <mergeCell ref="H51:K51"/>
    <mergeCell ref="C55:G55"/>
    <mergeCell ref="H55:K55"/>
    <mergeCell ref="C56:G56"/>
    <mergeCell ref="H56:K56"/>
    <mergeCell ref="C52:G52"/>
    <mergeCell ref="H52:K52"/>
    <mergeCell ref="C53:G53"/>
    <mergeCell ref="H53:K53"/>
    <mergeCell ref="C54:G54"/>
    <mergeCell ref="H54:K54"/>
  </mergeCells>
  <pageMargins left="0.7" right="0.7" top="0.75" bottom="0.75" header="0.3" footer="0.3"/>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topLeftCell="A43" zoomScaleNormal="100" workbookViewId="0">
      <selection activeCell="O61" sqref="O61"/>
    </sheetView>
  </sheetViews>
  <sheetFormatPr defaultRowHeight="12.75"/>
  <cols>
    <col min="1" max="1" width="2.7109375" customWidth="1"/>
    <col min="2" max="3" width="2.5703125" customWidth="1"/>
    <col min="4" max="4" width="33.85546875" customWidth="1"/>
    <col min="5" max="5" width="7.85546875" customWidth="1"/>
    <col min="6" max="6" width="4.42578125" customWidth="1"/>
    <col min="7" max="7" width="5.7109375" customWidth="1"/>
    <col min="8" max="8" width="5.5703125" customWidth="1"/>
    <col min="9" max="9" width="5.7109375" customWidth="1"/>
    <col min="10" max="10" width="4.7109375" customWidth="1"/>
    <col min="11" max="11" width="4.5703125" customWidth="1"/>
    <col min="12" max="12" width="5.7109375" customWidth="1"/>
    <col min="13" max="13" width="6" customWidth="1"/>
    <col min="14" max="14" width="30.85546875" customWidth="1"/>
    <col min="15" max="15" width="4.140625" customWidth="1"/>
    <col min="16" max="16" width="3.28515625" customWidth="1"/>
    <col min="17" max="17" width="3.85546875" customWidth="1"/>
  </cols>
  <sheetData>
    <row r="1" spans="1:17" ht="32.450000000000003" customHeight="1">
      <c r="A1" s="486"/>
      <c r="B1" s="486"/>
      <c r="C1" s="486"/>
      <c r="D1" s="486"/>
      <c r="E1" s="486"/>
      <c r="F1" s="486"/>
      <c r="G1" s="486"/>
      <c r="H1" s="486"/>
      <c r="I1" s="486"/>
      <c r="J1" s="486"/>
      <c r="K1" s="486"/>
      <c r="L1" s="486"/>
      <c r="M1" s="486"/>
      <c r="N1" s="2948"/>
      <c r="O1" s="2948"/>
      <c r="P1" s="2948"/>
      <c r="Q1" s="486"/>
    </row>
    <row r="2" spans="1:17" ht="15.75">
      <c r="A2" s="487"/>
      <c r="B2" s="487"/>
      <c r="C2" s="487"/>
      <c r="D2" s="487"/>
      <c r="E2" s="1037" t="s">
        <v>579</v>
      </c>
      <c r="F2" s="1037"/>
      <c r="G2" s="1038"/>
      <c r="H2" s="1037"/>
      <c r="I2" s="1037"/>
      <c r="J2" s="1037"/>
      <c r="K2" s="1037"/>
      <c r="L2" s="1037"/>
      <c r="M2" s="1037"/>
      <c r="N2" s="1037"/>
      <c r="O2" s="487"/>
      <c r="P2" s="487"/>
      <c r="Q2" s="487"/>
    </row>
    <row r="3" spans="1:17" ht="13.5" thickBot="1">
      <c r="A3" s="312"/>
      <c r="B3" s="10"/>
      <c r="C3" s="10"/>
      <c r="D3" s="2949" t="s">
        <v>32</v>
      </c>
      <c r="E3" s="2949"/>
      <c r="F3" s="2949"/>
      <c r="G3" s="2949"/>
      <c r="H3" s="2949"/>
      <c r="I3" s="2949"/>
      <c r="J3" s="2949"/>
      <c r="K3" s="2949"/>
      <c r="L3" s="2949"/>
      <c r="M3" s="2949"/>
      <c r="N3" s="2949"/>
      <c r="O3" s="2949"/>
      <c r="P3" s="2949"/>
      <c r="Q3" s="2949"/>
    </row>
    <row r="4" spans="1:17" ht="28.9" customHeight="1">
      <c r="A4" s="2563" t="s">
        <v>0</v>
      </c>
      <c r="B4" s="2566" t="s">
        <v>1</v>
      </c>
      <c r="C4" s="2566" t="s">
        <v>2</v>
      </c>
      <c r="D4" s="2569" t="s">
        <v>3</v>
      </c>
      <c r="E4" s="2545" t="s">
        <v>4</v>
      </c>
      <c r="F4" s="2575" t="s">
        <v>5</v>
      </c>
      <c r="G4" s="2545" t="s">
        <v>6</v>
      </c>
      <c r="H4" s="2418" t="s">
        <v>439</v>
      </c>
      <c r="I4" s="2419"/>
      <c r="J4" s="2419"/>
      <c r="K4" s="2420"/>
      <c r="L4" s="2953" t="s">
        <v>372</v>
      </c>
      <c r="M4" s="2950" t="s">
        <v>440</v>
      </c>
      <c r="N4" s="2548" t="s">
        <v>21</v>
      </c>
      <c r="O4" s="2549"/>
      <c r="P4" s="2549"/>
      <c r="Q4" s="2550"/>
    </row>
    <row r="5" spans="1:17">
      <c r="A5" s="2564"/>
      <c r="B5" s="2567"/>
      <c r="C5" s="2567"/>
      <c r="D5" s="2570"/>
      <c r="E5" s="2546"/>
      <c r="F5" s="2576"/>
      <c r="G5" s="2546"/>
      <c r="H5" s="2551" t="s">
        <v>7</v>
      </c>
      <c r="I5" s="2553" t="s">
        <v>8</v>
      </c>
      <c r="J5" s="2553"/>
      <c r="K5" s="2956" t="s">
        <v>72</v>
      </c>
      <c r="L5" s="2954"/>
      <c r="M5" s="2951"/>
      <c r="N5" s="2556" t="s">
        <v>31</v>
      </c>
      <c r="O5" s="2558" t="s">
        <v>9</v>
      </c>
      <c r="P5" s="2558"/>
      <c r="Q5" s="2559"/>
    </row>
    <row r="6" spans="1:17" ht="81" customHeight="1" thickBot="1">
      <c r="A6" s="2565"/>
      <c r="B6" s="2568"/>
      <c r="C6" s="2568"/>
      <c r="D6" s="2571"/>
      <c r="E6" s="2547"/>
      <c r="F6" s="2577"/>
      <c r="G6" s="2547"/>
      <c r="H6" s="2552"/>
      <c r="I6" s="1032" t="s">
        <v>7</v>
      </c>
      <c r="J6" s="1032" t="s">
        <v>10</v>
      </c>
      <c r="K6" s="2957"/>
      <c r="L6" s="2955"/>
      <c r="M6" s="2952"/>
      <c r="N6" s="2557"/>
      <c r="O6" s="493" t="s">
        <v>70</v>
      </c>
      <c r="P6" s="493" t="s">
        <v>371</v>
      </c>
      <c r="Q6" s="494" t="s">
        <v>436</v>
      </c>
    </row>
    <row r="7" spans="1:17" ht="13.5" thickBot="1">
      <c r="A7" s="495" t="s">
        <v>11</v>
      </c>
      <c r="B7" s="2521" t="s">
        <v>580</v>
      </c>
      <c r="C7" s="2521"/>
      <c r="D7" s="2521"/>
      <c r="E7" s="2521"/>
      <c r="F7" s="2521"/>
      <c r="G7" s="2521"/>
      <c r="H7" s="2521"/>
      <c r="I7" s="2521"/>
      <c r="J7" s="2521"/>
      <c r="K7" s="2521"/>
      <c r="L7" s="2521"/>
      <c r="M7" s="2521"/>
      <c r="N7" s="2521"/>
      <c r="O7" s="2521"/>
      <c r="P7" s="2521"/>
      <c r="Q7" s="2522"/>
    </row>
    <row r="8" spans="1:17" ht="13.5" thickBot="1">
      <c r="A8" s="496" t="s">
        <v>11</v>
      </c>
      <c r="B8" s="497" t="s">
        <v>11</v>
      </c>
      <c r="C8" s="2524" t="s">
        <v>581</v>
      </c>
      <c r="D8" s="2524"/>
      <c r="E8" s="2524"/>
      <c r="F8" s="2524"/>
      <c r="G8" s="2524"/>
      <c r="H8" s="2524"/>
      <c r="I8" s="2524"/>
      <c r="J8" s="2524"/>
      <c r="K8" s="2524"/>
      <c r="L8" s="2524"/>
      <c r="M8" s="2524"/>
      <c r="N8" s="2524"/>
      <c r="O8" s="2524"/>
      <c r="P8" s="2524"/>
      <c r="Q8" s="2525"/>
    </row>
    <row r="9" spans="1:17" ht="27.6" customHeight="1" thickBot="1">
      <c r="A9" s="1159"/>
      <c r="B9" s="1039"/>
      <c r="C9" s="1039"/>
      <c r="D9" s="1039"/>
      <c r="E9" s="1039"/>
      <c r="F9" s="1039"/>
      <c r="G9" s="1039"/>
      <c r="H9" s="1039"/>
      <c r="I9" s="1039"/>
      <c r="J9" s="1039"/>
      <c r="K9" s="1039"/>
      <c r="L9" s="1039"/>
      <c r="M9" s="1039"/>
      <c r="N9" s="887" t="s">
        <v>582</v>
      </c>
      <c r="O9" s="1040">
        <v>7</v>
      </c>
      <c r="P9" s="1040">
        <v>7</v>
      </c>
      <c r="Q9" s="1041">
        <v>7</v>
      </c>
    </row>
    <row r="10" spans="1:17">
      <c r="A10" s="2480" t="s">
        <v>11</v>
      </c>
      <c r="B10" s="2482" t="s">
        <v>11</v>
      </c>
      <c r="C10" s="2484" t="s">
        <v>11</v>
      </c>
      <c r="D10" s="2656" t="s">
        <v>583</v>
      </c>
      <c r="E10" s="2441" t="s">
        <v>39</v>
      </c>
      <c r="F10" s="2488" t="s">
        <v>165</v>
      </c>
      <c r="G10" s="999" t="s">
        <v>35</v>
      </c>
      <c r="H10" s="1042">
        <f>I10+K10</f>
        <v>0</v>
      </c>
      <c r="I10" s="732">
        <v>0</v>
      </c>
      <c r="J10" s="1043"/>
      <c r="K10" s="1044">
        <v>0</v>
      </c>
      <c r="L10" s="529">
        <v>0</v>
      </c>
      <c r="M10" s="280">
        <v>0</v>
      </c>
      <c r="N10" s="2930" t="s">
        <v>584</v>
      </c>
      <c r="O10" s="828">
        <v>4</v>
      </c>
      <c r="P10" s="828">
        <v>4</v>
      </c>
      <c r="Q10" s="1007">
        <v>4</v>
      </c>
    </row>
    <row r="11" spans="1:17">
      <c r="A11" s="2492"/>
      <c r="B11" s="2493"/>
      <c r="C11" s="2494"/>
      <c r="D11" s="2657"/>
      <c r="E11" s="2466"/>
      <c r="F11" s="2496"/>
      <c r="G11" s="283"/>
      <c r="H11" s="1045"/>
      <c r="I11" s="1046"/>
      <c r="J11" s="1047"/>
      <c r="K11" s="1048"/>
      <c r="L11" s="1049"/>
      <c r="M11" s="1050"/>
      <c r="N11" s="2931"/>
      <c r="O11" s="1051"/>
      <c r="P11" s="1051"/>
      <c r="Q11" s="1026"/>
    </row>
    <row r="12" spans="1:17" ht="17.45" customHeight="1" thickBot="1">
      <c r="A12" s="2481"/>
      <c r="B12" s="2483"/>
      <c r="C12" s="2485"/>
      <c r="D12" s="2658"/>
      <c r="E12" s="2442"/>
      <c r="F12" s="2442"/>
      <c r="G12" s="524" t="s">
        <v>12</v>
      </c>
      <c r="H12" s="530">
        <v>0</v>
      </c>
      <c r="I12" s="525">
        <f>SUM(I10:I11)</f>
        <v>0</v>
      </c>
      <c r="J12" s="531"/>
      <c r="K12" s="532">
        <f>SUM(K10:K11)</f>
        <v>0</v>
      </c>
      <c r="L12" s="566">
        <f>L10</f>
        <v>0</v>
      </c>
      <c r="M12" s="567">
        <f>M10</f>
        <v>0</v>
      </c>
      <c r="N12" s="2932"/>
      <c r="O12" s="1052"/>
      <c r="P12" s="1052"/>
      <c r="Q12" s="1030"/>
    </row>
    <row r="13" spans="1:17">
      <c r="A13" s="2480" t="s">
        <v>11</v>
      </c>
      <c r="B13" s="2482" t="s">
        <v>11</v>
      </c>
      <c r="C13" s="2484" t="s">
        <v>13</v>
      </c>
      <c r="D13" s="2656" t="s">
        <v>585</v>
      </c>
      <c r="E13" s="2441" t="s">
        <v>39</v>
      </c>
      <c r="F13" s="2488" t="s">
        <v>165</v>
      </c>
      <c r="G13" s="999" t="s">
        <v>35</v>
      </c>
      <c r="H13" s="1042">
        <f>I13+K13</f>
        <v>2</v>
      </c>
      <c r="I13" s="732">
        <v>2</v>
      </c>
      <c r="J13" s="1043"/>
      <c r="K13" s="1044">
        <v>0</v>
      </c>
      <c r="L13" s="280">
        <v>2</v>
      </c>
      <c r="M13" s="280">
        <v>2</v>
      </c>
      <c r="N13" s="1053" t="s">
        <v>586</v>
      </c>
      <c r="O13" s="608">
        <v>250</v>
      </c>
      <c r="P13" s="608">
        <v>250</v>
      </c>
      <c r="Q13" s="1054">
        <v>250</v>
      </c>
    </row>
    <row r="14" spans="1:17" ht="11.45" customHeight="1">
      <c r="A14" s="2492"/>
      <c r="B14" s="2493"/>
      <c r="C14" s="2494"/>
      <c r="D14" s="2657"/>
      <c r="E14" s="2466"/>
      <c r="F14" s="2496"/>
      <c r="G14" s="283"/>
      <c r="H14" s="1045"/>
      <c r="I14" s="1046"/>
      <c r="J14" s="1047"/>
      <c r="K14" s="1048"/>
      <c r="L14" s="1049"/>
      <c r="M14" s="1050"/>
      <c r="N14" s="2946" t="s">
        <v>587</v>
      </c>
      <c r="O14" s="1055">
        <v>220</v>
      </c>
      <c r="P14" s="1055">
        <v>220</v>
      </c>
      <c r="Q14" s="1017">
        <v>220</v>
      </c>
    </row>
    <row r="15" spans="1:17" ht="13.5" thickBot="1">
      <c r="A15" s="2481"/>
      <c r="B15" s="2483"/>
      <c r="C15" s="2485"/>
      <c r="D15" s="2658"/>
      <c r="E15" s="2442"/>
      <c r="F15" s="2442"/>
      <c r="G15" s="524" t="s">
        <v>12</v>
      </c>
      <c r="H15" s="525">
        <f>SUM(H13:H14)</f>
        <v>2</v>
      </c>
      <c r="I15" s="525">
        <f>SUM(I13:I14)</f>
        <v>2</v>
      </c>
      <c r="J15" s="531"/>
      <c r="K15" s="532">
        <f>SUM(K13:K14)</f>
        <v>0</v>
      </c>
      <c r="L15" s="566">
        <f>L13</f>
        <v>2</v>
      </c>
      <c r="M15" s="567">
        <f>M13</f>
        <v>2</v>
      </c>
      <c r="N15" s="2947"/>
      <c r="O15" s="1056"/>
      <c r="P15" s="1056"/>
      <c r="Q15" s="1057"/>
    </row>
    <row r="16" spans="1:17">
      <c r="A16" s="2480" t="s">
        <v>11</v>
      </c>
      <c r="B16" s="2482" t="s">
        <v>11</v>
      </c>
      <c r="C16" s="2484" t="s">
        <v>33</v>
      </c>
      <c r="D16" s="2656" t="s">
        <v>588</v>
      </c>
      <c r="E16" s="2441" t="s">
        <v>39</v>
      </c>
      <c r="F16" s="2488" t="s">
        <v>165</v>
      </c>
      <c r="G16" s="1058" t="s">
        <v>35</v>
      </c>
      <c r="H16" s="1059">
        <v>2</v>
      </c>
      <c r="I16" s="1060">
        <v>2</v>
      </c>
      <c r="J16" s="1043"/>
      <c r="K16" s="1044">
        <v>0</v>
      </c>
      <c r="L16" s="529">
        <v>3</v>
      </c>
      <c r="M16" s="280">
        <v>3</v>
      </c>
      <c r="N16" s="1053" t="s">
        <v>589</v>
      </c>
      <c r="O16" s="1061">
        <v>160</v>
      </c>
      <c r="P16" s="1061">
        <v>200</v>
      </c>
      <c r="Q16" s="1062">
        <v>200</v>
      </c>
    </row>
    <row r="17" spans="1:17" ht="13.5" thickBot="1">
      <c r="A17" s="2481"/>
      <c r="B17" s="2483"/>
      <c r="C17" s="2485"/>
      <c r="D17" s="2658"/>
      <c r="E17" s="2442"/>
      <c r="F17" s="2442"/>
      <c r="G17" s="524" t="s">
        <v>12</v>
      </c>
      <c r="H17" s="525">
        <f>SUM(H16:H16)</f>
        <v>2</v>
      </c>
      <c r="I17" s="525">
        <f>SUM(I16:I16)</f>
        <v>2</v>
      </c>
      <c r="J17" s="531"/>
      <c r="K17" s="532">
        <f>SUM(K16:K16)</f>
        <v>0</v>
      </c>
      <c r="L17" s="566">
        <f>L16</f>
        <v>3</v>
      </c>
      <c r="M17" s="567">
        <f>M16</f>
        <v>3</v>
      </c>
      <c r="N17" s="1063"/>
      <c r="O17" s="1064"/>
      <c r="P17" s="1064"/>
      <c r="Q17" s="1065"/>
    </row>
    <row r="18" spans="1:17">
      <c r="A18" s="2480" t="s">
        <v>11</v>
      </c>
      <c r="B18" s="2482" t="s">
        <v>11</v>
      </c>
      <c r="C18" s="2484" t="s">
        <v>34</v>
      </c>
      <c r="D18" s="2656" t="s">
        <v>590</v>
      </c>
      <c r="E18" s="2441" t="s">
        <v>39</v>
      </c>
      <c r="F18" s="2488" t="s">
        <v>165</v>
      </c>
      <c r="G18" s="999" t="s">
        <v>35</v>
      </c>
      <c r="H18" s="1042">
        <f>I18+K18</f>
        <v>6</v>
      </c>
      <c r="I18" s="732">
        <v>6</v>
      </c>
      <c r="J18" s="1043"/>
      <c r="K18" s="1044">
        <v>0</v>
      </c>
      <c r="L18" s="529">
        <v>8</v>
      </c>
      <c r="M18" s="280">
        <v>10</v>
      </c>
      <c r="N18" s="2928" t="s">
        <v>591</v>
      </c>
      <c r="O18" s="828">
        <v>1</v>
      </c>
      <c r="P18" s="828">
        <v>1</v>
      </c>
      <c r="Q18" s="1066">
        <v>1</v>
      </c>
    </row>
    <row r="19" spans="1:17">
      <c r="A19" s="2492"/>
      <c r="B19" s="2493"/>
      <c r="C19" s="2494"/>
      <c r="D19" s="2657"/>
      <c r="E19" s="2466"/>
      <c r="F19" s="2496"/>
      <c r="G19" s="283"/>
      <c r="H19" s="1045"/>
      <c r="I19" s="1046"/>
      <c r="J19" s="1047"/>
      <c r="K19" s="1048"/>
      <c r="L19" s="1049"/>
      <c r="M19" s="1050"/>
      <c r="N19" s="2453"/>
      <c r="O19" s="1051"/>
      <c r="P19" s="1051"/>
      <c r="Q19" s="1067"/>
    </row>
    <row r="20" spans="1:17" ht="13.5" thickBot="1">
      <c r="A20" s="2481"/>
      <c r="B20" s="2483"/>
      <c r="C20" s="2485"/>
      <c r="D20" s="2658"/>
      <c r="E20" s="2442"/>
      <c r="F20" s="2442"/>
      <c r="G20" s="524" t="s">
        <v>12</v>
      </c>
      <c r="H20" s="530">
        <f>H18</f>
        <v>6</v>
      </c>
      <c r="I20" s="525">
        <f>SUM(I18:I19)</f>
        <v>6</v>
      </c>
      <c r="J20" s="531"/>
      <c r="K20" s="532">
        <f>SUM(K18:K19)</f>
        <v>0</v>
      </c>
      <c r="L20" s="566">
        <f>L18</f>
        <v>8</v>
      </c>
      <c r="M20" s="567">
        <f>M18</f>
        <v>10</v>
      </c>
      <c r="N20" s="2929"/>
      <c r="O20" s="1052"/>
      <c r="P20" s="1052"/>
      <c r="Q20" s="1068"/>
    </row>
    <row r="21" spans="1:17">
      <c r="A21" s="2480" t="s">
        <v>11</v>
      </c>
      <c r="B21" s="2482" t="s">
        <v>11</v>
      </c>
      <c r="C21" s="1069" t="s">
        <v>53</v>
      </c>
      <c r="D21" s="2999" t="s">
        <v>592</v>
      </c>
      <c r="E21" s="2441" t="s">
        <v>39</v>
      </c>
      <c r="F21" s="2488" t="s">
        <v>165</v>
      </c>
      <c r="G21" s="999" t="s">
        <v>35</v>
      </c>
      <c r="H21" s="1042">
        <f>I21+K21</f>
        <v>1</v>
      </c>
      <c r="I21" s="732">
        <v>1</v>
      </c>
      <c r="J21" s="1043"/>
      <c r="K21" s="1044">
        <v>0</v>
      </c>
      <c r="L21" s="529">
        <v>1</v>
      </c>
      <c r="M21" s="280">
        <v>1</v>
      </c>
      <c r="N21" s="2928" t="s">
        <v>593</v>
      </c>
      <c r="O21" s="828">
        <v>1</v>
      </c>
      <c r="P21" s="828" t="s">
        <v>159</v>
      </c>
      <c r="Q21" s="1066">
        <v>1</v>
      </c>
    </row>
    <row r="22" spans="1:17" ht="13.5" thickBot="1">
      <c r="A22" s="2481"/>
      <c r="B22" s="2483"/>
      <c r="C22" s="1070"/>
      <c r="D22" s="3000"/>
      <c r="E22" s="2442"/>
      <c r="F22" s="2442"/>
      <c r="G22" s="524" t="s">
        <v>12</v>
      </c>
      <c r="H22" s="525">
        <f>SUM(H21:H21)</f>
        <v>1</v>
      </c>
      <c r="I22" s="525">
        <f>SUM(I21:I21)</f>
        <v>1</v>
      </c>
      <c r="J22" s="531"/>
      <c r="K22" s="532">
        <f>SUM(K21:K21)</f>
        <v>0</v>
      </c>
      <c r="L22" s="566">
        <f>L21</f>
        <v>1</v>
      </c>
      <c r="M22" s="567">
        <f>M21</f>
        <v>1</v>
      </c>
      <c r="N22" s="2929"/>
      <c r="O22" s="1052"/>
      <c r="P22" s="1052"/>
      <c r="Q22" s="1068"/>
    </row>
    <row r="23" spans="1:17">
      <c r="A23" s="2480" t="s">
        <v>11</v>
      </c>
      <c r="B23" s="2482" t="s">
        <v>11</v>
      </c>
      <c r="C23" s="2484" t="s">
        <v>36</v>
      </c>
      <c r="D23" s="2656" t="s">
        <v>594</v>
      </c>
      <c r="E23" s="2441" t="s">
        <v>39</v>
      </c>
      <c r="F23" s="2488" t="s">
        <v>165</v>
      </c>
      <c r="G23" s="999" t="s">
        <v>35</v>
      </c>
      <c r="H23" s="1042">
        <f>I23+K23</f>
        <v>5.5</v>
      </c>
      <c r="I23" s="732">
        <v>5.5</v>
      </c>
      <c r="J23" s="1043"/>
      <c r="K23" s="1044">
        <v>0</v>
      </c>
      <c r="L23" s="529">
        <v>6</v>
      </c>
      <c r="M23" s="280">
        <v>6</v>
      </c>
      <c r="N23" s="2930" t="s">
        <v>595</v>
      </c>
      <c r="O23" s="1071">
        <v>25</v>
      </c>
      <c r="P23" s="1072" t="s">
        <v>166</v>
      </c>
      <c r="Q23" s="1007">
        <v>25</v>
      </c>
    </row>
    <row r="24" spans="1:17">
      <c r="A24" s="2492"/>
      <c r="B24" s="2493"/>
      <c r="C24" s="2494"/>
      <c r="D24" s="2657"/>
      <c r="E24" s="2466"/>
      <c r="F24" s="2496"/>
      <c r="G24" s="283"/>
      <c r="H24" s="1045"/>
      <c r="I24" s="1046"/>
      <c r="J24" s="1047"/>
      <c r="K24" s="1048"/>
      <c r="L24" s="1049"/>
      <c r="M24" s="1050"/>
      <c r="N24" s="2931"/>
      <c r="O24" s="1051"/>
      <c r="P24" s="1051"/>
      <c r="Q24" s="1026"/>
    </row>
    <row r="25" spans="1:17" ht="13.5" thickBot="1">
      <c r="A25" s="2481"/>
      <c r="B25" s="2483"/>
      <c r="C25" s="2485"/>
      <c r="D25" s="2658"/>
      <c r="E25" s="2442"/>
      <c r="F25" s="2442"/>
      <c r="G25" s="524" t="s">
        <v>12</v>
      </c>
      <c r="H25" s="525">
        <f>SUM(H23:H24)</f>
        <v>5.5</v>
      </c>
      <c r="I25" s="525">
        <f>SUM(I23:I24)</f>
        <v>5.5</v>
      </c>
      <c r="J25" s="531"/>
      <c r="K25" s="532">
        <f>SUM(K23:K24)</f>
        <v>0</v>
      </c>
      <c r="L25" s="566">
        <f>L23</f>
        <v>6</v>
      </c>
      <c r="M25" s="567">
        <f>M23</f>
        <v>6</v>
      </c>
      <c r="N25" s="2932"/>
      <c r="O25" s="1052"/>
      <c r="P25" s="1052"/>
      <c r="Q25" s="1030"/>
    </row>
    <row r="26" spans="1:17">
      <c r="A26" s="2480" t="s">
        <v>11</v>
      </c>
      <c r="B26" s="2482" t="s">
        <v>11</v>
      </c>
      <c r="C26" s="2484" t="s">
        <v>54</v>
      </c>
      <c r="D26" s="2656" t="s">
        <v>596</v>
      </c>
      <c r="E26" s="2441" t="s">
        <v>39</v>
      </c>
      <c r="F26" s="2488" t="s">
        <v>597</v>
      </c>
      <c r="G26" s="999" t="s">
        <v>35</v>
      </c>
      <c r="H26" s="1166">
        <f>I26+K26</f>
        <v>950</v>
      </c>
      <c r="I26" s="1167">
        <v>950</v>
      </c>
      <c r="J26" s="1043"/>
      <c r="K26" s="1044">
        <v>0</v>
      </c>
      <c r="L26" s="529">
        <v>400</v>
      </c>
      <c r="M26" s="280">
        <v>400</v>
      </c>
      <c r="N26" s="2928" t="s">
        <v>598</v>
      </c>
      <c r="O26" s="828">
        <v>430</v>
      </c>
      <c r="P26" s="828">
        <v>400</v>
      </c>
      <c r="Q26" s="1066">
        <v>400</v>
      </c>
    </row>
    <row r="27" spans="1:17" ht="46.15" customHeight="1" thickBot="1">
      <c r="A27" s="2481"/>
      <c r="B27" s="2483"/>
      <c r="C27" s="2485"/>
      <c r="D27" s="2658"/>
      <c r="E27" s="2442"/>
      <c r="F27" s="2442"/>
      <c r="G27" s="524" t="s">
        <v>12</v>
      </c>
      <c r="H27" s="525">
        <f>SUM(H26:H26)</f>
        <v>950</v>
      </c>
      <c r="I27" s="525">
        <f>SUM(I26:I26)</f>
        <v>950</v>
      </c>
      <c r="J27" s="531"/>
      <c r="K27" s="532">
        <f>SUM(K26:K26)</f>
        <v>0</v>
      </c>
      <c r="L27" s="532">
        <f>SUM(L26:L26)</f>
        <v>400</v>
      </c>
      <c r="M27" s="532">
        <f>SUM(M26:M26)</f>
        <v>400</v>
      </c>
      <c r="N27" s="2929"/>
      <c r="O27" s="1052"/>
      <c r="P27" s="1052"/>
      <c r="Q27" s="1068"/>
    </row>
    <row r="28" spans="1:17">
      <c r="A28" s="2480" t="s">
        <v>11</v>
      </c>
      <c r="B28" s="2482" t="s">
        <v>11</v>
      </c>
      <c r="C28" s="2484" t="s">
        <v>37</v>
      </c>
      <c r="D28" s="2656" t="s">
        <v>599</v>
      </c>
      <c r="E28" s="2441" t="s">
        <v>39</v>
      </c>
      <c r="F28" s="2488" t="s">
        <v>165</v>
      </c>
      <c r="G28" s="999" t="s">
        <v>35</v>
      </c>
      <c r="H28" s="1042">
        <v>2</v>
      </c>
      <c r="I28" s="732">
        <v>2</v>
      </c>
      <c r="J28" s="1043"/>
      <c r="K28" s="1044">
        <v>0</v>
      </c>
      <c r="L28" s="529">
        <v>4</v>
      </c>
      <c r="M28" s="280">
        <v>6</v>
      </c>
      <c r="N28" s="2928" t="s">
        <v>600</v>
      </c>
      <c r="O28" s="828">
        <v>2</v>
      </c>
      <c r="P28" s="828">
        <v>2</v>
      </c>
      <c r="Q28" s="1066">
        <v>2</v>
      </c>
    </row>
    <row r="29" spans="1:17" ht="13.5" thickBot="1">
      <c r="A29" s="2481"/>
      <c r="B29" s="2483"/>
      <c r="C29" s="2485"/>
      <c r="D29" s="2658"/>
      <c r="E29" s="2442"/>
      <c r="F29" s="2442"/>
      <c r="G29" s="524" t="s">
        <v>12</v>
      </c>
      <c r="H29" s="525">
        <f>H28*1</f>
        <v>2</v>
      </c>
      <c r="I29" s="525">
        <f>I28*1</f>
        <v>2</v>
      </c>
      <c r="J29" s="525"/>
      <c r="K29" s="525">
        <f>K28*1</f>
        <v>0</v>
      </c>
      <c r="L29" s="525">
        <f>L28*1</f>
        <v>4</v>
      </c>
      <c r="M29" s="525">
        <f>M28*1</f>
        <v>6</v>
      </c>
      <c r="N29" s="2929"/>
      <c r="O29" s="1073"/>
      <c r="P29" s="1073"/>
      <c r="Q29" s="1074"/>
    </row>
    <row r="30" spans="1:17">
      <c r="A30" s="2997" t="s">
        <v>11</v>
      </c>
      <c r="B30" s="2986" t="s">
        <v>11</v>
      </c>
      <c r="C30" s="2986" t="s">
        <v>55</v>
      </c>
      <c r="D30" s="2702" t="s">
        <v>601</v>
      </c>
      <c r="E30" s="2992" t="s">
        <v>39</v>
      </c>
      <c r="F30" s="2934" t="s">
        <v>165</v>
      </c>
      <c r="G30" s="1075" t="s">
        <v>35</v>
      </c>
      <c r="H30" s="1076">
        <v>200</v>
      </c>
      <c r="I30" s="1077">
        <v>200</v>
      </c>
      <c r="J30" s="1078"/>
      <c r="K30" s="1079">
        <v>0</v>
      </c>
      <c r="L30" s="1080">
        <v>250</v>
      </c>
      <c r="M30" s="1081">
        <v>250</v>
      </c>
      <c r="N30" s="2936" t="s">
        <v>602</v>
      </c>
      <c r="O30" s="1082">
        <v>1</v>
      </c>
      <c r="P30" s="1082">
        <v>2</v>
      </c>
      <c r="Q30" s="1083">
        <v>3</v>
      </c>
    </row>
    <row r="31" spans="1:17" ht="13.5" thickBot="1">
      <c r="A31" s="2998"/>
      <c r="B31" s="2988"/>
      <c r="C31" s="2988"/>
      <c r="D31" s="2704"/>
      <c r="E31" s="2935"/>
      <c r="F31" s="2935"/>
      <c r="G31" s="1084" t="s">
        <v>12</v>
      </c>
      <c r="H31" s="1085">
        <f>H30*1</f>
        <v>200</v>
      </c>
      <c r="I31" s="1085">
        <f>I30*1</f>
        <v>200</v>
      </c>
      <c r="J31" s="1085"/>
      <c r="K31" s="1085">
        <f>K30*1</f>
        <v>0</v>
      </c>
      <c r="L31" s="1085">
        <f>L30*1</f>
        <v>250</v>
      </c>
      <c r="M31" s="1085">
        <f>M30*1</f>
        <v>250</v>
      </c>
      <c r="N31" s="2937"/>
      <c r="O31" s="1086"/>
      <c r="P31" s="1086"/>
      <c r="Q31" s="1087"/>
    </row>
    <row r="32" spans="1:17" ht="13.5" thickBot="1">
      <c r="A32" s="496" t="s">
        <v>11</v>
      </c>
      <c r="B32" s="503"/>
      <c r="C32" s="2960" t="s">
        <v>14</v>
      </c>
      <c r="D32" s="2426"/>
      <c r="E32" s="2426"/>
      <c r="F32" s="2426"/>
      <c r="G32" s="2961"/>
      <c r="H32" s="11">
        <f>H25+H22+H20+H17+H15+H12+H27+H29+H31</f>
        <v>1168.5</v>
      </c>
      <c r="I32" s="11">
        <f>I25+I22+I20+I17+I15+I12+I27+I29+I31</f>
        <v>1168.5</v>
      </c>
      <c r="J32" s="11">
        <f t="shared" ref="J32" si="0">J25+J22+J20+J17+J15+J12+J27+J29</f>
        <v>0</v>
      </c>
      <c r="K32" s="11">
        <f>K25+K22+K20+K17+K15+K12+K27+K29+K31</f>
        <v>0</v>
      </c>
      <c r="L32" s="11">
        <f t="shared" ref="L32:M32" si="1">L25+L22+L20+L17+L15+L12+L27+L29+L31</f>
        <v>674</v>
      </c>
      <c r="M32" s="11">
        <f t="shared" si="1"/>
        <v>678</v>
      </c>
      <c r="N32" s="549"/>
      <c r="O32" s="518"/>
      <c r="P32" s="518"/>
      <c r="Q32" s="519"/>
    </row>
    <row r="33" spans="1:17" ht="13.5" thickBot="1">
      <c r="A33" s="495" t="s">
        <v>13</v>
      </c>
      <c r="B33" s="2521" t="s">
        <v>603</v>
      </c>
      <c r="C33" s="2521"/>
      <c r="D33" s="2521"/>
      <c r="E33" s="2521"/>
      <c r="F33" s="2521"/>
      <c r="G33" s="2521"/>
      <c r="H33" s="2521"/>
      <c r="I33" s="2521"/>
      <c r="J33" s="2521"/>
      <c r="K33" s="2521"/>
      <c r="L33" s="2521"/>
      <c r="M33" s="2521"/>
      <c r="N33" s="2521"/>
      <c r="O33" s="2521"/>
      <c r="P33" s="2521"/>
      <c r="Q33" s="2522"/>
    </row>
    <row r="34" spans="1:17" ht="13.5" thickBot="1">
      <c r="A34" s="496" t="s">
        <v>13</v>
      </c>
      <c r="B34" s="497" t="s">
        <v>11</v>
      </c>
      <c r="C34" s="2476" t="s">
        <v>604</v>
      </c>
      <c r="D34" s="2477"/>
      <c r="E34" s="2478"/>
      <c r="F34" s="2478"/>
      <c r="G34" s="2477"/>
      <c r="H34" s="2477"/>
      <c r="I34" s="2477"/>
      <c r="J34" s="2477"/>
      <c r="K34" s="2477"/>
      <c r="L34" s="2477"/>
      <c r="M34" s="2477"/>
      <c r="N34" s="2477"/>
      <c r="O34" s="2477"/>
      <c r="P34" s="2477"/>
      <c r="Q34" s="2491"/>
    </row>
    <row r="35" spans="1:17" ht="13.5" thickBot="1">
      <c r="A35" s="562"/>
      <c r="B35" s="1033"/>
      <c r="C35" s="1088"/>
      <c r="D35" s="1034"/>
      <c r="E35" s="1034"/>
      <c r="F35" s="1034"/>
      <c r="G35" s="1034"/>
      <c r="H35" s="1034"/>
      <c r="I35" s="1034"/>
      <c r="J35" s="1034"/>
      <c r="K35" s="1034"/>
      <c r="L35" s="1034"/>
      <c r="M35" s="1034"/>
      <c r="N35" s="1089" t="s">
        <v>605</v>
      </c>
      <c r="O35" s="1090" t="s">
        <v>606</v>
      </c>
      <c r="P35" s="1090" t="s">
        <v>607</v>
      </c>
      <c r="Q35" s="1091" t="s">
        <v>608</v>
      </c>
    </row>
    <row r="36" spans="1:17">
      <c r="A36" s="2480" t="s">
        <v>13</v>
      </c>
      <c r="B36" s="2482" t="s">
        <v>11</v>
      </c>
      <c r="C36" s="2484" t="s">
        <v>11</v>
      </c>
      <c r="D36" s="2656" t="s">
        <v>609</v>
      </c>
      <c r="E36" s="2441" t="s">
        <v>39</v>
      </c>
      <c r="F36" s="2488" t="s">
        <v>610</v>
      </c>
      <c r="G36" s="999"/>
      <c r="H36" s="1042"/>
      <c r="I36" s="732"/>
      <c r="J36" s="1043"/>
      <c r="K36" s="1042"/>
      <c r="L36" s="529"/>
      <c r="M36" s="280"/>
      <c r="N36" s="2928" t="s">
        <v>611</v>
      </c>
      <c r="O36" s="1071" t="s">
        <v>40</v>
      </c>
      <c r="P36" s="1072" t="s">
        <v>40</v>
      </c>
      <c r="Q36" s="1092" t="s">
        <v>40</v>
      </c>
    </row>
    <row r="37" spans="1:17">
      <c r="A37" s="2492"/>
      <c r="B37" s="2493"/>
      <c r="C37" s="2494"/>
      <c r="D37" s="2657"/>
      <c r="E37" s="2465"/>
      <c r="F37" s="2519"/>
      <c r="G37" s="283" t="s">
        <v>35</v>
      </c>
      <c r="H37" s="1093">
        <f>I37+K37</f>
        <v>0.7</v>
      </c>
      <c r="I37" s="278">
        <v>0.7</v>
      </c>
      <c r="J37" s="1094"/>
      <c r="K37" s="1050">
        <v>0</v>
      </c>
      <c r="L37" s="1095">
        <v>0.8</v>
      </c>
      <c r="M37" s="1050">
        <v>0.8</v>
      </c>
      <c r="N37" s="2453"/>
      <c r="O37" s="1096"/>
      <c r="P37" s="1097"/>
      <c r="Q37" s="1026"/>
    </row>
    <row r="38" spans="1:17" ht="13.5" thickBot="1">
      <c r="A38" s="2481"/>
      <c r="B38" s="2483"/>
      <c r="C38" s="2485"/>
      <c r="D38" s="2658"/>
      <c r="E38" s="2442"/>
      <c r="F38" s="2442"/>
      <c r="G38" s="524" t="s">
        <v>12</v>
      </c>
      <c r="H38" s="17">
        <f t="shared" ref="H38:M38" si="2">H37*1</f>
        <v>0.7</v>
      </c>
      <c r="I38" s="17">
        <f t="shared" si="2"/>
        <v>0.7</v>
      </c>
      <c r="J38" s="17">
        <f t="shared" si="2"/>
        <v>0</v>
      </c>
      <c r="K38" s="17">
        <f t="shared" si="2"/>
        <v>0</v>
      </c>
      <c r="L38" s="17">
        <f t="shared" si="2"/>
        <v>0.8</v>
      </c>
      <c r="M38" s="17">
        <f t="shared" si="2"/>
        <v>0.8</v>
      </c>
      <c r="N38" s="2929"/>
      <c r="O38" s="1052"/>
      <c r="P38" s="1052"/>
      <c r="Q38" s="1030"/>
    </row>
    <row r="39" spans="1:17" ht="24">
      <c r="A39" s="2480" t="s">
        <v>13</v>
      </c>
      <c r="B39" s="2482" t="s">
        <v>11</v>
      </c>
      <c r="C39" s="2484" t="s">
        <v>36</v>
      </c>
      <c r="D39" s="2702" t="s">
        <v>612</v>
      </c>
      <c r="E39" s="2441" t="s">
        <v>39</v>
      </c>
      <c r="F39" s="2488" t="s">
        <v>610</v>
      </c>
      <c r="G39" s="1098" t="s">
        <v>35</v>
      </c>
      <c r="H39" s="1059">
        <v>3.3</v>
      </c>
      <c r="I39" s="1060">
        <v>3.3</v>
      </c>
      <c r="J39" s="1043"/>
      <c r="K39" s="1044">
        <v>0</v>
      </c>
      <c r="L39" s="529">
        <v>4</v>
      </c>
      <c r="M39" s="280">
        <v>6</v>
      </c>
      <c r="N39" s="1099" t="s">
        <v>613</v>
      </c>
      <c r="O39" s="1100"/>
      <c r="P39" s="1100" t="s">
        <v>40</v>
      </c>
      <c r="Q39" s="1101" t="s">
        <v>40</v>
      </c>
    </row>
    <row r="40" spans="1:17" ht="24.75" thickBot="1">
      <c r="A40" s="2481"/>
      <c r="B40" s="2483"/>
      <c r="C40" s="2485"/>
      <c r="D40" s="2704"/>
      <c r="E40" s="2994"/>
      <c r="F40" s="2442"/>
      <c r="G40" s="1102" t="s">
        <v>12</v>
      </c>
      <c r="H40" s="525">
        <f>SUM(H39:H39)</f>
        <v>3.3</v>
      </c>
      <c r="I40" s="525">
        <f>SUM(I39:I39)</f>
        <v>3.3</v>
      </c>
      <c r="J40" s="531"/>
      <c r="K40" s="532">
        <f>SUM(K39:K39)</f>
        <v>0</v>
      </c>
      <c r="L40" s="566">
        <f>L39</f>
        <v>4</v>
      </c>
      <c r="M40" s="567">
        <f>M39</f>
        <v>6</v>
      </c>
      <c r="N40" s="1103" t="s">
        <v>614</v>
      </c>
      <c r="O40" s="1104"/>
      <c r="P40" s="1104" t="s">
        <v>40</v>
      </c>
      <c r="Q40" s="1105" t="s">
        <v>40</v>
      </c>
    </row>
    <row r="41" spans="1:17" ht="13.5" thickBot="1">
      <c r="A41" s="496" t="s">
        <v>13</v>
      </c>
      <c r="B41" s="497" t="s">
        <v>13</v>
      </c>
      <c r="C41" s="2476" t="s">
        <v>615</v>
      </c>
      <c r="D41" s="2477"/>
      <c r="E41" s="2478"/>
      <c r="F41" s="2478"/>
      <c r="G41" s="2477"/>
      <c r="H41" s="2477"/>
      <c r="I41" s="2477"/>
      <c r="J41" s="2477"/>
      <c r="K41" s="2477"/>
      <c r="L41" s="2477"/>
      <c r="M41" s="2477"/>
      <c r="N41" s="2477"/>
      <c r="O41" s="2477"/>
      <c r="P41" s="2477"/>
      <c r="Q41" s="2491"/>
    </row>
    <row r="42" spans="1:17">
      <c r="A42" s="2975" t="s">
        <v>13</v>
      </c>
      <c r="B42" s="2978" t="s">
        <v>13</v>
      </c>
      <c r="C42" s="2986" t="s">
        <v>11</v>
      </c>
      <c r="D42" s="2989" t="s">
        <v>616</v>
      </c>
      <c r="E42" s="2992" t="s">
        <v>39</v>
      </c>
      <c r="F42" s="2943" t="s">
        <v>617</v>
      </c>
      <c r="G42" s="838" t="s">
        <v>35</v>
      </c>
      <c r="H42" s="1106">
        <v>610</v>
      </c>
      <c r="I42" s="839">
        <v>610</v>
      </c>
      <c r="J42" s="839">
        <v>0</v>
      </c>
      <c r="K42" s="1107">
        <v>0</v>
      </c>
      <c r="L42" s="1108">
        <v>610</v>
      </c>
      <c r="M42" s="1109">
        <v>610</v>
      </c>
      <c r="N42" s="2939" t="s">
        <v>618</v>
      </c>
      <c r="O42" s="2941">
        <v>50</v>
      </c>
      <c r="P42" s="2941">
        <v>50</v>
      </c>
      <c r="Q42" s="2995">
        <v>50</v>
      </c>
    </row>
    <row r="43" spans="1:17">
      <c r="A43" s="2976"/>
      <c r="B43" s="2979"/>
      <c r="C43" s="2987"/>
      <c r="D43" s="2990"/>
      <c r="E43" s="2993"/>
      <c r="F43" s="2944"/>
      <c r="G43" s="840" t="s">
        <v>35</v>
      </c>
      <c r="H43" s="1110">
        <v>3.7</v>
      </c>
      <c r="I43" s="841">
        <v>3.7</v>
      </c>
      <c r="J43" s="841">
        <v>0</v>
      </c>
      <c r="K43" s="1111">
        <v>0</v>
      </c>
      <c r="L43" s="1112">
        <v>3.7</v>
      </c>
      <c r="M43" s="1113">
        <v>3.7</v>
      </c>
      <c r="N43" s="2940"/>
      <c r="O43" s="2942"/>
      <c r="P43" s="2942"/>
      <c r="Q43" s="2996"/>
    </row>
    <row r="44" spans="1:17" ht="24">
      <c r="A44" s="2976"/>
      <c r="B44" s="2979"/>
      <c r="C44" s="2987"/>
      <c r="D44" s="2990"/>
      <c r="E44" s="2993"/>
      <c r="F44" s="2944"/>
      <c r="G44" s="840"/>
      <c r="H44" s="1113"/>
      <c r="I44" s="1114"/>
      <c r="J44" s="842"/>
      <c r="K44" s="1111"/>
      <c r="L44" s="1112"/>
      <c r="M44" s="1113"/>
      <c r="N44" s="1115" t="s">
        <v>619</v>
      </c>
      <c r="O44" s="1116" t="s">
        <v>40</v>
      </c>
      <c r="P44" s="1116" t="s">
        <v>40</v>
      </c>
      <c r="Q44" s="1117" t="s">
        <v>40</v>
      </c>
    </row>
    <row r="45" spans="1:17" ht="24.75" thickBot="1">
      <c r="A45" s="2977"/>
      <c r="B45" s="2980"/>
      <c r="C45" s="2988"/>
      <c r="D45" s="2991"/>
      <c r="E45" s="2935"/>
      <c r="F45" s="2945"/>
      <c r="G45" s="1118" t="s">
        <v>12</v>
      </c>
      <c r="H45" s="1119">
        <f>H42+H43</f>
        <v>613.70000000000005</v>
      </c>
      <c r="I45" s="1120">
        <f>I42+I43</f>
        <v>613.70000000000005</v>
      </c>
      <c r="J45" s="1121">
        <v>0</v>
      </c>
      <c r="K45" s="1122">
        <v>0</v>
      </c>
      <c r="L45" s="1123">
        <f>L42+L43</f>
        <v>613.70000000000005</v>
      </c>
      <c r="M45" s="1119">
        <f>M42+M43</f>
        <v>613.70000000000005</v>
      </c>
      <c r="N45" s="1124" t="s">
        <v>620</v>
      </c>
      <c r="O45" s="1125" t="s">
        <v>40</v>
      </c>
      <c r="P45" s="1125" t="s">
        <v>40</v>
      </c>
      <c r="Q45" s="1126" t="s">
        <v>40</v>
      </c>
    </row>
    <row r="46" spans="1:17" ht="13.5" thickBot="1">
      <c r="A46" s="496" t="s">
        <v>13</v>
      </c>
      <c r="B46" s="1127"/>
      <c r="C46" s="2455" t="s">
        <v>14</v>
      </c>
      <c r="D46" s="2456"/>
      <c r="E46" s="2456"/>
      <c r="F46" s="2456"/>
      <c r="G46" s="2458"/>
      <c r="H46" s="11">
        <f>H38+H40+H45</f>
        <v>617.70000000000005</v>
      </c>
      <c r="I46" s="11">
        <f t="shared" ref="I46:M46" si="3">I38+I40+I45</f>
        <v>617.70000000000005</v>
      </c>
      <c r="J46" s="11">
        <f t="shared" si="3"/>
        <v>0</v>
      </c>
      <c r="K46" s="11">
        <f t="shared" si="3"/>
        <v>0</v>
      </c>
      <c r="L46" s="11">
        <f t="shared" si="3"/>
        <v>618.5</v>
      </c>
      <c r="M46" s="11">
        <f t="shared" si="3"/>
        <v>620.5</v>
      </c>
      <c r="N46" s="549"/>
      <c r="O46" s="518"/>
      <c r="P46" s="518"/>
      <c r="Q46" s="1128"/>
    </row>
    <row r="47" spans="1:17" ht="13.5" thickBot="1">
      <c r="A47" s="495" t="s">
        <v>34</v>
      </c>
      <c r="B47" s="2521" t="s">
        <v>621</v>
      </c>
      <c r="C47" s="2521"/>
      <c r="D47" s="2521"/>
      <c r="E47" s="2521"/>
      <c r="F47" s="2521"/>
      <c r="G47" s="2521"/>
      <c r="H47" s="2521"/>
      <c r="I47" s="2521"/>
      <c r="J47" s="2521"/>
      <c r="K47" s="2521"/>
      <c r="L47" s="2521"/>
      <c r="M47" s="2521"/>
      <c r="N47" s="2521"/>
      <c r="O47" s="2521"/>
      <c r="P47" s="2521"/>
      <c r="Q47" s="2522"/>
    </row>
    <row r="48" spans="1:17" ht="13.5" thickBot="1">
      <c r="A48" s="495" t="s">
        <v>34</v>
      </c>
      <c r="B48" s="497" t="s">
        <v>11</v>
      </c>
      <c r="C48" s="2476" t="s">
        <v>622</v>
      </c>
      <c r="D48" s="2477"/>
      <c r="E48" s="2477"/>
      <c r="F48" s="2477"/>
      <c r="G48" s="2477"/>
      <c r="H48" s="2477"/>
      <c r="I48" s="2477"/>
      <c r="J48" s="2477"/>
      <c r="K48" s="2477"/>
      <c r="L48" s="2477"/>
      <c r="M48" s="2477"/>
      <c r="N48" s="2478"/>
      <c r="O48" s="2478"/>
      <c r="P48" s="2478"/>
      <c r="Q48" s="2479"/>
    </row>
    <row r="49" spans="1:17" ht="24">
      <c r="A49" s="2975" t="s">
        <v>34</v>
      </c>
      <c r="B49" s="2978" t="s">
        <v>11</v>
      </c>
      <c r="C49" s="2981" t="s">
        <v>11</v>
      </c>
      <c r="D49" s="2984" t="s">
        <v>623</v>
      </c>
      <c r="E49" s="2513" t="s">
        <v>39</v>
      </c>
      <c r="F49" s="2443" t="s">
        <v>624</v>
      </c>
      <c r="G49" s="999" t="s">
        <v>35</v>
      </c>
      <c r="H49" s="1042">
        <v>14.7</v>
      </c>
      <c r="I49" s="732">
        <v>14.7</v>
      </c>
      <c r="J49" s="731">
        <v>0</v>
      </c>
      <c r="K49" s="688">
        <v>0</v>
      </c>
      <c r="L49" s="14">
        <v>25</v>
      </c>
      <c r="M49" s="1129">
        <v>30</v>
      </c>
      <c r="N49" s="1130" t="s">
        <v>625</v>
      </c>
      <c r="O49" s="1131">
        <v>20</v>
      </c>
      <c r="P49" s="1131">
        <v>50</v>
      </c>
      <c r="Q49" s="1132">
        <v>80</v>
      </c>
    </row>
    <row r="50" spans="1:17" ht="24">
      <c r="A50" s="2976"/>
      <c r="B50" s="2979"/>
      <c r="C50" s="2982"/>
      <c r="D50" s="2657"/>
      <c r="E50" s="2519"/>
      <c r="F50" s="2519"/>
      <c r="G50" s="283"/>
      <c r="H50" s="1045"/>
      <c r="I50" s="1046"/>
      <c r="J50" s="1047"/>
      <c r="K50" s="1133"/>
      <c r="L50" s="16"/>
      <c r="M50" s="1134"/>
      <c r="N50" s="1135" t="s">
        <v>626</v>
      </c>
      <c r="O50" s="1136">
        <v>5</v>
      </c>
      <c r="P50" s="1136">
        <v>10</v>
      </c>
      <c r="Q50" s="1137">
        <v>15</v>
      </c>
    </row>
    <row r="51" spans="1:17" ht="36">
      <c r="A51" s="2976"/>
      <c r="B51" s="2979"/>
      <c r="C51" s="2982"/>
      <c r="D51" s="2657"/>
      <c r="E51" s="2519"/>
      <c r="F51" s="2519"/>
      <c r="G51" s="283"/>
      <c r="H51" s="1045"/>
      <c r="I51" s="1047"/>
      <c r="J51" s="1047"/>
      <c r="K51" s="1138"/>
      <c r="L51" s="16"/>
      <c r="M51" s="1134"/>
      <c r="N51" s="1139" t="s">
        <v>627</v>
      </c>
      <c r="O51" s="1140">
        <v>620</v>
      </c>
      <c r="P51" s="1140">
        <v>640</v>
      </c>
      <c r="Q51" s="1141">
        <v>660</v>
      </c>
    </row>
    <row r="52" spans="1:17" ht="24.75" thickBot="1">
      <c r="A52" s="2977"/>
      <c r="B52" s="2980"/>
      <c r="C52" s="2983"/>
      <c r="D52" s="2985"/>
      <c r="E52" s="2516"/>
      <c r="F52" s="2516"/>
      <c r="G52" s="524" t="s">
        <v>12</v>
      </c>
      <c r="H52" s="530">
        <f t="shared" ref="H52:M52" si="4">H49</f>
        <v>14.7</v>
      </c>
      <c r="I52" s="530">
        <f t="shared" si="4"/>
        <v>14.7</v>
      </c>
      <c r="J52" s="530">
        <f t="shared" si="4"/>
        <v>0</v>
      </c>
      <c r="K52" s="17">
        <f t="shared" si="4"/>
        <v>0</v>
      </c>
      <c r="L52" s="567">
        <f t="shared" si="4"/>
        <v>25</v>
      </c>
      <c r="M52" s="566">
        <f t="shared" si="4"/>
        <v>30</v>
      </c>
      <c r="N52" s="1142" t="s">
        <v>628</v>
      </c>
      <c r="O52" s="1143">
        <v>20</v>
      </c>
      <c r="P52" s="1143">
        <v>40</v>
      </c>
      <c r="Q52" s="1144">
        <v>60</v>
      </c>
    </row>
    <row r="53" spans="1:17">
      <c r="A53" s="2975" t="s">
        <v>34</v>
      </c>
      <c r="B53" s="2978" t="s">
        <v>11</v>
      </c>
      <c r="C53" s="2981" t="s">
        <v>13</v>
      </c>
      <c r="D53" s="2984" t="s">
        <v>629</v>
      </c>
      <c r="E53" s="2513" t="s">
        <v>39</v>
      </c>
      <c r="F53" s="2443" t="s">
        <v>624</v>
      </c>
      <c r="G53" s="999" t="s">
        <v>35</v>
      </c>
      <c r="H53" s="1042">
        <v>8</v>
      </c>
      <c r="I53" s="732">
        <v>8</v>
      </c>
      <c r="J53" s="731">
        <v>0</v>
      </c>
      <c r="K53" s="688">
        <v>0</v>
      </c>
      <c r="L53" s="14">
        <v>12</v>
      </c>
      <c r="M53" s="1129">
        <v>15</v>
      </c>
      <c r="N53" s="2928" t="s">
        <v>630</v>
      </c>
      <c r="O53" s="1145">
        <v>2</v>
      </c>
      <c r="P53" s="1131">
        <v>2</v>
      </c>
      <c r="Q53" s="1132">
        <v>2</v>
      </c>
    </row>
    <row r="54" spans="1:17" ht="13.5" thickBot="1">
      <c r="A54" s="2976"/>
      <c r="B54" s="2979"/>
      <c r="C54" s="2982"/>
      <c r="D54" s="2657"/>
      <c r="E54" s="2519"/>
      <c r="F54" s="2519"/>
      <c r="G54" s="1146" t="s">
        <v>12</v>
      </c>
      <c r="H54" s="1147">
        <f t="shared" ref="H54:M54" si="5">H53</f>
        <v>8</v>
      </c>
      <c r="I54" s="1147">
        <f t="shared" si="5"/>
        <v>8</v>
      </c>
      <c r="J54" s="1147">
        <f t="shared" si="5"/>
        <v>0</v>
      </c>
      <c r="K54" s="1148">
        <f t="shared" si="5"/>
        <v>0</v>
      </c>
      <c r="L54" s="1149">
        <f t="shared" si="5"/>
        <v>12</v>
      </c>
      <c r="M54" s="1150">
        <f t="shared" si="5"/>
        <v>15</v>
      </c>
      <c r="N54" s="2938"/>
      <c r="O54" s="1151"/>
      <c r="P54" s="1143"/>
      <c r="Q54" s="1144"/>
    </row>
    <row r="55" spans="1:17" ht="13.5" thickBot="1">
      <c r="A55" s="507" t="s">
        <v>34</v>
      </c>
      <c r="B55" s="503" t="s">
        <v>11</v>
      </c>
      <c r="C55" s="2960" t="s">
        <v>14</v>
      </c>
      <c r="D55" s="2426"/>
      <c r="E55" s="2426"/>
      <c r="F55" s="2426"/>
      <c r="G55" s="2961"/>
      <c r="H55" s="508">
        <f t="shared" ref="H55:M55" si="6">H52+H54</f>
        <v>22.7</v>
      </c>
      <c r="I55" s="508">
        <f t="shared" si="6"/>
        <v>22.7</v>
      </c>
      <c r="J55" s="508">
        <f t="shared" si="6"/>
        <v>0</v>
      </c>
      <c r="K55" s="1152">
        <f t="shared" si="6"/>
        <v>0</v>
      </c>
      <c r="L55" s="843">
        <f t="shared" si="6"/>
        <v>37</v>
      </c>
      <c r="M55" s="1153">
        <f t="shared" si="6"/>
        <v>45</v>
      </c>
      <c r="N55" s="1154"/>
      <c r="O55" s="505"/>
      <c r="P55" s="505"/>
      <c r="Q55" s="1155"/>
    </row>
    <row r="56" spans="1:17" ht="13.5" thickBot="1">
      <c r="A56" s="12" t="s">
        <v>11</v>
      </c>
      <c r="B56" s="2962" t="s">
        <v>15</v>
      </c>
      <c r="C56" s="2429"/>
      <c r="D56" s="2429"/>
      <c r="E56" s="2429"/>
      <c r="F56" s="2429"/>
      <c r="G56" s="2429"/>
      <c r="H56" s="2183">
        <f>H32+H46+H55</f>
        <v>1808.9</v>
      </c>
      <c r="I56" s="2183">
        <f t="shared" ref="I56:M56" si="7">I32+I46+I55</f>
        <v>1808.9</v>
      </c>
      <c r="J56" s="1156">
        <f t="shared" si="7"/>
        <v>0</v>
      </c>
      <c r="K56" s="1157">
        <f t="shared" si="7"/>
        <v>0</v>
      </c>
      <c r="L56" s="846">
        <f t="shared" si="7"/>
        <v>1329.5</v>
      </c>
      <c r="M56" s="1157">
        <f t="shared" si="7"/>
        <v>1343.5</v>
      </c>
      <c r="N56" s="2963"/>
      <c r="O56" s="2964"/>
      <c r="P56" s="2964"/>
      <c r="Q56" s="2965"/>
    </row>
    <row r="57" spans="1:17">
      <c r="A57" s="1160"/>
      <c r="B57" s="1158"/>
      <c r="C57" s="1158"/>
      <c r="D57" s="1158"/>
      <c r="E57" s="1158"/>
      <c r="F57" s="512"/>
      <c r="G57" s="512"/>
      <c r="H57" s="512"/>
      <c r="I57" s="512"/>
      <c r="J57" s="512"/>
      <c r="K57" s="512"/>
      <c r="L57" s="512"/>
      <c r="M57" s="512"/>
      <c r="N57" s="312"/>
      <c r="O57" s="312"/>
      <c r="P57" s="312"/>
      <c r="Q57" s="312"/>
    </row>
    <row r="58" spans="1:17" s="486" customFormat="1">
      <c r="A58" s="1160"/>
      <c r="B58" s="1158"/>
      <c r="C58" s="1158"/>
      <c r="D58" s="1158"/>
      <c r="E58" s="1158"/>
      <c r="F58" s="512"/>
      <c r="G58" s="512"/>
      <c r="H58" s="512"/>
      <c r="I58" s="512"/>
      <c r="J58" s="512"/>
      <c r="K58" s="512"/>
      <c r="L58" s="512"/>
      <c r="M58" s="512"/>
      <c r="N58" s="312"/>
      <c r="O58" s="312"/>
      <c r="P58" s="312"/>
      <c r="Q58" s="312"/>
    </row>
    <row r="59" spans="1:17" s="486" customFormat="1">
      <c r="A59" s="1160"/>
      <c r="B59" s="1158"/>
      <c r="C59" s="1158"/>
      <c r="D59" s="1158"/>
      <c r="E59" s="1158"/>
      <c r="F59" s="512"/>
      <c r="G59" s="512"/>
      <c r="H59" s="512"/>
      <c r="I59" s="512"/>
      <c r="J59" s="512"/>
      <c r="K59" s="512"/>
      <c r="L59" s="512"/>
      <c r="M59" s="512"/>
      <c r="N59" s="312"/>
      <c r="O59" s="312"/>
      <c r="P59" s="312"/>
      <c r="Q59" s="312"/>
    </row>
    <row r="60" spans="1:17" ht="16.5" thickBot="1">
      <c r="A60" s="1160"/>
      <c r="B60" s="1158"/>
      <c r="C60" s="1158"/>
      <c r="D60" s="1158"/>
      <c r="E60" s="1158"/>
      <c r="F60" s="2933" t="s">
        <v>16</v>
      </c>
      <c r="G60" s="2933"/>
      <c r="H60" s="2933"/>
      <c r="I60" s="2933"/>
      <c r="J60" s="2933"/>
      <c r="K60" s="2933"/>
      <c r="L60" s="2933"/>
      <c r="M60" s="2933"/>
      <c r="N60" s="312"/>
      <c r="O60" s="312"/>
      <c r="P60" s="312"/>
      <c r="Q60" s="312"/>
    </row>
    <row r="61" spans="1:17" ht="41.45" customHeight="1" thickBot="1">
      <c r="A61" s="487"/>
      <c r="B61" s="487"/>
      <c r="C61" s="2415" t="s">
        <v>17</v>
      </c>
      <c r="D61" s="2792"/>
      <c r="E61" s="2792"/>
      <c r="F61" s="2792"/>
      <c r="G61" s="2793"/>
      <c r="H61" s="2966" t="s">
        <v>437</v>
      </c>
      <c r="I61" s="2967"/>
      <c r="J61" s="2967"/>
      <c r="K61" s="2968"/>
      <c r="L61" s="487"/>
      <c r="M61" s="487"/>
      <c r="N61" s="487"/>
      <c r="O61" s="537"/>
      <c r="P61" s="487"/>
      <c r="Q61" s="487"/>
    </row>
    <row r="62" spans="1:17" ht="13.5" thickBot="1">
      <c r="A62" s="487"/>
      <c r="B62" s="487"/>
      <c r="C62" s="2969" t="s">
        <v>18</v>
      </c>
      <c r="D62" s="2970"/>
      <c r="E62" s="2970"/>
      <c r="F62" s="2970"/>
      <c r="G62" s="2971"/>
      <c r="H62" s="2408">
        <f>H63+H64+H65+H66+H67</f>
        <v>1808.9</v>
      </c>
      <c r="I62" s="2409"/>
      <c r="J62" s="2409"/>
      <c r="K62" s="2410"/>
      <c r="L62" s="487"/>
      <c r="M62" s="487"/>
      <c r="N62" s="487"/>
      <c r="O62" s="537"/>
      <c r="P62" s="487"/>
      <c r="Q62" s="487"/>
    </row>
    <row r="63" spans="1:17">
      <c r="A63" s="487"/>
      <c r="B63" s="487"/>
      <c r="C63" s="2916" t="s">
        <v>57</v>
      </c>
      <c r="D63" s="2917"/>
      <c r="E63" s="2917"/>
      <c r="F63" s="2917"/>
      <c r="G63" s="2918"/>
      <c r="H63" s="2972">
        <f>H56</f>
        <v>1808.9</v>
      </c>
      <c r="I63" s="2973"/>
      <c r="J63" s="2973"/>
      <c r="K63" s="2974"/>
      <c r="L63" s="487"/>
      <c r="M63" s="487"/>
      <c r="N63" s="487"/>
      <c r="O63" s="537"/>
      <c r="P63" s="487"/>
      <c r="Q63" s="487"/>
    </row>
    <row r="64" spans="1:17">
      <c r="A64" s="487"/>
      <c r="B64" s="487"/>
      <c r="C64" s="2411" t="s">
        <v>58</v>
      </c>
      <c r="D64" s="2958"/>
      <c r="E64" s="2958"/>
      <c r="F64" s="2958"/>
      <c r="G64" s="2959"/>
      <c r="H64" s="2396"/>
      <c r="I64" s="2386"/>
      <c r="J64" s="2386"/>
      <c r="K64" s="2387"/>
      <c r="L64" s="487"/>
      <c r="M64" s="487"/>
      <c r="N64" s="487"/>
      <c r="O64" s="537"/>
      <c r="P64" s="487"/>
      <c r="Q64" s="487"/>
    </row>
    <row r="65" spans="1:17">
      <c r="A65" s="487"/>
      <c r="B65" s="487"/>
      <c r="C65" s="2383" t="s">
        <v>631</v>
      </c>
      <c r="D65" s="2384"/>
      <c r="E65" s="2384"/>
      <c r="F65" s="2384"/>
      <c r="G65" s="2414"/>
      <c r="H65" s="2396"/>
      <c r="I65" s="2386"/>
      <c r="J65" s="2386"/>
      <c r="K65" s="2387"/>
      <c r="L65" s="487"/>
      <c r="M65" s="487"/>
      <c r="N65" s="487"/>
      <c r="O65" s="537"/>
      <c r="P65" s="487"/>
      <c r="Q65" s="487"/>
    </row>
    <row r="66" spans="1:17">
      <c r="A66" s="487"/>
      <c r="B66" s="487"/>
      <c r="C66" s="2383" t="s">
        <v>68</v>
      </c>
      <c r="D66" s="2384"/>
      <c r="E66" s="2384"/>
      <c r="F66" s="2384"/>
      <c r="G66" s="2414"/>
      <c r="H66" s="2396">
        <v>0</v>
      </c>
      <c r="I66" s="2386"/>
      <c r="J66" s="2386"/>
      <c r="K66" s="2387"/>
      <c r="L66" s="487"/>
      <c r="M66" s="487"/>
      <c r="N66" s="487"/>
      <c r="O66" s="537"/>
      <c r="P66" s="487"/>
      <c r="Q66" s="487"/>
    </row>
    <row r="67" spans="1:17" ht="13.5" thickBot="1">
      <c r="A67" s="487"/>
      <c r="B67" s="487"/>
      <c r="C67" s="2411" t="s">
        <v>167</v>
      </c>
      <c r="D67" s="2412"/>
      <c r="E67" s="2412"/>
      <c r="F67" s="2412"/>
      <c r="G67" s="2413"/>
      <c r="H67" s="2396">
        <v>0</v>
      </c>
      <c r="I67" s="2386"/>
      <c r="J67" s="2386"/>
      <c r="K67" s="2387"/>
      <c r="L67" s="487"/>
      <c r="M67" s="487"/>
      <c r="N67" s="487"/>
      <c r="O67" s="537"/>
      <c r="P67" s="487"/>
      <c r="Q67" s="487"/>
    </row>
    <row r="68" spans="1:17" ht="13.5" thickBot="1">
      <c r="A68" s="487"/>
      <c r="B68" s="487"/>
      <c r="C68" s="2405" t="s">
        <v>19</v>
      </c>
      <c r="D68" s="2406"/>
      <c r="E68" s="2406"/>
      <c r="F68" s="2406"/>
      <c r="G68" s="2407"/>
      <c r="H68" s="2408">
        <f>SUM(H69:K73)</f>
        <v>0</v>
      </c>
      <c r="I68" s="2409"/>
      <c r="J68" s="2409"/>
      <c r="K68" s="2410"/>
      <c r="L68" s="487"/>
      <c r="M68" s="487"/>
      <c r="N68" s="487"/>
      <c r="O68" s="537"/>
      <c r="P68" s="487"/>
      <c r="Q68" s="487"/>
    </row>
    <row r="69" spans="1:17">
      <c r="A69" s="487"/>
      <c r="B69" s="487"/>
      <c r="C69" s="2916" t="s">
        <v>59</v>
      </c>
      <c r="D69" s="2917"/>
      <c r="E69" s="2917"/>
      <c r="F69" s="2917"/>
      <c r="G69" s="2918"/>
      <c r="H69" s="2919">
        <v>0</v>
      </c>
      <c r="I69" s="2920"/>
      <c r="J69" s="2920"/>
      <c r="K69" s="2921"/>
      <c r="L69" s="487"/>
      <c r="M69" s="487"/>
      <c r="N69" s="487"/>
      <c r="O69" s="537"/>
      <c r="P69" s="487"/>
      <c r="Q69" s="487"/>
    </row>
    <row r="70" spans="1:17">
      <c r="A70" s="487"/>
      <c r="B70" s="487"/>
      <c r="C70" s="2925" t="s">
        <v>632</v>
      </c>
      <c r="D70" s="2926"/>
      <c r="E70" s="2926"/>
      <c r="F70" s="2926"/>
      <c r="G70" s="2927"/>
      <c r="H70" s="2386"/>
      <c r="I70" s="2386"/>
      <c r="J70" s="2386"/>
      <c r="K70" s="2387"/>
      <c r="L70" s="487"/>
      <c r="M70" s="487"/>
      <c r="N70" s="487"/>
      <c r="O70" s="537"/>
      <c r="P70" s="487"/>
      <c r="Q70" s="487"/>
    </row>
    <row r="71" spans="1:17">
      <c r="A71" s="487"/>
      <c r="B71" s="487"/>
      <c r="C71" s="2399" t="s">
        <v>60</v>
      </c>
      <c r="D71" s="2400"/>
      <c r="E71" s="2400"/>
      <c r="F71" s="2400"/>
      <c r="G71" s="2401"/>
      <c r="H71" s="2386">
        <v>0</v>
      </c>
      <c r="I71" s="2386"/>
      <c r="J71" s="2386"/>
      <c r="K71" s="2387"/>
      <c r="L71" s="487"/>
      <c r="M71" s="487"/>
      <c r="N71" s="487"/>
      <c r="O71" s="537"/>
      <c r="P71" s="487"/>
      <c r="Q71" s="487"/>
    </row>
    <row r="72" spans="1:17">
      <c r="A72" s="487"/>
      <c r="B72" s="487"/>
      <c r="C72" s="2922" t="s">
        <v>633</v>
      </c>
      <c r="D72" s="2923"/>
      <c r="E72" s="2923"/>
      <c r="F72" s="2923"/>
      <c r="G72" s="2924"/>
      <c r="H72" s="2386"/>
      <c r="I72" s="2386"/>
      <c r="J72" s="2386"/>
      <c r="K72" s="2387"/>
      <c r="L72" s="487"/>
      <c r="M72" s="487"/>
      <c r="N72" s="487"/>
      <c r="O72" s="537"/>
      <c r="P72" s="487"/>
      <c r="Q72" s="487"/>
    </row>
    <row r="73" spans="1:17" ht="13.5" thickBot="1">
      <c r="A73" s="487"/>
      <c r="B73" s="487"/>
      <c r="C73" s="2383" t="s">
        <v>61</v>
      </c>
      <c r="D73" s="2384"/>
      <c r="E73" s="2384"/>
      <c r="F73" s="2384"/>
      <c r="G73" s="2385"/>
      <c r="H73" s="2386"/>
      <c r="I73" s="2386"/>
      <c r="J73" s="2386"/>
      <c r="K73" s="2387"/>
      <c r="L73" s="487"/>
      <c r="M73" s="487"/>
      <c r="N73" s="487"/>
      <c r="O73" s="537"/>
      <c r="P73" s="487"/>
      <c r="Q73" s="487"/>
    </row>
    <row r="74" spans="1:17" ht="13.5" thickBot="1">
      <c r="A74" s="487"/>
      <c r="B74" s="487"/>
      <c r="C74" s="2388" t="s">
        <v>20</v>
      </c>
      <c r="D74" s="2389"/>
      <c r="E74" s="2389"/>
      <c r="F74" s="2389"/>
      <c r="G74" s="2390"/>
      <c r="H74" s="2391">
        <f>H68+H62</f>
        <v>1808.9</v>
      </c>
      <c r="I74" s="2391"/>
      <c r="J74" s="2391"/>
      <c r="K74" s="2392"/>
      <c r="L74" s="487"/>
      <c r="M74" s="487"/>
      <c r="N74" s="487"/>
      <c r="O74" s="537"/>
      <c r="P74" s="487"/>
      <c r="Q74" s="487"/>
    </row>
  </sheetData>
  <mergeCells count="156">
    <mergeCell ref="A4:A6"/>
    <mergeCell ref="B4:B6"/>
    <mergeCell ref="C4:C6"/>
    <mergeCell ref="D4:D6"/>
    <mergeCell ref="E4:E6"/>
    <mergeCell ref="F4:F6"/>
    <mergeCell ref="A13:A15"/>
    <mergeCell ref="B13:B15"/>
    <mergeCell ref="C13:C15"/>
    <mergeCell ref="D13:D15"/>
    <mergeCell ref="E13:E15"/>
    <mergeCell ref="A10:A12"/>
    <mergeCell ref="B10:B12"/>
    <mergeCell ref="C10:C12"/>
    <mergeCell ref="D10:D12"/>
    <mergeCell ref="E10:E12"/>
    <mergeCell ref="F10:F12"/>
    <mergeCell ref="A16:A17"/>
    <mergeCell ref="B16:B17"/>
    <mergeCell ref="C16:C17"/>
    <mergeCell ref="D16:D17"/>
    <mergeCell ref="E16:E17"/>
    <mergeCell ref="A18:A20"/>
    <mergeCell ref="B18:B20"/>
    <mergeCell ref="C18:C20"/>
    <mergeCell ref="D18:D20"/>
    <mergeCell ref="E18:E20"/>
    <mergeCell ref="A23:A25"/>
    <mergeCell ref="B23:B25"/>
    <mergeCell ref="C23:C25"/>
    <mergeCell ref="D23:D25"/>
    <mergeCell ref="E23:E25"/>
    <mergeCell ref="A21:A22"/>
    <mergeCell ref="D21:D22"/>
    <mergeCell ref="E21:E22"/>
    <mergeCell ref="B21:B22"/>
    <mergeCell ref="A28:A29"/>
    <mergeCell ref="B28:B29"/>
    <mergeCell ref="C28:C29"/>
    <mergeCell ref="D28:D29"/>
    <mergeCell ref="E28:E29"/>
    <mergeCell ref="A26:A27"/>
    <mergeCell ref="B26:B27"/>
    <mergeCell ref="C26:C27"/>
    <mergeCell ref="D26:D27"/>
    <mergeCell ref="E26:E27"/>
    <mergeCell ref="A36:A38"/>
    <mergeCell ref="B36:B38"/>
    <mergeCell ref="C36:C38"/>
    <mergeCell ref="D36:D38"/>
    <mergeCell ref="E36:E38"/>
    <mergeCell ref="A30:A31"/>
    <mergeCell ref="B30:B31"/>
    <mergeCell ref="C30:C31"/>
    <mergeCell ref="D30:D31"/>
    <mergeCell ref="E30:E31"/>
    <mergeCell ref="C32:G32"/>
    <mergeCell ref="B33:Q33"/>
    <mergeCell ref="C34:Q34"/>
    <mergeCell ref="F36:F38"/>
    <mergeCell ref="N36:N38"/>
    <mergeCell ref="A42:A45"/>
    <mergeCell ref="B42:B45"/>
    <mergeCell ref="C42:C45"/>
    <mergeCell ref="D42:D45"/>
    <mergeCell ref="E42:E45"/>
    <mergeCell ref="A39:A40"/>
    <mergeCell ref="B39:B40"/>
    <mergeCell ref="C39:C40"/>
    <mergeCell ref="D39:D40"/>
    <mergeCell ref="E39:E40"/>
    <mergeCell ref="C41:Q41"/>
    <mergeCell ref="Q42:Q43"/>
    <mergeCell ref="A49:A52"/>
    <mergeCell ref="B49:B52"/>
    <mergeCell ref="C49:C52"/>
    <mergeCell ref="D49:D52"/>
    <mergeCell ref="E49:E52"/>
    <mergeCell ref="A53:A54"/>
    <mergeCell ref="B53:B54"/>
    <mergeCell ref="C53:C54"/>
    <mergeCell ref="D53:D54"/>
    <mergeCell ref="E53:E54"/>
    <mergeCell ref="C65:G65"/>
    <mergeCell ref="H65:K65"/>
    <mergeCell ref="C66:G66"/>
    <mergeCell ref="H66:K66"/>
    <mergeCell ref="C64:G64"/>
    <mergeCell ref="H64:K64"/>
    <mergeCell ref="C55:G55"/>
    <mergeCell ref="B56:G56"/>
    <mergeCell ref="N56:Q56"/>
    <mergeCell ref="C61:G61"/>
    <mergeCell ref="H61:K61"/>
    <mergeCell ref="C62:G62"/>
    <mergeCell ref="H62:K62"/>
    <mergeCell ref="C63:G63"/>
    <mergeCell ref="H63:K63"/>
    <mergeCell ref="N10:N12"/>
    <mergeCell ref="F13:F15"/>
    <mergeCell ref="N14:N15"/>
    <mergeCell ref="F16:F17"/>
    <mergeCell ref="F18:F20"/>
    <mergeCell ref="N18:N20"/>
    <mergeCell ref="N1:P1"/>
    <mergeCell ref="D3:Q3"/>
    <mergeCell ref="G4:G6"/>
    <mergeCell ref="H4:K4"/>
    <mergeCell ref="M4:M6"/>
    <mergeCell ref="N4:Q4"/>
    <mergeCell ref="H5:H6"/>
    <mergeCell ref="I5:J5"/>
    <mergeCell ref="B7:Q7"/>
    <mergeCell ref="C8:Q8"/>
    <mergeCell ref="L4:L6"/>
    <mergeCell ref="K5:K6"/>
    <mergeCell ref="N5:N6"/>
    <mergeCell ref="O5:Q5"/>
    <mergeCell ref="N21:N22"/>
    <mergeCell ref="F23:F25"/>
    <mergeCell ref="N23:N25"/>
    <mergeCell ref="F26:F27"/>
    <mergeCell ref="N26:N27"/>
    <mergeCell ref="F28:F29"/>
    <mergeCell ref="N28:N29"/>
    <mergeCell ref="F21:F22"/>
    <mergeCell ref="F60:M60"/>
    <mergeCell ref="F39:F40"/>
    <mergeCell ref="F30:F31"/>
    <mergeCell ref="N30:N31"/>
    <mergeCell ref="C46:G46"/>
    <mergeCell ref="B47:Q47"/>
    <mergeCell ref="C48:Q48"/>
    <mergeCell ref="F49:F52"/>
    <mergeCell ref="F53:F54"/>
    <mergeCell ref="N53:N54"/>
    <mergeCell ref="N42:N43"/>
    <mergeCell ref="O42:O43"/>
    <mergeCell ref="P42:P43"/>
    <mergeCell ref="F42:F45"/>
    <mergeCell ref="C73:G73"/>
    <mergeCell ref="H73:K73"/>
    <mergeCell ref="C74:G74"/>
    <mergeCell ref="H74:K74"/>
    <mergeCell ref="C67:G67"/>
    <mergeCell ref="H67:K67"/>
    <mergeCell ref="C68:G68"/>
    <mergeCell ref="H68:K68"/>
    <mergeCell ref="C69:G69"/>
    <mergeCell ref="H69:K69"/>
    <mergeCell ref="C71:G71"/>
    <mergeCell ref="H71:K71"/>
    <mergeCell ref="C72:G72"/>
    <mergeCell ref="H72:K72"/>
    <mergeCell ref="C70:G70"/>
    <mergeCell ref="H70:K70"/>
  </mergeCells>
  <pageMargins left="0.7" right="0.7" top="0.75" bottom="0.75" header="0.3" footer="0.3"/>
  <pageSetup paperSize="9" scale="9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57"/>
  <sheetViews>
    <sheetView topLeftCell="A28" workbookViewId="0">
      <selection activeCell="N50" sqref="N50"/>
    </sheetView>
  </sheetViews>
  <sheetFormatPr defaultRowHeight="12.75"/>
  <cols>
    <col min="1" max="1" width="2.7109375" customWidth="1"/>
    <col min="2" max="3" width="2.5703125" customWidth="1"/>
    <col min="4" max="4" width="36.140625" customWidth="1"/>
    <col min="5" max="5" width="7.85546875" customWidth="1"/>
    <col min="6" max="6" width="4.42578125" customWidth="1"/>
    <col min="7" max="7" width="4.7109375" customWidth="1"/>
    <col min="8" max="8" width="6.5703125" customWidth="1"/>
    <col min="9" max="9" width="5.42578125" customWidth="1"/>
    <col min="10" max="10" width="4" customWidth="1"/>
    <col min="11" max="11" width="5.5703125" customWidth="1"/>
    <col min="12" max="12" width="5.7109375" customWidth="1"/>
    <col min="13" max="13" width="5.85546875" customWidth="1"/>
    <col min="14" max="14" width="21.28515625" customWidth="1"/>
    <col min="15" max="15" width="5" customWidth="1"/>
    <col min="16" max="16" width="4.140625" customWidth="1"/>
    <col min="17" max="17" width="3.85546875" customWidth="1"/>
  </cols>
  <sheetData>
    <row r="2" spans="1:17">
      <c r="A2" s="486"/>
      <c r="B2" s="486"/>
      <c r="C2" s="486"/>
      <c r="D2" s="3016" t="s">
        <v>32</v>
      </c>
      <c r="E2" s="3016"/>
      <c r="F2" s="3016"/>
      <c r="G2" s="3016"/>
      <c r="H2" s="3016"/>
      <c r="I2" s="3016"/>
      <c r="J2" s="3016"/>
      <c r="K2" s="3016"/>
      <c r="L2" s="3016"/>
      <c r="M2" s="3016"/>
      <c r="N2" s="3016"/>
      <c r="O2" s="3016"/>
      <c r="P2" s="3016"/>
      <c r="Q2" s="3016"/>
    </row>
    <row r="3" spans="1:17" ht="15.75" thickBot="1">
      <c r="A3" s="2061"/>
      <c r="B3" s="2062"/>
      <c r="C3" s="2062"/>
      <c r="D3" s="2062"/>
      <c r="E3" s="2063" t="s">
        <v>971</v>
      </c>
      <c r="F3" s="2063"/>
      <c r="G3" s="2064"/>
      <c r="H3" s="2063"/>
      <c r="I3" s="2063"/>
      <c r="J3" s="2063"/>
      <c r="K3" s="2063"/>
      <c r="L3" s="2065"/>
      <c r="M3" s="2066"/>
      <c r="N3" s="2067"/>
      <c r="O3" s="2067"/>
      <c r="P3" s="2067"/>
      <c r="Q3" s="2067"/>
    </row>
    <row r="4" spans="1:17" ht="33" customHeight="1">
      <c r="A4" s="3017" t="s">
        <v>0</v>
      </c>
      <c r="B4" s="3020" t="s">
        <v>1</v>
      </c>
      <c r="C4" s="3020" t="s">
        <v>2</v>
      </c>
      <c r="D4" s="3023" t="s">
        <v>3</v>
      </c>
      <c r="E4" s="3026" t="s">
        <v>4</v>
      </c>
      <c r="F4" s="3029" t="s">
        <v>5</v>
      </c>
      <c r="G4" s="3026" t="s">
        <v>6</v>
      </c>
      <c r="H4" s="3032" t="s">
        <v>972</v>
      </c>
      <c r="I4" s="3033"/>
      <c r="J4" s="3033"/>
      <c r="K4" s="3034"/>
      <c r="L4" s="3035" t="s">
        <v>168</v>
      </c>
      <c r="M4" s="3001" t="s">
        <v>373</v>
      </c>
      <c r="N4" s="3004" t="s">
        <v>21</v>
      </c>
      <c r="O4" s="3005"/>
      <c r="P4" s="3005"/>
      <c r="Q4" s="3006"/>
    </row>
    <row r="5" spans="1:17">
      <c r="A5" s="3018"/>
      <c r="B5" s="3021"/>
      <c r="C5" s="3021"/>
      <c r="D5" s="3024"/>
      <c r="E5" s="3027"/>
      <c r="F5" s="3030"/>
      <c r="G5" s="3027"/>
      <c r="H5" s="3007" t="s">
        <v>7</v>
      </c>
      <c r="I5" s="3009" t="s">
        <v>8</v>
      </c>
      <c r="J5" s="3009"/>
      <c r="K5" s="3010" t="s">
        <v>169</v>
      </c>
      <c r="L5" s="3036"/>
      <c r="M5" s="3002"/>
      <c r="N5" s="3012" t="s">
        <v>31</v>
      </c>
      <c r="O5" s="3014" t="s">
        <v>9</v>
      </c>
      <c r="P5" s="3014"/>
      <c r="Q5" s="3015"/>
    </row>
    <row r="6" spans="1:17" ht="84.75" thickBot="1">
      <c r="A6" s="3019"/>
      <c r="B6" s="3022"/>
      <c r="C6" s="3022"/>
      <c r="D6" s="3025"/>
      <c r="E6" s="3028"/>
      <c r="F6" s="3031"/>
      <c r="G6" s="3028"/>
      <c r="H6" s="3008"/>
      <c r="I6" s="2068" t="s">
        <v>7</v>
      </c>
      <c r="J6" s="2069" t="s">
        <v>10</v>
      </c>
      <c r="K6" s="3011"/>
      <c r="L6" s="3037"/>
      <c r="M6" s="3003"/>
      <c r="N6" s="3013"/>
      <c r="O6" s="2070" t="s">
        <v>70</v>
      </c>
      <c r="P6" s="2070" t="s">
        <v>371</v>
      </c>
      <c r="Q6" s="2071" t="s">
        <v>436</v>
      </c>
    </row>
    <row r="7" spans="1:17" ht="13.5" thickBot="1">
      <c r="A7" s="2072" t="s">
        <v>11</v>
      </c>
      <c r="B7" s="3038" t="s">
        <v>973</v>
      </c>
      <c r="C7" s="3038"/>
      <c r="D7" s="3038"/>
      <c r="E7" s="3038"/>
      <c r="F7" s="3038"/>
      <c r="G7" s="3038"/>
      <c r="H7" s="3038"/>
      <c r="I7" s="3038"/>
      <c r="J7" s="3038"/>
      <c r="K7" s="3038"/>
      <c r="L7" s="3038"/>
      <c r="M7" s="3038"/>
      <c r="N7" s="3038"/>
      <c r="O7" s="3038"/>
      <c r="P7" s="3038"/>
      <c r="Q7" s="3039"/>
    </row>
    <row r="8" spans="1:17" ht="13.5" thickBot="1">
      <c r="A8" s="2073" t="s">
        <v>11</v>
      </c>
      <c r="B8" s="2074" t="s">
        <v>11</v>
      </c>
      <c r="C8" s="3040" t="s">
        <v>974</v>
      </c>
      <c r="D8" s="3040"/>
      <c r="E8" s="3040"/>
      <c r="F8" s="3040"/>
      <c r="G8" s="3040"/>
      <c r="H8" s="3040"/>
      <c r="I8" s="3040"/>
      <c r="J8" s="3040"/>
      <c r="K8" s="3040"/>
      <c r="L8" s="3040"/>
      <c r="M8" s="3040"/>
      <c r="N8" s="3040"/>
      <c r="O8" s="3040"/>
      <c r="P8" s="3040"/>
      <c r="Q8" s="3041"/>
    </row>
    <row r="9" spans="1:17">
      <c r="A9" s="3042" t="s">
        <v>11</v>
      </c>
      <c r="B9" s="3045" t="s">
        <v>11</v>
      </c>
      <c r="C9" s="3048" t="s">
        <v>11</v>
      </c>
      <c r="D9" s="3051" t="s">
        <v>975</v>
      </c>
      <c r="E9" s="3054" t="s">
        <v>39</v>
      </c>
      <c r="F9" s="3057">
        <v>7</v>
      </c>
      <c r="G9" s="2075" t="s">
        <v>170</v>
      </c>
      <c r="H9" s="2076">
        <f>I9+K9</f>
        <v>5</v>
      </c>
      <c r="I9" s="2077">
        <v>5</v>
      </c>
      <c r="J9" s="2077"/>
      <c r="K9" s="2078">
        <v>0</v>
      </c>
      <c r="L9" s="2079">
        <v>5</v>
      </c>
      <c r="M9" s="2080">
        <v>5</v>
      </c>
      <c r="N9" s="3060" t="s">
        <v>976</v>
      </c>
      <c r="O9" s="2081">
        <v>2</v>
      </c>
      <c r="P9" s="2081">
        <v>2</v>
      </c>
      <c r="Q9" s="2082">
        <v>2</v>
      </c>
    </row>
    <row r="10" spans="1:17">
      <c r="A10" s="3043"/>
      <c r="B10" s="3046"/>
      <c r="C10" s="3049"/>
      <c r="D10" s="3052"/>
      <c r="E10" s="3055"/>
      <c r="F10" s="3058"/>
      <c r="G10" s="2083"/>
      <c r="H10" s="2084"/>
      <c r="I10" s="2085"/>
      <c r="J10" s="2085"/>
      <c r="K10" s="2086"/>
      <c r="L10" s="2087"/>
      <c r="M10" s="2088"/>
      <c r="N10" s="3061"/>
      <c r="O10" s="2089"/>
      <c r="P10" s="2089"/>
      <c r="Q10" s="2090"/>
    </row>
    <row r="11" spans="1:17" ht="13.5" thickBot="1">
      <c r="A11" s="3044"/>
      <c r="B11" s="3047"/>
      <c r="C11" s="3050"/>
      <c r="D11" s="3053"/>
      <c r="E11" s="3056"/>
      <c r="F11" s="3059"/>
      <c r="G11" s="2091" t="s">
        <v>12</v>
      </c>
      <c r="H11" s="2092">
        <f t="shared" ref="H11:M11" si="0">SUM(H9:H10)</f>
        <v>5</v>
      </c>
      <c r="I11" s="2092">
        <f t="shared" si="0"/>
        <v>5</v>
      </c>
      <c r="J11" s="2092">
        <f t="shared" si="0"/>
        <v>0</v>
      </c>
      <c r="K11" s="2092">
        <f t="shared" si="0"/>
        <v>0</v>
      </c>
      <c r="L11" s="2092">
        <f t="shared" si="0"/>
        <v>5</v>
      </c>
      <c r="M11" s="2092">
        <f t="shared" si="0"/>
        <v>5</v>
      </c>
      <c r="N11" s="2093" t="s">
        <v>977</v>
      </c>
      <c r="O11" s="2094">
        <v>5</v>
      </c>
      <c r="P11" s="2094">
        <v>5</v>
      </c>
      <c r="Q11" s="2095">
        <v>5</v>
      </c>
    </row>
    <row r="12" spans="1:17">
      <c r="A12" s="3042" t="s">
        <v>11</v>
      </c>
      <c r="B12" s="3045" t="s">
        <v>11</v>
      </c>
      <c r="C12" s="3081" t="s">
        <v>13</v>
      </c>
      <c r="D12" s="3051" t="s">
        <v>978</v>
      </c>
      <c r="E12" s="3054" t="s">
        <v>39</v>
      </c>
      <c r="F12" s="3057">
        <v>7</v>
      </c>
      <c r="G12" s="2075" t="s">
        <v>170</v>
      </c>
      <c r="H12" s="2076">
        <f>I12+K12</f>
        <v>5</v>
      </c>
      <c r="I12" s="2077">
        <v>5</v>
      </c>
      <c r="J12" s="2077"/>
      <c r="K12" s="2078">
        <v>0</v>
      </c>
      <c r="L12" s="2079">
        <v>5</v>
      </c>
      <c r="M12" s="2080">
        <v>5</v>
      </c>
      <c r="N12" s="3060" t="s">
        <v>976</v>
      </c>
      <c r="O12" s="2081">
        <v>30</v>
      </c>
      <c r="P12" s="2081">
        <v>25</v>
      </c>
      <c r="Q12" s="2082">
        <v>20</v>
      </c>
    </row>
    <row r="13" spans="1:17">
      <c r="A13" s="3043"/>
      <c r="B13" s="3046"/>
      <c r="C13" s="3082"/>
      <c r="D13" s="3052"/>
      <c r="E13" s="3055"/>
      <c r="F13" s="3058"/>
      <c r="G13" s="2083"/>
      <c r="H13" s="2084"/>
      <c r="I13" s="2085"/>
      <c r="J13" s="2085"/>
      <c r="K13" s="2086"/>
      <c r="L13" s="2087"/>
      <c r="M13" s="2088"/>
      <c r="N13" s="3072"/>
      <c r="O13" s="2096"/>
      <c r="P13" s="2096"/>
      <c r="Q13" s="2097"/>
    </row>
    <row r="14" spans="1:17" ht="13.5" thickBot="1">
      <c r="A14" s="3044"/>
      <c r="B14" s="3047"/>
      <c r="C14" s="3083"/>
      <c r="D14" s="3053"/>
      <c r="E14" s="3056"/>
      <c r="F14" s="3059"/>
      <c r="G14" s="2091" t="s">
        <v>12</v>
      </c>
      <c r="H14" s="2092">
        <f t="shared" ref="H14:M14" si="1">SUM(H12:H13)</f>
        <v>5</v>
      </c>
      <c r="I14" s="2092">
        <f t="shared" si="1"/>
        <v>5</v>
      </c>
      <c r="J14" s="2092">
        <f t="shared" si="1"/>
        <v>0</v>
      </c>
      <c r="K14" s="2092">
        <f t="shared" si="1"/>
        <v>0</v>
      </c>
      <c r="L14" s="2092">
        <f t="shared" si="1"/>
        <v>5</v>
      </c>
      <c r="M14" s="2092">
        <f t="shared" si="1"/>
        <v>5</v>
      </c>
      <c r="N14" s="2098" t="s">
        <v>977</v>
      </c>
      <c r="O14" s="2099">
        <v>5</v>
      </c>
      <c r="P14" s="2099">
        <v>4</v>
      </c>
      <c r="Q14" s="2100">
        <v>3</v>
      </c>
    </row>
    <row r="15" spans="1:17" ht="13.5" thickBot="1">
      <c r="A15" s="2073" t="s">
        <v>11</v>
      </c>
      <c r="B15" s="2101" t="s">
        <v>11</v>
      </c>
      <c r="C15" s="3073" t="s">
        <v>14</v>
      </c>
      <c r="D15" s="3074"/>
      <c r="E15" s="3074"/>
      <c r="F15" s="3074"/>
      <c r="G15" s="3075"/>
      <c r="H15" s="2102">
        <f t="shared" ref="H15:M15" si="2">H11+H14</f>
        <v>10</v>
      </c>
      <c r="I15" s="2102">
        <f t="shared" si="2"/>
        <v>10</v>
      </c>
      <c r="J15" s="2102">
        <f t="shared" si="2"/>
        <v>0</v>
      </c>
      <c r="K15" s="2102">
        <f t="shared" si="2"/>
        <v>0</v>
      </c>
      <c r="L15" s="2102">
        <f t="shared" si="2"/>
        <v>10</v>
      </c>
      <c r="M15" s="2102">
        <f t="shared" si="2"/>
        <v>10</v>
      </c>
      <c r="N15" s="2103"/>
      <c r="O15" s="2104"/>
      <c r="P15" s="2104"/>
      <c r="Q15" s="2105"/>
    </row>
    <row r="16" spans="1:17" ht="13.5" thickBot="1">
      <c r="A16" s="2073" t="s">
        <v>11</v>
      </c>
      <c r="B16" s="2074" t="s">
        <v>13</v>
      </c>
      <c r="C16" s="3076" t="s">
        <v>979</v>
      </c>
      <c r="D16" s="3077"/>
      <c r="E16" s="3077"/>
      <c r="F16" s="3077"/>
      <c r="G16" s="3077"/>
      <c r="H16" s="3077"/>
      <c r="I16" s="3077"/>
      <c r="J16" s="3077"/>
      <c r="K16" s="3077"/>
      <c r="L16" s="3077"/>
      <c r="M16" s="3077"/>
      <c r="N16" s="3077"/>
      <c r="O16" s="3077"/>
      <c r="P16" s="3077"/>
      <c r="Q16" s="3078"/>
    </row>
    <row r="17" spans="1:17" ht="38.25">
      <c r="A17" s="3062" t="s">
        <v>11</v>
      </c>
      <c r="B17" s="3065" t="s">
        <v>13</v>
      </c>
      <c r="C17" s="3048" t="s">
        <v>11</v>
      </c>
      <c r="D17" s="3069" t="s">
        <v>980</v>
      </c>
      <c r="E17" s="3054" t="s">
        <v>39</v>
      </c>
      <c r="F17" s="3057">
        <v>7</v>
      </c>
      <c r="G17" s="2075" t="s">
        <v>170</v>
      </c>
      <c r="H17" s="2141">
        <f>I17+K17</f>
        <v>67.5</v>
      </c>
      <c r="I17" s="2142">
        <v>67.5</v>
      </c>
      <c r="J17" s="2107">
        <v>0</v>
      </c>
      <c r="K17" s="2108">
        <v>0</v>
      </c>
      <c r="L17" s="2109">
        <v>80</v>
      </c>
      <c r="M17" s="2110">
        <v>80</v>
      </c>
      <c r="N17" s="2111" t="s">
        <v>981</v>
      </c>
      <c r="O17" s="2096">
        <v>10</v>
      </c>
      <c r="P17" s="2096">
        <v>10</v>
      </c>
      <c r="Q17" s="2097">
        <v>10</v>
      </c>
    </row>
    <row r="18" spans="1:17">
      <c r="A18" s="3063"/>
      <c r="B18" s="3066"/>
      <c r="C18" s="3068"/>
      <c r="D18" s="3070"/>
      <c r="E18" s="3055"/>
      <c r="F18" s="3058"/>
      <c r="G18" s="2112"/>
      <c r="H18" s="2113"/>
      <c r="I18" s="2114"/>
      <c r="J18" s="2115"/>
      <c r="K18" s="2116"/>
      <c r="L18" s="2117"/>
      <c r="M18" s="2118"/>
      <c r="N18" s="3079"/>
      <c r="O18" s="2089"/>
      <c r="P18" s="2089"/>
      <c r="Q18" s="2090"/>
    </row>
    <row r="19" spans="1:17" ht="13.5" thickBot="1">
      <c r="A19" s="3064"/>
      <c r="B19" s="3067"/>
      <c r="C19" s="3050"/>
      <c r="D19" s="3071"/>
      <c r="E19" s="3056"/>
      <c r="F19" s="3059"/>
      <c r="G19" s="2091" t="s">
        <v>12</v>
      </c>
      <c r="H19" s="2119">
        <f t="shared" ref="H19:M19" si="3">H17</f>
        <v>67.5</v>
      </c>
      <c r="I19" s="2119">
        <f t="shared" si="3"/>
        <v>67.5</v>
      </c>
      <c r="J19" s="2119">
        <f t="shared" si="3"/>
        <v>0</v>
      </c>
      <c r="K19" s="2119">
        <f t="shared" si="3"/>
        <v>0</v>
      </c>
      <c r="L19" s="2119">
        <f t="shared" si="3"/>
        <v>80</v>
      </c>
      <c r="M19" s="2120">
        <f t="shared" si="3"/>
        <v>80</v>
      </c>
      <c r="N19" s="3080"/>
      <c r="O19" s="2099"/>
      <c r="P19" s="2099"/>
      <c r="Q19" s="2100"/>
    </row>
    <row r="20" spans="1:17">
      <c r="A20" s="3062" t="s">
        <v>11</v>
      </c>
      <c r="B20" s="3065" t="s">
        <v>13</v>
      </c>
      <c r="C20" s="3048" t="s">
        <v>13</v>
      </c>
      <c r="D20" s="3069" t="s">
        <v>982</v>
      </c>
      <c r="E20" s="3054" t="s">
        <v>39</v>
      </c>
      <c r="F20" s="3057">
        <v>7</v>
      </c>
      <c r="G20" s="2075" t="s">
        <v>170</v>
      </c>
      <c r="H20" s="2141">
        <f>I20+K20</f>
        <v>14.5</v>
      </c>
      <c r="I20" s="2142">
        <v>14.5</v>
      </c>
      <c r="J20" s="2107">
        <v>0</v>
      </c>
      <c r="K20" s="2108">
        <v>0</v>
      </c>
      <c r="L20" s="2121">
        <v>10</v>
      </c>
      <c r="M20" s="2122">
        <v>10</v>
      </c>
      <c r="N20" s="2123"/>
      <c r="O20" s="2124"/>
      <c r="P20" s="2124"/>
      <c r="Q20" s="2125"/>
    </row>
    <row r="21" spans="1:17">
      <c r="A21" s="3063"/>
      <c r="B21" s="3066"/>
      <c r="C21" s="3068"/>
      <c r="D21" s="3070"/>
      <c r="E21" s="3055"/>
      <c r="F21" s="3058"/>
      <c r="G21" s="2112"/>
      <c r="H21" s="2113"/>
      <c r="I21" s="2114"/>
      <c r="J21" s="2115"/>
      <c r="K21" s="2116"/>
      <c r="L21" s="2126"/>
      <c r="M21" s="2127"/>
      <c r="N21" s="2128"/>
      <c r="O21" s="2089"/>
      <c r="P21" s="2089"/>
      <c r="Q21" s="2090"/>
    </row>
    <row r="22" spans="1:17" ht="13.5" thickBot="1">
      <c r="A22" s="3064"/>
      <c r="B22" s="3067"/>
      <c r="C22" s="3050"/>
      <c r="D22" s="3071"/>
      <c r="E22" s="3056"/>
      <c r="F22" s="3059"/>
      <c r="G22" s="2091" t="s">
        <v>12</v>
      </c>
      <c r="H22" s="2119">
        <f>H20</f>
        <v>14.5</v>
      </c>
      <c r="I22" s="2129">
        <f>SUM(I20:I21)</f>
        <v>14.5</v>
      </c>
      <c r="J22" s="2129">
        <f>SUM(J20:J21)</f>
        <v>0</v>
      </c>
      <c r="K22" s="2130">
        <f>SUM(K20:K21)</f>
        <v>0</v>
      </c>
      <c r="L22" s="2131">
        <f>L20</f>
        <v>10</v>
      </c>
      <c r="M22" s="2132">
        <f>M20</f>
        <v>10</v>
      </c>
      <c r="N22" s="2099"/>
      <c r="O22" s="2099"/>
      <c r="P22" s="2099"/>
      <c r="Q22" s="2100"/>
    </row>
    <row r="23" spans="1:17">
      <c r="A23" s="3062" t="s">
        <v>11</v>
      </c>
      <c r="B23" s="3065" t="s">
        <v>13</v>
      </c>
      <c r="C23" s="3048" t="s">
        <v>33</v>
      </c>
      <c r="D23" s="3090" t="s">
        <v>983</v>
      </c>
      <c r="E23" s="3054" t="s">
        <v>39</v>
      </c>
      <c r="F23" s="3057">
        <v>7</v>
      </c>
      <c r="G23" s="2075" t="s">
        <v>170</v>
      </c>
      <c r="H23" s="2141">
        <f>I23+K23</f>
        <v>3</v>
      </c>
      <c r="I23" s="2142">
        <v>3</v>
      </c>
      <c r="J23" s="2107">
        <v>0</v>
      </c>
      <c r="K23" s="2108">
        <v>0</v>
      </c>
      <c r="L23" s="2109">
        <v>5</v>
      </c>
      <c r="M23" s="2110">
        <v>5</v>
      </c>
      <c r="N23" s="3085" t="s">
        <v>984</v>
      </c>
      <c r="O23" s="2133"/>
      <c r="P23" s="2133"/>
      <c r="Q23" s="2134"/>
    </row>
    <row r="24" spans="1:17">
      <c r="A24" s="3063"/>
      <c r="B24" s="3066"/>
      <c r="C24" s="3068"/>
      <c r="D24" s="3091"/>
      <c r="E24" s="3055"/>
      <c r="F24" s="3058"/>
      <c r="G24" s="2112"/>
      <c r="H24" s="2113"/>
      <c r="I24" s="2114"/>
      <c r="J24" s="2115"/>
      <c r="K24" s="2116"/>
      <c r="L24" s="2117"/>
      <c r="M24" s="2118"/>
      <c r="N24" s="3086"/>
      <c r="O24" s="2089">
        <v>2</v>
      </c>
      <c r="P24" s="2089">
        <v>2</v>
      </c>
      <c r="Q24" s="2090">
        <v>2</v>
      </c>
    </row>
    <row r="25" spans="1:17" ht="13.5" thickBot="1">
      <c r="A25" s="3064"/>
      <c r="B25" s="3067"/>
      <c r="C25" s="3050"/>
      <c r="D25" s="3092"/>
      <c r="E25" s="3056"/>
      <c r="F25" s="3059"/>
      <c r="G25" s="2091" t="s">
        <v>12</v>
      </c>
      <c r="H25" s="2119">
        <f t="shared" ref="H25:M25" si="4">H23</f>
        <v>3</v>
      </c>
      <c r="I25" s="2119">
        <f t="shared" si="4"/>
        <v>3</v>
      </c>
      <c r="J25" s="2119">
        <f t="shared" si="4"/>
        <v>0</v>
      </c>
      <c r="K25" s="2119">
        <f t="shared" si="4"/>
        <v>0</v>
      </c>
      <c r="L25" s="2119">
        <f t="shared" si="4"/>
        <v>5</v>
      </c>
      <c r="M25" s="2120">
        <f t="shared" si="4"/>
        <v>5</v>
      </c>
      <c r="N25" s="3087"/>
      <c r="O25" s="2135"/>
      <c r="P25" s="2135"/>
      <c r="Q25" s="2136"/>
    </row>
    <row r="26" spans="1:17">
      <c r="A26" s="2137" t="s">
        <v>11</v>
      </c>
      <c r="B26" s="2138" t="s">
        <v>13</v>
      </c>
      <c r="C26" s="2139" t="s">
        <v>54</v>
      </c>
      <c r="D26" s="3088" t="s">
        <v>985</v>
      </c>
      <c r="E26" s="3054" t="s">
        <v>39</v>
      </c>
      <c r="F26" s="3057" t="s">
        <v>50</v>
      </c>
      <c r="G26" s="2140" t="s">
        <v>35</v>
      </c>
      <c r="H26" s="2141">
        <f>I26+K26</f>
        <v>60</v>
      </c>
      <c r="I26" s="2142">
        <v>0</v>
      </c>
      <c r="J26" s="2107">
        <v>0</v>
      </c>
      <c r="K26" s="2108">
        <v>60</v>
      </c>
      <c r="L26" s="2121"/>
      <c r="M26" s="2110"/>
      <c r="N26" s="2143"/>
      <c r="O26" s="2144"/>
      <c r="P26" s="2144"/>
      <c r="Q26" s="2145"/>
    </row>
    <row r="27" spans="1:17" ht="13.5" thickBot="1">
      <c r="A27" s="2146"/>
      <c r="B27" s="2147"/>
      <c r="C27" s="2148"/>
      <c r="D27" s="3089"/>
      <c r="E27" s="3056"/>
      <c r="F27" s="3059"/>
      <c r="G27" s="2091" t="s">
        <v>12</v>
      </c>
      <c r="H27" s="2119">
        <f t="shared" ref="H27:M27" si="5">H26</f>
        <v>60</v>
      </c>
      <c r="I27" s="2119">
        <f t="shared" si="5"/>
        <v>0</v>
      </c>
      <c r="J27" s="2119">
        <f t="shared" si="5"/>
        <v>0</v>
      </c>
      <c r="K27" s="2119">
        <f t="shared" si="5"/>
        <v>60</v>
      </c>
      <c r="L27" s="2119">
        <f t="shared" si="5"/>
        <v>0</v>
      </c>
      <c r="M27" s="2120">
        <f t="shared" si="5"/>
        <v>0</v>
      </c>
      <c r="N27" s="2149"/>
      <c r="O27" s="2135"/>
      <c r="P27" s="2135"/>
      <c r="Q27" s="2136"/>
    </row>
    <row r="28" spans="1:17" ht="38.25">
      <c r="A28" s="2137" t="s">
        <v>11</v>
      </c>
      <c r="B28" s="2138" t="s">
        <v>13</v>
      </c>
      <c r="C28" s="2139" t="s">
        <v>37</v>
      </c>
      <c r="D28" s="3088" t="s">
        <v>986</v>
      </c>
      <c r="E28" s="3054" t="s">
        <v>39</v>
      </c>
      <c r="F28" s="3057">
        <v>7</v>
      </c>
      <c r="G28" s="2140" t="s">
        <v>170</v>
      </c>
      <c r="H28" s="2141">
        <f>I28+K28</f>
        <v>130.30000000000001</v>
      </c>
      <c r="I28" s="2142">
        <v>130.30000000000001</v>
      </c>
      <c r="J28" s="2107">
        <v>0</v>
      </c>
      <c r="K28" s="2108">
        <v>0</v>
      </c>
      <c r="L28" s="2121">
        <v>130</v>
      </c>
      <c r="M28" s="2110">
        <v>140</v>
      </c>
      <c r="N28" s="2143" t="s">
        <v>987</v>
      </c>
      <c r="O28" s="2150">
        <v>10</v>
      </c>
      <c r="P28" s="2150">
        <v>12</v>
      </c>
      <c r="Q28" s="2151">
        <v>14</v>
      </c>
    </row>
    <row r="29" spans="1:17" ht="13.5" thickBot="1">
      <c r="A29" s="2146"/>
      <c r="B29" s="2147"/>
      <c r="C29" s="2148"/>
      <c r="D29" s="3089"/>
      <c r="E29" s="3056"/>
      <c r="F29" s="3059"/>
      <c r="G29" s="2091" t="s">
        <v>12</v>
      </c>
      <c r="H29" s="2119">
        <f t="shared" ref="H29:K29" si="6">H28</f>
        <v>130.30000000000001</v>
      </c>
      <c r="I29" s="2119">
        <f t="shared" si="6"/>
        <v>130.30000000000001</v>
      </c>
      <c r="J29" s="2119">
        <f t="shared" si="6"/>
        <v>0</v>
      </c>
      <c r="K29" s="2119">
        <f t="shared" si="6"/>
        <v>0</v>
      </c>
      <c r="L29" s="2119">
        <v>130</v>
      </c>
      <c r="M29" s="2120">
        <v>130</v>
      </c>
      <c r="N29" s="2149"/>
      <c r="O29" s="2099"/>
      <c r="P29" s="2099"/>
      <c r="Q29" s="2100"/>
    </row>
    <row r="30" spans="1:17">
      <c r="A30" s="3062" t="s">
        <v>11</v>
      </c>
      <c r="B30" s="3065" t="s">
        <v>13</v>
      </c>
      <c r="C30" s="3081" t="s">
        <v>55</v>
      </c>
      <c r="D30" s="3069" t="s">
        <v>988</v>
      </c>
      <c r="E30" s="3054" t="s">
        <v>39</v>
      </c>
      <c r="F30" s="3057">
        <v>7</v>
      </c>
      <c r="G30" s="2075" t="s">
        <v>170</v>
      </c>
      <c r="H30" s="2141">
        <f>I30+K30</f>
        <v>4</v>
      </c>
      <c r="I30" s="2142">
        <v>4</v>
      </c>
      <c r="J30" s="2107">
        <v>0</v>
      </c>
      <c r="K30" s="2108">
        <v>0</v>
      </c>
      <c r="L30" s="2121">
        <v>4</v>
      </c>
      <c r="M30" s="2122">
        <v>4</v>
      </c>
      <c r="N30" s="2124"/>
      <c r="O30" s="2124"/>
      <c r="P30" s="2124"/>
      <c r="Q30" s="2125"/>
    </row>
    <row r="31" spans="1:17">
      <c r="A31" s="3063"/>
      <c r="B31" s="3066"/>
      <c r="C31" s="3084"/>
      <c r="D31" s="3070"/>
      <c r="E31" s="3055"/>
      <c r="F31" s="3058"/>
      <c r="G31" s="2112"/>
      <c r="H31" s="2113"/>
      <c r="I31" s="2114"/>
      <c r="J31" s="2115"/>
      <c r="K31" s="2116"/>
      <c r="L31" s="2126"/>
      <c r="M31" s="2127"/>
      <c r="N31" s="2089"/>
      <c r="O31" s="2089"/>
      <c r="P31" s="2089"/>
      <c r="Q31" s="2090"/>
    </row>
    <row r="32" spans="1:17" ht="13.5" thickBot="1">
      <c r="A32" s="3064"/>
      <c r="B32" s="3067"/>
      <c r="C32" s="3083"/>
      <c r="D32" s="3071"/>
      <c r="E32" s="3056"/>
      <c r="F32" s="3059"/>
      <c r="G32" s="2091" t="s">
        <v>12</v>
      </c>
      <c r="H32" s="2119">
        <f>H30</f>
        <v>4</v>
      </c>
      <c r="I32" s="2129">
        <f>SUM(I30:I31)</f>
        <v>4</v>
      </c>
      <c r="J32" s="2129">
        <f>SUM(J30:J31)</f>
        <v>0</v>
      </c>
      <c r="K32" s="2130">
        <f>SUM(K30:K31)</f>
        <v>0</v>
      </c>
      <c r="L32" s="2131">
        <f>L30</f>
        <v>4</v>
      </c>
      <c r="M32" s="2132">
        <f>M30</f>
        <v>4</v>
      </c>
      <c r="N32" s="2099"/>
      <c r="O32" s="2099"/>
      <c r="P32" s="2099"/>
      <c r="Q32" s="2100"/>
    </row>
    <row r="33" spans="1:17">
      <c r="A33" s="3093" t="s">
        <v>11</v>
      </c>
      <c r="B33" s="3065" t="s">
        <v>13</v>
      </c>
      <c r="C33" s="3081" t="s">
        <v>687</v>
      </c>
      <c r="D33" s="3069" t="s">
        <v>989</v>
      </c>
      <c r="E33" s="3054" t="s">
        <v>39</v>
      </c>
      <c r="F33" s="3057">
        <v>7</v>
      </c>
      <c r="G33" s="2075" t="s">
        <v>170</v>
      </c>
      <c r="H33" s="2141">
        <f>I33+K33</f>
        <v>3.7</v>
      </c>
      <c r="I33" s="2142">
        <v>1.7</v>
      </c>
      <c r="J33" s="2107">
        <v>0</v>
      </c>
      <c r="K33" s="2108">
        <v>2</v>
      </c>
      <c r="L33" s="2109">
        <v>4</v>
      </c>
      <c r="M33" s="2110">
        <v>4</v>
      </c>
      <c r="N33" s="3085" t="s">
        <v>990</v>
      </c>
      <c r="O33" s="2133"/>
      <c r="P33" s="2133"/>
      <c r="Q33" s="2134"/>
    </row>
    <row r="34" spans="1:17">
      <c r="A34" s="3094"/>
      <c r="B34" s="3066"/>
      <c r="C34" s="3084"/>
      <c r="D34" s="3070"/>
      <c r="E34" s="3055"/>
      <c r="F34" s="3058"/>
      <c r="G34" s="2112"/>
      <c r="H34" s="2113"/>
      <c r="I34" s="2114"/>
      <c r="J34" s="2115"/>
      <c r="K34" s="2116"/>
      <c r="L34" s="2117"/>
      <c r="M34" s="2118"/>
      <c r="N34" s="3086"/>
      <c r="O34" s="2089">
        <v>2</v>
      </c>
      <c r="P34" s="2089">
        <v>2</v>
      </c>
      <c r="Q34" s="2090">
        <v>2</v>
      </c>
    </row>
    <row r="35" spans="1:17" ht="13.5" thickBot="1">
      <c r="A35" s="3095"/>
      <c r="B35" s="3067"/>
      <c r="C35" s="3083"/>
      <c r="D35" s="3071"/>
      <c r="E35" s="3056"/>
      <c r="F35" s="3059"/>
      <c r="G35" s="2091" t="s">
        <v>12</v>
      </c>
      <c r="H35" s="2119">
        <f t="shared" ref="H35:M35" si="7">H33</f>
        <v>3.7</v>
      </c>
      <c r="I35" s="2119">
        <f t="shared" si="7"/>
        <v>1.7</v>
      </c>
      <c r="J35" s="2119">
        <f t="shared" si="7"/>
        <v>0</v>
      </c>
      <c r="K35" s="2119">
        <f t="shared" si="7"/>
        <v>2</v>
      </c>
      <c r="L35" s="2119">
        <f t="shared" si="7"/>
        <v>4</v>
      </c>
      <c r="M35" s="2120">
        <f t="shared" si="7"/>
        <v>4</v>
      </c>
      <c r="N35" s="3087"/>
      <c r="O35" s="2135"/>
      <c r="P35" s="2135"/>
      <c r="Q35" s="2136"/>
    </row>
    <row r="36" spans="1:17">
      <c r="A36" s="3093" t="s">
        <v>11</v>
      </c>
      <c r="B36" s="3065" t="s">
        <v>13</v>
      </c>
      <c r="C36" s="3081" t="s">
        <v>62</v>
      </c>
      <c r="D36" s="3069" t="s">
        <v>991</v>
      </c>
      <c r="E36" s="3054" t="s">
        <v>39</v>
      </c>
      <c r="F36" s="3057">
        <v>7</v>
      </c>
      <c r="G36" s="2075" t="s">
        <v>170</v>
      </c>
      <c r="H36" s="2141">
        <f>I36+K36</f>
        <v>30</v>
      </c>
      <c r="I36" s="2142">
        <v>0</v>
      </c>
      <c r="J36" s="2107">
        <v>0</v>
      </c>
      <c r="K36" s="2108">
        <v>30</v>
      </c>
      <c r="L36" s="2109">
        <v>30</v>
      </c>
      <c r="M36" s="2110">
        <v>30</v>
      </c>
      <c r="N36" s="3085" t="s">
        <v>992</v>
      </c>
      <c r="O36" s="2124">
        <v>2</v>
      </c>
      <c r="P36" s="2124">
        <v>2</v>
      </c>
      <c r="Q36" s="2125">
        <v>2</v>
      </c>
    </row>
    <row r="37" spans="1:17">
      <c r="A37" s="3094"/>
      <c r="B37" s="3066"/>
      <c r="C37" s="3084"/>
      <c r="D37" s="3070"/>
      <c r="E37" s="3055"/>
      <c r="F37" s="3058"/>
      <c r="G37" s="2112"/>
      <c r="H37" s="2113"/>
      <c r="I37" s="2114"/>
      <c r="J37" s="2115"/>
      <c r="K37" s="2116"/>
      <c r="L37" s="2117"/>
      <c r="M37" s="2118"/>
      <c r="N37" s="3086"/>
      <c r="O37" s="2089"/>
      <c r="P37" s="2089"/>
      <c r="Q37" s="2090"/>
    </row>
    <row r="38" spans="1:17" ht="13.5" thickBot="1">
      <c r="A38" s="3095"/>
      <c r="B38" s="3067"/>
      <c r="C38" s="3083"/>
      <c r="D38" s="3071"/>
      <c r="E38" s="3056"/>
      <c r="F38" s="3059"/>
      <c r="G38" s="2091" t="s">
        <v>12</v>
      </c>
      <c r="H38" s="2119">
        <f t="shared" ref="H38:M38" si="8">H36</f>
        <v>30</v>
      </c>
      <c r="I38" s="2119">
        <f t="shared" si="8"/>
        <v>0</v>
      </c>
      <c r="J38" s="2119">
        <f t="shared" si="8"/>
        <v>0</v>
      </c>
      <c r="K38" s="2119">
        <f t="shared" si="8"/>
        <v>30</v>
      </c>
      <c r="L38" s="2119">
        <f t="shared" si="8"/>
        <v>30</v>
      </c>
      <c r="M38" s="2120">
        <f t="shared" si="8"/>
        <v>30</v>
      </c>
      <c r="N38" s="3087"/>
      <c r="O38" s="2099"/>
      <c r="P38" s="2099"/>
      <c r="Q38" s="2100"/>
    </row>
    <row r="39" spans="1:17" s="486" customFormat="1">
      <c r="A39" s="3093" t="s">
        <v>11</v>
      </c>
      <c r="B39" s="3065" t="s">
        <v>13</v>
      </c>
      <c r="C39" s="3081" t="s">
        <v>690</v>
      </c>
      <c r="D39" s="3069" t="s">
        <v>995</v>
      </c>
      <c r="E39" s="3054" t="s">
        <v>39</v>
      </c>
      <c r="F39" s="3057">
        <v>7</v>
      </c>
      <c r="G39" s="2166" t="s">
        <v>35</v>
      </c>
      <c r="H39" s="2106">
        <f>I39+K39</f>
        <v>90</v>
      </c>
      <c r="I39" s="2142">
        <v>0</v>
      </c>
      <c r="J39" s="2107">
        <v>0</v>
      </c>
      <c r="K39" s="2167">
        <v>90</v>
      </c>
      <c r="L39" s="2109">
        <v>30</v>
      </c>
      <c r="M39" s="2110">
        <v>30</v>
      </c>
      <c r="N39" s="3085"/>
      <c r="O39" s="2124"/>
      <c r="P39" s="2124"/>
      <c r="Q39" s="2125"/>
    </row>
    <row r="40" spans="1:17" s="486" customFormat="1">
      <c r="A40" s="3094"/>
      <c r="B40" s="3066"/>
      <c r="C40" s="3084"/>
      <c r="D40" s="3070"/>
      <c r="E40" s="3055"/>
      <c r="F40" s="3058"/>
      <c r="G40" s="2112"/>
      <c r="H40" s="2113"/>
      <c r="I40" s="2114"/>
      <c r="J40" s="2115"/>
      <c r="K40" s="2116"/>
      <c r="L40" s="2117"/>
      <c r="M40" s="2118"/>
      <c r="N40" s="3086"/>
      <c r="O40" s="2089"/>
      <c r="P40" s="2089"/>
      <c r="Q40" s="2090"/>
    </row>
    <row r="41" spans="1:17" s="486" customFormat="1" ht="13.5" thickBot="1">
      <c r="A41" s="3095"/>
      <c r="B41" s="3067"/>
      <c r="C41" s="3083"/>
      <c r="D41" s="3071"/>
      <c r="E41" s="3056"/>
      <c r="F41" s="3059"/>
      <c r="G41" s="2091" t="s">
        <v>12</v>
      </c>
      <c r="H41" s="2119">
        <f t="shared" ref="H41:M41" si="9">H39</f>
        <v>90</v>
      </c>
      <c r="I41" s="2119">
        <f>I39</f>
        <v>0</v>
      </c>
      <c r="J41" s="2119">
        <f t="shared" si="9"/>
        <v>0</v>
      </c>
      <c r="K41" s="2119">
        <f t="shared" si="9"/>
        <v>90</v>
      </c>
      <c r="L41" s="2119">
        <f t="shared" si="9"/>
        <v>30</v>
      </c>
      <c r="M41" s="2120">
        <f t="shared" si="9"/>
        <v>30</v>
      </c>
      <c r="N41" s="3087"/>
      <c r="O41" s="2099"/>
      <c r="P41" s="2099"/>
      <c r="Q41" s="2100"/>
    </row>
    <row r="42" spans="1:17" ht="13.5" thickBot="1">
      <c r="A42" s="2073" t="s">
        <v>11</v>
      </c>
      <c r="B42" s="3111" t="s">
        <v>56</v>
      </c>
      <c r="C42" s="3112"/>
      <c r="D42" s="3112"/>
      <c r="E42" s="3112"/>
      <c r="F42" s="3112"/>
      <c r="G42" s="3112"/>
      <c r="H42" s="2152">
        <f>H19+H22+H25+H29+H32+H35+H38+H27+H41</f>
        <v>403</v>
      </c>
      <c r="I42" s="2152">
        <f t="shared" ref="I42:M42" si="10">I19+I22+I25+I29+I32+I35+I38+I27+I41</f>
        <v>221</v>
      </c>
      <c r="J42" s="2152">
        <f t="shared" si="10"/>
        <v>0</v>
      </c>
      <c r="K42" s="2152">
        <f t="shared" si="10"/>
        <v>182</v>
      </c>
      <c r="L42" s="2152">
        <f t="shared" si="10"/>
        <v>293</v>
      </c>
      <c r="M42" s="2152">
        <f t="shared" si="10"/>
        <v>293</v>
      </c>
      <c r="N42" s="2153"/>
      <c r="O42" s="2154"/>
      <c r="P42" s="2154"/>
      <c r="Q42" s="2155"/>
    </row>
    <row r="43" spans="1:17" ht="13.5" thickBot="1">
      <c r="A43" s="2156" t="s">
        <v>11</v>
      </c>
      <c r="B43" s="3113" t="s">
        <v>15</v>
      </c>
      <c r="C43" s="3113"/>
      <c r="D43" s="3113"/>
      <c r="E43" s="3113"/>
      <c r="F43" s="3113"/>
      <c r="G43" s="3113"/>
      <c r="H43" s="2182">
        <f t="shared" ref="H43:M43" si="11">H42+H15</f>
        <v>413</v>
      </c>
      <c r="I43" s="2157">
        <f t="shared" si="11"/>
        <v>231</v>
      </c>
      <c r="J43" s="2157">
        <f t="shared" si="11"/>
        <v>0</v>
      </c>
      <c r="K43" s="2182">
        <f t="shared" si="11"/>
        <v>182</v>
      </c>
      <c r="L43" s="2157">
        <f t="shared" si="11"/>
        <v>303</v>
      </c>
      <c r="M43" s="2157">
        <f t="shared" si="11"/>
        <v>303</v>
      </c>
      <c r="N43" s="3114"/>
      <c r="O43" s="3115"/>
      <c r="P43" s="3115"/>
      <c r="Q43" s="3116"/>
    </row>
    <row r="44" spans="1:17" ht="15.75">
      <c r="A44" s="2158"/>
      <c r="B44" s="2159"/>
      <c r="C44" s="2159"/>
      <c r="D44" s="2159"/>
      <c r="E44" s="2159"/>
      <c r="F44" s="2160"/>
      <c r="G44" s="2161"/>
      <c r="H44" s="2161"/>
      <c r="I44" s="2161"/>
      <c r="J44" s="2161"/>
      <c r="K44" s="2161"/>
      <c r="L44" s="2161"/>
      <c r="M44" s="2161"/>
      <c r="N44" s="2162"/>
      <c r="O44" s="2162"/>
      <c r="P44" s="2162"/>
      <c r="Q44" s="2162"/>
    </row>
    <row r="45" spans="1:17" ht="13.5" thickBot="1">
      <c r="A45" s="2158"/>
      <c r="B45" s="2159"/>
      <c r="C45" s="2159"/>
      <c r="D45" s="2159"/>
      <c r="E45" s="2159"/>
      <c r="F45" s="3117" t="s">
        <v>16</v>
      </c>
      <c r="G45" s="3118"/>
      <c r="H45" s="3118"/>
      <c r="I45" s="3118"/>
      <c r="J45" s="3118"/>
      <c r="K45" s="3118"/>
      <c r="L45" s="3118"/>
      <c r="M45" s="3118"/>
      <c r="N45" s="2162"/>
      <c r="O45" s="2162"/>
      <c r="P45" s="2162"/>
      <c r="Q45" s="2162"/>
    </row>
    <row r="46" spans="1:17" ht="46.15" customHeight="1" thickBot="1">
      <c r="A46" s="2163"/>
      <c r="B46" s="2061"/>
      <c r="C46" s="3119" t="s">
        <v>17</v>
      </c>
      <c r="D46" s="3120"/>
      <c r="E46" s="3120"/>
      <c r="F46" s="3120"/>
      <c r="G46" s="3121"/>
      <c r="H46" s="3122" t="s">
        <v>437</v>
      </c>
      <c r="I46" s="3123"/>
      <c r="J46" s="3123"/>
      <c r="K46" s="3124"/>
      <c r="L46" s="2164"/>
      <c r="M46" s="2164"/>
      <c r="N46" s="2163"/>
      <c r="O46" s="2165"/>
      <c r="P46" s="2163"/>
      <c r="Q46" s="2163"/>
    </row>
    <row r="47" spans="1:17" ht="13.5" thickBot="1">
      <c r="A47" s="2163"/>
      <c r="B47" s="2061"/>
      <c r="C47" s="3139" t="s">
        <v>18</v>
      </c>
      <c r="D47" s="3140"/>
      <c r="E47" s="3140"/>
      <c r="F47" s="3140"/>
      <c r="G47" s="3141"/>
      <c r="H47" s="3096">
        <f>H48+H49+H50+H51+H52+H53+H54</f>
        <v>413</v>
      </c>
      <c r="I47" s="3097"/>
      <c r="J47" s="3097"/>
      <c r="K47" s="3098"/>
      <c r="L47" s="2164"/>
      <c r="M47" s="2164"/>
      <c r="N47" s="2163"/>
      <c r="O47" s="2165"/>
      <c r="P47" s="2163"/>
      <c r="Q47" s="2163"/>
    </row>
    <row r="48" spans="1:17">
      <c r="A48" s="2163"/>
      <c r="B48" s="2061"/>
      <c r="C48" s="3099" t="s">
        <v>57</v>
      </c>
      <c r="D48" s="3100"/>
      <c r="E48" s="3100"/>
      <c r="F48" s="3100"/>
      <c r="G48" s="3101"/>
      <c r="H48" s="3102">
        <v>150</v>
      </c>
      <c r="I48" s="3103"/>
      <c r="J48" s="3103"/>
      <c r="K48" s="3104"/>
      <c r="L48" s="2164"/>
      <c r="M48" s="2164"/>
      <c r="N48" s="2163"/>
      <c r="O48" s="2165"/>
      <c r="P48" s="2163"/>
      <c r="Q48" s="2163"/>
    </row>
    <row r="49" spans="1:17">
      <c r="A49" s="2163"/>
      <c r="B49" s="2061"/>
      <c r="C49" s="3105" t="s">
        <v>58</v>
      </c>
      <c r="D49" s="3106"/>
      <c r="E49" s="3106"/>
      <c r="F49" s="3106"/>
      <c r="G49" s="3107"/>
      <c r="H49" s="3108">
        <v>0</v>
      </c>
      <c r="I49" s="3109"/>
      <c r="J49" s="3109"/>
      <c r="K49" s="3110"/>
      <c r="L49" s="2164"/>
      <c r="M49" s="2164"/>
      <c r="N49" s="2163"/>
      <c r="O49" s="2165"/>
      <c r="P49" s="2163"/>
      <c r="Q49" s="2163"/>
    </row>
    <row r="50" spans="1:17">
      <c r="A50" s="2163"/>
      <c r="B50" s="2061"/>
      <c r="C50" s="3125" t="s">
        <v>171</v>
      </c>
      <c r="D50" s="3126"/>
      <c r="E50" s="3126"/>
      <c r="F50" s="3126"/>
      <c r="G50" s="3142"/>
      <c r="H50" s="3108">
        <v>263</v>
      </c>
      <c r="I50" s="3109"/>
      <c r="J50" s="3109"/>
      <c r="K50" s="3110"/>
      <c r="L50" s="2164"/>
      <c r="M50" s="2164"/>
      <c r="N50" s="2163"/>
      <c r="O50" s="2165"/>
      <c r="P50" s="2163"/>
      <c r="Q50" s="2163"/>
    </row>
    <row r="51" spans="1:17">
      <c r="A51" s="2163"/>
      <c r="B51" s="2061"/>
      <c r="C51" s="3125" t="s">
        <v>68</v>
      </c>
      <c r="D51" s="3126"/>
      <c r="E51" s="3126"/>
      <c r="F51" s="3126"/>
      <c r="G51" s="3142"/>
      <c r="H51" s="3108">
        <v>0</v>
      </c>
      <c r="I51" s="3109"/>
      <c r="J51" s="3109"/>
      <c r="K51" s="3110"/>
      <c r="L51" s="2164"/>
      <c r="M51" s="2164"/>
      <c r="N51" s="2163"/>
      <c r="O51" s="2165"/>
      <c r="P51" s="2163"/>
      <c r="Q51" s="2163"/>
    </row>
    <row r="52" spans="1:17">
      <c r="A52" s="2163"/>
      <c r="B52" s="2061"/>
      <c r="C52" s="3105" t="s">
        <v>167</v>
      </c>
      <c r="D52" s="3106"/>
      <c r="E52" s="3106"/>
      <c r="F52" s="3106"/>
      <c r="G52" s="3107"/>
      <c r="H52" s="3108">
        <v>0</v>
      </c>
      <c r="I52" s="3109"/>
      <c r="J52" s="3109"/>
      <c r="K52" s="3110"/>
      <c r="L52" s="2164"/>
      <c r="M52" s="2164"/>
      <c r="N52" s="2163"/>
      <c r="O52" s="2165"/>
      <c r="P52" s="2163"/>
      <c r="Q52" s="2163"/>
    </row>
    <row r="53" spans="1:17">
      <c r="A53" s="2163"/>
      <c r="B53" s="2061"/>
      <c r="C53" s="3105" t="s">
        <v>59</v>
      </c>
      <c r="D53" s="3133"/>
      <c r="E53" s="3133"/>
      <c r="F53" s="3133"/>
      <c r="G53" s="3134"/>
      <c r="H53" s="3108"/>
      <c r="I53" s="2397"/>
      <c r="J53" s="2397"/>
      <c r="K53" s="2398"/>
      <c r="L53" s="2164"/>
      <c r="M53" s="2164"/>
      <c r="N53" s="2163"/>
      <c r="O53" s="2165"/>
      <c r="P53" s="2163"/>
      <c r="Q53" s="2163"/>
    </row>
    <row r="54" spans="1:17" ht="13.5" thickBot="1">
      <c r="A54" s="2163"/>
      <c r="B54" s="2163"/>
      <c r="C54" s="3135" t="s">
        <v>60</v>
      </c>
      <c r="D54" s="3136"/>
      <c r="E54" s="3136"/>
      <c r="F54" s="3136"/>
      <c r="G54" s="3137"/>
      <c r="H54" s="3138"/>
      <c r="I54" s="2403"/>
      <c r="J54" s="2403"/>
      <c r="K54" s="2404"/>
      <c r="L54" s="2164"/>
      <c r="M54" s="2164"/>
      <c r="N54" s="2163"/>
      <c r="O54" s="2165"/>
      <c r="P54" s="2163"/>
      <c r="Q54" s="2163"/>
    </row>
    <row r="55" spans="1:17" ht="13.5" thickBot="1">
      <c r="A55" s="2163"/>
      <c r="B55" s="2163"/>
      <c r="C55" s="3139" t="s">
        <v>19</v>
      </c>
      <c r="D55" s="3140"/>
      <c r="E55" s="3140"/>
      <c r="F55" s="3140"/>
      <c r="G55" s="3141"/>
      <c r="H55" s="3096">
        <f>H56*1</f>
        <v>0</v>
      </c>
      <c r="I55" s="3097"/>
      <c r="J55" s="3097"/>
      <c r="K55" s="3098"/>
      <c r="L55" s="2164"/>
      <c r="M55" s="2164"/>
      <c r="N55" s="2163"/>
      <c r="O55" s="2165"/>
      <c r="P55" s="2163"/>
      <c r="Q55" s="2163"/>
    </row>
    <row r="56" spans="1:17" ht="13.5" thickBot="1">
      <c r="A56" s="2163"/>
      <c r="B56" s="2163"/>
      <c r="C56" s="3125" t="s">
        <v>61</v>
      </c>
      <c r="D56" s="3126"/>
      <c r="E56" s="3126"/>
      <c r="F56" s="3126"/>
      <c r="G56" s="3127"/>
      <c r="H56" s="3109">
        <v>0</v>
      </c>
      <c r="I56" s="3109"/>
      <c r="J56" s="3109"/>
      <c r="K56" s="3110"/>
      <c r="L56" s="2164"/>
      <c r="M56" s="2164"/>
      <c r="N56" s="2163"/>
      <c r="O56" s="2165"/>
      <c r="P56" s="2163"/>
      <c r="Q56" s="2163"/>
    </row>
    <row r="57" spans="1:17" ht="13.5" thickBot="1">
      <c r="A57" s="2163"/>
      <c r="B57" s="2163"/>
      <c r="C57" s="3128" t="s">
        <v>20</v>
      </c>
      <c r="D57" s="3129"/>
      <c r="E57" s="3129"/>
      <c r="F57" s="3129"/>
      <c r="G57" s="3130"/>
      <c r="H57" s="3131">
        <f>H55+H47</f>
        <v>413</v>
      </c>
      <c r="I57" s="3131"/>
      <c r="J57" s="3131"/>
      <c r="K57" s="3132"/>
      <c r="L57" s="2061"/>
      <c r="M57" s="2061"/>
      <c r="N57" s="2163"/>
      <c r="O57" s="2165"/>
      <c r="P57" s="2163"/>
      <c r="Q57" s="2163"/>
    </row>
  </sheetData>
  <mergeCells count="116">
    <mergeCell ref="N39:N41"/>
    <mergeCell ref="C56:G56"/>
    <mergeCell ref="H56:K56"/>
    <mergeCell ref="C57:G57"/>
    <mergeCell ref="H57:K57"/>
    <mergeCell ref="A39:A41"/>
    <mergeCell ref="B39:B41"/>
    <mergeCell ref="C39:C41"/>
    <mergeCell ref="D39:D41"/>
    <mergeCell ref="E39:E41"/>
    <mergeCell ref="F39:F41"/>
    <mergeCell ref="C53:G53"/>
    <mergeCell ref="H53:K53"/>
    <mergeCell ref="C54:G54"/>
    <mergeCell ref="H54:K54"/>
    <mergeCell ref="C55:G55"/>
    <mergeCell ref="H55:K55"/>
    <mergeCell ref="C50:G50"/>
    <mergeCell ref="H50:K50"/>
    <mergeCell ref="C51:G51"/>
    <mergeCell ref="H51:K51"/>
    <mergeCell ref="C52:G52"/>
    <mergeCell ref="H52:K52"/>
    <mergeCell ref="C47:G47"/>
    <mergeCell ref="H47:K47"/>
    <mergeCell ref="C48:G48"/>
    <mergeCell ref="H48:K48"/>
    <mergeCell ref="C49:G49"/>
    <mergeCell ref="H49:K49"/>
    <mergeCell ref="B42:G42"/>
    <mergeCell ref="B43:G43"/>
    <mergeCell ref="N43:Q43"/>
    <mergeCell ref="F45:M45"/>
    <mergeCell ref="C46:G46"/>
    <mergeCell ref="H46:K46"/>
    <mergeCell ref="N33:N35"/>
    <mergeCell ref="A36:A38"/>
    <mergeCell ref="B36:B38"/>
    <mergeCell ref="C36:C38"/>
    <mergeCell ref="D36:D38"/>
    <mergeCell ref="E36:E38"/>
    <mergeCell ref="F36:F38"/>
    <mergeCell ref="N36:N38"/>
    <mergeCell ref="A33:A35"/>
    <mergeCell ref="B33:B35"/>
    <mergeCell ref="C33:C35"/>
    <mergeCell ref="D33:D35"/>
    <mergeCell ref="E33:E35"/>
    <mergeCell ref="F33:F35"/>
    <mergeCell ref="A30:A32"/>
    <mergeCell ref="B30:B32"/>
    <mergeCell ref="C30:C32"/>
    <mergeCell ref="D30:D32"/>
    <mergeCell ref="E30:E32"/>
    <mergeCell ref="F30:F32"/>
    <mergeCell ref="N23:N25"/>
    <mergeCell ref="D26:D27"/>
    <mergeCell ref="E26:E27"/>
    <mergeCell ref="F26:F27"/>
    <mergeCell ref="D28:D29"/>
    <mergeCell ref="E28:E29"/>
    <mergeCell ref="F28:F29"/>
    <mergeCell ref="A23:A25"/>
    <mergeCell ref="B23:B25"/>
    <mergeCell ref="C23:C25"/>
    <mergeCell ref="D23:D25"/>
    <mergeCell ref="E23:E25"/>
    <mergeCell ref="F23:F25"/>
    <mergeCell ref="A20:A22"/>
    <mergeCell ref="B20:B22"/>
    <mergeCell ref="C20:C22"/>
    <mergeCell ref="D20:D22"/>
    <mergeCell ref="E20:E22"/>
    <mergeCell ref="F20:F22"/>
    <mergeCell ref="N12:N13"/>
    <mergeCell ref="C15:G15"/>
    <mergeCell ref="C16:Q16"/>
    <mergeCell ref="A17:A19"/>
    <mergeCell ref="B17:B19"/>
    <mergeCell ref="C17:C19"/>
    <mergeCell ref="D17:D19"/>
    <mergeCell ref="E17:E19"/>
    <mergeCell ref="F17:F19"/>
    <mergeCell ref="N18:N19"/>
    <mergeCell ref="A12:A14"/>
    <mergeCell ref="B12:B14"/>
    <mergeCell ref="C12:C14"/>
    <mergeCell ref="D12:D14"/>
    <mergeCell ref="E12:E14"/>
    <mergeCell ref="F12:F14"/>
    <mergeCell ref="B7:Q7"/>
    <mergeCell ref="C8:Q8"/>
    <mergeCell ref="A9:A11"/>
    <mergeCell ref="B9:B11"/>
    <mergeCell ref="C9:C11"/>
    <mergeCell ref="D9:D11"/>
    <mergeCell ref="E9:E11"/>
    <mergeCell ref="F9:F11"/>
    <mergeCell ref="N9:N10"/>
    <mergeCell ref="M4:M6"/>
    <mergeCell ref="N4:Q4"/>
    <mergeCell ref="H5:H6"/>
    <mergeCell ref="I5:J5"/>
    <mergeCell ref="K5:K6"/>
    <mergeCell ref="N5:N6"/>
    <mergeCell ref="O5:Q5"/>
    <mergeCell ref="D2:Q2"/>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6"/>
  <sheetViews>
    <sheetView workbookViewId="0">
      <selection activeCell="N67" sqref="N67"/>
    </sheetView>
  </sheetViews>
  <sheetFormatPr defaultRowHeight="12.75"/>
  <cols>
    <col min="1" max="1" width="2.7109375" customWidth="1"/>
    <col min="2" max="3" width="2.5703125" customWidth="1"/>
    <col min="4" max="4" width="37.85546875" customWidth="1"/>
    <col min="5" max="5" width="7.7109375" customWidth="1"/>
    <col min="6" max="6" width="4.42578125" customWidth="1"/>
    <col min="7" max="7" width="6" customWidth="1"/>
    <col min="8" max="9" width="5.7109375" customWidth="1"/>
    <col min="10" max="10" width="4" customWidth="1"/>
    <col min="11" max="11" width="4.5703125" customWidth="1"/>
    <col min="12" max="13" width="4.85546875" customWidth="1"/>
    <col min="14" max="14" width="27.28515625" customWidth="1"/>
    <col min="15" max="15" width="4.7109375" customWidth="1"/>
    <col min="16" max="16" width="3.85546875" customWidth="1"/>
    <col min="17" max="17" width="4.28515625" customWidth="1"/>
    <col min="18" max="23" width="0" hidden="1" customWidth="1"/>
  </cols>
  <sheetData>
    <row r="1" spans="1:23">
      <c r="A1" s="486"/>
      <c r="B1" s="486"/>
      <c r="C1" s="486"/>
      <c r="D1" s="486"/>
      <c r="E1" s="486"/>
      <c r="F1" s="486"/>
      <c r="G1" s="486"/>
      <c r="H1" s="486"/>
      <c r="I1" s="486"/>
      <c r="J1" s="486"/>
      <c r="K1" s="486"/>
      <c r="L1" s="486"/>
      <c r="M1" s="486"/>
      <c r="N1" s="2560"/>
      <c r="O1" s="2560"/>
      <c r="P1" s="2560"/>
      <c r="Q1" s="2560"/>
      <c r="R1" s="486"/>
      <c r="S1" s="486"/>
      <c r="T1" s="486"/>
      <c r="U1" s="486"/>
      <c r="V1" s="486"/>
      <c r="W1" s="486"/>
    </row>
    <row r="2" spans="1:23" ht="15">
      <c r="A2" s="490"/>
      <c r="B2" s="1586"/>
      <c r="C2" s="1586"/>
      <c r="D2" s="1587"/>
      <c r="E2" s="1588" t="s">
        <v>759</v>
      </c>
      <c r="F2" s="1589"/>
      <c r="G2" s="1590"/>
      <c r="H2" s="1589"/>
      <c r="I2" s="1589"/>
      <c r="J2" s="1589"/>
      <c r="K2" s="1587"/>
      <c r="L2" s="1591"/>
      <c r="M2" s="1587"/>
      <c r="N2" s="1587"/>
      <c r="O2" s="1587"/>
      <c r="P2" s="1587"/>
      <c r="Q2" s="1587"/>
      <c r="R2" s="1587"/>
      <c r="S2" s="1587"/>
      <c r="T2" s="1587"/>
      <c r="U2" s="1587"/>
      <c r="V2" s="1587"/>
      <c r="W2" s="1587"/>
    </row>
    <row r="3" spans="1:23" ht="15.75" thickBot="1">
      <c r="A3" s="491"/>
      <c r="B3" s="1184"/>
      <c r="C3" s="1184"/>
      <c r="D3" s="3211" t="s">
        <v>32</v>
      </c>
      <c r="E3" s="3211"/>
      <c r="F3" s="3211"/>
      <c r="G3" s="3211"/>
      <c r="H3" s="3211"/>
      <c r="I3" s="3211"/>
      <c r="J3" s="3211"/>
      <c r="K3" s="3211"/>
      <c r="L3" s="3211"/>
      <c r="M3" s="3211"/>
      <c r="N3" s="3211"/>
      <c r="O3" s="3211"/>
      <c r="P3" s="3211"/>
      <c r="Q3" s="3211"/>
      <c r="R3" s="3211"/>
      <c r="S3" s="3211"/>
      <c r="T3" s="3211"/>
      <c r="U3" s="3211"/>
      <c r="V3" s="3211"/>
      <c r="W3" s="3211"/>
    </row>
    <row r="4" spans="1:23" ht="28.15" customHeight="1">
      <c r="A4" s="2699" t="s">
        <v>0</v>
      </c>
      <c r="B4" s="2660" t="s">
        <v>1</v>
      </c>
      <c r="C4" s="2660" t="s">
        <v>2</v>
      </c>
      <c r="D4" s="2663" t="s">
        <v>3</v>
      </c>
      <c r="E4" s="2666" t="s">
        <v>4</v>
      </c>
      <c r="F4" s="2669" t="s">
        <v>5</v>
      </c>
      <c r="G4" s="2681" t="s">
        <v>6</v>
      </c>
      <c r="H4" s="2684" t="s">
        <v>438</v>
      </c>
      <c r="I4" s="2685"/>
      <c r="J4" s="2685"/>
      <c r="K4" s="2686"/>
      <c r="L4" s="2687" t="s">
        <v>372</v>
      </c>
      <c r="M4" s="2690" t="s">
        <v>760</v>
      </c>
      <c r="N4" s="2693" t="s">
        <v>21</v>
      </c>
      <c r="O4" s="2694"/>
      <c r="P4" s="2694"/>
      <c r="Q4" s="2695"/>
      <c r="R4" s="490"/>
      <c r="S4" s="490"/>
      <c r="T4" s="490"/>
      <c r="U4" s="490"/>
      <c r="V4" s="490"/>
      <c r="W4" s="490"/>
    </row>
    <row r="5" spans="1:23">
      <c r="A5" s="2700"/>
      <c r="B5" s="2661"/>
      <c r="C5" s="2661"/>
      <c r="D5" s="2664"/>
      <c r="E5" s="2667"/>
      <c r="F5" s="2670"/>
      <c r="G5" s="2682"/>
      <c r="H5" s="2696" t="s">
        <v>7</v>
      </c>
      <c r="I5" s="2698" t="s">
        <v>8</v>
      </c>
      <c r="J5" s="2698"/>
      <c r="K5" s="2554" t="s">
        <v>72</v>
      </c>
      <c r="L5" s="2688"/>
      <c r="M5" s="2691"/>
      <c r="N5" s="2645" t="s">
        <v>31</v>
      </c>
      <c r="O5" s="2647" t="s">
        <v>9</v>
      </c>
      <c r="P5" s="2647"/>
      <c r="Q5" s="2648"/>
      <c r="R5" s="490"/>
      <c r="S5" s="490"/>
      <c r="T5" s="490"/>
      <c r="U5" s="490"/>
      <c r="V5" s="490"/>
      <c r="W5" s="490"/>
    </row>
    <row r="6" spans="1:23" ht="114.6" customHeight="1" thickBot="1">
      <c r="A6" s="2701"/>
      <c r="B6" s="2662"/>
      <c r="C6" s="2662"/>
      <c r="D6" s="2665"/>
      <c r="E6" s="2668"/>
      <c r="F6" s="2671"/>
      <c r="G6" s="2683"/>
      <c r="H6" s="2697"/>
      <c r="I6" s="1172" t="s">
        <v>7</v>
      </c>
      <c r="J6" s="1172" t="s">
        <v>10</v>
      </c>
      <c r="K6" s="2555"/>
      <c r="L6" s="2689"/>
      <c r="M6" s="2692"/>
      <c r="N6" s="2646"/>
      <c r="O6" s="29" t="s">
        <v>70</v>
      </c>
      <c r="P6" s="29" t="s">
        <v>371</v>
      </c>
      <c r="Q6" s="30" t="s">
        <v>436</v>
      </c>
      <c r="R6" s="490"/>
      <c r="S6" s="490"/>
      <c r="T6" s="490"/>
      <c r="U6" s="490"/>
      <c r="V6" s="490"/>
      <c r="W6" s="490"/>
    </row>
    <row r="7" spans="1:23" ht="13.5" thickBot="1">
      <c r="A7" s="31" t="s">
        <v>11</v>
      </c>
      <c r="B7" s="2637" t="s">
        <v>761</v>
      </c>
      <c r="C7" s="2637"/>
      <c r="D7" s="2637"/>
      <c r="E7" s="2637"/>
      <c r="F7" s="2637"/>
      <c r="G7" s="2637"/>
      <c r="H7" s="2637"/>
      <c r="I7" s="2637"/>
      <c r="J7" s="2637"/>
      <c r="K7" s="2637"/>
      <c r="L7" s="2637"/>
      <c r="M7" s="2637"/>
      <c r="N7" s="2637"/>
      <c r="O7" s="2637"/>
      <c r="P7" s="2637"/>
      <c r="Q7" s="2638"/>
      <c r="R7" s="1592"/>
      <c r="S7" s="1592"/>
      <c r="T7" s="1592"/>
      <c r="U7" s="1592"/>
      <c r="V7" s="1592"/>
      <c r="W7" s="1592"/>
    </row>
    <row r="8" spans="1:23" ht="24.75" thickBot="1">
      <c r="A8" s="1593"/>
      <c r="B8" s="1594"/>
      <c r="C8" s="1595"/>
      <c r="D8" s="1596"/>
      <c r="E8" s="1597"/>
      <c r="F8" s="1597"/>
      <c r="G8" s="1597"/>
      <c r="H8" s="1598"/>
      <c r="I8" s="1595"/>
      <c r="J8" s="1595"/>
      <c r="K8" s="1596"/>
      <c r="L8" s="1597"/>
      <c r="M8" s="1597"/>
      <c r="N8" s="1176" t="s">
        <v>762</v>
      </c>
      <c r="O8" s="1599">
        <v>8</v>
      </c>
      <c r="P8" s="1599">
        <v>4</v>
      </c>
      <c r="Q8" s="1600">
        <v>4</v>
      </c>
      <c r="R8" s="1592"/>
      <c r="S8" s="1592"/>
      <c r="T8" s="1592"/>
      <c r="U8" s="1592"/>
      <c r="V8" s="1592"/>
      <c r="W8" s="1592"/>
    </row>
    <row r="9" spans="1:23" ht="16.149999999999999" customHeight="1" thickBot="1">
      <c r="A9" s="1593"/>
      <c r="B9" s="1594"/>
      <c r="C9" s="1595"/>
      <c r="D9" s="1596"/>
      <c r="E9" s="1597"/>
      <c r="F9" s="1597"/>
      <c r="G9" s="1597"/>
      <c r="H9" s="1598"/>
      <c r="I9" s="1595"/>
      <c r="J9" s="1595"/>
      <c r="K9" s="1596"/>
      <c r="L9" s="1597"/>
      <c r="M9" s="1597"/>
      <c r="N9" s="1176" t="s">
        <v>763</v>
      </c>
      <c r="O9" s="1601">
        <v>11.5</v>
      </c>
      <c r="P9" s="1602">
        <v>12</v>
      </c>
      <c r="Q9" s="1603">
        <v>12.5</v>
      </c>
      <c r="R9" s="1592"/>
      <c r="S9" s="1592"/>
      <c r="T9" s="1592"/>
      <c r="U9" s="1592"/>
      <c r="V9" s="1592"/>
      <c r="W9" s="1592"/>
    </row>
    <row r="10" spans="1:23" ht="13.5" thickBot="1">
      <c r="A10" s="1593" t="s">
        <v>11</v>
      </c>
      <c r="B10" s="103" t="s">
        <v>11</v>
      </c>
      <c r="C10" s="3181" t="s">
        <v>764</v>
      </c>
      <c r="D10" s="3181"/>
      <c r="E10" s="3181"/>
      <c r="F10" s="3181"/>
      <c r="G10" s="3181"/>
      <c r="H10" s="3181"/>
      <c r="I10" s="3181"/>
      <c r="J10" s="3181"/>
      <c r="K10" s="3181"/>
      <c r="L10" s="3181"/>
      <c r="M10" s="3181"/>
      <c r="N10" s="3181"/>
      <c r="O10" s="3181"/>
      <c r="P10" s="3181"/>
      <c r="Q10" s="3182"/>
      <c r="R10" s="1592"/>
      <c r="S10" s="1592"/>
      <c r="T10" s="1592"/>
      <c r="U10" s="1592"/>
      <c r="V10" s="1592"/>
      <c r="W10" s="1592"/>
    </row>
    <row r="11" spans="1:23">
      <c r="A11" s="3166" t="s">
        <v>11</v>
      </c>
      <c r="B11" s="3170" t="s">
        <v>11</v>
      </c>
      <c r="C11" s="2621" t="s">
        <v>11</v>
      </c>
      <c r="D11" s="2536" t="s">
        <v>765</v>
      </c>
      <c r="E11" s="2624" t="s">
        <v>39</v>
      </c>
      <c r="F11" s="3203" t="s">
        <v>766</v>
      </c>
      <c r="G11" s="1604" t="s">
        <v>35</v>
      </c>
      <c r="H11" s="1605">
        <f>I11+K11</f>
        <v>60</v>
      </c>
      <c r="I11" s="1606">
        <v>60</v>
      </c>
      <c r="J11" s="1606">
        <v>0</v>
      </c>
      <c r="K11" s="1607">
        <v>0</v>
      </c>
      <c r="L11" s="1608">
        <v>70</v>
      </c>
      <c r="M11" s="1608">
        <v>70</v>
      </c>
      <c r="N11" s="1609" t="s">
        <v>767</v>
      </c>
      <c r="O11" s="1610">
        <v>36</v>
      </c>
      <c r="P11" s="1610">
        <v>36</v>
      </c>
      <c r="Q11" s="1611">
        <v>36</v>
      </c>
      <c r="R11" s="1592"/>
      <c r="S11" s="1592"/>
      <c r="T11" s="1592"/>
      <c r="U11" s="1592"/>
      <c r="V11" s="1592"/>
      <c r="W11" s="1592"/>
    </row>
    <row r="12" spans="1:23" ht="24.75" thickBot="1">
      <c r="A12" s="3168"/>
      <c r="B12" s="3172"/>
      <c r="C12" s="3174"/>
      <c r="D12" s="2537"/>
      <c r="E12" s="2626"/>
      <c r="F12" s="3179"/>
      <c r="G12" s="1341"/>
      <c r="H12" s="1354"/>
      <c r="I12" s="1612"/>
      <c r="J12" s="1612"/>
      <c r="K12" s="1613"/>
      <c r="L12" s="1346"/>
      <c r="M12" s="1346"/>
      <c r="N12" s="1614" t="s">
        <v>768</v>
      </c>
      <c r="O12" s="1615">
        <v>600</v>
      </c>
      <c r="P12" s="1615">
        <v>600</v>
      </c>
      <c r="Q12" s="65">
        <v>600</v>
      </c>
      <c r="R12" s="1592"/>
      <c r="S12" s="1592"/>
      <c r="T12" s="1616"/>
      <c r="U12" s="1592"/>
      <c r="V12" s="1592"/>
      <c r="W12" s="1592"/>
    </row>
    <row r="13" spans="1:23" ht="13.5" thickBot="1">
      <c r="A13" s="3169"/>
      <c r="B13" s="3173"/>
      <c r="C13" s="2623"/>
      <c r="D13" s="2538"/>
      <c r="E13" s="2627"/>
      <c r="F13" s="3180"/>
      <c r="G13" s="61" t="s">
        <v>12</v>
      </c>
      <c r="H13" s="1617">
        <f t="shared" ref="H13:M13" si="0">H11+H12</f>
        <v>60</v>
      </c>
      <c r="I13" s="1618">
        <f t="shared" si="0"/>
        <v>60</v>
      </c>
      <c r="J13" s="1618">
        <f t="shared" si="0"/>
        <v>0</v>
      </c>
      <c r="K13" s="1619">
        <f t="shared" si="0"/>
        <v>0</v>
      </c>
      <c r="L13" s="1620">
        <f t="shared" si="0"/>
        <v>70</v>
      </c>
      <c r="M13" s="1620">
        <f t="shared" si="0"/>
        <v>70</v>
      </c>
      <c r="N13" s="1614"/>
      <c r="O13" s="175"/>
      <c r="P13" s="175"/>
      <c r="Q13" s="1621"/>
      <c r="R13" s="1592"/>
      <c r="S13" s="1592"/>
      <c r="T13" s="1616"/>
      <c r="U13" s="1592"/>
      <c r="V13" s="1592"/>
      <c r="W13" s="1592"/>
    </row>
    <row r="14" spans="1:23">
      <c r="A14" s="3166" t="s">
        <v>11</v>
      </c>
      <c r="B14" s="3170" t="s">
        <v>11</v>
      </c>
      <c r="C14" s="2621" t="s">
        <v>13</v>
      </c>
      <c r="D14" s="2439" t="s">
        <v>769</v>
      </c>
      <c r="E14" s="2624" t="s">
        <v>39</v>
      </c>
      <c r="F14" s="3203" t="s">
        <v>770</v>
      </c>
      <c r="G14" s="1622" t="s">
        <v>35</v>
      </c>
      <c r="H14" s="1605">
        <f>I14+K14</f>
        <v>0</v>
      </c>
      <c r="I14" s="1623">
        <v>0</v>
      </c>
      <c r="J14" s="1623">
        <v>0</v>
      </c>
      <c r="K14" s="1624">
        <v>0</v>
      </c>
      <c r="L14" s="1625">
        <v>0</v>
      </c>
      <c r="M14" s="1625">
        <v>0</v>
      </c>
      <c r="N14" s="3205" t="s">
        <v>771</v>
      </c>
      <c r="O14" s="1626" t="s">
        <v>40</v>
      </c>
      <c r="P14" s="1626" t="s">
        <v>40</v>
      </c>
      <c r="Q14" s="1627" t="s">
        <v>40</v>
      </c>
      <c r="R14" s="1592"/>
      <c r="S14" s="1592"/>
      <c r="T14" s="1616"/>
      <c r="U14" s="1592"/>
      <c r="V14" s="1592"/>
      <c r="W14" s="1592"/>
    </row>
    <row r="15" spans="1:23" ht="13.5" thickBot="1">
      <c r="A15" s="3169"/>
      <c r="B15" s="3173"/>
      <c r="C15" s="2623"/>
      <c r="D15" s="2440"/>
      <c r="E15" s="2627"/>
      <c r="F15" s="3180"/>
      <c r="G15" s="61" t="s">
        <v>12</v>
      </c>
      <c r="H15" s="1628">
        <f t="shared" ref="H15:M15" si="1">H14*1</f>
        <v>0</v>
      </c>
      <c r="I15" s="1628">
        <f>0</f>
        <v>0</v>
      </c>
      <c r="J15" s="1628">
        <f t="shared" si="1"/>
        <v>0</v>
      </c>
      <c r="K15" s="1629">
        <f t="shared" si="1"/>
        <v>0</v>
      </c>
      <c r="L15" s="1630">
        <f t="shared" si="1"/>
        <v>0</v>
      </c>
      <c r="M15" s="1630">
        <f t="shared" si="1"/>
        <v>0</v>
      </c>
      <c r="N15" s="3206"/>
      <c r="O15" s="1631"/>
      <c r="P15" s="1631"/>
      <c r="Q15" s="1632"/>
      <c r="R15" s="1592"/>
      <c r="S15" s="1592"/>
      <c r="T15" s="1616"/>
      <c r="U15" s="1592"/>
      <c r="V15" s="1592"/>
      <c r="W15" s="1592"/>
    </row>
    <row r="16" spans="1:23">
      <c r="A16" s="1593" t="s">
        <v>11</v>
      </c>
      <c r="B16" s="119" t="s">
        <v>11</v>
      </c>
      <c r="C16" s="2741" t="s">
        <v>33</v>
      </c>
      <c r="D16" s="2439" t="s">
        <v>772</v>
      </c>
      <c r="E16" s="2624" t="s">
        <v>39</v>
      </c>
      <c r="F16" s="3207" t="s">
        <v>773</v>
      </c>
      <c r="G16" s="517" t="s">
        <v>35</v>
      </c>
      <c r="H16" s="514">
        <f>I16+K16</f>
        <v>5</v>
      </c>
      <c r="I16" s="515">
        <v>5</v>
      </c>
      <c r="J16" s="515">
        <v>0</v>
      </c>
      <c r="K16" s="1337">
        <v>0</v>
      </c>
      <c r="L16" s="1338">
        <v>10</v>
      </c>
      <c r="M16" s="564">
        <v>10</v>
      </c>
      <c r="N16" s="3209" t="s">
        <v>774</v>
      </c>
      <c r="O16" s="1626" t="s">
        <v>40</v>
      </c>
      <c r="P16" s="1626" t="s">
        <v>40</v>
      </c>
      <c r="Q16" s="1627" t="s">
        <v>40</v>
      </c>
      <c r="R16" s="1592"/>
      <c r="S16" s="1592"/>
      <c r="T16" s="1616"/>
      <c r="U16" s="1592"/>
      <c r="V16" s="1592"/>
      <c r="W16" s="1592"/>
    </row>
    <row r="17" spans="1:23">
      <c r="A17" s="1634"/>
      <c r="B17" s="982"/>
      <c r="C17" s="2622"/>
      <c r="D17" s="2464"/>
      <c r="E17" s="2626"/>
      <c r="F17" s="3204"/>
      <c r="G17" s="1341"/>
      <c r="H17" s="1342"/>
      <c r="I17" s="1343"/>
      <c r="J17" s="1343"/>
      <c r="K17" s="1344"/>
      <c r="L17" s="1349"/>
      <c r="M17" s="1350"/>
      <c r="N17" s="3210"/>
      <c r="O17" s="1185"/>
      <c r="P17" s="1185"/>
      <c r="Q17" s="1635"/>
      <c r="R17" s="1592"/>
      <c r="S17" s="1592"/>
      <c r="T17" s="1616"/>
      <c r="U17" s="1592"/>
      <c r="V17" s="1592"/>
      <c r="W17" s="1592"/>
    </row>
    <row r="18" spans="1:23" ht="13.5" thickBot="1">
      <c r="A18" s="1636"/>
      <c r="B18" s="127"/>
      <c r="C18" s="2742"/>
      <c r="D18" s="2440"/>
      <c r="E18" s="2627"/>
      <c r="F18" s="3208"/>
      <c r="G18" s="61" t="s">
        <v>12</v>
      </c>
      <c r="H18" s="1638">
        <f t="shared" ref="H18:M18" si="2">H16*1</f>
        <v>5</v>
      </c>
      <c r="I18" s="1638">
        <f t="shared" si="2"/>
        <v>5</v>
      </c>
      <c r="J18" s="1638">
        <f t="shared" si="2"/>
        <v>0</v>
      </c>
      <c r="K18" s="1639">
        <f t="shared" si="2"/>
        <v>0</v>
      </c>
      <c r="L18" s="1620">
        <f t="shared" si="2"/>
        <v>10</v>
      </c>
      <c r="M18" s="1620">
        <f t="shared" si="2"/>
        <v>10</v>
      </c>
      <c r="N18" s="1614"/>
      <c r="O18" s="175"/>
      <c r="P18" s="175"/>
      <c r="Q18" s="1621"/>
      <c r="R18" s="1592"/>
      <c r="S18" s="1592"/>
      <c r="T18" s="1616"/>
      <c r="U18" s="1592"/>
      <c r="V18" s="1592"/>
      <c r="W18" s="1592"/>
    </row>
    <row r="19" spans="1:23" ht="13.5" thickBot="1">
      <c r="A19" s="1640" t="s">
        <v>11</v>
      </c>
      <c r="B19" s="1641" t="s">
        <v>11</v>
      </c>
      <c r="C19" s="3200" t="s">
        <v>14</v>
      </c>
      <c r="D19" s="3201"/>
      <c r="E19" s="3201"/>
      <c r="F19" s="3201"/>
      <c r="G19" s="3202"/>
      <c r="H19" s="1642">
        <f t="shared" ref="H19:M19" si="3">H18+H13+H15</f>
        <v>65</v>
      </c>
      <c r="I19" s="1642">
        <f t="shared" si="3"/>
        <v>65</v>
      </c>
      <c r="J19" s="1642">
        <f t="shared" si="3"/>
        <v>0</v>
      </c>
      <c r="K19" s="1643">
        <f t="shared" si="3"/>
        <v>0</v>
      </c>
      <c r="L19" s="1644">
        <f t="shared" si="3"/>
        <v>80</v>
      </c>
      <c r="M19" s="1644">
        <f t="shared" si="3"/>
        <v>80</v>
      </c>
      <c r="N19" s="1645"/>
      <c r="O19" s="1646"/>
      <c r="P19" s="1646"/>
      <c r="Q19" s="1647"/>
      <c r="R19" s="1592"/>
      <c r="S19" s="1592"/>
      <c r="T19" s="1592"/>
      <c r="U19" s="1592"/>
      <c r="V19" s="1592"/>
      <c r="W19" s="1592"/>
    </row>
    <row r="20" spans="1:23" ht="13.5" thickBot="1">
      <c r="A20" s="32" t="s">
        <v>11</v>
      </c>
      <c r="B20" s="33" t="s">
        <v>13</v>
      </c>
      <c r="C20" s="2639" t="s">
        <v>775</v>
      </c>
      <c r="D20" s="2640"/>
      <c r="E20" s="2640"/>
      <c r="F20" s="2640"/>
      <c r="G20" s="2640"/>
      <c r="H20" s="2640"/>
      <c r="I20" s="2640"/>
      <c r="J20" s="2640"/>
      <c r="K20" s="2640"/>
      <c r="L20" s="2640"/>
      <c r="M20" s="2640"/>
      <c r="N20" s="2640"/>
      <c r="O20" s="2640"/>
      <c r="P20" s="2640"/>
      <c r="Q20" s="2641"/>
      <c r="R20" s="1592"/>
      <c r="S20" s="1592"/>
      <c r="T20" s="1592"/>
      <c r="U20" s="1592"/>
      <c r="V20" s="1592"/>
      <c r="W20" s="1592"/>
    </row>
    <row r="21" spans="1:23">
      <c r="A21" s="2615" t="s">
        <v>11</v>
      </c>
      <c r="B21" s="2618" t="s">
        <v>13</v>
      </c>
      <c r="C21" s="2621" t="s">
        <v>11</v>
      </c>
      <c r="D21" s="2486" t="s">
        <v>776</v>
      </c>
      <c r="E21" s="2624" t="s">
        <v>39</v>
      </c>
      <c r="F21" s="3203" t="s">
        <v>766</v>
      </c>
      <c r="G21" s="2056" t="s">
        <v>35</v>
      </c>
      <c r="H21" s="2057">
        <f>I21+K21</f>
        <v>13</v>
      </c>
      <c r="I21" s="2058">
        <v>13</v>
      </c>
      <c r="J21" s="556">
        <v>0</v>
      </c>
      <c r="K21" s="1648">
        <v>0</v>
      </c>
      <c r="L21" s="1649">
        <v>30</v>
      </c>
      <c r="M21" s="1650">
        <v>30</v>
      </c>
      <c r="N21" s="1651"/>
      <c r="O21" s="690"/>
      <c r="P21" s="690"/>
      <c r="Q21" s="691"/>
      <c r="R21" s="1592"/>
      <c r="S21" s="1592"/>
      <c r="T21" s="1616"/>
      <c r="U21" s="1592"/>
      <c r="V21" s="1592"/>
      <c r="W21" s="1592"/>
    </row>
    <row r="22" spans="1:23">
      <c r="A22" s="2616"/>
      <c r="B22" s="2619"/>
      <c r="C22" s="2622"/>
      <c r="D22" s="2495"/>
      <c r="E22" s="2625"/>
      <c r="F22" s="3204"/>
      <c r="G22" s="1652"/>
      <c r="H22" s="572"/>
      <c r="I22" s="557"/>
      <c r="J22" s="1384"/>
      <c r="K22" s="1653"/>
      <c r="L22" s="1654"/>
      <c r="M22" s="1385"/>
      <c r="N22" s="1655" t="s">
        <v>777</v>
      </c>
      <c r="O22" s="1656">
        <v>5</v>
      </c>
      <c r="P22" s="1656">
        <v>5</v>
      </c>
      <c r="Q22" s="1657">
        <v>6</v>
      </c>
      <c r="R22" s="1592"/>
      <c r="S22" s="1592"/>
      <c r="T22" s="1616"/>
      <c r="U22" s="1592"/>
      <c r="V22" s="1592"/>
      <c r="W22" s="1592"/>
    </row>
    <row r="23" spans="1:23">
      <c r="A23" s="2616"/>
      <c r="B23" s="2619"/>
      <c r="C23" s="2622"/>
      <c r="D23" s="2495"/>
      <c r="E23" s="2625"/>
      <c r="F23" s="3204"/>
      <c r="G23" s="1652"/>
      <c r="H23" s="572"/>
      <c r="I23" s="557"/>
      <c r="J23" s="1384"/>
      <c r="K23" s="1653"/>
      <c r="L23" s="1654"/>
      <c r="M23" s="1385"/>
      <c r="N23" s="1658" t="s">
        <v>778</v>
      </c>
      <c r="O23" s="1659">
        <v>5</v>
      </c>
      <c r="P23" s="1659">
        <v>5</v>
      </c>
      <c r="Q23" s="1660">
        <v>6</v>
      </c>
      <c r="R23" s="1592"/>
      <c r="S23" s="1592"/>
      <c r="T23" s="1616"/>
      <c r="U23" s="1592"/>
      <c r="V23" s="1592"/>
      <c r="W23" s="1592"/>
    </row>
    <row r="24" spans="1:23" ht="24">
      <c r="A24" s="2616"/>
      <c r="B24" s="2619"/>
      <c r="C24" s="2622"/>
      <c r="D24" s="2495"/>
      <c r="E24" s="2625"/>
      <c r="F24" s="3204"/>
      <c r="G24" s="1652"/>
      <c r="H24" s="572"/>
      <c r="I24" s="557"/>
      <c r="J24" s="1384"/>
      <c r="K24" s="1653"/>
      <c r="L24" s="1654"/>
      <c r="M24" s="1385"/>
      <c r="N24" s="1661" t="s">
        <v>779</v>
      </c>
      <c r="O24" s="1656">
        <v>2</v>
      </c>
      <c r="P24" s="1656">
        <v>2</v>
      </c>
      <c r="Q24" s="1657">
        <v>2</v>
      </c>
      <c r="R24" s="1592"/>
      <c r="S24" s="1592"/>
      <c r="T24" s="1616"/>
      <c r="U24" s="1592"/>
      <c r="V24" s="1592"/>
      <c r="W24" s="1592"/>
    </row>
    <row r="25" spans="1:23" ht="24.75" thickBot="1">
      <c r="A25" s="2616"/>
      <c r="B25" s="2619"/>
      <c r="C25" s="2622"/>
      <c r="D25" s="2495"/>
      <c r="E25" s="2625"/>
      <c r="F25" s="3204"/>
      <c r="G25" s="1662"/>
      <c r="H25" s="1663"/>
      <c r="I25" s="1664"/>
      <c r="J25" s="1665"/>
      <c r="K25" s="1666"/>
      <c r="L25" s="1667"/>
      <c r="M25" s="1668"/>
      <c r="N25" s="1669" t="s">
        <v>780</v>
      </c>
      <c r="O25" s="1656">
        <v>2</v>
      </c>
      <c r="P25" s="1656">
        <v>2</v>
      </c>
      <c r="Q25" s="1657">
        <v>2</v>
      </c>
      <c r="R25" s="1592"/>
      <c r="S25" s="1592"/>
      <c r="T25" s="1616"/>
      <c r="U25" s="1592"/>
      <c r="V25" s="1592"/>
      <c r="W25" s="1592"/>
    </row>
    <row r="26" spans="1:23" ht="13.5" thickBot="1">
      <c r="A26" s="2617"/>
      <c r="B26" s="2620"/>
      <c r="C26" s="2623"/>
      <c r="D26" s="2487"/>
      <c r="E26" s="2627"/>
      <c r="F26" s="3180"/>
      <c r="G26" s="1670" t="s">
        <v>12</v>
      </c>
      <c r="H26" s="1671">
        <f t="shared" ref="H26:M26" si="4">H21*1</f>
        <v>13</v>
      </c>
      <c r="I26" s="1672">
        <f t="shared" si="4"/>
        <v>13</v>
      </c>
      <c r="J26" s="1672">
        <f t="shared" si="4"/>
        <v>0</v>
      </c>
      <c r="K26" s="1672">
        <f t="shared" si="4"/>
        <v>0</v>
      </c>
      <c r="L26" s="1672">
        <f t="shared" si="4"/>
        <v>30</v>
      </c>
      <c r="M26" s="1672">
        <f t="shared" si="4"/>
        <v>30</v>
      </c>
      <c r="N26" s="1673"/>
      <c r="O26" s="811"/>
      <c r="P26" s="541"/>
      <c r="Q26" s="810"/>
      <c r="R26" s="1592"/>
      <c r="S26" s="1592"/>
      <c r="T26" s="1616"/>
      <c r="U26" s="1592"/>
      <c r="V26" s="1592"/>
      <c r="W26" s="1592"/>
    </row>
    <row r="27" spans="1:23">
      <c r="A27" s="2615" t="s">
        <v>11</v>
      </c>
      <c r="B27" s="2618" t="s">
        <v>13</v>
      </c>
      <c r="C27" s="2621" t="s">
        <v>13</v>
      </c>
      <c r="D27" s="2486" t="s">
        <v>781</v>
      </c>
      <c r="E27" s="2624" t="s">
        <v>39</v>
      </c>
      <c r="F27" s="3198" t="s">
        <v>766</v>
      </c>
      <c r="G27" s="520" t="s">
        <v>35</v>
      </c>
      <c r="H27" s="527">
        <v>0</v>
      </c>
      <c r="I27" s="521">
        <v>0</v>
      </c>
      <c r="J27" s="1393"/>
      <c r="K27" s="528">
        <v>0</v>
      </c>
      <c r="L27" s="571">
        <v>0</v>
      </c>
      <c r="M27" s="523">
        <v>0</v>
      </c>
      <c r="N27" s="1674"/>
      <c r="O27" s="690" t="s">
        <v>40</v>
      </c>
      <c r="P27" s="690" t="s">
        <v>40</v>
      </c>
      <c r="Q27" s="691" t="s">
        <v>40</v>
      </c>
      <c r="R27" s="1592"/>
      <c r="S27" s="1592"/>
      <c r="T27" s="1616"/>
      <c r="U27" s="1592"/>
      <c r="V27" s="1592"/>
      <c r="W27" s="1592"/>
    </row>
    <row r="28" spans="1:23" ht="13.5" thickBot="1">
      <c r="A28" s="2617"/>
      <c r="B28" s="2620"/>
      <c r="C28" s="2623"/>
      <c r="D28" s="2487"/>
      <c r="E28" s="2627"/>
      <c r="F28" s="3199"/>
      <c r="G28" s="45" t="s">
        <v>12</v>
      </c>
      <c r="H28" s="1675">
        <f>H27*1</f>
        <v>0</v>
      </c>
      <c r="I28" s="1675">
        <f>SUM(I27:I27)</f>
        <v>0</v>
      </c>
      <c r="J28" s="1676"/>
      <c r="K28" s="1677">
        <f>SUM(K27:K27)</f>
        <v>0</v>
      </c>
      <c r="L28" s="1677">
        <f>SUM(L27:L27)</f>
        <v>0</v>
      </c>
      <c r="M28" s="1677">
        <f>SUM(M27:M27)</f>
        <v>0</v>
      </c>
      <c r="N28" s="1673"/>
      <c r="O28" s="811"/>
      <c r="P28" s="541"/>
      <c r="Q28" s="810"/>
      <c r="R28" s="1592"/>
      <c r="S28" s="1592"/>
      <c r="T28" s="1616"/>
      <c r="U28" s="1592"/>
      <c r="V28" s="1592"/>
      <c r="W28" s="1592"/>
    </row>
    <row r="29" spans="1:23" ht="13.5" thickBot="1">
      <c r="A29" s="99" t="s">
        <v>11</v>
      </c>
      <c r="B29" s="86" t="s">
        <v>13</v>
      </c>
      <c r="C29" s="2632" t="s">
        <v>14</v>
      </c>
      <c r="D29" s="2633"/>
      <c r="E29" s="2633"/>
      <c r="F29" s="2633"/>
      <c r="G29" s="2634"/>
      <c r="H29" s="1678">
        <f t="shared" ref="H29:M29" si="5">H28+H26</f>
        <v>13</v>
      </c>
      <c r="I29" s="1678">
        <f t="shared" si="5"/>
        <v>13</v>
      </c>
      <c r="J29" s="1678">
        <f t="shared" si="5"/>
        <v>0</v>
      </c>
      <c r="K29" s="1678">
        <f t="shared" si="5"/>
        <v>0</v>
      </c>
      <c r="L29" s="1678">
        <f t="shared" si="5"/>
        <v>30</v>
      </c>
      <c r="M29" s="1678">
        <f t="shared" si="5"/>
        <v>30</v>
      </c>
      <c r="N29" s="87"/>
      <c r="O29" s="151"/>
      <c r="P29" s="151"/>
      <c r="Q29" s="152"/>
      <c r="R29" s="1592"/>
      <c r="S29" s="1592"/>
      <c r="T29" s="1592"/>
      <c r="U29" s="1592"/>
      <c r="V29" s="1592"/>
      <c r="W29" s="1592"/>
    </row>
    <row r="30" spans="1:23" ht="13.5" thickBot="1">
      <c r="A30" s="32" t="s">
        <v>11</v>
      </c>
      <c r="B30" s="33" t="s">
        <v>33</v>
      </c>
      <c r="C30" s="3193" t="s">
        <v>782</v>
      </c>
      <c r="D30" s="3194"/>
      <c r="E30" s="3194"/>
      <c r="F30" s="3194"/>
      <c r="G30" s="3194"/>
      <c r="H30" s="3194"/>
      <c r="I30" s="3194"/>
      <c r="J30" s="3194"/>
      <c r="K30" s="3194"/>
      <c r="L30" s="3194"/>
      <c r="M30" s="3194"/>
      <c r="N30" s="3194"/>
      <c r="O30" s="3194"/>
      <c r="P30" s="3194"/>
      <c r="Q30" s="3195"/>
      <c r="R30" s="1592"/>
      <c r="S30" s="1592"/>
      <c r="T30" s="1592"/>
      <c r="U30" s="1592"/>
      <c r="V30" s="1592"/>
      <c r="W30" s="1592"/>
    </row>
    <row r="31" spans="1:23">
      <c r="A31" s="1593" t="s">
        <v>11</v>
      </c>
      <c r="B31" s="119" t="s">
        <v>33</v>
      </c>
      <c r="C31" s="3185" t="s">
        <v>11</v>
      </c>
      <c r="D31" s="2439" t="s">
        <v>783</v>
      </c>
      <c r="E31" s="2624" t="s">
        <v>39</v>
      </c>
      <c r="F31" s="2723" t="s">
        <v>766</v>
      </c>
      <c r="G31" s="3196" t="s">
        <v>35</v>
      </c>
      <c r="H31" s="1679">
        <f>I31+K31</f>
        <v>15</v>
      </c>
      <c r="I31" s="1680">
        <v>15</v>
      </c>
      <c r="J31" s="521">
        <v>0</v>
      </c>
      <c r="K31" s="522">
        <v>0</v>
      </c>
      <c r="L31" s="1380">
        <v>45</v>
      </c>
      <c r="M31" s="522">
        <v>45</v>
      </c>
      <c r="N31" s="1681" t="s">
        <v>784</v>
      </c>
      <c r="O31" s="1682" t="s">
        <v>40</v>
      </c>
      <c r="P31" s="1682" t="s">
        <v>40</v>
      </c>
      <c r="Q31" s="1683" t="s">
        <v>40</v>
      </c>
      <c r="R31" s="1592"/>
      <c r="S31" s="1592"/>
      <c r="T31" s="1616"/>
      <c r="U31" s="1592"/>
      <c r="V31" s="1592"/>
      <c r="W31" s="1592"/>
    </row>
    <row r="32" spans="1:23">
      <c r="A32" s="1634"/>
      <c r="B32" s="982"/>
      <c r="C32" s="3189"/>
      <c r="D32" s="2464"/>
      <c r="E32" s="2626"/>
      <c r="F32" s="3190"/>
      <c r="G32" s="3197"/>
      <c r="H32" s="2059"/>
      <c r="I32" s="2060"/>
      <c r="J32" s="1685"/>
      <c r="K32" s="1686"/>
      <c r="L32" s="1687"/>
      <c r="M32" s="1686"/>
      <c r="N32" s="1688"/>
      <c r="O32" s="1689"/>
      <c r="P32" s="1689"/>
      <c r="Q32" s="1690"/>
      <c r="R32" s="1592"/>
      <c r="S32" s="1592"/>
      <c r="T32" s="1616"/>
      <c r="U32" s="1592"/>
      <c r="V32" s="1592"/>
      <c r="W32" s="1592"/>
    </row>
    <row r="33" spans="1:23" ht="13.5" thickBot="1">
      <c r="A33" s="1691"/>
      <c r="B33" s="127"/>
      <c r="C33" s="3186"/>
      <c r="D33" s="2440"/>
      <c r="E33" s="2627"/>
      <c r="F33" s="3188"/>
      <c r="G33" s="1670" t="s">
        <v>12</v>
      </c>
      <c r="H33" s="1671">
        <f>H31</f>
        <v>15</v>
      </c>
      <c r="I33" s="1692">
        <f>I31</f>
        <v>15</v>
      </c>
      <c r="J33" s="1692">
        <f>J31</f>
        <v>0</v>
      </c>
      <c r="K33" s="1693">
        <f>K31</f>
        <v>0</v>
      </c>
      <c r="L33" s="1694">
        <f>L31*1</f>
        <v>45</v>
      </c>
      <c r="M33" s="1693">
        <f>M31*1</f>
        <v>45</v>
      </c>
      <c r="N33" s="1695"/>
      <c r="O33" s="1696"/>
      <c r="P33" s="1696"/>
      <c r="Q33" s="1697"/>
      <c r="R33" s="1592"/>
      <c r="S33" s="1592"/>
      <c r="T33" s="1616"/>
      <c r="U33" s="1592"/>
      <c r="V33" s="1592"/>
      <c r="W33" s="1592"/>
    </row>
    <row r="34" spans="1:23">
      <c r="A34" s="1593" t="s">
        <v>11</v>
      </c>
      <c r="B34" s="119" t="s">
        <v>33</v>
      </c>
      <c r="C34" s="3185" t="s">
        <v>13</v>
      </c>
      <c r="D34" s="2439" t="s">
        <v>785</v>
      </c>
      <c r="E34" s="2624" t="s">
        <v>39</v>
      </c>
      <c r="F34" s="2723" t="s">
        <v>766</v>
      </c>
      <c r="G34" s="2469" t="s">
        <v>35</v>
      </c>
      <c r="H34" s="533">
        <f>I34+K34</f>
        <v>0</v>
      </c>
      <c r="I34" s="1698">
        <v>0</v>
      </c>
      <c r="J34" s="521">
        <v>0</v>
      </c>
      <c r="K34" s="522">
        <v>0</v>
      </c>
      <c r="L34" s="523">
        <v>0</v>
      </c>
      <c r="M34" s="523">
        <v>35</v>
      </c>
      <c r="N34" s="1681" t="s">
        <v>786</v>
      </c>
      <c r="O34" s="1682">
        <v>0</v>
      </c>
      <c r="P34" s="1682">
        <v>0</v>
      </c>
      <c r="Q34" s="1683">
        <v>1</v>
      </c>
      <c r="R34" s="1592"/>
      <c r="S34" s="1592"/>
      <c r="T34" s="1616"/>
      <c r="U34" s="1592"/>
      <c r="V34" s="1592"/>
      <c r="W34" s="1592"/>
    </row>
    <row r="35" spans="1:23">
      <c r="A35" s="1634"/>
      <c r="B35" s="982"/>
      <c r="C35" s="3189"/>
      <c r="D35" s="2464"/>
      <c r="E35" s="2626"/>
      <c r="F35" s="3190"/>
      <c r="G35" s="3191"/>
      <c r="H35" s="1684"/>
      <c r="I35" s="1685"/>
      <c r="J35" s="1685"/>
      <c r="K35" s="1686"/>
      <c r="L35" s="1699"/>
      <c r="M35" s="1699"/>
      <c r="N35" s="1688"/>
      <c r="O35" s="1689"/>
      <c r="P35" s="1689"/>
      <c r="Q35" s="1690"/>
      <c r="R35" s="1592"/>
      <c r="S35" s="1592"/>
      <c r="T35" s="1616"/>
      <c r="U35" s="1592"/>
      <c r="V35" s="1592"/>
      <c r="W35" s="1592"/>
    </row>
    <row r="36" spans="1:23" ht="13.5" thickBot="1">
      <c r="A36" s="1691"/>
      <c r="B36" s="127"/>
      <c r="C36" s="3186"/>
      <c r="D36" s="2440"/>
      <c r="E36" s="2627"/>
      <c r="F36" s="3188"/>
      <c r="G36" s="1670" t="s">
        <v>12</v>
      </c>
      <c r="H36" s="1671">
        <f>H34</f>
        <v>0</v>
      </c>
      <c r="I36" s="1692">
        <f>I34</f>
        <v>0</v>
      </c>
      <c r="J36" s="1692">
        <f>J34</f>
        <v>0</v>
      </c>
      <c r="K36" s="1693">
        <f>K34</f>
        <v>0</v>
      </c>
      <c r="L36" s="1700">
        <f>L34*1</f>
        <v>0</v>
      </c>
      <c r="M36" s="1700">
        <f>M34*1</f>
        <v>35</v>
      </c>
      <c r="N36" s="1695"/>
      <c r="O36" s="1696"/>
      <c r="P36" s="1696"/>
      <c r="Q36" s="1697"/>
      <c r="R36" s="1592"/>
      <c r="S36" s="1592"/>
      <c r="T36" s="1616"/>
      <c r="U36" s="1592"/>
      <c r="V36" s="1592"/>
      <c r="W36" s="1592"/>
    </row>
    <row r="37" spans="1:23" ht="24">
      <c r="A37" s="1593" t="s">
        <v>11</v>
      </c>
      <c r="B37" s="119" t="s">
        <v>33</v>
      </c>
      <c r="C37" s="3185" t="s">
        <v>33</v>
      </c>
      <c r="D37" s="2439" t="s">
        <v>787</v>
      </c>
      <c r="E37" s="2624" t="s">
        <v>39</v>
      </c>
      <c r="F37" s="2723" t="s">
        <v>788</v>
      </c>
      <c r="G37" s="2042" t="s">
        <v>35</v>
      </c>
      <c r="H37" s="1679">
        <f>I37+K37</f>
        <v>43</v>
      </c>
      <c r="I37" s="1680">
        <v>43</v>
      </c>
      <c r="J37" s="521"/>
      <c r="K37" s="522">
        <v>0</v>
      </c>
      <c r="L37" s="523">
        <v>45</v>
      </c>
      <c r="M37" s="523">
        <v>45</v>
      </c>
      <c r="N37" s="1701" t="s">
        <v>789</v>
      </c>
      <c r="O37" s="1702">
        <v>4</v>
      </c>
      <c r="P37" s="1702">
        <v>3</v>
      </c>
      <c r="Q37" s="1703">
        <v>3</v>
      </c>
      <c r="R37" s="1592"/>
      <c r="S37" s="1592"/>
      <c r="T37" s="1616"/>
      <c r="U37" s="1592"/>
      <c r="V37" s="1592"/>
      <c r="W37" s="1592"/>
    </row>
    <row r="38" spans="1:23">
      <c r="A38" s="1634"/>
      <c r="B38" s="982"/>
      <c r="C38" s="3192"/>
      <c r="D38" s="2464"/>
      <c r="E38" s="2625"/>
      <c r="F38" s="2724"/>
      <c r="G38" s="1704"/>
      <c r="H38" s="570"/>
      <c r="I38" s="570"/>
      <c r="J38" s="570"/>
      <c r="K38" s="574"/>
      <c r="L38" s="1705"/>
      <c r="M38" s="1705"/>
      <c r="N38" s="178"/>
      <c r="O38" s="1706"/>
      <c r="P38" s="1706"/>
      <c r="Q38" s="1707"/>
      <c r="R38" s="1592"/>
      <c r="S38" s="1592"/>
      <c r="T38" s="1616"/>
      <c r="U38" s="1592"/>
      <c r="V38" s="1592"/>
      <c r="W38" s="1592"/>
    </row>
    <row r="39" spans="1:23" ht="13.5" thickBot="1">
      <c r="A39" s="1691"/>
      <c r="B39" s="127"/>
      <c r="C39" s="3186"/>
      <c r="D39" s="2440"/>
      <c r="E39" s="2627"/>
      <c r="F39" s="3188"/>
      <c r="G39" s="1670" t="s">
        <v>12</v>
      </c>
      <c r="H39" s="1671">
        <f>H37+H38</f>
        <v>43</v>
      </c>
      <c r="I39" s="1671">
        <f>I37</f>
        <v>43</v>
      </c>
      <c r="J39" s="1671">
        <f>J37</f>
        <v>0</v>
      </c>
      <c r="K39" s="1708">
        <f>K37</f>
        <v>0</v>
      </c>
      <c r="L39" s="1700">
        <f>L37*1</f>
        <v>45</v>
      </c>
      <c r="M39" s="1700">
        <f>M37*1</f>
        <v>45</v>
      </c>
      <c r="N39" s="1709"/>
      <c r="O39" s="1696"/>
      <c r="P39" s="1696"/>
      <c r="Q39" s="1697"/>
      <c r="R39" s="1592"/>
      <c r="S39" s="1592"/>
      <c r="T39" s="1616"/>
      <c r="U39" s="1592"/>
      <c r="V39" s="1592"/>
      <c r="W39" s="1592"/>
    </row>
    <row r="40" spans="1:23">
      <c r="A40" s="1593" t="s">
        <v>11</v>
      </c>
      <c r="B40" s="119" t="s">
        <v>33</v>
      </c>
      <c r="C40" s="3185" t="s">
        <v>34</v>
      </c>
      <c r="D40" s="3187" t="s">
        <v>790</v>
      </c>
      <c r="E40" s="2624" t="s">
        <v>39</v>
      </c>
      <c r="F40" s="2723" t="s">
        <v>773</v>
      </c>
      <c r="G40" s="1439" t="s">
        <v>35</v>
      </c>
      <c r="H40" s="533">
        <f>I40+K40</f>
        <v>14</v>
      </c>
      <c r="I40" s="521">
        <v>14</v>
      </c>
      <c r="J40" s="521"/>
      <c r="K40" s="522">
        <v>0</v>
      </c>
      <c r="L40" s="523">
        <v>15</v>
      </c>
      <c r="M40" s="523">
        <v>15</v>
      </c>
      <c r="N40" s="1710" t="s">
        <v>791</v>
      </c>
      <c r="O40" s="1682">
        <v>2</v>
      </c>
      <c r="P40" s="1682">
        <v>2</v>
      </c>
      <c r="Q40" s="1683">
        <v>2</v>
      </c>
      <c r="R40" s="1592"/>
      <c r="S40" s="1592"/>
      <c r="T40" s="1616"/>
      <c r="U40" s="1592"/>
      <c r="V40" s="1592"/>
      <c r="W40" s="1592"/>
    </row>
    <row r="41" spans="1:23" ht="13.5" thickBot="1">
      <c r="A41" s="1691"/>
      <c r="B41" s="127"/>
      <c r="C41" s="3186"/>
      <c r="D41" s="2440"/>
      <c r="E41" s="2627"/>
      <c r="F41" s="3188"/>
      <c r="G41" s="1670" t="s">
        <v>12</v>
      </c>
      <c r="H41" s="1671">
        <f>H40</f>
        <v>14</v>
      </c>
      <c r="I41" s="1671">
        <f>I40</f>
        <v>14</v>
      </c>
      <c r="J41" s="1671">
        <f>J40</f>
        <v>0</v>
      </c>
      <c r="K41" s="1671">
        <f>K40</f>
        <v>0</v>
      </c>
      <c r="L41" s="1671">
        <f>L40*1</f>
        <v>15</v>
      </c>
      <c r="M41" s="1671">
        <f>M40*1</f>
        <v>15</v>
      </c>
      <c r="N41" s="1695"/>
      <c r="O41" s="1696"/>
      <c r="P41" s="1696"/>
      <c r="Q41" s="1697"/>
      <c r="R41" s="1592"/>
      <c r="S41" s="1592"/>
      <c r="T41" s="1616"/>
      <c r="U41" s="1592"/>
      <c r="V41" s="1592"/>
      <c r="W41" s="1592"/>
    </row>
    <row r="42" spans="1:23" ht="13.5" thickBot="1">
      <c r="A42" s="1636" t="s">
        <v>11</v>
      </c>
      <c r="B42" s="117" t="s">
        <v>33</v>
      </c>
      <c r="C42" s="3159" t="s">
        <v>14</v>
      </c>
      <c r="D42" s="3160"/>
      <c r="E42" s="3160"/>
      <c r="F42" s="3160"/>
      <c r="G42" s="3160"/>
      <c r="H42" s="1711">
        <f t="shared" ref="H42:M42" si="6">H33+H41+H39+H36</f>
        <v>72</v>
      </c>
      <c r="I42" s="1711">
        <f t="shared" si="6"/>
        <v>72</v>
      </c>
      <c r="J42" s="1711">
        <f t="shared" si="6"/>
        <v>0</v>
      </c>
      <c r="K42" s="1711">
        <f t="shared" si="6"/>
        <v>0</v>
      </c>
      <c r="L42" s="1711">
        <f t="shared" si="6"/>
        <v>105</v>
      </c>
      <c r="M42" s="1711">
        <f t="shared" si="6"/>
        <v>140</v>
      </c>
      <c r="N42" s="1712"/>
      <c r="O42" s="88"/>
      <c r="P42" s="88"/>
      <c r="Q42" s="89"/>
      <c r="R42" s="490"/>
      <c r="S42" s="490"/>
      <c r="T42" s="490"/>
      <c r="U42" s="490"/>
      <c r="V42" s="490"/>
      <c r="W42" s="490"/>
    </row>
    <row r="43" spans="1:23" ht="13.5" thickBot="1">
      <c r="A43" s="32" t="s">
        <v>11</v>
      </c>
      <c r="B43" s="3161" t="s">
        <v>56</v>
      </c>
      <c r="C43" s="3162"/>
      <c r="D43" s="3162"/>
      <c r="E43" s="3162"/>
      <c r="F43" s="3162"/>
      <c r="G43" s="3162"/>
      <c r="H43" s="1713">
        <f t="shared" ref="H43:M43" si="7">H42+H29+H19</f>
        <v>150</v>
      </c>
      <c r="I43" s="1713">
        <f t="shared" si="7"/>
        <v>150</v>
      </c>
      <c r="J43" s="1713">
        <f t="shared" si="7"/>
        <v>0</v>
      </c>
      <c r="K43" s="1713">
        <f t="shared" si="7"/>
        <v>0</v>
      </c>
      <c r="L43" s="1713">
        <f t="shared" si="7"/>
        <v>215</v>
      </c>
      <c r="M43" s="1713">
        <f t="shared" si="7"/>
        <v>250</v>
      </c>
      <c r="N43" s="1714"/>
      <c r="O43" s="100"/>
      <c r="P43" s="100"/>
      <c r="Q43" s="101"/>
      <c r="R43" s="490"/>
      <c r="S43" s="490"/>
      <c r="T43" s="490"/>
      <c r="U43" s="490"/>
      <c r="V43" s="490"/>
      <c r="W43" s="490"/>
    </row>
    <row r="44" spans="1:23" ht="13.5" thickBot="1">
      <c r="A44" s="31" t="s">
        <v>13</v>
      </c>
      <c r="B44" s="2637" t="s">
        <v>792</v>
      </c>
      <c r="C44" s="2637"/>
      <c r="D44" s="2637"/>
      <c r="E44" s="2637"/>
      <c r="F44" s="2637"/>
      <c r="G44" s="2637"/>
      <c r="H44" s="2637"/>
      <c r="I44" s="2637"/>
      <c r="J44" s="2637"/>
      <c r="K44" s="2637"/>
      <c r="L44" s="2637"/>
      <c r="M44" s="2637"/>
      <c r="N44" s="2637"/>
      <c r="O44" s="2637"/>
      <c r="P44" s="2637"/>
      <c r="Q44" s="2638"/>
      <c r="R44" s="490"/>
      <c r="S44" s="490"/>
      <c r="T44" s="490"/>
      <c r="U44" s="490"/>
      <c r="V44" s="490"/>
      <c r="W44" s="490"/>
    </row>
    <row r="45" spans="1:23" ht="13.5" thickBot="1">
      <c r="A45" s="32" t="s">
        <v>13</v>
      </c>
      <c r="B45" s="33" t="s">
        <v>11</v>
      </c>
      <c r="C45" s="2676" t="s">
        <v>793</v>
      </c>
      <c r="D45" s="2676"/>
      <c r="E45" s="2676"/>
      <c r="F45" s="2676"/>
      <c r="G45" s="2676"/>
      <c r="H45" s="2676"/>
      <c r="I45" s="2676"/>
      <c r="J45" s="2676"/>
      <c r="K45" s="2676"/>
      <c r="L45" s="2676"/>
      <c r="M45" s="2676"/>
      <c r="N45" s="3181"/>
      <c r="O45" s="3181"/>
      <c r="P45" s="3181"/>
      <c r="Q45" s="3182"/>
      <c r="R45" s="490"/>
      <c r="S45" s="490"/>
      <c r="T45" s="490"/>
      <c r="U45" s="490"/>
      <c r="V45" s="490"/>
      <c r="W45" s="490"/>
    </row>
    <row r="46" spans="1:23">
      <c r="A46" s="3166" t="s">
        <v>13</v>
      </c>
      <c r="B46" s="3170" t="s">
        <v>11</v>
      </c>
      <c r="C46" s="2621" t="s">
        <v>11</v>
      </c>
      <c r="D46" s="2536" t="s">
        <v>794</v>
      </c>
      <c r="E46" s="2624" t="s">
        <v>39</v>
      </c>
      <c r="F46" s="3177" t="s">
        <v>795</v>
      </c>
      <c r="G46" s="1622" t="s">
        <v>35</v>
      </c>
      <c r="H46" s="514">
        <f>I46+K46</f>
        <v>0</v>
      </c>
      <c r="I46" s="515">
        <v>0</v>
      </c>
      <c r="J46" s="515">
        <v>0</v>
      </c>
      <c r="K46" s="1337">
        <v>0</v>
      </c>
      <c r="L46" s="1715">
        <v>0</v>
      </c>
      <c r="M46" s="1716">
        <v>0</v>
      </c>
      <c r="N46" s="3183"/>
      <c r="O46" s="1717" t="s">
        <v>40</v>
      </c>
      <c r="P46" s="1718" t="s">
        <v>40</v>
      </c>
      <c r="Q46" s="1719" t="s">
        <v>40</v>
      </c>
      <c r="R46" s="490"/>
      <c r="S46" s="490"/>
      <c r="T46" s="490"/>
      <c r="U46" s="490"/>
      <c r="V46" s="490"/>
      <c r="W46" s="490"/>
    </row>
    <row r="47" spans="1:23">
      <c r="A47" s="3168"/>
      <c r="B47" s="3172"/>
      <c r="C47" s="3174"/>
      <c r="D47" s="2537"/>
      <c r="E47" s="2626"/>
      <c r="F47" s="3179"/>
      <c r="G47" s="1330"/>
      <c r="H47" s="1331"/>
      <c r="I47" s="1332"/>
      <c r="J47" s="1332"/>
      <c r="K47" s="1720"/>
      <c r="L47" s="1323"/>
      <c r="M47" s="1325"/>
      <c r="N47" s="3184"/>
      <c r="O47" s="58"/>
      <c r="P47" s="59"/>
      <c r="Q47" s="60"/>
      <c r="R47" s="490"/>
      <c r="S47" s="490"/>
      <c r="T47" s="490"/>
      <c r="U47" s="490"/>
      <c r="V47" s="490"/>
      <c r="W47" s="490"/>
    </row>
    <row r="48" spans="1:23" ht="13.5" thickBot="1">
      <c r="A48" s="3169"/>
      <c r="B48" s="3173"/>
      <c r="C48" s="2623"/>
      <c r="D48" s="2538"/>
      <c r="E48" s="2627"/>
      <c r="F48" s="3180"/>
      <c r="G48" s="61" t="s">
        <v>12</v>
      </c>
      <c r="H48" s="1619">
        <f t="shared" ref="H48:M48" si="8">H46+H47</f>
        <v>0</v>
      </c>
      <c r="I48" s="1619">
        <f t="shared" si="8"/>
        <v>0</v>
      </c>
      <c r="J48" s="1619">
        <f t="shared" si="8"/>
        <v>0</v>
      </c>
      <c r="K48" s="1619">
        <f t="shared" si="8"/>
        <v>0</v>
      </c>
      <c r="L48" s="1721">
        <f t="shared" si="8"/>
        <v>0</v>
      </c>
      <c r="M48" s="1618">
        <f t="shared" si="8"/>
        <v>0</v>
      </c>
      <c r="N48" s="1722"/>
      <c r="O48" s="63"/>
      <c r="P48" s="64"/>
      <c r="Q48" s="65"/>
      <c r="R48" s="490"/>
      <c r="S48" s="490"/>
      <c r="T48" s="490"/>
      <c r="U48" s="490"/>
      <c r="V48" s="490"/>
      <c r="W48" s="490"/>
    </row>
    <row r="49" spans="1:23" ht="36">
      <c r="A49" s="3166" t="s">
        <v>13</v>
      </c>
      <c r="B49" s="3170" t="s">
        <v>11</v>
      </c>
      <c r="C49" s="2621" t="s">
        <v>33</v>
      </c>
      <c r="D49" s="2536" t="s">
        <v>796</v>
      </c>
      <c r="E49" s="2624" t="s">
        <v>39</v>
      </c>
      <c r="F49" s="3177" t="s">
        <v>795</v>
      </c>
      <c r="G49" s="1723" t="s">
        <v>35</v>
      </c>
      <c r="H49" s="1724">
        <f>I49+K49</f>
        <v>90</v>
      </c>
      <c r="I49" s="1606">
        <v>90</v>
      </c>
      <c r="J49" s="1606">
        <v>0</v>
      </c>
      <c r="K49" s="1606">
        <v>0</v>
      </c>
      <c r="L49" s="1725">
        <v>100</v>
      </c>
      <c r="M49" s="1726">
        <v>110</v>
      </c>
      <c r="N49" s="1727" t="s">
        <v>797</v>
      </c>
      <c r="O49" s="1728" t="s">
        <v>40</v>
      </c>
      <c r="P49" s="1729" t="s">
        <v>40</v>
      </c>
      <c r="Q49" s="1730" t="s">
        <v>40</v>
      </c>
      <c r="R49" s="490"/>
      <c r="S49" s="490"/>
      <c r="T49" s="490"/>
      <c r="U49" s="490"/>
      <c r="V49" s="490"/>
      <c r="W49" s="490"/>
    </row>
    <row r="50" spans="1:23" ht="24">
      <c r="A50" s="3167"/>
      <c r="B50" s="3171"/>
      <c r="C50" s="2622"/>
      <c r="D50" s="3175"/>
      <c r="E50" s="2625"/>
      <c r="F50" s="3178"/>
      <c r="G50" s="1732"/>
      <c r="H50" s="1733"/>
      <c r="I50" s="1344"/>
      <c r="J50" s="1344"/>
      <c r="K50" s="1344"/>
      <c r="L50" s="1734"/>
      <c r="M50" s="1735"/>
      <c r="N50" s="1736" t="s">
        <v>798</v>
      </c>
      <c r="O50" s="1737">
        <v>2</v>
      </c>
      <c r="P50" s="1738">
        <v>2</v>
      </c>
      <c r="Q50" s="1739">
        <v>2</v>
      </c>
      <c r="R50" s="490"/>
      <c r="S50" s="490"/>
      <c r="T50" s="490"/>
      <c r="U50" s="490"/>
      <c r="V50" s="490"/>
      <c r="W50" s="490"/>
    </row>
    <row r="51" spans="1:23" ht="24">
      <c r="A51" s="3167"/>
      <c r="B51" s="3171"/>
      <c r="C51" s="2622"/>
      <c r="D51" s="3175"/>
      <c r="E51" s="2625"/>
      <c r="F51" s="3178"/>
      <c r="G51" s="1732"/>
      <c r="H51" s="1733"/>
      <c r="I51" s="1344"/>
      <c r="J51" s="1344"/>
      <c r="K51" s="1344"/>
      <c r="L51" s="1734"/>
      <c r="M51" s="1735"/>
      <c r="N51" s="1736" t="s">
        <v>799</v>
      </c>
      <c r="O51" s="1737" t="s">
        <v>40</v>
      </c>
      <c r="P51" s="1738" t="s">
        <v>40</v>
      </c>
      <c r="Q51" s="1739" t="s">
        <v>40</v>
      </c>
      <c r="R51" s="490"/>
      <c r="S51" s="490"/>
      <c r="T51" s="490"/>
      <c r="U51" s="490"/>
      <c r="V51" s="490"/>
      <c r="W51" s="490"/>
    </row>
    <row r="52" spans="1:23" ht="36">
      <c r="A52" s="3168"/>
      <c r="B52" s="3172"/>
      <c r="C52" s="3174"/>
      <c r="D52" s="3175"/>
      <c r="E52" s="2626"/>
      <c r="F52" s="3179"/>
      <c r="G52" s="58"/>
      <c r="H52" s="1733"/>
      <c r="I52" s="1344"/>
      <c r="J52" s="1344"/>
      <c r="K52" s="1344"/>
      <c r="L52" s="1344"/>
      <c r="M52" s="1367"/>
      <c r="N52" s="1740" t="s">
        <v>800</v>
      </c>
      <c r="O52" s="1741" t="s">
        <v>40</v>
      </c>
      <c r="P52" s="1742" t="s">
        <v>40</v>
      </c>
      <c r="Q52" s="1743" t="s">
        <v>40</v>
      </c>
      <c r="R52" s="490"/>
      <c r="S52" s="490"/>
      <c r="T52" s="490"/>
      <c r="U52" s="490"/>
      <c r="V52" s="490"/>
      <c r="W52" s="490"/>
    </row>
    <row r="53" spans="1:23" ht="24">
      <c r="A53" s="3168"/>
      <c r="B53" s="3172"/>
      <c r="C53" s="3174"/>
      <c r="D53" s="3175"/>
      <c r="E53" s="2626"/>
      <c r="F53" s="3179"/>
      <c r="G53" s="58"/>
      <c r="H53" s="1744"/>
      <c r="I53" s="1612"/>
      <c r="J53" s="1612"/>
      <c r="K53" s="1612"/>
      <c r="L53" s="1612"/>
      <c r="M53" s="1613"/>
      <c r="N53" s="2052" t="s">
        <v>801</v>
      </c>
      <c r="O53" s="2053">
        <v>1</v>
      </c>
      <c r="P53" s="1745"/>
      <c r="Q53" s="1746"/>
      <c r="R53" s="490"/>
      <c r="S53" s="490"/>
      <c r="T53" s="490"/>
      <c r="U53" s="490"/>
      <c r="V53" s="490"/>
      <c r="W53" s="490"/>
    </row>
    <row r="54" spans="1:23" ht="13.5" thickBot="1">
      <c r="A54" s="3169"/>
      <c r="B54" s="3173"/>
      <c r="C54" s="2623"/>
      <c r="D54" s="3176"/>
      <c r="E54" s="2627"/>
      <c r="F54" s="3180"/>
      <c r="G54" s="1747" t="s">
        <v>12</v>
      </c>
      <c r="H54" s="1748">
        <f t="shared" ref="H54:M54" si="9">H49+H52</f>
        <v>90</v>
      </c>
      <c r="I54" s="1749">
        <f t="shared" si="9"/>
        <v>90</v>
      </c>
      <c r="J54" s="1749">
        <f t="shared" si="9"/>
        <v>0</v>
      </c>
      <c r="K54" s="1749">
        <f t="shared" si="9"/>
        <v>0</v>
      </c>
      <c r="L54" s="1749">
        <f t="shared" si="9"/>
        <v>100</v>
      </c>
      <c r="M54" s="1750">
        <f t="shared" si="9"/>
        <v>110</v>
      </c>
      <c r="N54" s="2054"/>
      <c r="O54" s="2055"/>
      <c r="P54" s="1751"/>
      <c r="Q54" s="1621"/>
      <c r="R54" s="490"/>
      <c r="S54" s="490"/>
      <c r="T54" s="490"/>
      <c r="U54" s="490"/>
      <c r="V54" s="490"/>
      <c r="W54" s="490"/>
    </row>
    <row r="55" spans="1:23" ht="13.5" thickBot="1">
      <c r="A55" s="1636" t="s">
        <v>13</v>
      </c>
      <c r="B55" s="117" t="s">
        <v>11</v>
      </c>
      <c r="C55" s="3159" t="s">
        <v>14</v>
      </c>
      <c r="D55" s="3160"/>
      <c r="E55" s="3160"/>
      <c r="F55" s="3160"/>
      <c r="G55" s="3160"/>
      <c r="H55" s="1752">
        <f t="shared" ref="H55:M55" si="10">H54+H48</f>
        <v>90</v>
      </c>
      <c r="I55" s="1711">
        <f t="shared" si="10"/>
        <v>90</v>
      </c>
      <c r="J55" s="1711">
        <f t="shared" si="10"/>
        <v>0</v>
      </c>
      <c r="K55" s="1711">
        <f t="shared" si="10"/>
        <v>0</v>
      </c>
      <c r="L55" s="1711">
        <f t="shared" si="10"/>
        <v>100</v>
      </c>
      <c r="M55" s="1753">
        <f t="shared" si="10"/>
        <v>110</v>
      </c>
      <c r="N55" s="88"/>
      <c r="O55" s="88"/>
      <c r="P55" s="88"/>
      <c r="Q55" s="89"/>
      <c r="R55" s="490"/>
      <c r="S55" s="490"/>
      <c r="T55" s="490"/>
      <c r="U55" s="490"/>
      <c r="V55" s="490"/>
      <c r="W55" s="490"/>
    </row>
    <row r="56" spans="1:23" ht="13.5" thickBot="1">
      <c r="A56" s="32" t="s">
        <v>13</v>
      </c>
      <c r="B56" s="3161" t="s">
        <v>56</v>
      </c>
      <c r="C56" s="3162"/>
      <c r="D56" s="3162"/>
      <c r="E56" s="3162"/>
      <c r="F56" s="3162"/>
      <c r="G56" s="3162"/>
      <c r="H56" s="176">
        <f>H55*1</f>
        <v>90</v>
      </c>
      <c r="I56" s="176">
        <f t="shared" ref="I56:M56" si="11">I55*1</f>
        <v>90</v>
      </c>
      <c r="J56" s="176">
        <f t="shared" si="11"/>
        <v>0</v>
      </c>
      <c r="K56" s="176">
        <f t="shared" si="11"/>
        <v>0</v>
      </c>
      <c r="L56" s="176">
        <f t="shared" si="11"/>
        <v>100</v>
      </c>
      <c r="M56" s="176">
        <f t="shared" si="11"/>
        <v>110</v>
      </c>
      <c r="N56" s="100"/>
      <c r="O56" s="100"/>
      <c r="P56" s="100"/>
      <c r="Q56" s="101"/>
      <c r="R56" s="490"/>
      <c r="S56" s="490"/>
      <c r="T56" s="490"/>
      <c r="U56" s="490"/>
      <c r="V56" s="490"/>
      <c r="W56" s="490"/>
    </row>
    <row r="57" spans="1:23" ht="13.5" thickBot="1">
      <c r="A57" s="163" t="s">
        <v>11</v>
      </c>
      <c r="B57" s="2740" t="s">
        <v>15</v>
      </c>
      <c r="C57" s="2740"/>
      <c r="D57" s="2740"/>
      <c r="E57" s="2740"/>
      <c r="F57" s="2740"/>
      <c r="G57" s="2740"/>
      <c r="H57" s="1754">
        <f t="shared" ref="H57:M57" si="12">H56+H43</f>
        <v>240</v>
      </c>
      <c r="I57" s="1754">
        <f t="shared" si="12"/>
        <v>240</v>
      </c>
      <c r="J57" s="1754">
        <f t="shared" si="12"/>
        <v>0</v>
      </c>
      <c r="K57" s="1754">
        <f t="shared" si="12"/>
        <v>0</v>
      </c>
      <c r="L57" s="1754">
        <f t="shared" si="12"/>
        <v>315</v>
      </c>
      <c r="M57" s="1754">
        <f t="shared" si="12"/>
        <v>360</v>
      </c>
      <c r="N57" s="3163"/>
      <c r="O57" s="3163"/>
      <c r="P57" s="3163"/>
      <c r="Q57" s="3164"/>
      <c r="R57" s="1592"/>
      <c r="S57" s="1592"/>
      <c r="T57" s="1592"/>
      <c r="U57" s="1592"/>
      <c r="V57" s="1592"/>
      <c r="W57" s="1592"/>
    </row>
    <row r="58" spans="1:23">
      <c r="A58" s="1755"/>
      <c r="B58" s="1756"/>
      <c r="C58" s="1756"/>
      <c r="D58" s="1756"/>
      <c r="E58" s="1756"/>
      <c r="F58" s="1756"/>
      <c r="G58" s="1756"/>
      <c r="H58" s="1757"/>
      <c r="I58" s="1757"/>
      <c r="J58" s="1757"/>
      <c r="K58" s="1757"/>
      <c r="L58" s="1757"/>
      <c r="M58" s="1757"/>
      <c r="N58" s="540"/>
      <c r="O58" s="540"/>
      <c r="P58" s="540"/>
      <c r="Q58" s="540"/>
      <c r="R58" s="490"/>
      <c r="S58" s="490"/>
      <c r="T58" s="490"/>
      <c r="U58" s="490"/>
      <c r="V58" s="490"/>
      <c r="W58" s="490"/>
    </row>
    <row r="59" spans="1:23" s="486" customFormat="1">
      <c r="A59" s="1755"/>
      <c r="B59" s="1756"/>
      <c r="C59" s="1756"/>
      <c r="D59" s="1756"/>
      <c r="E59" s="1756"/>
      <c r="F59" s="1756"/>
      <c r="G59" s="1756"/>
      <c r="H59" s="1757"/>
      <c r="I59" s="1757"/>
      <c r="J59" s="1757"/>
      <c r="K59" s="1757"/>
      <c r="L59" s="1757"/>
      <c r="M59" s="1757"/>
      <c r="N59" s="540"/>
      <c r="O59" s="540"/>
      <c r="P59" s="540"/>
      <c r="Q59" s="540"/>
      <c r="R59" s="490"/>
      <c r="S59" s="490"/>
      <c r="T59" s="490"/>
      <c r="U59" s="490"/>
      <c r="V59" s="490"/>
      <c r="W59" s="490"/>
    </row>
    <row r="60" spans="1:23" s="486" customFormat="1">
      <c r="A60" s="1755"/>
      <c r="B60" s="1756"/>
      <c r="C60" s="1756"/>
      <c r="D60" s="1756"/>
      <c r="E60" s="1756"/>
      <c r="F60" s="1756"/>
      <c r="G60" s="1756"/>
      <c r="H60" s="1757"/>
      <c r="I60" s="1757"/>
      <c r="J60" s="1757"/>
      <c r="K60" s="1757"/>
      <c r="L60" s="1757"/>
      <c r="M60" s="1757"/>
      <c r="N60" s="540"/>
      <c r="O60" s="540"/>
      <c r="P60" s="540"/>
      <c r="Q60" s="540"/>
      <c r="R60" s="490"/>
      <c r="S60" s="490"/>
      <c r="T60" s="490"/>
      <c r="U60" s="490"/>
      <c r="V60" s="490"/>
      <c r="W60" s="490"/>
    </row>
    <row r="61" spans="1:23" s="486" customFormat="1">
      <c r="A61" s="1755"/>
      <c r="B61" s="1756"/>
      <c r="C61" s="1756"/>
      <c r="D61" s="1756"/>
      <c r="E61" s="1756"/>
      <c r="F61" s="1756"/>
      <c r="G61" s="1756"/>
      <c r="H61" s="1757"/>
      <c r="I61" s="1757"/>
      <c r="J61" s="1757"/>
      <c r="K61" s="1757"/>
      <c r="L61" s="1757"/>
      <c r="M61" s="1757"/>
      <c r="N61" s="540"/>
      <c r="O61" s="540"/>
      <c r="P61" s="540"/>
      <c r="Q61" s="540"/>
      <c r="R61" s="490"/>
      <c r="S61" s="490"/>
      <c r="T61" s="490"/>
      <c r="U61" s="490"/>
      <c r="V61" s="490"/>
      <c r="W61" s="490"/>
    </row>
    <row r="62" spans="1:23">
      <c r="A62" s="1755"/>
      <c r="B62" s="1756"/>
      <c r="C62" s="1756"/>
      <c r="D62" s="1756"/>
      <c r="E62" s="1756"/>
      <c r="F62" s="1756"/>
      <c r="G62" s="1756"/>
      <c r="H62" s="1757"/>
      <c r="I62" s="1757"/>
      <c r="J62" s="1757"/>
      <c r="K62" s="1757"/>
      <c r="L62" s="1757"/>
      <c r="M62" s="1757"/>
      <c r="N62" s="540"/>
      <c r="O62" s="540"/>
      <c r="P62" s="540"/>
      <c r="Q62" s="540"/>
      <c r="R62" s="490"/>
      <c r="S62" s="490"/>
      <c r="T62" s="490"/>
      <c r="U62" s="490"/>
      <c r="V62" s="490"/>
      <c r="W62" s="490"/>
    </row>
    <row r="63" spans="1:23">
      <c r="A63" s="490"/>
      <c r="B63" s="490"/>
      <c r="C63" s="490"/>
      <c r="D63" s="1758"/>
      <c r="E63" s="1759"/>
      <c r="F63" s="2435" t="s">
        <v>16</v>
      </c>
      <c r="G63" s="3165"/>
      <c r="H63" s="3165"/>
      <c r="I63" s="3165"/>
      <c r="J63" s="3165"/>
      <c r="K63" s="3165"/>
      <c r="L63" s="3165"/>
      <c r="M63" s="3165"/>
      <c r="N63" s="490"/>
      <c r="O63" s="156"/>
      <c r="P63" s="490"/>
      <c r="Q63" s="490"/>
      <c r="R63" s="162"/>
      <c r="S63" s="490"/>
      <c r="T63" s="490"/>
      <c r="U63" s="490"/>
      <c r="V63" s="490"/>
      <c r="W63" s="490"/>
    </row>
    <row r="64" spans="1:23" ht="16.5" thickBot="1">
      <c r="A64" s="490"/>
      <c r="B64" s="490"/>
      <c r="C64" s="490"/>
      <c r="D64" s="1758"/>
      <c r="E64" s="1759"/>
      <c r="F64" s="1760"/>
      <c r="G64" s="1761"/>
      <c r="H64" s="1761"/>
      <c r="I64" s="1761"/>
      <c r="J64" s="1761"/>
      <c r="K64" s="1761"/>
      <c r="L64" s="1761"/>
      <c r="M64" s="1761"/>
      <c r="N64" s="490"/>
      <c r="O64" s="156"/>
      <c r="P64" s="490"/>
      <c r="Q64" s="490"/>
      <c r="R64" s="162"/>
      <c r="S64" s="490"/>
      <c r="T64" s="490"/>
      <c r="U64" s="490"/>
      <c r="V64" s="490"/>
      <c r="W64" s="490"/>
    </row>
    <row r="65" spans="1:23" ht="35.450000000000003" customHeight="1" thickBot="1">
      <c r="A65" s="490"/>
      <c r="B65" s="490"/>
      <c r="C65" s="490"/>
      <c r="D65" s="2734" t="s">
        <v>17</v>
      </c>
      <c r="E65" s="2735"/>
      <c r="F65" s="2735"/>
      <c r="G65" s="2735"/>
      <c r="H65" s="2736"/>
      <c r="I65" s="2737" t="s">
        <v>437</v>
      </c>
      <c r="J65" s="2738"/>
      <c r="K65" s="2738"/>
      <c r="L65" s="2739"/>
      <c r="M65" s="490"/>
      <c r="N65" s="490"/>
      <c r="O65" s="156"/>
      <c r="P65" s="490"/>
      <c r="Q65" s="490"/>
      <c r="R65" s="490"/>
      <c r="S65" s="490"/>
      <c r="T65" s="490"/>
      <c r="U65" s="490"/>
      <c r="V65" s="490"/>
      <c r="W65" s="490"/>
    </row>
    <row r="66" spans="1:23" ht="13.5" thickBot="1">
      <c r="A66" s="490"/>
      <c r="B66" s="490"/>
      <c r="C66" s="490"/>
      <c r="D66" s="2728" t="s">
        <v>18</v>
      </c>
      <c r="E66" s="2729"/>
      <c r="F66" s="2729"/>
      <c r="G66" s="2729"/>
      <c r="H66" s="2730"/>
      <c r="I66" s="2590">
        <f>I67+I68+I69+I70+I71+I72+I73</f>
        <v>240</v>
      </c>
      <c r="J66" s="2591"/>
      <c r="K66" s="2591"/>
      <c r="L66" s="2592"/>
      <c r="M66" s="490"/>
      <c r="N66" s="490"/>
      <c r="O66" s="156"/>
      <c r="P66" s="490"/>
      <c r="Q66" s="490"/>
      <c r="R66" s="490"/>
      <c r="S66" s="490"/>
      <c r="T66" s="490"/>
      <c r="U66" s="490"/>
      <c r="V66" s="490"/>
      <c r="W66" s="490"/>
    </row>
    <row r="67" spans="1:23">
      <c r="A67" s="490"/>
      <c r="B67" s="490"/>
      <c r="C67" s="490"/>
      <c r="D67" s="2603" t="s">
        <v>57</v>
      </c>
      <c r="E67" s="2604"/>
      <c r="F67" s="2604"/>
      <c r="G67" s="2604"/>
      <c r="H67" s="2605"/>
      <c r="I67" s="3156">
        <v>240</v>
      </c>
      <c r="J67" s="3157"/>
      <c r="K67" s="3157"/>
      <c r="L67" s="3158"/>
      <c r="M67" s="490"/>
      <c r="N67" s="490"/>
      <c r="O67" s="156"/>
      <c r="P67" s="490"/>
      <c r="Q67" s="490"/>
      <c r="R67" s="490"/>
      <c r="S67" s="490"/>
      <c r="T67" s="490"/>
      <c r="U67" s="490"/>
      <c r="V67" s="490"/>
      <c r="W67" s="490"/>
    </row>
    <row r="68" spans="1:23">
      <c r="A68" s="490"/>
      <c r="B68" s="490"/>
      <c r="C68" s="490"/>
      <c r="D68" s="2609" t="s">
        <v>58</v>
      </c>
      <c r="E68" s="2610"/>
      <c r="F68" s="2610"/>
      <c r="G68" s="2610"/>
      <c r="H68" s="2611"/>
      <c r="I68" s="3149">
        <v>0</v>
      </c>
      <c r="J68" s="2596"/>
      <c r="K68" s="2596"/>
      <c r="L68" s="2597"/>
      <c r="M68" s="490"/>
      <c r="N68" s="490"/>
      <c r="O68" s="156"/>
      <c r="P68" s="490"/>
      <c r="Q68" s="490"/>
      <c r="R68" s="490"/>
      <c r="S68" s="490"/>
      <c r="T68" s="490"/>
      <c r="U68" s="490"/>
      <c r="V68" s="490"/>
      <c r="W68" s="490"/>
    </row>
    <row r="69" spans="1:23">
      <c r="A69" s="490"/>
      <c r="B69" s="490"/>
      <c r="C69" s="490"/>
      <c r="D69" s="2609" t="s">
        <v>802</v>
      </c>
      <c r="E69" s="2610"/>
      <c r="F69" s="2610"/>
      <c r="G69" s="2610"/>
      <c r="H69" s="2611"/>
      <c r="I69" s="3149">
        <v>0</v>
      </c>
      <c r="J69" s="2596"/>
      <c r="K69" s="2596"/>
      <c r="L69" s="2597"/>
      <c r="M69" s="490"/>
      <c r="N69" s="490"/>
      <c r="O69" s="156"/>
      <c r="P69" s="490"/>
      <c r="Q69" s="490"/>
      <c r="R69" s="490"/>
      <c r="S69" s="490"/>
      <c r="T69" s="490"/>
      <c r="U69" s="490"/>
      <c r="V69" s="490"/>
      <c r="W69" s="490"/>
    </row>
    <row r="70" spans="1:23">
      <c r="A70" s="490"/>
      <c r="B70" s="490"/>
      <c r="C70" s="490"/>
      <c r="D70" s="2609" t="s">
        <v>68</v>
      </c>
      <c r="E70" s="2610"/>
      <c r="F70" s="2610"/>
      <c r="G70" s="2610"/>
      <c r="H70" s="2611"/>
      <c r="I70" s="3149">
        <v>0</v>
      </c>
      <c r="J70" s="2596"/>
      <c r="K70" s="2596"/>
      <c r="L70" s="2597"/>
      <c r="M70" s="575"/>
      <c r="N70" s="575"/>
      <c r="O70" s="575"/>
      <c r="P70" s="575"/>
      <c r="Q70" s="575"/>
      <c r="R70" s="490"/>
      <c r="S70" s="575"/>
      <c r="T70" s="575"/>
      <c r="U70" s="490"/>
      <c r="V70" s="490"/>
      <c r="W70" s="490"/>
    </row>
    <row r="71" spans="1:23">
      <c r="A71" s="490"/>
      <c r="B71" s="490"/>
      <c r="C71" s="490"/>
      <c r="D71" s="2609" t="s">
        <v>167</v>
      </c>
      <c r="E71" s="2610"/>
      <c r="F71" s="2610"/>
      <c r="G71" s="2610"/>
      <c r="H71" s="2611"/>
      <c r="I71" s="3149">
        <v>0</v>
      </c>
      <c r="J71" s="2596"/>
      <c r="K71" s="2596"/>
      <c r="L71" s="2597"/>
      <c r="M71" s="490"/>
      <c r="N71" s="490"/>
      <c r="O71" s="156"/>
      <c r="P71" s="490"/>
      <c r="Q71" s="490"/>
      <c r="R71" s="575"/>
      <c r="S71" s="490"/>
      <c r="T71" s="490"/>
      <c r="U71" s="490"/>
      <c r="V71" s="490"/>
      <c r="W71" s="490"/>
    </row>
    <row r="72" spans="1:23">
      <c r="A72" s="490"/>
      <c r="B72" s="490"/>
      <c r="C72" s="490"/>
      <c r="D72" s="2609" t="s">
        <v>59</v>
      </c>
      <c r="E72" s="2610"/>
      <c r="F72" s="2610"/>
      <c r="G72" s="2610"/>
      <c r="H72" s="2611"/>
      <c r="I72" s="3149"/>
      <c r="J72" s="2596"/>
      <c r="K72" s="2596"/>
      <c r="L72" s="2597"/>
      <c r="M72" s="490"/>
      <c r="N72" s="490"/>
      <c r="O72" s="156"/>
      <c r="P72" s="490"/>
      <c r="Q72" s="490"/>
      <c r="R72" s="575"/>
      <c r="S72" s="490"/>
      <c r="T72" s="490"/>
      <c r="U72" s="490"/>
      <c r="V72" s="490"/>
      <c r="W72" s="490"/>
    </row>
    <row r="73" spans="1:23" ht="13.5" thickBot="1">
      <c r="A73" s="490"/>
      <c r="B73" s="490"/>
      <c r="C73" s="490"/>
      <c r="D73" s="3150" t="s">
        <v>60</v>
      </c>
      <c r="E73" s="3151"/>
      <c r="F73" s="3151"/>
      <c r="G73" s="3151"/>
      <c r="H73" s="3152"/>
      <c r="I73" s="3153"/>
      <c r="J73" s="3154"/>
      <c r="K73" s="3154"/>
      <c r="L73" s="3155"/>
      <c r="M73" s="490"/>
      <c r="N73" s="490"/>
      <c r="O73" s="156"/>
      <c r="P73" s="490"/>
      <c r="Q73" s="490"/>
      <c r="R73" s="575"/>
      <c r="S73" s="490"/>
      <c r="T73" s="490"/>
      <c r="U73" s="490"/>
      <c r="V73" s="490"/>
      <c r="W73" s="490"/>
    </row>
    <row r="74" spans="1:23" ht="13.5" thickBot="1">
      <c r="A74" s="490"/>
      <c r="B74" s="490"/>
      <c r="C74" s="490"/>
      <c r="D74" s="2728" t="s">
        <v>19</v>
      </c>
      <c r="E74" s="2729"/>
      <c r="F74" s="2729"/>
      <c r="G74" s="2729"/>
      <c r="H74" s="2730"/>
      <c r="I74" s="2590">
        <f>I75*1</f>
        <v>0</v>
      </c>
      <c r="J74" s="2591"/>
      <c r="K74" s="2591"/>
      <c r="L74" s="2592"/>
      <c r="M74" s="490"/>
      <c r="N74" s="490"/>
      <c r="O74" s="156"/>
      <c r="P74" s="490"/>
      <c r="Q74" s="490"/>
      <c r="R74" s="490"/>
      <c r="S74" s="490"/>
      <c r="T74" s="490"/>
      <c r="U74" s="490"/>
      <c r="V74" s="490"/>
      <c r="W74" s="490"/>
    </row>
    <row r="75" spans="1:23" ht="13.5" thickBot="1">
      <c r="A75" s="490"/>
      <c r="B75" s="490"/>
      <c r="C75" s="490"/>
      <c r="D75" s="3143" t="s">
        <v>61</v>
      </c>
      <c r="E75" s="3144"/>
      <c r="F75" s="3144"/>
      <c r="G75" s="3144"/>
      <c r="H75" s="3145"/>
      <c r="I75" s="3146">
        <v>0</v>
      </c>
      <c r="J75" s="3147"/>
      <c r="K75" s="3147"/>
      <c r="L75" s="3148"/>
      <c r="M75" s="490"/>
      <c r="N75" s="490"/>
      <c r="O75" s="156"/>
      <c r="P75" s="490"/>
      <c r="Q75" s="490"/>
      <c r="R75" s="490"/>
      <c r="S75" s="490"/>
      <c r="T75" s="490"/>
      <c r="U75" s="490"/>
      <c r="V75" s="490"/>
      <c r="W75" s="490"/>
    </row>
    <row r="76" spans="1:23" ht="13.5" thickBot="1">
      <c r="A76" s="486"/>
      <c r="B76" s="486"/>
      <c r="C76" s="486"/>
      <c r="D76" s="3128" t="s">
        <v>20</v>
      </c>
      <c r="E76" s="3129"/>
      <c r="F76" s="3129"/>
      <c r="G76" s="3129"/>
      <c r="H76" s="3130"/>
      <c r="I76" s="3131">
        <f>I74+I66</f>
        <v>240</v>
      </c>
      <c r="J76" s="3131"/>
      <c r="K76" s="3131"/>
      <c r="L76" s="3132"/>
      <c r="M76" s="486"/>
      <c r="N76" s="486"/>
      <c r="O76" s="486"/>
      <c r="P76" s="486"/>
      <c r="Q76" s="486"/>
      <c r="R76" s="486"/>
      <c r="S76" s="486"/>
      <c r="T76" s="486"/>
      <c r="U76" s="486"/>
      <c r="V76" s="486"/>
      <c r="W76" s="486"/>
    </row>
  </sheetData>
  <mergeCells count="118">
    <mergeCell ref="N1:Q1"/>
    <mergeCell ref="D3:W3"/>
    <mergeCell ref="A4:A6"/>
    <mergeCell ref="B4:B6"/>
    <mergeCell ref="C4:C6"/>
    <mergeCell ref="D4:D6"/>
    <mergeCell ref="E4:E6"/>
    <mergeCell ref="F4:F6"/>
    <mergeCell ref="G4:G6"/>
    <mergeCell ref="H4:K4"/>
    <mergeCell ref="B7:Q7"/>
    <mergeCell ref="C10:Q10"/>
    <mergeCell ref="A11:A13"/>
    <mergeCell ref="B11:B13"/>
    <mergeCell ref="C11:C13"/>
    <mergeCell ref="D11:D13"/>
    <mergeCell ref="E11:E13"/>
    <mergeCell ref="F11:F13"/>
    <mergeCell ref="L4:L6"/>
    <mergeCell ref="M4:M6"/>
    <mergeCell ref="N4:Q4"/>
    <mergeCell ref="H5:H6"/>
    <mergeCell ref="I5:J5"/>
    <mergeCell ref="K5:K6"/>
    <mergeCell ref="N5:N6"/>
    <mergeCell ref="O5:Q5"/>
    <mergeCell ref="C19:G19"/>
    <mergeCell ref="C20:Q20"/>
    <mergeCell ref="A21:A26"/>
    <mergeCell ref="B21:B26"/>
    <mergeCell ref="C21:C26"/>
    <mergeCell ref="D21:D26"/>
    <mergeCell ref="E21:E26"/>
    <mergeCell ref="F21:F26"/>
    <mergeCell ref="N14:N15"/>
    <mergeCell ref="C16:C18"/>
    <mergeCell ref="D16:D18"/>
    <mergeCell ref="E16:E18"/>
    <mergeCell ref="F16:F18"/>
    <mergeCell ref="N16:N17"/>
    <mergeCell ref="A14:A15"/>
    <mergeCell ref="B14:B15"/>
    <mergeCell ref="C14:C15"/>
    <mergeCell ref="D14:D15"/>
    <mergeCell ref="E14:E15"/>
    <mergeCell ref="F14:F15"/>
    <mergeCell ref="C29:G29"/>
    <mergeCell ref="C30:Q30"/>
    <mergeCell ref="C31:C33"/>
    <mergeCell ref="D31:D33"/>
    <mergeCell ref="E31:E33"/>
    <mergeCell ref="F31:F33"/>
    <mergeCell ref="G31:G32"/>
    <mergeCell ref="A27:A28"/>
    <mergeCell ref="B27:B28"/>
    <mergeCell ref="C27:C28"/>
    <mergeCell ref="D27:D28"/>
    <mergeCell ref="E27:E28"/>
    <mergeCell ref="F27:F28"/>
    <mergeCell ref="C40:C41"/>
    <mergeCell ref="D40:D41"/>
    <mergeCell ref="E40:E41"/>
    <mergeCell ref="F40:F41"/>
    <mergeCell ref="C42:G42"/>
    <mergeCell ref="B43:G43"/>
    <mergeCell ref="C34:C36"/>
    <mergeCell ref="D34:D36"/>
    <mergeCell ref="E34:E36"/>
    <mergeCell ref="F34:F36"/>
    <mergeCell ref="G34:G35"/>
    <mergeCell ref="C37:C39"/>
    <mergeCell ref="D37:D39"/>
    <mergeCell ref="E37:E39"/>
    <mergeCell ref="F37:F39"/>
    <mergeCell ref="B44:Q44"/>
    <mergeCell ref="C45:Q45"/>
    <mergeCell ref="A46:A48"/>
    <mergeCell ref="B46:B48"/>
    <mergeCell ref="C46:C48"/>
    <mergeCell ref="D46:D48"/>
    <mergeCell ref="E46:E48"/>
    <mergeCell ref="F46:F48"/>
    <mergeCell ref="N46:N47"/>
    <mergeCell ref="C55:G55"/>
    <mergeCell ref="B56:G56"/>
    <mergeCell ref="B57:G57"/>
    <mergeCell ref="N57:Q57"/>
    <mergeCell ref="F63:M63"/>
    <mergeCell ref="D65:H65"/>
    <mergeCell ref="I65:L65"/>
    <mergeCell ref="A49:A54"/>
    <mergeCell ref="B49:B54"/>
    <mergeCell ref="C49:C54"/>
    <mergeCell ref="D49:D54"/>
    <mergeCell ref="E49:E54"/>
    <mergeCell ref="F49:F54"/>
    <mergeCell ref="D69:H69"/>
    <mergeCell ref="I69:L69"/>
    <mergeCell ref="D70:H70"/>
    <mergeCell ref="I70:L70"/>
    <mergeCell ref="D71:H71"/>
    <mergeCell ref="I71:L71"/>
    <mergeCell ref="D66:H66"/>
    <mergeCell ref="I66:L66"/>
    <mergeCell ref="D67:H67"/>
    <mergeCell ref="I67:L67"/>
    <mergeCell ref="D68:H68"/>
    <mergeCell ref="I68:L68"/>
    <mergeCell ref="D75:H75"/>
    <mergeCell ref="I75:L75"/>
    <mergeCell ref="D76:H76"/>
    <mergeCell ref="I76:L76"/>
    <mergeCell ref="D72:H72"/>
    <mergeCell ref="I72:L72"/>
    <mergeCell ref="D73:H73"/>
    <mergeCell ref="I73:L73"/>
    <mergeCell ref="D74:H74"/>
    <mergeCell ref="I74:L74"/>
  </mergeCells>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topLeftCell="A10" workbookViewId="0">
      <selection activeCell="U13" sqref="U13"/>
    </sheetView>
  </sheetViews>
  <sheetFormatPr defaultRowHeight="12.75"/>
  <cols>
    <col min="1" max="1" width="2.7109375" customWidth="1"/>
    <col min="2" max="3" width="2.5703125" customWidth="1"/>
    <col min="4" max="4" width="23.5703125" customWidth="1"/>
    <col min="5" max="5" width="7.85546875" customWidth="1"/>
    <col min="6" max="6" width="4.42578125" customWidth="1"/>
    <col min="7" max="7" width="5.5703125" customWidth="1"/>
    <col min="8" max="8" width="6.5703125" customWidth="1"/>
    <col min="9" max="9" width="5.5703125" customWidth="1"/>
    <col min="10" max="10" width="3.140625" customWidth="1"/>
    <col min="11" max="11" width="6.7109375" customWidth="1"/>
    <col min="12" max="12" width="6.5703125" customWidth="1"/>
    <col min="13" max="13" width="7.140625" customWidth="1"/>
    <col min="14" max="14" width="28.42578125" customWidth="1"/>
    <col min="15" max="15" width="5.5703125" customWidth="1"/>
    <col min="16" max="16" width="6" customWidth="1"/>
    <col min="17" max="17" width="5.85546875" customWidth="1"/>
  </cols>
  <sheetData>
    <row r="1" spans="1:17">
      <c r="A1" s="486"/>
      <c r="B1" s="486"/>
      <c r="C1" s="486"/>
      <c r="D1" s="486"/>
      <c r="E1" s="486"/>
      <c r="F1" s="486"/>
      <c r="G1" s="486"/>
      <c r="H1" s="486"/>
      <c r="I1" s="486"/>
      <c r="J1" s="486"/>
      <c r="K1" s="486"/>
      <c r="L1" s="486"/>
      <c r="M1" s="486"/>
      <c r="N1" s="3245"/>
      <c r="O1" s="3245"/>
      <c r="P1" s="3245"/>
      <c r="Q1" s="3245"/>
    </row>
    <row r="2" spans="1:17" ht="15.75">
      <c r="A2" s="486"/>
      <c r="B2" s="486"/>
      <c r="C2" s="486"/>
      <c r="D2" s="487"/>
      <c r="E2" s="487"/>
      <c r="F2" s="487"/>
      <c r="G2" s="543" t="s">
        <v>803</v>
      </c>
      <c r="H2" s="487"/>
      <c r="I2" s="492"/>
      <c r="J2" s="487"/>
      <c r="K2" s="487"/>
      <c r="L2" s="487"/>
      <c r="M2" s="487"/>
      <c r="N2" s="561"/>
      <c r="O2" s="1762"/>
      <c r="P2" s="1762"/>
      <c r="Q2" s="1762"/>
    </row>
    <row r="3" spans="1:17" ht="13.5" thickBot="1">
      <c r="A3" s="486"/>
      <c r="B3" s="486"/>
      <c r="C3" s="486"/>
      <c r="D3" s="3246" t="s">
        <v>32</v>
      </c>
      <c r="E3" s="3247"/>
      <c r="F3" s="3247"/>
      <c r="G3" s="3247"/>
      <c r="H3" s="3247"/>
      <c r="I3" s="3247"/>
      <c r="J3" s="3247"/>
      <c r="K3" s="3247"/>
      <c r="L3" s="3247"/>
      <c r="M3" s="3247"/>
      <c r="N3" s="3247"/>
      <c r="O3" s="3247"/>
      <c r="P3" s="3247"/>
      <c r="Q3" s="3247"/>
    </row>
    <row r="4" spans="1:17" ht="34.15" customHeight="1">
      <c r="A4" s="2563" t="s">
        <v>0</v>
      </c>
      <c r="B4" s="2566" t="s">
        <v>1</v>
      </c>
      <c r="C4" s="2566" t="s">
        <v>2</v>
      </c>
      <c r="D4" s="2569" t="s">
        <v>3</v>
      </c>
      <c r="E4" s="2572" t="s">
        <v>4</v>
      </c>
      <c r="F4" s="2575" t="s">
        <v>5</v>
      </c>
      <c r="G4" s="2545" t="s">
        <v>6</v>
      </c>
      <c r="H4" s="2418" t="s">
        <v>439</v>
      </c>
      <c r="I4" s="2419"/>
      <c r="J4" s="2419"/>
      <c r="K4" s="2420"/>
      <c r="L4" s="2953" t="s">
        <v>804</v>
      </c>
      <c r="M4" s="2950" t="s">
        <v>805</v>
      </c>
      <c r="N4" s="2548" t="s">
        <v>21</v>
      </c>
      <c r="O4" s="2549"/>
      <c r="P4" s="2549"/>
      <c r="Q4" s="2550"/>
    </row>
    <row r="5" spans="1:17">
      <c r="A5" s="2564"/>
      <c r="B5" s="2567"/>
      <c r="C5" s="2567"/>
      <c r="D5" s="2570"/>
      <c r="E5" s="2573"/>
      <c r="F5" s="2576"/>
      <c r="G5" s="2546"/>
      <c r="H5" s="2551" t="s">
        <v>7</v>
      </c>
      <c r="I5" s="2553" t="s">
        <v>8</v>
      </c>
      <c r="J5" s="2553"/>
      <c r="K5" s="2554" t="s">
        <v>72</v>
      </c>
      <c r="L5" s="3248"/>
      <c r="M5" s="2951"/>
      <c r="N5" s="2556" t="s">
        <v>31</v>
      </c>
      <c r="O5" s="2558" t="s">
        <v>9</v>
      </c>
      <c r="P5" s="2558"/>
      <c r="Q5" s="2559"/>
    </row>
    <row r="6" spans="1:17" ht="91.15" customHeight="1" thickBot="1">
      <c r="A6" s="2565"/>
      <c r="B6" s="2568"/>
      <c r="C6" s="2568"/>
      <c r="D6" s="2571"/>
      <c r="E6" s="2574"/>
      <c r="F6" s="2577"/>
      <c r="G6" s="2547"/>
      <c r="H6" s="2552"/>
      <c r="I6" s="1183" t="s">
        <v>7</v>
      </c>
      <c r="J6" s="1172" t="s">
        <v>10</v>
      </c>
      <c r="K6" s="2555"/>
      <c r="L6" s="2955"/>
      <c r="M6" s="2952"/>
      <c r="N6" s="2557"/>
      <c r="O6" s="493" t="s">
        <v>70</v>
      </c>
      <c r="P6" s="493" t="s">
        <v>371</v>
      </c>
      <c r="Q6" s="494" t="s">
        <v>436</v>
      </c>
    </row>
    <row r="7" spans="1:17" ht="13.5" thickBot="1">
      <c r="A7" s="495" t="s">
        <v>11</v>
      </c>
      <c r="B7" s="2521" t="s">
        <v>806</v>
      </c>
      <c r="C7" s="2521"/>
      <c r="D7" s="2521"/>
      <c r="E7" s="2521"/>
      <c r="F7" s="2521"/>
      <c r="G7" s="2521"/>
      <c r="H7" s="2521"/>
      <c r="I7" s="2521"/>
      <c r="J7" s="2521"/>
      <c r="K7" s="2521"/>
      <c r="L7" s="2521"/>
      <c r="M7" s="2521"/>
      <c r="N7" s="2521"/>
      <c r="O7" s="2521"/>
      <c r="P7" s="2521"/>
      <c r="Q7" s="2522"/>
    </row>
    <row r="8" spans="1:17" ht="59.45" customHeight="1" thickBot="1">
      <c r="A8" s="1177"/>
      <c r="B8" s="1069"/>
      <c r="C8" s="1763"/>
      <c r="D8" s="1764"/>
      <c r="E8" s="1765"/>
      <c r="F8" s="1765"/>
      <c r="G8" s="1765"/>
      <c r="H8" s="1766"/>
      <c r="I8" s="1763"/>
      <c r="J8" s="1763"/>
      <c r="K8" s="1764"/>
      <c r="L8" s="1765"/>
      <c r="M8" s="1765"/>
      <c r="N8" s="1767" t="s">
        <v>807</v>
      </c>
      <c r="O8" s="1768">
        <v>4</v>
      </c>
      <c r="P8" s="1769">
        <v>6</v>
      </c>
      <c r="Q8" s="1770">
        <v>8</v>
      </c>
    </row>
    <row r="9" spans="1:17" ht="36.75" thickBot="1">
      <c r="A9" s="1177"/>
      <c r="B9" s="1069"/>
      <c r="C9" s="1763"/>
      <c r="D9" s="1764"/>
      <c r="E9" s="1765"/>
      <c r="F9" s="1765"/>
      <c r="G9" s="1765"/>
      <c r="H9" s="1766"/>
      <c r="I9" s="1763"/>
      <c r="J9" s="1763"/>
      <c r="K9" s="1764"/>
      <c r="L9" s="1765"/>
      <c r="M9" s="1765"/>
      <c r="N9" s="1771" t="s">
        <v>808</v>
      </c>
      <c r="O9" s="1768">
        <v>3</v>
      </c>
      <c r="P9" s="1769">
        <v>5</v>
      </c>
      <c r="Q9" s="1770">
        <v>6</v>
      </c>
    </row>
    <row r="10" spans="1:17" ht="13.5" thickBot="1">
      <c r="A10" s="496" t="s">
        <v>11</v>
      </c>
      <c r="B10" s="497" t="s">
        <v>11</v>
      </c>
      <c r="C10" s="2524" t="s">
        <v>809</v>
      </c>
      <c r="D10" s="2524"/>
      <c r="E10" s="2524"/>
      <c r="F10" s="2524"/>
      <c r="G10" s="2524"/>
      <c r="H10" s="2524"/>
      <c r="I10" s="2524"/>
      <c r="J10" s="2524"/>
      <c r="K10" s="2524"/>
      <c r="L10" s="2524"/>
      <c r="M10" s="2524"/>
      <c r="N10" s="2524"/>
      <c r="O10" s="2524"/>
      <c r="P10" s="2524"/>
      <c r="Q10" s="2525"/>
    </row>
    <row r="11" spans="1:17">
      <c r="A11" s="2529" t="s">
        <v>11</v>
      </c>
      <c r="B11" s="2532" t="s">
        <v>11</v>
      </c>
      <c r="C11" s="2484" t="s">
        <v>11</v>
      </c>
      <c r="D11" s="3241" t="s">
        <v>810</v>
      </c>
      <c r="E11" s="2441" t="s">
        <v>39</v>
      </c>
      <c r="F11" s="2539" t="s">
        <v>811</v>
      </c>
      <c r="G11" s="498" t="s">
        <v>35</v>
      </c>
      <c r="H11" s="545">
        <f>I11+K11</f>
        <v>0</v>
      </c>
      <c r="I11" s="500">
        <v>0</v>
      </c>
      <c r="J11" s="500">
        <v>0</v>
      </c>
      <c r="K11" s="1772">
        <v>0</v>
      </c>
      <c r="L11" s="569">
        <v>0</v>
      </c>
      <c r="M11" s="569">
        <v>0</v>
      </c>
      <c r="N11" s="3243" t="s">
        <v>812</v>
      </c>
      <c r="O11" s="547"/>
      <c r="P11" s="547">
        <v>4</v>
      </c>
      <c r="Q11" s="565">
        <v>5</v>
      </c>
    </row>
    <row r="12" spans="1:17" ht="13.5" thickBot="1">
      <c r="A12" s="2531"/>
      <c r="B12" s="2534"/>
      <c r="C12" s="2485"/>
      <c r="D12" s="3242"/>
      <c r="E12" s="2442"/>
      <c r="F12" s="2541"/>
      <c r="G12" s="499" t="s">
        <v>12</v>
      </c>
      <c r="H12" s="509">
        <f>SUM(H11:H11)</f>
        <v>0</v>
      </c>
      <c r="I12" s="1370">
        <f>I11</f>
        <v>0</v>
      </c>
      <c r="J12" s="1370">
        <f>J11</f>
        <v>0</v>
      </c>
      <c r="K12" s="1360">
        <f>K11</f>
        <v>0</v>
      </c>
      <c r="L12" s="1362">
        <f>SUM(L11:L11)</f>
        <v>0</v>
      </c>
      <c r="M12" s="1361">
        <f>SUM(M11:M11)</f>
        <v>0</v>
      </c>
      <c r="N12" s="3244"/>
      <c r="O12" s="1773"/>
      <c r="P12" s="1773"/>
      <c r="Q12" s="1774"/>
    </row>
    <row r="13" spans="1:17">
      <c r="A13" s="1177" t="s">
        <v>11</v>
      </c>
      <c r="B13" s="1180" t="s">
        <v>11</v>
      </c>
      <c r="C13" s="2508" t="s">
        <v>13</v>
      </c>
      <c r="D13" s="3228" t="s">
        <v>813</v>
      </c>
      <c r="E13" s="2441" t="s">
        <v>39</v>
      </c>
      <c r="F13" s="2539" t="s">
        <v>811</v>
      </c>
      <c r="G13" s="2042" t="s">
        <v>35</v>
      </c>
      <c r="H13" s="2043">
        <f>I13+K13</f>
        <v>40</v>
      </c>
      <c r="I13" s="2044">
        <v>40</v>
      </c>
      <c r="J13" s="515">
        <v>0</v>
      </c>
      <c r="K13" s="1337">
        <v>0</v>
      </c>
      <c r="L13" s="1338">
        <v>30</v>
      </c>
      <c r="M13" s="564">
        <v>40</v>
      </c>
      <c r="N13" s="3239" t="s">
        <v>814</v>
      </c>
      <c r="O13" s="1775">
        <v>1</v>
      </c>
      <c r="P13" s="1776">
        <v>1</v>
      </c>
      <c r="Q13" s="1777">
        <v>2</v>
      </c>
    </row>
    <row r="14" spans="1:17" ht="13.5" thickBot="1">
      <c r="A14" s="1179"/>
      <c r="B14" s="1182"/>
      <c r="C14" s="2509"/>
      <c r="D14" s="3229"/>
      <c r="E14" s="2442"/>
      <c r="F14" s="2541"/>
      <c r="G14" s="499" t="s">
        <v>12</v>
      </c>
      <c r="H14" s="509">
        <f t="shared" ref="H14:M14" si="0">H13</f>
        <v>40</v>
      </c>
      <c r="I14" s="1370">
        <f t="shared" si="0"/>
        <v>40</v>
      </c>
      <c r="J14" s="1370">
        <f t="shared" si="0"/>
        <v>0</v>
      </c>
      <c r="K14" s="1360">
        <f t="shared" si="0"/>
        <v>0</v>
      </c>
      <c r="L14" s="1362">
        <f t="shared" si="0"/>
        <v>30</v>
      </c>
      <c r="M14" s="1361">
        <f t="shared" si="0"/>
        <v>40</v>
      </c>
      <c r="N14" s="3240"/>
      <c r="O14" s="1778"/>
      <c r="P14" s="1779"/>
      <c r="Q14" s="1780"/>
    </row>
    <row r="15" spans="1:17">
      <c r="A15" s="1177" t="s">
        <v>11</v>
      </c>
      <c r="B15" s="1180" t="s">
        <v>11</v>
      </c>
      <c r="C15" s="2508" t="s">
        <v>33</v>
      </c>
      <c r="D15" s="3228" t="s">
        <v>815</v>
      </c>
      <c r="E15" s="2441" t="s">
        <v>39</v>
      </c>
      <c r="F15" s="2539" t="s">
        <v>811</v>
      </c>
      <c r="G15" s="517" t="s">
        <v>35</v>
      </c>
      <c r="H15" s="514">
        <f>I15+K15</f>
        <v>0</v>
      </c>
      <c r="I15" s="515">
        <v>0</v>
      </c>
      <c r="J15" s="515">
        <v>0</v>
      </c>
      <c r="K15" s="1337">
        <v>0</v>
      </c>
      <c r="L15" s="1338">
        <v>0</v>
      </c>
      <c r="M15" s="564">
        <v>0</v>
      </c>
      <c r="N15" s="3236" t="s">
        <v>816</v>
      </c>
      <c r="O15" s="1781">
        <v>0.8</v>
      </c>
      <c r="P15" s="1781">
        <v>0.9</v>
      </c>
      <c r="Q15" s="1782">
        <v>1</v>
      </c>
    </row>
    <row r="16" spans="1:17">
      <c r="A16" s="1178"/>
      <c r="B16" s="1181"/>
      <c r="C16" s="2494"/>
      <c r="D16" s="3233"/>
      <c r="E16" s="2466"/>
      <c r="F16" s="2540"/>
      <c r="G16" s="1341"/>
      <c r="H16" s="1342"/>
      <c r="I16" s="1343"/>
      <c r="J16" s="1343"/>
      <c r="K16" s="1344"/>
      <c r="L16" s="1349"/>
      <c r="M16" s="1350"/>
      <c r="N16" s="3237"/>
      <c r="O16" s="823"/>
      <c r="P16" s="823"/>
      <c r="Q16" s="824"/>
    </row>
    <row r="17" spans="1:17" ht="13.5" thickBot="1">
      <c r="A17" s="1179"/>
      <c r="B17" s="1182"/>
      <c r="C17" s="2509"/>
      <c r="D17" s="3229"/>
      <c r="E17" s="2442"/>
      <c r="F17" s="2541"/>
      <c r="G17" s="499" t="s">
        <v>12</v>
      </c>
      <c r="H17" s="1359">
        <f t="shared" ref="H17:M17" si="1">H15</f>
        <v>0</v>
      </c>
      <c r="I17" s="1370">
        <f t="shared" si="1"/>
        <v>0</v>
      </c>
      <c r="J17" s="1370">
        <f t="shared" si="1"/>
        <v>0</v>
      </c>
      <c r="K17" s="1783">
        <f t="shared" si="1"/>
        <v>0</v>
      </c>
      <c r="L17" s="1362">
        <f t="shared" si="1"/>
        <v>0</v>
      </c>
      <c r="M17" s="1361">
        <f t="shared" si="1"/>
        <v>0</v>
      </c>
      <c r="N17" s="3238"/>
      <c r="O17" s="1784"/>
      <c r="P17" s="1784"/>
      <c r="Q17" s="1785"/>
    </row>
    <row r="18" spans="1:17">
      <c r="A18" s="1177" t="s">
        <v>11</v>
      </c>
      <c r="B18" s="1180" t="s">
        <v>11</v>
      </c>
      <c r="C18" s="2508" t="s">
        <v>34</v>
      </c>
      <c r="D18" s="3228" t="s">
        <v>817</v>
      </c>
      <c r="E18" s="2441" t="s">
        <v>39</v>
      </c>
      <c r="F18" s="2539" t="s">
        <v>811</v>
      </c>
      <c r="G18" s="2042" t="s">
        <v>35</v>
      </c>
      <c r="H18" s="2045">
        <f>I18+K18</f>
        <v>1</v>
      </c>
      <c r="I18" s="2046">
        <v>1</v>
      </c>
      <c r="J18" s="1786">
        <v>0</v>
      </c>
      <c r="K18" s="1612">
        <v>0</v>
      </c>
      <c r="L18" s="1338">
        <v>15</v>
      </c>
      <c r="M18" s="564">
        <v>20</v>
      </c>
      <c r="N18" s="3236" t="s">
        <v>818</v>
      </c>
      <c r="O18" s="1781">
        <v>0.6</v>
      </c>
      <c r="P18" s="1781">
        <v>0.7</v>
      </c>
      <c r="Q18" s="1782">
        <v>0.8</v>
      </c>
    </row>
    <row r="19" spans="1:17">
      <c r="A19" s="1178"/>
      <c r="B19" s="1181"/>
      <c r="C19" s="2494"/>
      <c r="D19" s="3233"/>
      <c r="E19" s="2466"/>
      <c r="F19" s="2540"/>
      <c r="G19" s="1341"/>
      <c r="H19" s="1342"/>
      <c r="I19" s="1343"/>
      <c r="J19" s="1343"/>
      <c r="K19" s="1344"/>
      <c r="L19" s="1349"/>
      <c r="M19" s="1350"/>
      <c r="N19" s="3237"/>
      <c r="O19" s="823"/>
      <c r="P19" s="823"/>
      <c r="Q19" s="824"/>
    </row>
    <row r="20" spans="1:17" ht="13.5" thickBot="1">
      <c r="A20" s="1179"/>
      <c r="B20" s="1182"/>
      <c r="C20" s="2509"/>
      <c r="D20" s="3229"/>
      <c r="E20" s="2442"/>
      <c r="F20" s="2541"/>
      <c r="G20" s="499" t="s">
        <v>12</v>
      </c>
      <c r="H20" s="509">
        <f t="shared" ref="H20:M20" si="2">H18</f>
        <v>1</v>
      </c>
      <c r="I20" s="509">
        <f t="shared" si="2"/>
        <v>1</v>
      </c>
      <c r="J20" s="509">
        <f t="shared" si="2"/>
        <v>0</v>
      </c>
      <c r="K20" s="1359">
        <f t="shared" si="2"/>
        <v>0</v>
      </c>
      <c r="L20" s="1362">
        <f t="shared" si="2"/>
        <v>15</v>
      </c>
      <c r="M20" s="1361">
        <f t="shared" si="2"/>
        <v>20</v>
      </c>
      <c r="N20" s="3238"/>
      <c r="O20" s="1784"/>
      <c r="P20" s="1784"/>
      <c r="Q20" s="1785"/>
    </row>
    <row r="21" spans="1:17" ht="13.5" thickBot="1">
      <c r="A21" s="496"/>
      <c r="B21" s="503"/>
      <c r="C21" s="2455" t="s">
        <v>14</v>
      </c>
      <c r="D21" s="2456"/>
      <c r="E21" s="2456"/>
      <c r="F21" s="2456"/>
      <c r="G21" s="2458"/>
      <c r="H21" s="11">
        <f t="shared" ref="H21:M21" si="3">H20+H17+H14+H12</f>
        <v>41</v>
      </c>
      <c r="I21" s="11">
        <f t="shared" si="3"/>
        <v>41</v>
      </c>
      <c r="J21" s="11">
        <f t="shared" si="3"/>
        <v>0</v>
      </c>
      <c r="K21" s="1787">
        <f t="shared" si="3"/>
        <v>0</v>
      </c>
      <c r="L21" s="1788">
        <f t="shared" si="3"/>
        <v>45</v>
      </c>
      <c r="M21" s="11">
        <f t="shared" si="3"/>
        <v>60</v>
      </c>
      <c r="N21" s="504"/>
      <c r="O21" s="505"/>
      <c r="P21" s="505"/>
      <c r="Q21" s="506"/>
    </row>
    <row r="22" spans="1:17" ht="13.5" thickBot="1">
      <c r="A22" s="496" t="s">
        <v>11</v>
      </c>
      <c r="B22" s="497" t="s">
        <v>13</v>
      </c>
      <c r="C22" s="2450" t="s">
        <v>819</v>
      </c>
      <c r="D22" s="2450"/>
      <c r="E22" s="2450"/>
      <c r="F22" s="2450"/>
      <c r="G22" s="2450"/>
      <c r="H22" s="2450"/>
      <c r="I22" s="2450"/>
      <c r="J22" s="2450"/>
      <c r="K22" s="2450"/>
      <c r="L22" s="2450"/>
      <c r="M22" s="2450"/>
      <c r="N22" s="2450"/>
      <c r="O22" s="2450"/>
      <c r="P22" s="2450"/>
      <c r="Q22" s="2461"/>
    </row>
    <row r="23" spans="1:17">
      <c r="A23" s="1177" t="s">
        <v>11</v>
      </c>
      <c r="B23" s="1180" t="s">
        <v>13</v>
      </c>
      <c r="C23" s="2437" t="s">
        <v>11</v>
      </c>
      <c r="D23" s="3228" t="s">
        <v>820</v>
      </c>
      <c r="E23" s="2441" t="s">
        <v>821</v>
      </c>
      <c r="F23" s="2539" t="s">
        <v>811</v>
      </c>
      <c r="G23" s="2042" t="s">
        <v>35</v>
      </c>
      <c r="H23" s="2048">
        <f>I23+K23</f>
        <v>66</v>
      </c>
      <c r="I23" s="2047">
        <v>6</v>
      </c>
      <c r="J23" s="528">
        <v>0</v>
      </c>
      <c r="K23" s="2047">
        <v>60</v>
      </c>
      <c r="L23" s="523">
        <v>40</v>
      </c>
      <c r="M23" s="571">
        <v>50</v>
      </c>
      <c r="N23" s="3234" t="s">
        <v>822</v>
      </c>
      <c r="O23" s="989" t="s">
        <v>40</v>
      </c>
      <c r="P23" s="989" t="s">
        <v>40</v>
      </c>
      <c r="Q23" s="991" t="s">
        <v>40</v>
      </c>
    </row>
    <row r="24" spans="1:17">
      <c r="A24" s="1178"/>
      <c r="B24" s="1181"/>
      <c r="C24" s="2462"/>
      <c r="D24" s="3233"/>
      <c r="E24" s="2465"/>
      <c r="F24" s="2511"/>
      <c r="G24" s="1341"/>
      <c r="H24" s="1413"/>
      <c r="I24" s="1789" t="s">
        <v>441</v>
      </c>
      <c r="J24" s="1790"/>
      <c r="K24" s="1789"/>
      <c r="L24" s="1413"/>
      <c r="M24" s="1789"/>
      <c r="N24" s="3235"/>
      <c r="O24" s="1656"/>
      <c r="P24" s="1656"/>
      <c r="Q24" s="1657"/>
    </row>
    <row r="25" spans="1:17" ht="36.75" thickBot="1">
      <c r="A25" s="535"/>
      <c r="B25" s="1182"/>
      <c r="C25" s="2438"/>
      <c r="D25" s="3229"/>
      <c r="E25" s="2442"/>
      <c r="F25" s="2541"/>
      <c r="G25" s="499" t="s">
        <v>12</v>
      </c>
      <c r="H25" s="1427">
        <f t="shared" ref="H25:M25" si="4">H23*1</f>
        <v>66</v>
      </c>
      <c r="I25" s="558">
        <f t="shared" si="4"/>
        <v>6</v>
      </c>
      <c r="J25" s="1791">
        <f t="shared" si="4"/>
        <v>0</v>
      </c>
      <c r="K25" s="1792">
        <f t="shared" si="4"/>
        <v>60</v>
      </c>
      <c r="L25" s="1427">
        <f t="shared" si="4"/>
        <v>40</v>
      </c>
      <c r="M25" s="1427">
        <f t="shared" si="4"/>
        <v>50</v>
      </c>
      <c r="N25" s="1793" t="s">
        <v>823</v>
      </c>
      <c r="O25" s="811" t="s">
        <v>40</v>
      </c>
      <c r="P25" s="541" t="s">
        <v>40</v>
      </c>
      <c r="Q25" s="810" t="s">
        <v>40</v>
      </c>
    </row>
    <row r="26" spans="1:17">
      <c r="A26" s="1177" t="s">
        <v>11</v>
      </c>
      <c r="B26" s="1180" t="s">
        <v>13</v>
      </c>
      <c r="C26" s="2437" t="s">
        <v>53</v>
      </c>
      <c r="D26" s="3228" t="s">
        <v>824</v>
      </c>
      <c r="E26" s="2441" t="s">
        <v>39</v>
      </c>
      <c r="F26" s="2539" t="s">
        <v>811</v>
      </c>
      <c r="G26" s="498" t="s">
        <v>35</v>
      </c>
      <c r="H26" s="523">
        <f>I26+K26</f>
        <v>0</v>
      </c>
      <c r="I26" s="571">
        <v>0</v>
      </c>
      <c r="J26" s="528">
        <v>0</v>
      </c>
      <c r="K26" s="571">
        <v>0</v>
      </c>
      <c r="L26" s="523">
        <v>0</v>
      </c>
      <c r="M26" s="571">
        <v>0</v>
      </c>
      <c r="N26" s="3230" t="s">
        <v>825</v>
      </c>
      <c r="O26" s="989" t="s">
        <v>40</v>
      </c>
      <c r="P26" s="989" t="s">
        <v>40</v>
      </c>
      <c r="Q26" s="991" t="s">
        <v>40</v>
      </c>
    </row>
    <row r="27" spans="1:17">
      <c r="A27" s="1178"/>
      <c r="B27" s="1181"/>
      <c r="C27" s="2463"/>
      <c r="D27" s="3233"/>
      <c r="E27" s="2466"/>
      <c r="F27" s="2540"/>
      <c r="G27" s="177"/>
      <c r="H27" s="1794"/>
      <c r="I27" s="1795"/>
      <c r="J27" s="1796"/>
      <c r="K27" s="1797"/>
      <c r="L27" s="1420"/>
      <c r="M27" s="1795"/>
      <c r="N27" s="3232"/>
      <c r="O27" s="553"/>
      <c r="P27" s="554"/>
      <c r="Q27" s="555"/>
    </row>
    <row r="28" spans="1:17" ht="13.5" thickBot="1">
      <c r="A28" s="535"/>
      <c r="B28" s="1182"/>
      <c r="C28" s="2438"/>
      <c r="D28" s="3229"/>
      <c r="E28" s="2442"/>
      <c r="F28" s="2541"/>
      <c r="G28" s="24" t="s">
        <v>12</v>
      </c>
      <c r="H28" s="1427">
        <f t="shared" ref="H28:M28" si="5">H26+H27</f>
        <v>0</v>
      </c>
      <c r="I28" s="558">
        <f t="shared" si="5"/>
        <v>0</v>
      </c>
      <c r="J28" s="1791">
        <f t="shared" si="5"/>
        <v>0</v>
      </c>
      <c r="K28" s="1798">
        <f t="shared" si="5"/>
        <v>0</v>
      </c>
      <c r="L28" s="1427">
        <f t="shared" si="5"/>
        <v>0</v>
      </c>
      <c r="M28" s="1427">
        <f t="shared" si="5"/>
        <v>0</v>
      </c>
      <c r="N28" s="3231"/>
      <c r="O28" s="811"/>
      <c r="P28" s="541"/>
      <c r="Q28" s="810"/>
    </row>
    <row r="29" spans="1:17">
      <c r="A29" s="1177" t="s">
        <v>11</v>
      </c>
      <c r="B29" s="1180" t="s">
        <v>13</v>
      </c>
      <c r="C29" s="2437" t="s">
        <v>36</v>
      </c>
      <c r="D29" s="3228" t="s">
        <v>826</v>
      </c>
      <c r="E29" s="2441" t="s">
        <v>39</v>
      </c>
      <c r="F29" s="2539" t="s">
        <v>811</v>
      </c>
      <c r="G29" s="498" t="s">
        <v>35</v>
      </c>
      <c r="H29" s="523">
        <f>I29+K29</f>
        <v>0</v>
      </c>
      <c r="I29" s="571">
        <v>0</v>
      </c>
      <c r="J29" s="528">
        <v>0</v>
      </c>
      <c r="K29" s="571">
        <v>0</v>
      </c>
      <c r="L29" s="523">
        <v>0</v>
      </c>
      <c r="M29" s="571">
        <v>0</v>
      </c>
      <c r="N29" s="3230" t="s">
        <v>827</v>
      </c>
      <c r="O29" s="989" t="s">
        <v>40</v>
      </c>
      <c r="P29" s="989" t="s">
        <v>40</v>
      </c>
      <c r="Q29" s="991" t="s">
        <v>40</v>
      </c>
    </row>
    <row r="30" spans="1:17">
      <c r="A30" s="1178"/>
      <c r="B30" s="1181"/>
      <c r="C30" s="2463"/>
      <c r="D30" s="3233"/>
      <c r="E30" s="2466"/>
      <c r="F30" s="2540"/>
      <c r="G30" s="1008"/>
      <c r="H30" s="1420"/>
      <c r="I30" s="1795"/>
      <c r="J30" s="1796"/>
      <c r="K30" s="1795"/>
      <c r="L30" s="1420"/>
      <c r="M30" s="1795"/>
      <c r="N30" s="3232"/>
      <c r="O30" s="553"/>
      <c r="P30" s="554"/>
      <c r="Q30" s="555"/>
    </row>
    <row r="31" spans="1:17" ht="13.5" thickBot="1">
      <c r="A31" s="535"/>
      <c r="B31" s="1182"/>
      <c r="C31" s="2438"/>
      <c r="D31" s="3229"/>
      <c r="E31" s="2442"/>
      <c r="F31" s="2541"/>
      <c r="G31" s="24" t="s">
        <v>12</v>
      </c>
      <c r="H31" s="1427">
        <f t="shared" ref="H31:M31" si="6">H29+H30</f>
        <v>0</v>
      </c>
      <c r="I31" s="558">
        <f t="shared" si="6"/>
        <v>0</v>
      </c>
      <c r="J31" s="1791">
        <f t="shared" si="6"/>
        <v>0</v>
      </c>
      <c r="K31" s="1428">
        <f t="shared" si="6"/>
        <v>0</v>
      </c>
      <c r="L31" s="1427">
        <f t="shared" si="6"/>
        <v>0</v>
      </c>
      <c r="M31" s="1427">
        <f t="shared" si="6"/>
        <v>0</v>
      </c>
      <c r="N31" s="3231"/>
      <c r="O31" s="811"/>
      <c r="P31" s="541"/>
      <c r="Q31" s="810"/>
    </row>
    <row r="32" spans="1:17">
      <c r="A32" s="1177" t="s">
        <v>11</v>
      </c>
      <c r="B32" s="1180" t="s">
        <v>13</v>
      </c>
      <c r="C32" s="2437" t="s">
        <v>54</v>
      </c>
      <c r="D32" s="3228" t="s">
        <v>828</v>
      </c>
      <c r="E32" s="2441" t="s">
        <v>39</v>
      </c>
      <c r="F32" s="2539" t="s">
        <v>811</v>
      </c>
      <c r="G32" s="498" t="s">
        <v>35</v>
      </c>
      <c r="H32" s="523">
        <f>I32+K32</f>
        <v>74</v>
      </c>
      <c r="I32" s="2047">
        <v>57.5</v>
      </c>
      <c r="J32" s="528">
        <v>0</v>
      </c>
      <c r="K32" s="2047">
        <v>16.5</v>
      </c>
      <c r="L32" s="523">
        <v>100</v>
      </c>
      <c r="M32" s="571">
        <v>120</v>
      </c>
      <c r="N32" s="3230" t="s">
        <v>829</v>
      </c>
      <c r="O32" s="989" t="s">
        <v>40</v>
      </c>
      <c r="P32" s="1799" t="s">
        <v>40</v>
      </c>
      <c r="Q32" s="1799" t="s">
        <v>40</v>
      </c>
    </row>
    <row r="33" spans="1:17" ht="13.5" thickBot="1">
      <c r="A33" s="535"/>
      <c r="B33" s="1182"/>
      <c r="C33" s="2438"/>
      <c r="D33" s="3229"/>
      <c r="E33" s="2442"/>
      <c r="F33" s="2541"/>
      <c r="G33" s="24" t="s">
        <v>12</v>
      </c>
      <c r="H33" s="1427">
        <f t="shared" ref="H33:M33" si="7">H32</f>
        <v>74</v>
      </c>
      <c r="I33" s="558">
        <f t="shared" si="7"/>
        <v>57.5</v>
      </c>
      <c r="J33" s="1791">
        <f t="shared" si="7"/>
        <v>0</v>
      </c>
      <c r="K33" s="1792">
        <f t="shared" si="7"/>
        <v>16.5</v>
      </c>
      <c r="L33" s="1427">
        <f t="shared" si="7"/>
        <v>100</v>
      </c>
      <c r="M33" s="1427">
        <f t="shared" si="7"/>
        <v>120</v>
      </c>
      <c r="N33" s="3231"/>
      <c r="O33" s="811"/>
      <c r="P33" s="541"/>
      <c r="Q33" s="810"/>
    </row>
    <row r="34" spans="1:17" ht="13.5" thickBot="1">
      <c r="A34" s="496"/>
      <c r="B34" s="503"/>
      <c r="C34" s="2455" t="s">
        <v>14</v>
      </c>
      <c r="D34" s="2456"/>
      <c r="E34" s="2456"/>
      <c r="F34" s="2456"/>
      <c r="G34" s="2458"/>
      <c r="H34" s="11">
        <f t="shared" ref="H34:M34" si="8">H33+H31+H28+H25</f>
        <v>140</v>
      </c>
      <c r="I34" s="11">
        <f t="shared" si="8"/>
        <v>63.5</v>
      </c>
      <c r="J34" s="11">
        <f t="shared" si="8"/>
        <v>0</v>
      </c>
      <c r="K34" s="11">
        <f t="shared" si="8"/>
        <v>76.5</v>
      </c>
      <c r="L34" s="11">
        <f t="shared" si="8"/>
        <v>140</v>
      </c>
      <c r="M34" s="11">
        <f t="shared" si="8"/>
        <v>170</v>
      </c>
      <c r="N34" s="504"/>
      <c r="O34" s="505"/>
      <c r="P34" s="505"/>
      <c r="Q34" s="506"/>
    </row>
    <row r="35" spans="1:17" ht="13.5" thickBot="1">
      <c r="A35" s="1179"/>
      <c r="B35" s="1800"/>
      <c r="C35" s="2427" t="s">
        <v>56</v>
      </c>
      <c r="D35" s="2428"/>
      <c r="E35" s="2428"/>
      <c r="F35" s="2428"/>
      <c r="G35" s="2428"/>
      <c r="H35" s="1801">
        <f t="shared" ref="H35:M35" si="9">H34+H21</f>
        <v>181</v>
      </c>
      <c r="I35" s="1801">
        <f t="shared" si="9"/>
        <v>104.5</v>
      </c>
      <c r="J35" s="1801">
        <f t="shared" si="9"/>
        <v>0</v>
      </c>
      <c r="K35" s="1801">
        <f t="shared" si="9"/>
        <v>76.5</v>
      </c>
      <c r="L35" s="1801">
        <f t="shared" si="9"/>
        <v>185</v>
      </c>
      <c r="M35" s="1801">
        <f t="shared" si="9"/>
        <v>230</v>
      </c>
      <c r="N35" s="1802"/>
      <c r="O35" s="1803"/>
      <c r="P35" s="1803"/>
      <c r="Q35" s="1804"/>
    </row>
    <row r="36" spans="1:17" ht="13.5" thickBot="1">
      <c r="A36" s="1805"/>
      <c r="B36" s="2962" t="s">
        <v>15</v>
      </c>
      <c r="C36" s="2429"/>
      <c r="D36" s="2429"/>
      <c r="E36" s="2429"/>
      <c r="F36" s="2429"/>
      <c r="G36" s="2429"/>
      <c r="H36" s="1806">
        <f>H35</f>
        <v>181</v>
      </c>
      <c r="I36" s="2049">
        <f>I35</f>
        <v>104.5</v>
      </c>
      <c r="J36" s="1806">
        <f>J35</f>
        <v>0</v>
      </c>
      <c r="K36" s="2049">
        <f>K35</f>
        <v>76.5</v>
      </c>
      <c r="L36" s="1806">
        <f>L35*1</f>
        <v>185</v>
      </c>
      <c r="M36" s="1806">
        <f>M35*1</f>
        <v>230</v>
      </c>
      <c r="N36" s="2430"/>
      <c r="O36" s="2431"/>
      <c r="P36" s="2431"/>
      <c r="Q36" s="2432"/>
    </row>
    <row r="37" spans="1:17">
      <c r="A37" s="1807"/>
      <c r="B37" s="1808"/>
      <c r="C37" s="1808"/>
      <c r="D37" s="1808"/>
      <c r="E37" s="1808"/>
      <c r="F37" s="1808"/>
      <c r="G37" s="1808"/>
      <c r="H37" s="1809"/>
      <c r="I37" s="1809"/>
      <c r="J37" s="1809"/>
      <c r="K37" s="1809"/>
      <c r="L37" s="1809"/>
      <c r="M37" s="1809"/>
      <c r="N37" s="1810"/>
      <c r="O37" s="1810"/>
      <c r="P37" s="1810"/>
      <c r="Q37" s="1810"/>
    </row>
    <row r="38" spans="1:17" ht="16.5" thickBot="1">
      <c r="A38" s="488"/>
      <c r="B38" s="489"/>
      <c r="C38" s="489"/>
      <c r="D38" s="489"/>
      <c r="E38" s="489"/>
      <c r="F38" s="2435" t="s">
        <v>16</v>
      </c>
      <c r="G38" s="2435"/>
      <c r="H38" s="2435"/>
      <c r="I38" s="2435"/>
      <c r="J38" s="2435"/>
      <c r="K38" s="2435"/>
      <c r="L38" s="2435"/>
      <c r="M38" s="2435"/>
      <c r="N38" s="491"/>
      <c r="O38" s="491"/>
      <c r="P38" s="491"/>
      <c r="Q38" s="491"/>
    </row>
    <row r="39" spans="1:17" ht="39" customHeight="1" thickBot="1">
      <c r="A39" s="487"/>
      <c r="B39" s="487"/>
      <c r="C39" s="490"/>
      <c r="D39" s="2415" t="s">
        <v>17</v>
      </c>
      <c r="E39" s="2416"/>
      <c r="F39" s="2416"/>
      <c r="G39" s="2416"/>
      <c r="H39" s="2417"/>
      <c r="I39" s="3223" t="s">
        <v>830</v>
      </c>
      <c r="J39" s="3224"/>
      <c r="K39" s="3224"/>
      <c r="L39" s="3225"/>
      <c r="M39" s="513"/>
      <c r="N39" s="487"/>
      <c r="O39" s="537"/>
      <c r="P39" s="487"/>
      <c r="Q39" s="487"/>
    </row>
    <row r="40" spans="1:17" ht="13.5" thickBot="1">
      <c r="A40" s="487"/>
      <c r="B40" s="487"/>
      <c r="C40" s="487"/>
      <c r="D40" s="2405" t="s">
        <v>18</v>
      </c>
      <c r="E40" s="3220"/>
      <c r="F40" s="3220"/>
      <c r="G40" s="3220"/>
      <c r="H40" s="3221"/>
      <c r="I40" s="2408">
        <f>I41+I42+I43+I44+I45+I46+I47</f>
        <v>181</v>
      </c>
      <c r="J40" s="2409"/>
      <c r="K40" s="2409"/>
      <c r="L40" s="2410"/>
      <c r="M40" s="487"/>
      <c r="N40" s="487"/>
      <c r="O40" s="537"/>
      <c r="P40" s="487"/>
      <c r="Q40" s="487"/>
    </row>
    <row r="41" spans="1:17">
      <c r="A41" s="487"/>
      <c r="B41" s="487"/>
      <c r="C41" s="487"/>
      <c r="D41" s="2393" t="s">
        <v>57</v>
      </c>
      <c r="E41" s="3226"/>
      <c r="F41" s="3226"/>
      <c r="G41" s="3226"/>
      <c r="H41" s="3227"/>
      <c r="I41" s="2422">
        <v>181</v>
      </c>
      <c r="J41" s="2423"/>
      <c r="K41" s="2423"/>
      <c r="L41" s="2424"/>
      <c r="M41" s="487"/>
      <c r="N41" s="487"/>
      <c r="O41" s="537"/>
      <c r="P41" s="487"/>
      <c r="Q41" s="487"/>
    </row>
    <row r="42" spans="1:17">
      <c r="A42" s="487"/>
      <c r="B42" s="487"/>
      <c r="C42" s="487"/>
      <c r="D42" s="2411" t="s">
        <v>58</v>
      </c>
      <c r="E42" s="3133"/>
      <c r="F42" s="3133"/>
      <c r="G42" s="3133"/>
      <c r="H42" s="3134"/>
      <c r="I42" s="2396"/>
      <c r="J42" s="2386"/>
      <c r="K42" s="2386"/>
      <c r="L42" s="2387"/>
      <c r="M42" s="487"/>
      <c r="N42" s="487"/>
      <c r="O42" s="537"/>
      <c r="P42" s="487"/>
      <c r="Q42" s="487"/>
    </row>
    <row r="43" spans="1:17">
      <c r="A43" s="487"/>
      <c r="B43" s="487"/>
      <c r="C43" s="487"/>
      <c r="D43" s="2383" t="s">
        <v>171</v>
      </c>
      <c r="E43" s="3212"/>
      <c r="F43" s="3212"/>
      <c r="G43" s="3212"/>
      <c r="H43" s="3222"/>
      <c r="I43" s="2396"/>
      <c r="J43" s="2386"/>
      <c r="K43" s="2386"/>
      <c r="L43" s="2387"/>
      <c r="M43" s="487"/>
      <c r="N43" s="487"/>
      <c r="O43" s="537"/>
      <c r="P43" s="487"/>
      <c r="Q43" s="487"/>
    </row>
    <row r="44" spans="1:17">
      <c r="A44" s="487"/>
      <c r="B44" s="487"/>
      <c r="C44" s="487"/>
      <c r="D44" s="2383" t="s">
        <v>68</v>
      </c>
      <c r="E44" s="3212"/>
      <c r="F44" s="3212"/>
      <c r="G44" s="3212"/>
      <c r="H44" s="3222"/>
      <c r="I44" s="2396">
        <v>0</v>
      </c>
      <c r="J44" s="2386"/>
      <c r="K44" s="2386"/>
      <c r="L44" s="2387"/>
      <c r="M44" s="487"/>
      <c r="N44" s="487"/>
      <c r="O44" s="537"/>
      <c r="P44" s="487"/>
      <c r="Q44" s="487"/>
    </row>
    <row r="45" spans="1:17">
      <c r="A45" s="487"/>
      <c r="B45" s="487"/>
      <c r="C45" s="487"/>
      <c r="D45" s="2411" t="s">
        <v>167</v>
      </c>
      <c r="E45" s="3133"/>
      <c r="F45" s="3133"/>
      <c r="G45" s="3133"/>
      <c r="H45" s="3134"/>
      <c r="I45" s="2396"/>
      <c r="J45" s="2386"/>
      <c r="K45" s="2386"/>
      <c r="L45" s="2387"/>
      <c r="M45" s="1811"/>
      <c r="N45" s="1811"/>
      <c r="O45" s="1811"/>
      <c r="P45" s="1811"/>
      <c r="Q45" s="1811"/>
    </row>
    <row r="46" spans="1:17">
      <c r="A46" s="487"/>
      <c r="B46" s="487"/>
      <c r="C46" s="487"/>
      <c r="D46" s="3216" t="s">
        <v>59</v>
      </c>
      <c r="E46" s="3217"/>
      <c r="F46" s="3217"/>
      <c r="G46" s="3217"/>
      <c r="H46" s="3218"/>
      <c r="I46" s="2396"/>
      <c r="J46" s="2397"/>
      <c r="K46" s="2397"/>
      <c r="L46" s="2398"/>
      <c r="M46" s="1811"/>
      <c r="N46" s="1811"/>
      <c r="O46" s="1811"/>
      <c r="P46" s="1811"/>
      <c r="Q46" s="1811"/>
    </row>
    <row r="47" spans="1:17" ht="13.5" thickBot="1">
      <c r="A47" s="487"/>
      <c r="B47" s="487"/>
      <c r="C47" s="487"/>
      <c r="D47" s="2399" t="s">
        <v>60</v>
      </c>
      <c r="E47" s="2400"/>
      <c r="F47" s="2400"/>
      <c r="G47" s="2400"/>
      <c r="H47" s="2401"/>
      <c r="I47" s="3219"/>
      <c r="J47" s="2779"/>
      <c r="K47" s="2779"/>
      <c r="L47" s="2780"/>
      <c r="M47" s="1811"/>
      <c r="N47" s="1811"/>
      <c r="O47" s="1811"/>
      <c r="P47" s="1811"/>
      <c r="Q47" s="1811"/>
    </row>
    <row r="48" spans="1:17" ht="13.5" thickBot="1">
      <c r="A48" s="487"/>
      <c r="B48" s="487"/>
      <c r="C48" s="487"/>
      <c r="D48" s="2405" t="s">
        <v>19</v>
      </c>
      <c r="E48" s="3220"/>
      <c r="F48" s="3220"/>
      <c r="G48" s="3220"/>
      <c r="H48" s="3221"/>
      <c r="I48" s="2408">
        <f>I49*1</f>
        <v>0</v>
      </c>
      <c r="J48" s="2409"/>
      <c r="K48" s="2409"/>
      <c r="L48" s="2410"/>
      <c r="M48" s="487"/>
      <c r="N48" s="487"/>
      <c r="O48" s="537"/>
      <c r="P48" s="487"/>
      <c r="Q48" s="487"/>
    </row>
    <row r="49" spans="1:17" ht="13.5" thickBot="1">
      <c r="A49" s="487"/>
      <c r="B49" s="487"/>
      <c r="C49" s="487"/>
      <c r="D49" s="2383" t="s">
        <v>61</v>
      </c>
      <c r="E49" s="3212"/>
      <c r="F49" s="3212"/>
      <c r="G49" s="3212"/>
      <c r="H49" s="3213"/>
      <c r="I49" s="2386"/>
      <c r="J49" s="2386"/>
      <c r="K49" s="2386"/>
      <c r="L49" s="2387"/>
      <c r="M49" s="487"/>
      <c r="N49" s="487"/>
      <c r="O49" s="537"/>
      <c r="P49" s="487"/>
      <c r="Q49" s="487"/>
    </row>
    <row r="50" spans="1:17" ht="13.5" thickBot="1">
      <c r="A50" s="487"/>
      <c r="B50" s="487"/>
      <c r="C50" s="487"/>
      <c r="D50" s="2388" t="s">
        <v>20</v>
      </c>
      <c r="E50" s="3214"/>
      <c r="F50" s="3214"/>
      <c r="G50" s="3214"/>
      <c r="H50" s="3215"/>
      <c r="I50" s="2391">
        <f>I40+I48</f>
        <v>181</v>
      </c>
      <c r="J50" s="2391"/>
      <c r="K50" s="2391"/>
      <c r="L50" s="2392"/>
      <c r="M50" s="487"/>
      <c r="N50" s="487"/>
      <c r="O50" s="537"/>
      <c r="P50" s="487"/>
      <c r="Q50" s="487"/>
    </row>
  </sheetData>
  <mergeCells count="93">
    <mergeCell ref="N1:Q1"/>
    <mergeCell ref="D3:Q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B7:Q7"/>
    <mergeCell ref="C10:Q10"/>
    <mergeCell ref="A11:A12"/>
    <mergeCell ref="B11:B12"/>
    <mergeCell ref="C11:C12"/>
    <mergeCell ref="D11:D12"/>
    <mergeCell ref="E11:E12"/>
    <mergeCell ref="F11:F12"/>
    <mergeCell ref="N11:N12"/>
    <mergeCell ref="N13:N14"/>
    <mergeCell ref="C15:C17"/>
    <mergeCell ref="D15:D17"/>
    <mergeCell ref="E15:E17"/>
    <mergeCell ref="F15:F17"/>
    <mergeCell ref="N15:N17"/>
    <mergeCell ref="C13:C14"/>
    <mergeCell ref="D13:D14"/>
    <mergeCell ref="E13:E14"/>
    <mergeCell ref="F13:F14"/>
    <mergeCell ref="N23:N24"/>
    <mergeCell ref="C18:C20"/>
    <mergeCell ref="D18:D20"/>
    <mergeCell ref="E18:E20"/>
    <mergeCell ref="F18:F20"/>
    <mergeCell ref="N18:N20"/>
    <mergeCell ref="C21:G21"/>
    <mergeCell ref="N26:N28"/>
    <mergeCell ref="C29:C31"/>
    <mergeCell ref="D29:D31"/>
    <mergeCell ref="E29:E31"/>
    <mergeCell ref="F29:F31"/>
    <mergeCell ref="N29:N31"/>
    <mergeCell ref="C26:C28"/>
    <mergeCell ref="D26:D28"/>
    <mergeCell ref="E26:E28"/>
    <mergeCell ref="F26:F28"/>
    <mergeCell ref="C22:Q22"/>
    <mergeCell ref="C23:C25"/>
    <mergeCell ref="D23:D25"/>
    <mergeCell ref="E23:E25"/>
    <mergeCell ref="F23:F25"/>
    <mergeCell ref="C32:C33"/>
    <mergeCell ref="D32:D33"/>
    <mergeCell ref="E32:E33"/>
    <mergeCell ref="F32:F33"/>
    <mergeCell ref="N32:N33"/>
    <mergeCell ref="C35:G35"/>
    <mergeCell ref="B36:G36"/>
    <mergeCell ref="N36:Q36"/>
    <mergeCell ref="F38:M38"/>
    <mergeCell ref="C34:G34"/>
    <mergeCell ref="D39:H39"/>
    <mergeCell ref="I39:L39"/>
    <mergeCell ref="D40:H40"/>
    <mergeCell ref="I40:L40"/>
    <mergeCell ref="D41:H41"/>
    <mergeCell ref="I41:L41"/>
    <mergeCell ref="D42:H42"/>
    <mergeCell ref="I42:L42"/>
    <mergeCell ref="D43:H43"/>
    <mergeCell ref="I43:L43"/>
    <mergeCell ref="D44:H44"/>
    <mergeCell ref="I44:L44"/>
    <mergeCell ref="D45:H45"/>
    <mergeCell ref="I45:L45"/>
    <mergeCell ref="D49:H49"/>
    <mergeCell ref="I49:L49"/>
    <mergeCell ref="D50:H50"/>
    <mergeCell ref="I50:L50"/>
    <mergeCell ref="D46:H46"/>
    <mergeCell ref="I46:L46"/>
    <mergeCell ref="D47:H47"/>
    <mergeCell ref="I47:L47"/>
    <mergeCell ref="D48:H48"/>
    <mergeCell ref="I48:L48"/>
  </mergeCells>
  <pageMargins left="0.7" right="0.7" top="0.75" bottom="0.75" header="0.3" footer="0.3"/>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4"/>
  <sheetViews>
    <sheetView zoomScaleNormal="100" workbookViewId="0">
      <selection activeCell="S6" sqref="S6"/>
    </sheetView>
  </sheetViews>
  <sheetFormatPr defaultColWidth="9.140625" defaultRowHeight="12.75"/>
  <cols>
    <col min="1" max="1" width="2.85546875" style="165" customWidth="1"/>
    <col min="2" max="3" width="2.5703125" style="165" customWidth="1"/>
    <col min="4" max="4" width="26.85546875" style="165" customWidth="1"/>
    <col min="5" max="5" width="7.85546875" style="164" customWidth="1"/>
    <col min="6" max="6" width="4.42578125" style="1" customWidth="1"/>
    <col min="7" max="7" width="8.7109375" style="312" customWidth="1"/>
    <col min="8" max="8" width="8.85546875" style="165" customWidth="1"/>
    <col min="9" max="9" width="7.85546875" style="165" customWidth="1"/>
    <col min="10" max="10" width="4.42578125" style="165" customWidth="1"/>
    <col min="11" max="11" width="7.140625" style="165" customWidth="1"/>
    <col min="12" max="12" width="6.7109375" style="165" customWidth="1"/>
    <col min="13" max="13" width="7.140625" style="165" customWidth="1"/>
    <col min="14" max="14" width="39.28515625" style="165" customWidth="1"/>
    <col min="15" max="15" width="6.140625" style="473" customWidth="1"/>
    <col min="16" max="16" width="5.7109375" style="474" customWidth="1"/>
    <col min="17" max="17" width="6.140625" style="475" customWidth="1"/>
    <col min="18" max="16384" width="9.140625" style="166"/>
  </cols>
  <sheetData>
    <row r="1" spans="1:24" ht="44.45" customHeight="1">
      <c r="L1" s="3292"/>
      <c r="M1" s="2562"/>
      <c r="N1" s="2562"/>
      <c r="O1" s="2562"/>
      <c r="P1" s="2562"/>
      <c r="Q1" s="2562"/>
    </row>
    <row r="2" spans="1:24" ht="15.6" customHeight="1">
      <c r="A2" s="3293" t="s">
        <v>227</v>
      </c>
      <c r="B2" s="3293"/>
      <c r="C2" s="3293"/>
      <c r="D2" s="3293"/>
      <c r="E2" s="3293"/>
      <c r="F2" s="3293"/>
      <c r="G2" s="3293"/>
      <c r="H2" s="3293"/>
      <c r="I2" s="3293"/>
      <c r="J2" s="3293"/>
      <c r="K2" s="3293"/>
      <c r="L2" s="3293"/>
      <c r="M2" s="3293"/>
      <c r="N2" s="3293"/>
      <c r="O2" s="3293"/>
      <c r="P2" s="3293"/>
      <c r="Q2" s="3293"/>
    </row>
    <row r="3" spans="1:24" ht="15" customHeight="1" thickBot="1">
      <c r="A3" s="3294" t="s">
        <v>32</v>
      </c>
      <c r="B3" s="3294"/>
      <c r="C3" s="3294"/>
      <c r="D3" s="3294"/>
      <c r="E3" s="3294"/>
      <c r="F3" s="3294"/>
      <c r="G3" s="3294"/>
      <c r="H3" s="3294"/>
      <c r="I3" s="3294"/>
      <c r="J3" s="3294"/>
      <c r="K3" s="3294"/>
      <c r="L3" s="3294"/>
      <c r="M3" s="3294"/>
      <c r="N3" s="3294"/>
      <c r="O3" s="3294"/>
      <c r="P3" s="3294"/>
      <c r="Q3" s="3294"/>
    </row>
    <row r="4" spans="1:24" ht="43.9" customHeight="1">
      <c r="A4" s="3295" t="s">
        <v>0</v>
      </c>
      <c r="B4" s="3298" t="s">
        <v>1</v>
      </c>
      <c r="C4" s="3298" t="s">
        <v>2</v>
      </c>
      <c r="D4" s="3301" t="s">
        <v>3</v>
      </c>
      <c r="E4" s="3304" t="s">
        <v>4</v>
      </c>
      <c r="F4" s="2690" t="s">
        <v>5</v>
      </c>
      <c r="G4" s="2690" t="s">
        <v>6</v>
      </c>
      <c r="H4" s="3307" t="s">
        <v>439</v>
      </c>
      <c r="I4" s="3308"/>
      <c r="J4" s="3308"/>
      <c r="K4" s="3309"/>
      <c r="L4" s="2690" t="s">
        <v>373</v>
      </c>
      <c r="M4" s="2690" t="s">
        <v>442</v>
      </c>
      <c r="N4" s="3310" t="s">
        <v>21</v>
      </c>
      <c r="O4" s="3311"/>
      <c r="P4" s="3311"/>
      <c r="Q4" s="3312"/>
    </row>
    <row r="5" spans="1:24" ht="13.15" customHeight="1">
      <c r="A5" s="3296"/>
      <c r="B5" s="3299"/>
      <c r="C5" s="3299"/>
      <c r="D5" s="3302"/>
      <c r="E5" s="3305"/>
      <c r="F5" s="2691"/>
      <c r="G5" s="2691"/>
      <c r="H5" s="3313" t="s">
        <v>7</v>
      </c>
      <c r="I5" s="3315" t="s">
        <v>8</v>
      </c>
      <c r="J5" s="3316"/>
      <c r="K5" s="3317" t="s">
        <v>72</v>
      </c>
      <c r="L5" s="2691"/>
      <c r="M5" s="2691"/>
      <c r="N5" s="2645" t="s">
        <v>31</v>
      </c>
      <c r="O5" s="3319" t="s">
        <v>9</v>
      </c>
      <c r="P5" s="3320"/>
      <c r="Q5" s="3321"/>
    </row>
    <row r="6" spans="1:24" ht="102" customHeight="1" thickBot="1">
      <c r="A6" s="3297"/>
      <c r="B6" s="3300"/>
      <c r="C6" s="3300"/>
      <c r="D6" s="3303"/>
      <c r="E6" s="3306"/>
      <c r="F6" s="2692"/>
      <c r="G6" s="2692"/>
      <c r="H6" s="3314"/>
      <c r="I6" s="313" t="s">
        <v>7</v>
      </c>
      <c r="J6" s="313" t="s">
        <v>10</v>
      </c>
      <c r="K6" s="3318"/>
      <c r="L6" s="2692"/>
      <c r="M6" s="2692"/>
      <c r="N6" s="2646"/>
      <c r="O6" s="167">
        <v>2020</v>
      </c>
      <c r="P6" s="167">
        <v>2021</v>
      </c>
      <c r="Q6" s="314">
        <v>2022</v>
      </c>
    </row>
    <row r="7" spans="1:24" ht="13.9" customHeight="1" thickBot="1">
      <c r="A7" s="315" t="s">
        <v>11</v>
      </c>
      <c r="B7" s="3249" t="s">
        <v>228</v>
      </c>
      <c r="C7" s="2637"/>
      <c r="D7" s="2637"/>
      <c r="E7" s="2637"/>
      <c r="F7" s="2637"/>
      <c r="G7" s="2637"/>
      <c r="H7" s="2637"/>
      <c r="I7" s="2637"/>
      <c r="J7" s="2637"/>
      <c r="K7" s="2637"/>
      <c r="L7" s="2637"/>
      <c r="M7" s="2637"/>
      <c r="N7" s="2637"/>
      <c r="O7" s="2637"/>
      <c r="P7" s="2637"/>
      <c r="Q7" s="2638"/>
    </row>
    <row r="8" spans="1:24" ht="18.600000000000001" customHeight="1" thickBot="1">
      <c r="A8" s="316" t="s">
        <v>11</v>
      </c>
      <c r="B8" s="317" t="s">
        <v>11</v>
      </c>
      <c r="C8" s="3250" t="s">
        <v>229</v>
      </c>
      <c r="D8" s="3251"/>
      <c r="E8" s="3251"/>
      <c r="F8" s="3251"/>
      <c r="G8" s="3251"/>
      <c r="H8" s="3251"/>
      <c r="I8" s="3251"/>
      <c r="J8" s="3251"/>
      <c r="K8" s="3251"/>
      <c r="L8" s="3251"/>
      <c r="M8" s="3251"/>
      <c r="N8" s="3252"/>
      <c r="O8" s="3252"/>
      <c r="P8" s="3252"/>
      <c r="Q8" s="3253"/>
    </row>
    <row r="9" spans="1:24" ht="13.15" customHeight="1">
      <c r="A9" s="3254" t="s">
        <v>11</v>
      </c>
      <c r="B9" s="3257" t="s">
        <v>11</v>
      </c>
      <c r="C9" s="3260" t="s">
        <v>38</v>
      </c>
      <c r="D9" s="3278" t="s">
        <v>230</v>
      </c>
      <c r="E9" s="3280" t="s">
        <v>39</v>
      </c>
      <c r="F9" s="3283" t="s">
        <v>127</v>
      </c>
      <c r="G9" s="638" t="s">
        <v>35</v>
      </c>
      <c r="H9" s="2228">
        <f>I9+K9</f>
        <v>1065.3</v>
      </c>
      <c r="I9" s="2229">
        <v>773.3</v>
      </c>
      <c r="J9" s="2229"/>
      <c r="K9" s="2230">
        <v>292</v>
      </c>
      <c r="L9" s="639">
        <v>1200</v>
      </c>
      <c r="M9" s="640">
        <v>1200</v>
      </c>
      <c r="N9" s="3286" t="s">
        <v>231</v>
      </c>
      <c r="O9" s="3288"/>
      <c r="P9" s="3288"/>
      <c r="Q9" s="3290"/>
    </row>
    <row r="10" spans="1:24" ht="25.9" customHeight="1">
      <c r="A10" s="3255"/>
      <c r="B10" s="3258"/>
      <c r="C10" s="3261"/>
      <c r="D10" s="3279"/>
      <c r="E10" s="3281"/>
      <c r="F10" s="3284"/>
      <c r="G10" s="1035" t="s">
        <v>51</v>
      </c>
      <c r="H10" s="2231">
        <v>211</v>
      </c>
      <c r="I10" s="2232">
        <v>211</v>
      </c>
      <c r="J10" s="642"/>
      <c r="K10" s="643">
        <v>0</v>
      </c>
      <c r="L10" s="644">
        <v>200</v>
      </c>
      <c r="M10" s="645">
        <v>200</v>
      </c>
      <c r="N10" s="3287"/>
      <c r="O10" s="3289"/>
      <c r="P10" s="3289"/>
      <c r="Q10" s="3291"/>
    </row>
    <row r="11" spans="1:24" ht="13.15" customHeight="1">
      <c r="A11" s="3255"/>
      <c r="B11" s="3258"/>
      <c r="C11" s="3261"/>
      <c r="D11" s="3322" t="s">
        <v>232</v>
      </c>
      <c r="E11" s="3281"/>
      <c r="F11" s="3284"/>
      <c r="G11" s="646"/>
      <c r="H11" s="641"/>
      <c r="I11" s="642"/>
      <c r="J11" s="642"/>
      <c r="K11" s="643"/>
      <c r="L11" s="644"/>
      <c r="M11" s="645"/>
      <c r="N11" s="647" t="s">
        <v>233</v>
      </c>
      <c r="O11" s="385">
        <v>7500</v>
      </c>
      <c r="P11" s="385">
        <v>7500</v>
      </c>
      <c r="Q11" s="386">
        <v>7500</v>
      </c>
    </row>
    <row r="12" spans="1:24">
      <c r="A12" s="3255"/>
      <c r="B12" s="3258"/>
      <c r="C12" s="3261"/>
      <c r="D12" s="3323"/>
      <c r="E12" s="3281"/>
      <c r="F12" s="3284"/>
      <c r="G12" s="646"/>
      <c r="H12" s="641"/>
      <c r="I12" s="642"/>
      <c r="J12" s="642"/>
      <c r="K12" s="643"/>
      <c r="L12" s="644"/>
      <c r="M12" s="645"/>
      <c r="N12" s="648" t="s">
        <v>411</v>
      </c>
      <c r="O12" s="387">
        <v>2.85</v>
      </c>
      <c r="P12" s="387">
        <v>2.9</v>
      </c>
      <c r="Q12" s="388">
        <v>2.9</v>
      </c>
    </row>
    <row r="13" spans="1:24">
      <c r="A13" s="3255"/>
      <c r="B13" s="3258"/>
      <c r="C13" s="3261"/>
      <c r="D13" s="3323"/>
      <c r="E13" s="3281"/>
      <c r="F13" s="3284"/>
      <c r="G13" s="646"/>
      <c r="H13" s="641"/>
      <c r="I13" s="642"/>
      <c r="J13" s="642"/>
      <c r="K13" s="643"/>
      <c r="L13" s="644"/>
      <c r="M13" s="645"/>
      <c r="N13" s="648" t="s">
        <v>234</v>
      </c>
      <c r="O13" s="387">
        <v>1000</v>
      </c>
      <c r="P13" s="387">
        <v>1000</v>
      </c>
      <c r="Q13" s="388">
        <v>1000</v>
      </c>
    </row>
    <row r="14" spans="1:24">
      <c r="A14" s="3255"/>
      <c r="B14" s="3258"/>
      <c r="C14" s="3261"/>
      <c r="D14" s="3323"/>
      <c r="E14" s="3281"/>
      <c r="F14" s="3284"/>
      <c r="G14" s="646"/>
      <c r="H14" s="641"/>
      <c r="I14" s="642"/>
      <c r="J14" s="642"/>
      <c r="K14" s="643"/>
      <c r="L14" s="644"/>
      <c r="M14" s="645"/>
      <c r="N14" s="648" t="s">
        <v>235</v>
      </c>
      <c r="O14" s="387">
        <v>15</v>
      </c>
      <c r="P14" s="387">
        <v>15</v>
      </c>
      <c r="Q14" s="388">
        <v>15</v>
      </c>
    </row>
    <row r="15" spans="1:24" ht="13.15" customHeight="1">
      <c r="A15" s="3255"/>
      <c r="B15" s="3258"/>
      <c r="C15" s="3261"/>
      <c r="D15" s="3322" t="s">
        <v>236</v>
      </c>
      <c r="E15" s="3281"/>
      <c r="F15" s="3284"/>
      <c r="G15" s="646"/>
      <c r="H15" s="641"/>
      <c r="I15" s="642"/>
      <c r="J15" s="642"/>
      <c r="K15" s="643"/>
      <c r="L15" s="644"/>
      <c r="M15" s="645"/>
      <c r="N15" s="649" t="s">
        <v>237</v>
      </c>
      <c r="O15" s="1268">
        <v>43</v>
      </c>
      <c r="P15" s="1268">
        <v>44</v>
      </c>
      <c r="Q15" s="1269">
        <v>44</v>
      </c>
    </row>
    <row r="16" spans="1:24">
      <c r="A16" s="3255"/>
      <c r="B16" s="3258"/>
      <c r="C16" s="3261"/>
      <c r="D16" s="3323"/>
      <c r="E16" s="3281"/>
      <c r="F16" s="3284"/>
      <c r="G16" s="646"/>
      <c r="H16" s="641"/>
      <c r="I16" s="642"/>
      <c r="J16" s="642"/>
      <c r="K16" s="643"/>
      <c r="L16" s="644"/>
      <c r="M16" s="645"/>
      <c r="N16" s="650" t="s">
        <v>238</v>
      </c>
      <c r="O16" s="389">
        <v>2</v>
      </c>
      <c r="P16" s="389">
        <v>2</v>
      </c>
      <c r="Q16" s="955">
        <v>2</v>
      </c>
      <c r="T16" s="470"/>
      <c r="U16" s="470"/>
      <c r="X16" s="470"/>
    </row>
    <row r="17" spans="1:17">
      <c r="A17" s="3255"/>
      <c r="B17" s="3258"/>
      <c r="C17" s="3261"/>
      <c r="D17" s="3323"/>
      <c r="E17" s="3281"/>
      <c r="F17" s="3284"/>
      <c r="G17" s="646"/>
      <c r="H17" s="641"/>
      <c r="I17" s="642"/>
      <c r="J17" s="642"/>
      <c r="K17" s="643"/>
      <c r="L17" s="644"/>
      <c r="M17" s="645"/>
      <c r="N17" s="650" t="s">
        <v>239</v>
      </c>
      <c r="O17" s="389">
        <v>4708</v>
      </c>
      <c r="P17" s="389">
        <v>4740</v>
      </c>
      <c r="Q17" s="955">
        <v>4760</v>
      </c>
    </row>
    <row r="18" spans="1:17" ht="12.6" customHeight="1" thickBot="1">
      <c r="A18" s="3255"/>
      <c r="B18" s="3258"/>
      <c r="C18" s="3261"/>
      <c r="D18" s="3324"/>
      <c r="E18" s="3281"/>
      <c r="F18" s="3284"/>
      <c r="G18" s="651"/>
      <c r="H18" s="652"/>
      <c r="I18" s="653"/>
      <c r="J18" s="653"/>
      <c r="K18" s="654"/>
      <c r="L18" s="655"/>
      <c r="M18" s="656"/>
      <c r="N18" s="657" t="s">
        <v>240</v>
      </c>
      <c r="O18" s="1270">
        <v>11000</v>
      </c>
      <c r="P18" s="384">
        <v>11000</v>
      </c>
      <c r="Q18" s="1263">
        <v>11000</v>
      </c>
    </row>
    <row r="19" spans="1:17" ht="19.149999999999999" customHeight="1" thickBot="1">
      <c r="A19" s="3256"/>
      <c r="B19" s="3259"/>
      <c r="C19" s="3262"/>
      <c r="D19" s="372"/>
      <c r="E19" s="3282"/>
      <c r="F19" s="3285"/>
      <c r="G19" s="658" t="s">
        <v>12</v>
      </c>
      <c r="H19" s="659">
        <f t="shared" ref="H19:M19" si="0">SUM(H9:H18)</f>
        <v>1276.3</v>
      </c>
      <c r="I19" s="660">
        <f t="shared" si="0"/>
        <v>984.3</v>
      </c>
      <c r="J19" s="659">
        <f t="shared" si="0"/>
        <v>0</v>
      </c>
      <c r="K19" s="659">
        <f t="shared" si="0"/>
        <v>292</v>
      </c>
      <c r="L19" s="659">
        <f t="shared" si="0"/>
        <v>1400</v>
      </c>
      <c r="M19" s="661">
        <f t="shared" si="0"/>
        <v>1400</v>
      </c>
      <c r="N19" s="662"/>
      <c r="O19" s="175"/>
      <c r="P19" s="175"/>
      <c r="Q19" s="320"/>
    </row>
    <row r="20" spans="1:17" ht="13.15" customHeight="1">
      <c r="A20" s="1248" t="s">
        <v>11</v>
      </c>
      <c r="B20" s="321" t="s">
        <v>11</v>
      </c>
      <c r="C20" s="3260" t="s">
        <v>241</v>
      </c>
      <c r="D20" s="3342" t="s">
        <v>242</v>
      </c>
      <c r="E20" s="3263" t="s">
        <v>39</v>
      </c>
      <c r="F20" s="3207" t="s">
        <v>127</v>
      </c>
      <c r="G20" s="392" t="s">
        <v>35</v>
      </c>
      <c r="H20" s="393">
        <f>I20+K20</f>
        <v>85</v>
      </c>
      <c r="I20" s="394">
        <v>85</v>
      </c>
      <c r="J20" s="394"/>
      <c r="K20" s="395">
        <v>0</v>
      </c>
      <c r="L20" s="396">
        <v>100</v>
      </c>
      <c r="M20" s="397">
        <v>140</v>
      </c>
      <c r="N20" s="3325"/>
      <c r="O20" s="2907"/>
      <c r="P20" s="2907"/>
      <c r="Q20" s="3336"/>
    </row>
    <row r="21" spans="1:17">
      <c r="A21" s="1258"/>
      <c r="B21" s="322"/>
      <c r="C21" s="3261"/>
      <c r="D21" s="3343"/>
      <c r="E21" s="3264"/>
      <c r="F21" s="3204"/>
      <c r="G21" s="392"/>
      <c r="H21" s="393"/>
      <c r="I21" s="394"/>
      <c r="J21" s="394"/>
      <c r="K21" s="395"/>
      <c r="L21" s="396"/>
      <c r="M21" s="397"/>
      <c r="N21" s="3326"/>
      <c r="O21" s="3327"/>
      <c r="P21" s="3327"/>
      <c r="Q21" s="3337"/>
    </row>
    <row r="22" spans="1:17" ht="34.15" customHeight="1">
      <c r="A22" s="1258"/>
      <c r="B22" s="322"/>
      <c r="C22" s="3261"/>
      <c r="D22" s="139" t="s">
        <v>243</v>
      </c>
      <c r="E22" s="3264"/>
      <c r="F22" s="3204"/>
      <c r="G22" s="392"/>
      <c r="H22" s="393"/>
      <c r="I22" s="394"/>
      <c r="J22" s="394"/>
      <c r="K22" s="395"/>
      <c r="L22" s="396"/>
      <c r="M22" s="397"/>
      <c r="N22" s="398" t="s">
        <v>244</v>
      </c>
      <c r="O22" s="385">
        <v>40</v>
      </c>
      <c r="P22" s="385">
        <v>40</v>
      </c>
      <c r="Q22" s="399">
        <v>40</v>
      </c>
    </row>
    <row r="23" spans="1:17" ht="38.450000000000003" customHeight="1" thickBot="1">
      <c r="A23" s="1258"/>
      <c r="B23" s="322"/>
      <c r="C23" s="3261"/>
      <c r="D23" s="139" t="s">
        <v>245</v>
      </c>
      <c r="E23" s="3264"/>
      <c r="F23" s="3204"/>
      <c r="G23" s="400"/>
      <c r="H23" s="393"/>
      <c r="I23" s="394"/>
      <c r="J23" s="394"/>
      <c r="K23" s="395"/>
      <c r="L23" s="401"/>
      <c r="M23" s="397"/>
      <c r="N23" s="398" t="s">
        <v>244</v>
      </c>
      <c r="O23" s="385">
        <v>40</v>
      </c>
      <c r="P23" s="385">
        <v>40</v>
      </c>
      <c r="Q23" s="399">
        <v>40</v>
      </c>
    </row>
    <row r="24" spans="1:17" ht="21.6" customHeight="1" thickBot="1">
      <c r="A24" s="323"/>
      <c r="B24" s="324"/>
      <c r="C24" s="3262"/>
      <c r="D24" s="325"/>
      <c r="E24" s="3265"/>
      <c r="F24" s="3267"/>
      <c r="G24" s="402" t="s">
        <v>12</v>
      </c>
      <c r="H24" s="403">
        <f t="shared" ref="H24:M24" si="1">H20+H21</f>
        <v>85</v>
      </c>
      <c r="I24" s="390">
        <f t="shared" si="1"/>
        <v>85</v>
      </c>
      <c r="J24" s="403">
        <f t="shared" si="1"/>
        <v>0</v>
      </c>
      <c r="K24" s="404">
        <f t="shared" si="1"/>
        <v>0</v>
      </c>
      <c r="L24" s="405">
        <f t="shared" si="1"/>
        <v>100</v>
      </c>
      <c r="M24" s="391">
        <f t="shared" si="1"/>
        <v>140</v>
      </c>
      <c r="N24" s="326"/>
      <c r="O24" s="327"/>
      <c r="P24" s="327"/>
      <c r="Q24" s="328"/>
    </row>
    <row r="25" spans="1:17" ht="16.149999999999999" customHeight="1" thickBot="1">
      <c r="A25" s="316" t="s">
        <v>11</v>
      </c>
      <c r="B25" s="329" t="s">
        <v>11</v>
      </c>
      <c r="C25" s="3344" t="s">
        <v>14</v>
      </c>
      <c r="D25" s="3345"/>
      <c r="E25" s="3345"/>
      <c r="F25" s="3345"/>
      <c r="G25" s="3346"/>
      <c r="H25" s="406">
        <f t="shared" ref="H25:M25" si="2">H19+H24</f>
        <v>1361.3</v>
      </c>
      <c r="I25" s="407">
        <f t="shared" si="2"/>
        <v>1069.3</v>
      </c>
      <c r="J25" s="407">
        <f t="shared" si="2"/>
        <v>0</v>
      </c>
      <c r="K25" s="407">
        <f t="shared" si="2"/>
        <v>292</v>
      </c>
      <c r="L25" s="407">
        <f t="shared" si="2"/>
        <v>1500</v>
      </c>
      <c r="M25" s="408">
        <f t="shared" si="2"/>
        <v>1540</v>
      </c>
      <c r="N25" s="330"/>
      <c r="O25" s="331"/>
      <c r="P25" s="331"/>
      <c r="Q25" s="332"/>
    </row>
    <row r="26" spans="1:17" ht="24.6" customHeight="1" thickBot="1">
      <c r="A26" s="316" t="s">
        <v>11</v>
      </c>
      <c r="B26" s="329" t="s">
        <v>13</v>
      </c>
      <c r="C26" s="3347" t="s">
        <v>246</v>
      </c>
      <c r="D26" s="3348"/>
      <c r="E26" s="3348"/>
      <c r="F26" s="3348"/>
      <c r="G26" s="3348"/>
      <c r="H26" s="3348"/>
      <c r="I26" s="3348"/>
      <c r="J26" s="3348"/>
      <c r="K26" s="3348"/>
      <c r="L26" s="3348"/>
      <c r="M26" s="3348"/>
      <c r="N26" s="3348"/>
      <c r="O26" s="3348"/>
      <c r="P26" s="3348"/>
      <c r="Q26" s="3349"/>
    </row>
    <row r="27" spans="1:17" ht="17.45" customHeight="1" thickBot="1">
      <c r="A27" s="1248"/>
      <c r="B27" s="959"/>
      <c r="C27" s="960"/>
      <c r="D27" s="960"/>
      <c r="E27" s="960"/>
      <c r="F27" s="960"/>
      <c r="G27" s="961"/>
      <c r="H27" s="960"/>
      <c r="I27" s="960"/>
      <c r="J27" s="960"/>
      <c r="K27" s="960"/>
      <c r="L27" s="960"/>
      <c r="M27" s="960"/>
      <c r="N27" s="962" t="s">
        <v>517</v>
      </c>
      <c r="O27" s="962" t="s">
        <v>519</v>
      </c>
      <c r="P27" s="963" t="s">
        <v>520</v>
      </c>
      <c r="Q27" s="965" t="s">
        <v>521</v>
      </c>
    </row>
    <row r="28" spans="1:17" ht="15" customHeight="1" thickBot="1">
      <c r="A28" s="1248"/>
      <c r="B28" s="959"/>
      <c r="C28" s="960"/>
      <c r="D28" s="960"/>
      <c r="E28" s="960"/>
      <c r="F28" s="960"/>
      <c r="G28" s="961"/>
      <c r="H28" s="960"/>
      <c r="I28" s="960"/>
      <c r="J28" s="960"/>
      <c r="K28" s="960"/>
      <c r="L28" s="960"/>
      <c r="M28" s="960"/>
      <c r="N28" s="963" t="s">
        <v>518</v>
      </c>
      <c r="O28" s="964" t="s">
        <v>522</v>
      </c>
      <c r="P28" s="966" t="s">
        <v>523</v>
      </c>
      <c r="Q28" s="967" t="s">
        <v>524</v>
      </c>
    </row>
    <row r="29" spans="1:17" ht="13.9" customHeight="1" thickBot="1">
      <c r="A29" s="3254" t="s">
        <v>11</v>
      </c>
      <c r="B29" s="3257" t="s">
        <v>13</v>
      </c>
      <c r="C29" s="3338" t="s">
        <v>13</v>
      </c>
      <c r="D29" s="3340" t="s">
        <v>247</v>
      </c>
      <c r="E29" s="3266" t="s">
        <v>39</v>
      </c>
      <c r="F29" s="3266" t="s">
        <v>127</v>
      </c>
      <c r="G29" s="409" t="s">
        <v>35</v>
      </c>
      <c r="H29" s="947">
        <f>I29+K29</f>
        <v>240</v>
      </c>
      <c r="I29" s="948">
        <v>240</v>
      </c>
      <c r="J29" s="410"/>
      <c r="K29" s="411">
        <v>0</v>
      </c>
      <c r="L29" s="412">
        <v>240</v>
      </c>
      <c r="M29" s="413">
        <v>240</v>
      </c>
      <c r="N29" s="3328" t="s">
        <v>248</v>
      </c>
      <c r="O29" s="3330">
        <v>37</v>
      </c>
      <c r="P29" s="3332">
        <v>37</v>
      </c>
      <c r="Q29" s="3334">
        <v>37</v>
      </c>
    </row>
    <row r="30" spans="1:17" ht="13.5" thickBot="1">
      <c r="A30" s="3256"/>
      <c r="B30" s="3259"/>
      <c r="C30" s="3339"/>
      <c r="D30" s="3341"/>
      <c r="E30" s="3267"/>
      <c r="F30" s="3267"/>
      <c r="G30" s="414" t="s">
        <v>12</v>
      </c>
      <c r="H30" s="415">
        <f t="shared" ref="H30:M30" si="3">H29</f>
        <v>240</v>
      </c>
      <c r="I30" s="416">
        <f t="shared" si="3"/>
        <v>240</v>
      </c>
      <c r="J30" s="416">
        <f t="shared" si="3"/>
        <v>0</v>
      </c>
      <c r="K30" s="417">
        <f t="shared" si="3"/>
        <v>0</v>
      </c>
      <c r="L30" s="418">
        <f t="shared" si="3"/>
        <v>240</v>
      </c>
      <c r="M30" s="419">
        <f t="shared" si="3"/>
        <v>240</v>
      </c>
      <c r="N30" s="3329"/>
      <c r="O30" s="3331"/>
      <c r="P30" s="3333"/>
      <c r="Q30" s="3335"/>
    </row>
    <row r="31" spans="1:17" ht="22.15" customHeight="1">
      <c r="A31" s="3254" t="s">
        <v>11</v>
      </c>
      <c r="B31" s="3257" t="s">
        <v>13</v>
      </c>
      <c r="C31" s="3368" t="s">
        <v>37</v>
      </c>
      <c r="D31" s="3278" t="s">
        <v>249</v>
      </c>
      <c r="E31" s="3283" t="s">
        <v>39</v>
      </c>
      <c r="F31" s="3283" t="s">
        <v>127</v>
      </c>
      <c r="G31" s="638" t="s">
        <v>35</v>
      </c>
      <c r="H31" s="946">
        <f>I31+K31</f>
        <v>1494.7</v>
      </c>
      <c r="I31" s="685">
        <v>716</v>
      </c>
      <c r="J31" s="1190"/>
      <c r="K31" s="2233">
        <v>778.7</v>
      </c>
      <c r="L31" s="1191">
        <v>1600</v>
      </c>
      <c r="M31" s="1192">
        <v>1700</v>
      </c>
      <c r="N31" s="3362"/>
      <c r="O31" s="3364"/>
      <c r="P31" s="3350"/>
      <c r="Q31" s="3352"/>
    </row>
    <row r="32" spans="1:17" ht="32.450000000000003" customHeight="1">
      <c r="A32" s="3255"/>
      <c r="B32" s="3258"/>
      <c r="C32" s="3369"/>
      <c r="D32" s="3361"/>
      <c r="E32" s="3284"/>
      <c r="F32" s="3284"/>
      <c r="G32" s="1035" t="s">
        <v>51</v>
      </c>
      <c r="H32" s="2231">
        <f>I32+K32</f>
        <v>1125.5999999999999</v>
      </c>
      <c r="I32" s="2232">
        <v>1125.5999999999999</v>
      </c>
      <c r="J32" s="1193"/>
      <c r="K32" s="1194"/>
      <c r="L32" s="1195">
        <v>1100</v>
      </c>
      <c r="M32" s="1196">
        <v>1200</v>
      </c>
      <c r="N32" s="3363"/>
      <c r="O32" s="3365"/>
      <c r="P32" s="3351"/>
      <c r="Q32" s="3353"/>
    </row>
    <row r="33" spans="1:19" ht="26.45" customHeight="1">
      <c r="A33" s="3255"/>
      <c r="B33" s="3258"/>
      <c r="C33" s="3369"/>
      <c r="D33" s="3322" t="s">
        <v>250</v>
      </c>
      <c r="E33" s="3284"/>
      <c r="F33" s="3284"/>
      <c r="G33" s="1035"/>
      <c r="H33" s="641"/>
      <c r="I33" s="642"/>
      <c r="J33" s="1193"/>
      <c r="K33" s="1194"/>
      <c r="L33" s="1195"/>
      <c r="M33" s="1196"/>
      <c r="N33" s="1197" t="s">
        <v>251</v>
      </c>
      <c r="O33" s="1198">
        <v>181.3</v>
      </c>
      <c r="P33" s="1198">
        <v>186.6</v>
      </c>
      <c r="Q33" s="1199">
        <v>186.6</v>
      </c>
    </row>
    <row r="34" spans="1:19" ht="18.600000000000001" customHeight="1">
      <c r="A34" s="3255"/>
      <c r="B34" s="3258"/>
      <c r="C34" s="3369"/>
      <c r="D34" s="3323"/>
      <c r="E34" s="3284"/>
      <c r="F34" s="3284"/>
      <c r="G34" s="1035"/>
      <c r="H34" s="641"/>
      <c r="I34" s="642"/>
      <c r="J34" s="1193"/>
      <c r="K34" s="1194"/>
      <c r="L34" s="1195"/>
      <c r="M34" s="1196"/>
      <c r="N34" s="1200" t="s">
        <v>252</v>
      </c>
      <c r="O34" s="1201">
        <v>69.8</v>
      </c>
      <c r="P34" s="1201">
        <v>60</v>
      </c>
      <c r="Q34" s="1202">
        <v>40</v>
      </c>
    </row>
    <row r="35" spans="1:19" ht="16.149999999999999" customHeight="1">
      <c r="A35" s="3255"/>
      <c r="B35" s="3258"/>
      <c r="C35" s="3369"/>
      <c r="D35" s="3323"/>
      <c r="E35" s="3284"/>
      <c r="F35" s="3284"/>
      <c r="G35" s="1035"/>
      <c r="H35" s="641"/>
      <c r="I35" s="642"/>
      <c r="J35" s="1193"/>
      <c r="K35" s="1194"/>
      <c r="L35" s="1195"/>
      <c r="M35" s="1196"/>
      <c r="N35" s="1200" t="s">
        <v>412</v>
      </c>
      <c r="O35" s="1203">
        <v>14</v>
      </c>
      <c r="P35" s="1204">
        <v>14</v>
      </c>
      <c r="Q35" s="1205">
        <v>14</v>
      </c>
    </row>
    <row r="36" spans="1:19" ht="15.6" customHeight="1">
      <c r="A36" s="3255"/>
      <c r="B36" s="3258"/>
      <c r="C36" s="3369"/>
      <c r="D36" s="3323"/>
      <c r="E36" s="3284"/>
      <c r="F36" s="3284"/>
      <c r="G36" s="1035"/>
      <c r="H36" s="641"/>
      <c r="I36" s="642"/>
      <c r="J36" s="1193"/>
      <c r="K36" s="1194"/>
      <c r="L36" s="1195"/>
      <c r="M36" s="1196"/>
      <c r="N36" s="1200" t="s">
        <v>253</v>
      </c>
      <c r="O36" s="1203">
        <v>258</v>
      </c>
      <c r="P36" s="1204">
        <v>258</v>
      </c>
      <c r="Q36" s="1205">
        <v>258</v>
      </c>
    </row>
    <row r="37" spans="1:19" ht="15.6" customHeight="1">
      <c r="A37" s="3255"/>
      <c r="B37" s="3258"/>
      <c r="C37" s="3369"/>
      <c r="D37" s="3323"/>
      <c r="E37" s="3284"/>
      <c r="F37" s="3284"/>
      <c r="G37" s="1035"/>
      <c r="H37" s="641"/>
      <c r="I37" s="642"/>
      <c r="J37" s="1193"/>
      <c r="K37" s="1194"/>
      <c r="L37" s="1195"/>
      <c r="M37" s="1196"/>
      <c r="N37" s="1206" t="s">
        <v>323</v>
      </c>
      <c r="O37" s="1203">
        <v>2500</v>
      </c>
      <c r="P37" s="1204">
        <v>2800</v>
      </c>
      <c r="Q37" s="1205">
        <v>3000</v>
      </c>
    </row>
    <row r="38" spans="1:19" ht="18.600000000000001" customHeight="1">
      <c r="A38" s="3255"/>
      <c r="B38" s="3258"/>
      <c r="C38" s="3369"/>
      <c r="D38" s="3324"/>
      <c r="E38" s="3284"/>
      <c r="F38" s="3284"/>
      <c r="G38" s="1035"/>
      <c r="H38" s="641"/>
      <c r="I38" s="642"/>
      <c r="J38" s="1193"/>
      <c r="K38" s="1194"/>
      <c r="L38" s="1195"/>
      <c r="M38" s="1196"/>
      <c r="N38" s="1207" t="s">
        <v>254</v>
      </c>
      <c r="O38" s="1203">
        <v>5</v>
      </c>
      <c r="P38" s="1204">
        <v>6</v>
      </c>
      <c r="Q38" s="1205">
        <v>6</v>
      </c>
    </row>
    <row r="39" spans="1:19" ht="13.15" customHeight="1">
      <c r="A39" s="3255"/>
      <c r="B39" s="3258"/>
      <c r="C39" s="3369"/>
      <c r="D39" s="3322" t="s">
        <v>255</v>
      </c>
      <c r="E39" s="3284"/>
      <c r="F39" s="3284"/>
      <c r="G39" s="646"/>
      <c r="H39" s="641"/>
      <c r="I39" s="642"/>
      <c r="J39" s="1193"/>
      <c r="K39" s="1194"/>
      <c r="L39" s="1195"/>
      <c r="M39" s="1196"/>
      <c r="N39" s="1208" t="s">
        <v>256</v>
      </c>
      <c r="O39" s="1209">
        <v>300</v>
      </c>
      <c r="P39" s="1210">
        <v>300</v>
      </c>
      <c r="Q39" s="1211">
        <v>300</v>
      </c>
    </row>
    <row r="40" spans="1:19" ht="25.15" customHeight="1">
      <c r="A40" s="3255"/>
      <c r="B40" s="3258"/>
      <c r="C40" s="3369"/>
      <c r="D40" s="3324"/>
      <c r="E40" s="3284"/>
      <c r="F40" s="3284"/>
      <c r="G40" s="646"/>
      <c r="H40" s="641"/>
      <c r="I40" s="642"/>
      <c r="J40" s="1193"/>
      <c r="K40" s="1194"/>
      <c r="L40" s="1195"/>
      <c r="M40" s="1196"/>
      <c r="N40" s="1212" t="s">
        <v>257</v>
      </c>
      <c r="O40" s="1203">
        <v>70</v>
      </c>
      <c r="P40" s="1204">
        <v>70</v>
      </c>
      <c r="Q40" s="1213">
        <v>70</v>
      </c>
    </row>
    <row r="41" spans="1:19" ht="36.6" customHeight="1">
      <c r="A41" s="3255"/>
      <c r="B41" s="3258"/>
      <c r="C41" s="3369"/>
      <c r="D41" s="3322" t="s">
        <v>258</v>
      </c>
      <c r="E41" s="3284"/>
      <c r="F41" s="3284"/>
      <c r="G41" s="646"/>
      <c r="H41" s="641"/>
      <c r="I41" s="642"/>
      <c r="J41" s="1193"/>
      <c r="K41" s="1194"/>
      <c r="L41" s="1195"/>
      <c r="M41" s="1196"/>
      <c r="N41" s="1214" t="s">
        <v>638</v>
      </c>
      <c r="O41" s="1215">
        <v>400</v>
      </c>
      <c r="P41" s="1216">
        <v>400</v>
      </c>
      <c r="Q41" s="1217">
        <v>500</v>
      </c>
    </row>
    <row r="42" spans="1:19" ht="27" customHeight="1">
      <c r="A42" s="3255"/>
      <c r="B42" s="3258"/>
      <c r="C42" s="3369"/>
      <c r="D42" s="3323"/>
      <c r="E42" s="3284"/>
      <c r="F42" s="3284"/>
      <c r="G42" s="646"/>
      <c r="H42" s="641"/>
      <c r="I42" s="642"/>
      <c r="J42" s="1193"/>
      <c r="K42" s="1194"/>
      <c r="L42" s="1195"/>
      <c r="M42" s="1196"/>
      <c r="N42" s="1214" t="s">
        <v>639</v>
      </c>
      <c r="O42" s="1215">
        <v>200</v>
      </c>
      <c r="P42" s="1216">
        <v>200</v>
      </c>
      <c r="Q42" s="1217">
        <v>200</v>
      </c>
    </row>
    <row r="43" spans="1:19" ht="28.9" customHeight="1">
      <c r="A43" s="3255"/>
      <c r="B43" s="3258"/>
      <c r="C43" s="3369"/>
      <c r="D43" s="3324"/>
      <c r="E43" s="3284"/>
      <c r="F43" s="3284"/>
      <c r="G43" s="646"/>
      <c r="H43" s="641"/>
      <c r="I43" s="642"/>
      <c r="J43" s="1193"/>
      <c r="K43" s="1194"/>
      <c r="L43" s="1195"/>
      <c r="M43" s="1196"/>
      <c r="N43" s="1264" t="s">
        <v>640</v>
      </c>
      <c r="O43" s="1218">
        <v>500</v>
      </c>
      <c r="P43" s="1219">
        <v>600</v>
      </c>
      <c r="Q43" s="1220">
        <v>600</v>
      </c>
    </row>
    <row r="44" spans="1:19" ht="28.9" customHeight="1">
      <c r="A44" s="3255"/>
      <c r="B44" s="3258"/>
      <c r="C44" s="3369"/>
      <c r="D44" s="139" t="s">
        <v>259</v>
      </c>
      <c r="E44" s="3284"/>
      <c r="F44" s="3284"/>
      <c r="G44" s="646"/>
      <c r="H44" s="641"/>
      <c r="I44" s="642"/>
      <c r="J44" s="1193"/>
      <c r="K44" s="1194"/>
      <c r="L44" s="1195"/>
      <c r="M44" s="1196"/>
      <c r="N44" s="1206" t="s">
        <v>260</v>
      </c>
      <c r="O44" s="1218">
        <v>25</v>
      </c>
      <c r="P44" s="1219">
        <v>25</v>
      </c>
      <c r="Q44" s="1220">
        <v>25</v>
      </c>
    </row>
    <row r="45" spans="1:19" ht="28.15" customHeight="1">
      <c r="A45" s="3255"/>
      <c r="B45" s="3258"/>
      <c r="C45" s="3369"/>
      <c r="D45" s="139" t="s">
        <v>261</v>
      </c>
      <c r="E45" s="3284"/>
      <c r="F45" s="3284"/>
      <c r="G45" s="646"/>
      <c r="H45" s="641"/>
      <c r="I45" s="642"/>
      <c r="J45" s="1193"/>
      <c r="K45" s="1194"/>
      <c r="L45" s="1195"/>
      <c r="M45" s="1196"/>
      <c r="N45" s="1214" t="s">
        <v>262</v>
      </c>
      <c r="O45" s="1215">
        <v>50</v>
      </c>
      <c r="P45" s="1216">
        <v>20</v>
      </c>
      <c r="Q45" s="1217">
        <v>5</v>
      </c>
    </row>
    <row r="46" spans="1:19" ht="37.9" customHeight="1">
      <c r="A46" s="3255"/>
      <c r="B46" s="3258"/>
      <c r="C46" s="3369"/>
      <c r="D46" s="339" t="s">
        <v>263</v>
      </c>
      <c r="E46" s="3284"/>
      <c r="F46" s="3284"/>
      <c r="G46" s="646"/>
      <c r="H46" s="641"/>
      <c r="I46" s="642"/>
      <c r="J46" s="1193"/>
      <c r="K46" s="1194"/>
      <c r="L46" s="1195"/>
      <c r="M46" s="1196"/>
      <c r="N46" s="1214" t="s">
        <v>425</v>
      </c>
      <c r="O46" s="1215">
        <v>3</v>
      </c>
      <c r="P46" s="1216">
        <v>2</v>
      </c>
      <c r="Q46" s="1217">
        <v>2</v>
      </c>
    </row>
    <row r="47" spans="1:19" ht="26.45" customHeight="1">
      <c r="A47" s="3255"/>
      <c r="B47" s="3258"/>
      <c r="C47" s="3369"/>
      <c r="D47" s="139" t="s">
        <v>407</v>
      </c>
      <c r="E47" s="3284"/>
      <c r="F47" s="3284"/>
      <c r="G47" s="646"/>
      <c r="H47" s="641"/>
      <c r="I47" s="642"/>
      <c r="J47" s="1193"/>
      <c r="K47" s="1194"/>
      <c r="L47" s="1195"/>
      <c r="M47" s="1196"/>
      <c r="N47" s="1214" t="s">
        <v>408</v>
      </c>
      <c r="O47" s="1215">
        <v>3</v>
      </c>
      <c r="P47" s="1216"/>
      <c r="Q47" s="1217"/>
      <c r="S47" s="471"/>
    </row>
    <row r="48" spans="1:19" ht="39.6" customHeight="1">
      <c r="A48" s="3255"/>
      <c r="B48" s="3258"/>
      <c r="C48" s="3369"/>
      <c r="D48" s="139" t="s">
        <v>419</v>
      </c>
      <c r="E48" s="3284"/>
      <c r="F48" s="3284"/>
      <c r="G48" s="646"/>
      <c r="H48" s="641"/>
      <c r="I48" s="642"/>
      <c r="J48" s="1193"/>
      <c r="K48" s="1194"/>
      <c r="L48" s="1195"/>
      <c r="M48" s="1196"/>
      <c r="N48" s="1214" t="s">
        <v>420</v>
      </c>
      <c r="O48" s="1215" t="s">
        <v>40</v>
      </c>
      <c r="P48" s="1216"/>
      <c r="Q48" s="1217"/>
    </row>
    <row r="49" spans="1:20" ht="31.15" customHeight="1">
      <c r="A49" s="3255"/>
      <c r="B49" s="3258"/>
      <c r="C49" s="3369"/>
      <c r="D49" s="1221" t="s">
        <v>635</v>
      </c>
      <c r="E49" s="3284"/>
      <c r="F49" s="3284"/>
      <c r="G49" s="646"/>
      <c r="H49" s="641"/>
      <c r="I49" s="642"/>
      <c r="J49" s="1193"/>
      <c r="K49" s="1194"/>
      <c r="L49" s="1195"/>
      <c r="M49" s="1196"/>
      <c r="N49" s="1222" t="s">
        <v>636</v>
      </c>
      <c r="O49" s="1223" t="s">
        <v>40</v>
      </c>
      <c r="P49" s="1216"/>
      <c r="Q49" s="1217"/>
    </row>
    <row r="50" spans="1:20" ht="80.45" customHeight="1">
      <c r="A50" s="3255"/>
      <c r="B50" s="3258"/>
      <c r="C50" s="3369"/>
      <c r="D50" s="1221"/>
      <c r="E50" s="3284"/>
      <c r="F50" s="3284"/>
      <c r="G50" s="646"/>
      <c r="H50" s="641"/>
      <c r="I50" s="642"/>
      <c r="J50" s="1193"/>
      <c r="K50" s="1194"/>
      <c r="L50" s="1195"/>
      <c r="M50" s="1196"/>
      <c r="N50" s="1222" t="s">
        <v>637</v>
      </c>
      <c r="O50" s="1223" t="s">
        <v>40</v>
      </c>
      <c r="P50" s="1216"/>
      <c r="Q50" s="1217"/>
    </row>
    <row r="51" spans="1:20" ht="18.600000000000001" customHeight="1" thickBot="1">
      <c r="A51" s="3255"/>
      <c r="B51" s="3258"/>
      <c r="C51" s="3369"/>
      <c r="D51" s="139" t="s">
        <v>264</v>
      </c>
      <c r="E51" s="3284"/>
      <c r="F51" s="3284"/>
      <c r="G51" s="646"/>
      <c r="H51" s="641"/>
      <c r="I51" s="642"/>
      <c r="J51" s="1193"/>
      <c r="K51" s="1194"/>
      <c r="L51" s="1195"/>
      <c r="M51" s="1196"/>
      <c r="N51" s="1214" t="s">
        <v>409</v>
      </c>
      <c r="O51" s="1224">
        <v>3</v>
      </c>
      <c r="P51" s="1225">
        <v>4</v>
      </c>
      <c r="Q51" s="1226">
        <v>4</v>
      </c>
    </row>
    <row r="52" spans="1:20" ht="20.45" customHeight="1" thickBot="1">
      <c r="A52" s="3256"/>
      <c r="B52" s="3259"/>
      <c r="C52" s="3370"/>
      <c r="D52" s="651"/>
      <c r="E52" s="3285"/>
      <c r="F52" s="3285"/>
      <c r="G52" s="658" t="s">
        <v>12</v>
      </c>
      <c r="H52" s="659">
        <f t="shared" ref="H52:M52" si="4">SUM(H31:H51)</f>
        <v>2620.3000000000002</v>
      </c>
      <c r="I52" s="659">
        <f t="shared" si="4"/>
        <v>1841.6</v>
      </c>
      <c r="J52" s="659">
        <f t="shared" si="4"/>
        <v>0</v>
      </c>
      <c r="K52" s="660">
        <f t="shared" si="4"/>
        <v>778.7</v>
      </c>
      <c r="L52" s="659">
        <f t="shared" si="4"/>
        <v>2700</v>
      </c>
      <c r="M52" s="1227">
        <f t="shared" si="4"/>
        <v>2900</v>
      </c>
      <c r="N52" s="1228"/>
      <c r="O52" s="1229"/>
      <c r="P52" s="1229"/>
      <c r="Q52" s="1230"/>
    </row>
    <row r="53" spans="1:20" ht="25.15" customHeight="1" thickBot="1">
      <c r="A53" s="341" t="s">
        <v>11</v>
      </c>
      <c r="B53" s="329" t="s">
        <v>13</v>
      </c>
      <c r="C53" s="3344" t="s">
        <v>14</v>
      </c>
      <c r="D53" s="3345"/>
      <c r="E53" s="3345"/>
      <c r="F53" s="3345"/>
      <c r="G53" s="3387"/>
      <c r="H53" s="429">
        <f t="shared" ref="H53:M53" si="5">H30+H52</f>
        <v>2860.3</v>
      </c>
      <c r="I53" s="429">
        <f t="shared" si="5"/>
        <v>2081.6</v>
      </c>
      <c r="J53" s="429">
        <f t="shared" si="5"/>
        <v>0</v>
      </c>
      <c r="K53" s="663">
        <f t="shared" si="5"/>
        <v>778.7</v>
      </c>
      <c r="L53" s="429">
        <f t="shared" si="5"/>
        <v>2940</v>
      </c>
      <c r="M53" s="429">
        <f t="shared" si="5"/>
        <v>3140</v>
      </c>
      <c r="N53" s="815"/>
      <c r="O53" s="365"/>
      <c r="P53" s="365"/>
      <c r="Q53" s="366"/>
    </row>
    <row r="54" spans="1:20" ht="15.6" customHeight="1" thickBot="1">
      <c r="A54" s="316" t="s">
        <v>11</v>
      </c>
      <c r="B54" s="329" t="s">
        <v>33</v>
      </c>
      <c r="C54" s="3347" t="s">
        <v>265</v>
      </c>
      <c r="D54" s="3348"/>
      <c r="E54" s="3348"/>
      <c r="F54" s="3348"/>
      <c r="G54" s="3348"/>
      <c r="H54" s="3348"/>
      <c r="I54" s="3348"/>
      <c r="J54" s="3348"/>
      <c r="K54" s="3348"/>
      <c r="L54" s="3348"/>
      <c r="M54" s="3348"/>
      <c r="N54" s="3348"/>
      <c r="O54" s="3348"/>
      <c r="P54" s="3348"/>
      <c r="Q54" s="3349"/>
    </row>
    <row r="55" spans="1:20" ht="18.600000000000001" customHeight="1">
      <c r="A55" s="3254" t="s">
        <v>11</v>
      </c>
      <c r="B55" s="3257" t="s">
        <v>33</v>
      </c>
      <c r="C55" s="3368" t="s">
        <v>241</v>
      </c>
      <c r="D55" s="3371" t="s">
        <v>266</v>
      </c>
      <c r="E55" s="3266" t="s">
        <v>39</v>
      </c>
      <c r="F55" s="3266" t="s">
        <v>127</v>
      </c>
      <c r="G55" s="1272" t="s">
        <v>35</v>
      </c>
      <c r="H55" s="949">
        <f>I55+K55</f>
        <v>2641.7999999999997</v>
      </c>
      <c r="I55" s="2234">
        <v>2564.1999999999998</v>
      </c>
      <c r="J55" s="871"/>
      <c r="K55" s="2235">
        <v>77.599999999999994</v>
      </c>
      <c r="L55" s="430">
        <v>2500</v>
      </c>
      <c r="M55" s="420">
        <v>2500</v>
      </c>
      <c r="N55" s="3325"/>
      <c r="O55" s="3354"/>
      <c r="P55" s="3356"/>
      <c r="Q55" s="3336"/>
    </row>
    <row r="56" spans="1:20" ht="22.15" customHeight="1">
      <c r="A56" s="3255"/>
      <c r="B56" s="3258"/>
      <c r="C56" s="3369"/>
      <c r="D56" s="3372"/>
      <c r="E56" s="2631"/>
      <c r="F56" s="2631"/>
      <c r="G56" s="1273" t="s">
        <v>51</v>
      </c>
      <c r="H56" s="318">
        <f>I56+K56</f>
        <v>0</v>
      </c>
      <c r="I56" s="1275">
        <v>0</v>
      </c>
      <c r="J56" s="342"/>
      <c r="K56" s="1276">
        <v>0</v>
      </c>
      <c r="L56" s="343">
        <v>0</v>
      </c>
      <c r="M56" s="333">
        <v>0</v>
      </c>
      <c r="N56" s="3326"/>
      <c r="O56" s="3355"/>
      <c r="P56" s="3357"/>
      <c r="Q56" s="3337"/>
    </row>
    <row r="57" spans="1:20" ht="30.6" customHeight="1">
      <c r="A57" s="3255"/>
      <c r="B57" s="3258"/>
      <c r="C57" s="3369"/>
      <c r="D57" s="3358" t="s">
        <v>267</v>
      </c>
      <c r="E57" s="2631"/>
      <c r="F57" s="2631"/>
      <c r="G57" s="1273"/>
      <c r="H57" s="318"/>
      <c r="I57" s="1275"/>
      <c r="J57" s="342"/>
      <c r="K57" s="1276"/>
      <c r="L57" s="343"/>
      <c r="M57" s="333"/>
      <c r="N57" s="344" t="s">
        <v>324</v>
      </c>
      <c r="O57" s="422">
        <v>180</v>
      </c>
      <c r="P57" s="423">
        <v>180</v>
      </c>
      <c r="Q57" s="386">
        <v>180</v>
      </c>
      <c r="T57" s="470"/>
    </row>
    <row r="58" spans="1:20" ht="13.15" customHeight="1">
      <c r="A58" s="3255"/>
      <c r="B58" s="3258"/>
      <c r="C58" s="3369"/>
      <c r="D58" s="3359"/>
      <c r="E58" s="2631"/>
      <c r="F58" s="2631"/>
      <c r="G58" s="1273"/>
      <c r="H58" s="318"/>
      <c r="I58" s="1275"/>
      <c r="J58" s="342"/>
      <c r="K58" s="1276"/>
      <c r="L58" s="343"/>
      <c r="M58" s="333"/>
      <c r="N58" s="345" t="s">
        <v>325</v>
      </c>
      <c r="O58" s="334">
        <v>300</v>
      </c>
      <c r="P58" s="335">
        <v>300</v>
      </c>
      <c r="Q58" s="421">
        <v>300</v>
      </c>
    </row>
    <row r="59" spans="1:20" ht="17.45" customHeight="1">
      <c r="A59" s="3255"/>
      <c r="B59" s="3258"/>
      <c r="C59" s="3369"/>
      <c r="D59" s="3359"/>
      <c r="E59" s="2631"/>
      <c r="F59" s="2631"/>
      <c r="G59" s="1273"/>
      <c r="H59" s="318"/>
      <c r="I59" s="1275"/>
      <c r="J59" s="342"/>
      <c r="K59" s="1276"/>
      <c r="L59" s="343"/>
      <c r="M59" s="333"/>
      <c r="N59" s="345" t="s">
        <v>326</v>
      </c>
      <c r="O59" s="334">
        <v>320</v>
      </c>
      <c r="P59" s="335">
        <v>320</v>
      </c>
      <c r="Q59" s="421">
        <v>320</v>
      </c>
    </row>
    <row r="60" spans="1:20" ht="25.9" customHeight="1">
      <c r="A60" s="3255"/>
      <c r="B60" s="3258"/>
      <c r="C60" s="3369"/>
      <c r="D60" s="3359"/>
      <c r="E60" s="2631"/>
      <c r="F60" s="2631"/>
      <c r="G60" s="1273"/>
      <c r="H60" s="318"/>
      <c r="I60" s="1275"/>
      <c r="J60" s="342"/>
      <c r="K60" s="1276"/>
      <c r="L60" s="343"/>
      <c r="M60" s="333"/>
      <c r="N60" s="345" t="s">
        <v>327</v>
      </c>
      <c r="O60" s="334">
        <v>1160</v>
      </c>
      <c r="P60" s="335">
        <v>1160</v>
      </c>
      <c r="Q60" s="421">
        <v>1160</v>
      </c>
    </row>
    <row r="61" spans="1:20" ht="25.5">
      <c r="A61" s="3255"/>
      <c r="B61" s="3258"/>
      <c r="C61" s="3369"/>
      <c r="D61" s="3359"/>
      <c r="E61" s="2631"/>
      <c r="F61" s="2631"/>
      <c r="G61" s="1273"/>
      <c r="H61" s="318"/>
      <c r="I61" s="1275"/>
      <c r="J61" s="342"/>
      <c r="K61" s="1276"/>
      <c r="L61" s="343"/>
      <c r="M61" s="333"/>
      <c r="N61" s="345" t="s">
        <v>268</v>
      </c>
      <c r="O61" s="334">
        <v>126</v>
      </c>
      <c r="P61" s="335">
        <v>126</v>
      </c>
      <c r="Q61" s="421">
        <v>126</v>
      </c>
    </row>
    <row r="62" spans="1:20" ht="15.75">
      <c r="A62" s="3255"/>
      <c r="B62" s="3258"/>
      <c r="C62" s="3369"/>
      <c r="D62" s="3359"/>
      <c r="E62" s="2631"/>
      <c r="F62" s="2631"/>
      <c r="G62" s="1273"/>
      <c r="H62" s="318"/>
      <c r="I62" s="1275"/>
      <c r="J62" s="342"/>
      <c r="K62" s="1276"/>
      <c r="L62" s="343"/>
      <c r="M62" s="333"/>
      <c r="N62" s="345" t="s">
        <v>328</v>
      </c>
      <c r="O62" s="334">
        <v>157</v>
      </c>
      <c r="P62" s="335">
        <v>157</v>
      </c>
      <c r="Q62" s="421">
        <v>157</v>
      </c>
    </row>
    <row r="63" spans="1:20" ht="31.15" customHeight="1">
      <c r="A63" s="3255"/>
      <c r="B63" s="3258"/>
      <c r="C63" s="3369"/>
      <c r="D63" s="3359"/>
      <c r="E63" s="2631"/>
      <c r="F63" s="2631"/>
      <c r="G63" s="1273"/>
      <c r="H63" s="318"/>
      <c r="I63" s="1275"/>
      <c r="J63" s="342"/>
      <c r="K63" s="1276"/>
      <c r="L63" s="343"/>
      <c r="M63" s="333"/>
      <c r="N63" s="345" t="s">
        <v>269</v>
      </c>
      <c r="O63" s="334">
        <v>325</v>
      </c>
      <c r="P63" s="335">
        <v>325</v>
      </c>
      <c r="Q63" s="421">
        <v>325</v>
      </c>
    </row>
    <row r="64" spans="1:20" ht="13.15" customHeight="1">
      <c r="A64" s="3255"/>
      <c r="B64" s="3258"/>
      <c r="C64" s="3369"/>
      <c r="D64" s="3359"/>
      <c r="E64" s="2631"/>
      <c r="F64" s="2631"/>
      <c r="G64" s="1273"/>
      <c r="H64" s="318"/>
      <c r="I64" s="1275"/>
      <c r="J64" s="342"/>
      <c r="K64" s="1276"/>
      <c r="L64" s="343"/>
      <c r="M64" s="333"/>
      <c r="N64" s="345" t="s">
        <v>270</v>
      </c>
      <c r="O64" s="334">
        <v>22</v>
      </c>
      <c r="P64" s="335">
        <v>22</v>
      </c>
      <c r="Q64" s="421">
        <v>25</v>
      </c>
    </row>
    <row r="65" spans="1:17">
      <c r="A65" s="3255"/>
      <c r="B65" s="3258"/>
      <c r="C65" s="3369"/>
      <c r="D65" s="3359"/>
      <c r="E65" s="2631"/>
      <c r="F65" s="2631"/>
      <c r="G65" s="1273"/>
      <c r="H65" s="318"/>
      <c r="I65" s="1275"/>
      <c r="J65" s="342"/>
      <c r="K65" s="1276"/>
      <c r="L65" s="343"/>
      <c r="M65" s="333"/>
      <c r="N65" s="345" t="s">
        <v>271</v>
      </c>
      <c r="O65" s="334">
        <v>500</v>
      </c>
      <c r="P65" s="335">
        <v>500</v>
      </c>
      <c r="Q65" s="421">
        <v>500</v>
      </c>
    </row>
    <row r="66" spans="1:17">
      <c r="A66" s="3255"/>
      <c r="B66" s="3258"/>
      <c r="C66" s="3369"/>
      <c r="D66" s="3360"/>
      <c r="E66" s="2631"/>
      <c r="F66" s="2631"/>
      <c r="G66" s="1273"/>
      <c r="H66" s="318"/>
      <c r="I66" s="1275"/>
      <c r="J66" s="342"/>
      <c r="K66" s="1276"/>
      <c r="L66" s="343"/>
      <c r="M66" s="333"/>
      <c r="N66" s="431" t="s">
        <v>272</v>
      </c>
      <c r="O66" s="424">
        <v>10</v>
      </c>
      <c r="P66" s="425">
        <v>10</v>
      </c>
      <c r="Q66" s="432">
        <v>10</v>
      </c>
    </row>
    <row r="67" spans="1:17" ht="44.45" customHeight="1">
      <c r="A67" s="3255"/>
      <c r="B67" s="3258"/>
      <c r="C67" s="3369"/>
      <c r="D67" s="337" t="s">
        <v>273</v>
      </c>
      <c r="E67" s="2631"/>
      <c r="F67" s="2631"/>
      <c r="G67" s="319"/>
      <c r="H67" s="318"/>
      <c r="I67" s="1275"/>
      <c r="J67" s="342"/>
      <c r="K67" s="1276"/>
      <c r="L67" s="343"/>
      <c r="M67" s="333"/>
      <c r="N67" s="345" t="s">
        <v>274</v>
      </c>
      <c r="O67" s="422">
        <v>500</v>
      </c>
      <c r="P67" s="423">
        <v>500</v>
      </c>
      <c r="Q67" s="399">
        <v>500</v>
      </c>
    </row>
    <row r="68" spans="1:17" ht="15.6" customHeight="1">
      <c r="A68" s="3255"/>
      <c r="B68" s="3258"/>
      <c r="C68" s="3369"/>
      <c r="D68" s="3358" t="s">
        <v>275</v>
      </c>
      <c r="E68" s="2631"/>
      <c r="F68" s="2631"/>
      <c r="G68" s="319"/>
      <c r="H68" s="318"/>
      <c r="I68" s="1275"/>
      <c r="J68" s="342"/>
      <c r="K68" s="1276"/>
      <c r="L68" s="343"/>
      <c r="M68" s="333"/>
      <c r="N68" s="344" t="s">
        <v>329</v>
      </c>
      <c r="O68" s="422">
        <v>3085</v>
      </c>
      <c r="P68" s="423">
        <v>3100</v>
      </c>
      <c r="Q68" s="399">
        <v>3100</v>
      </c>
    </row>
    <row r="69" spans="1:17" ht="13.15" customHeight="1">
      <c r="A69" s="3255"/>
      <c r="B69" s="3258"/>
      <c r="C69" s="3369"/>
      <c r="D69" s="3359"/>
      <c r="E69" s="2631"/>
      <c r="F69" s="2631"/>
      <c r="G69" s="319"/>
      <c r="H69" s="318"/>
      <c r="I69" s="1275"/>
      <c r="J69" s="342"/>
      <c r="K69" s="1276"/>
      <c r="L69" s="343"/>
      <c r="M69" s="333"/>
      <c r="N69" s="345" t="s">
        <v>276</v>
      </c>
      <c r="O69" s="334">
        <v>1200</v>
      </c>
      <c r="P69" s="335">
        <v>1200</v>
      </c>
      <c r="Q69" s="336">
        <v>1300</v>
      </c>
    </row>
    <row r="70" spans="1:17" ht="19.149999999999999" customHeight="1">
      <c r="A70" s="3255"/>
      <c r="B70" s="3258"/>
      <c r="C70" s="3369"/>
      <c r="D70" s="3359"/>
      <c r="E70" s="2631"/>
      <c r="F70" s="2631"/>
      <c r="G70" s="319"/>
      <c r="H70" s="318"/>
      <c r="I70" s="1275"/>
      <c r="J70" s="342"/>
      <c r="K70" s="1276"/>
      <c r="L70" s="343"/>
      <c r="M70" s="333"/>
      <c r="N70" s="346" t="s">
        <v>277</v>
      </c>
      <c r="O70" s="334">
        <v>1000</v>
      </c>
      <c r="P70" s="335">
        <v>1000</v>
      </c>
      <c r="Q70" s="336">
        <v>1000</v>
      </c>
    </row>
    <row r="71" spans="1:17" ht="15.6" customHeight="1">
      <c r="A71" s="3255"/>
      <c r="B71" s="3258"/>
      <c r="C71" s="3369"/>
      <c r="D71" s="3360"/>
      <c r="E71" s="2631"/>
      <c r="F71" s="2631"/>
      <c r="G71" s="319"/>
      <c r="H71" s="318"/>
      <c r="I71" s="1275"/>
      <c r="J71" s="342"/>
      <c r="K71" s="1276"/>
      <c r="L71" s="343"/>
      <c r="M71" s="333"/>
      <c r="N71" s="346" t="s">
        <v>278</v>
      </c>
      <c r="O71" s="334">
        <v>150</v>
      </c>
      <c r="P71" s="335">
        <v>200</v>
      </c>
      <c r="Q71" s="336">
        <v>200</v>
      </c>
    </row>
    <row r="72" spans="1:17" ht="28.5">
      <c r="A72" s="3255"/>
      <c r="B72" s="3258"/>
      <c r="C72" s="3369"/>
      <c r="D72" s="337" t="s">
        <v>279</v>
      </c>
      <c r="E72" s="2631"/>
      <c r="F72" s="2631"/>
      <c r="G72" s="319"/>
      <c r="H72" s="318"/>
      <c r="I72" s="1275"/>
      <c r="J72" s="342"/>
      <c r="K72" s="1276"/>
      <c r="L72" s="343"/>
      <c r="M72" s="333"/>
      <c r="N72" s="347" t="s">
        <v>280</v>
      </c>
      <c r="O72" s="338">
        <v>468.5</v>
      </c>
      <c r="P72" s="338">
        <v>468.5</v>
      </c>
      <c r="Q72" s="348">
        <v>468.5</v>
      </c>
    </row>
    <row r="73" spans="1:17" ht="18" customHeight="1">
      <c r="A73" s="3255"/>
      <c r="B73" s="3258"/>
      <c r="C73" s="3369"/>
      <c r="D73" s="3358" t="s">
        <v>330</v>
      </c>
      <c r="E73" s="2631"/>
      <c r="F73" s="2631"/>
      <c r="G73" s="319"/>
      <c r="H73" s="318"/>
      <c r="I73" s="1275"/>
      <c r="J73" s="342"/>
      <c r="K73" s="1276"/>
      <c r="L73" s="343"/>
      <c r="M73" s="333"/>
      <c r="N73" s="344" t="s">
        <v>281</v>
      </c>
      <c r="O73" s="349">
        <v>3</v>
      </c>
      <c r="P73" s="350">
        <v>3</v>
      </c>
      <c r="Q73" s="351">
        <v>3</v>
      </c>
    </row>
    <row r="74" spans="1:17" ht="18" customHeight="1">
      <c r="A74" s="3255"/>
      <c r="B74" s="3258"/>
      <c r="C74" s="3369"/>
      <c r="D74" s="3359"/>
      <c r="E74" s="2631"/>
      <c r="F74" s="2631"/>
      <c r="G74" s="319"/>
      <c r="H74" s="318"/>
      <c r="I74" s="1275"/>
      <c r="J74" s="342"/>
      <c r="K74" s="1276"/>
      <c r="L74" s="343"/>
      <c r="M74" s="333"/>
      <c r="N74" s="345" t="s">
        <v>282</v>
      </c>
      <c r="O74" s="352">
        <v>2</v>
      </c>
      <c r="P74" s="353">
        <v>2</v>
      </c>
      <c r="Q74" s="354">
        <v>3</v>
      </c>
    </row>
    <row r="75" spans="1:17">
      <c r="A75" s="3255"/>
      <c r="B75" s="3258"/>
      <c r="C75" s="3369"/>
      <c r="D75" s="3359"/>
      <c r="E75" s="2631"/>
      <c r="F75" s="2631"/>
      <c r="G75" s="319"/>
      <c r="H75" s="318"/>
      <c r="I75" s="1275"/>
      <c r="J75" s="342"/>
      <c r="K75" s="1276"/>
      <c r="L75" s="343"/>
      <c r="M75" s="333"/>
      <c r="N75" s="345" t="s">
        <v>283</v>
      </c>
      <c r="O75" s="352">
        <v>3</v>
      </c>
      <c r="P75" s="353">
        <v>3</v>
      </c>
      <c r="Q75" s="355">
        <v>3</v>
      </c>
    </row>
    <row r="76" spans="1:17" ht="13.9" customHeight="1">
      <c r="A76" s="3255"/>
      <c r="B76" s="3258"/>
      <c r="C76" s="3369"/>
      <c r="D76" s="3359"/>
      <c r="E76" s="2631"/>
      <c r="F76" s="2631"/>
      <c r="G76" s="319"/>
      <c r="H76" s="318"/>
      <c r="I76" s="1275"/>
      <c r="J76" s="342"/>
      <c r="K76" s="1276"/>
      <c r="L76" s="343"/>
      <c r="M76" s="333"/>
      <c r="N76" s="345" t="s">
        <v>284</v>
      </c>
      <c r="O76" s="352">
        <v>45</v>
      </c>
      <c r="P76" s="353">
        <v>45</v>
      </c>
      <c r="Q76" s="354">
        <v>45</v>
      </c>
    </row>
    <row r="77" spans="1:17">
      <c r="A77" s="3255"/>
      <c r="B77" s="3258"/>
      <c r="C77" s="3369"/>
      <c r="D77" s="3359"/>
      <c r="E77" s="2631"/>
      <c r="F77" s="2631"/>
      <c r="G77" s="319"/>
      <c r="H77" s="318"/>
      <c r="I77" s="1275"/>
      <c r="J77" s="342"/>
      <c r="K77" s="1276"/>
      <c r="L77" s="343"/>
      <c r="M77" s="333"/>
      <c r="N77" s="345" t="s">
        <v>285</v>
      </c>
      <c r="O77" s="352">
        <v>50</v>
      </c>
      <c r="P77" s="353">
        <v>50</v>
      </c>
      <c r="Q77" s="355">
        <v>50</v>
      </c>
    </row>
    <row r="78" spans="1:17" ht="16.899999999999999" customHeight="1">
      <c r="A78" s="3255"/>
      <c r="B78" s="3258"/>
      <c r="C78" s="3369"/>
      <c r="D78" s="3360"/>
      <c r="E78" s="2631"/>
      <c r="F78" s="2631"/>
      <c r="G78" s="319"/>
      <c r="H78" s="318"/>
      <c r="I78" s="1275"/>
      <c r="J78" s="342"/>
      <c r="K78" s="1276"/>
      <c r="L78" s="343"/>
      <c r="M78" s="333"/>
      <c r="N78" s="345" t="s">
        <v>286</v>
      </c>
      <c r="O78" s="352">
        <v>3</v>
      </c>
      <c r="P78" s="353">
        <v>3</v>
      </c>
      <c r="Q78" s="354">
        <v>3</v>
      </c>
    </row>
    <row r="79" spans="1:17" ht="13.15" customHeight="1">
      <c r="A79" s="3255"/>
      <c r="B79" s="3258"/>
      <c r="C79" s="3369"/>
      <c r="D79" s="3358" t="s">
        <v>287</v>
      </c>
      <c r="E79" s="2631"/>
      <c r="F79" s="2631"/>
      <c r="G79" s="319"/>
      <c r="H79" s="318"/>
      <c r="I79" s="1275"/>
      <c r="J79" s="342"/>
      <c r="K79" s="1276"/>
      <c r="L79" s="343"/>
      <c r="M79" s="333"/>
      <c r="N79" s="344" t="s">
        <v>288</v>
      </c>
      <c r="O79" s="349">
        <v>2</v>
      </c>
      <c r="P79" s="350">
        <v>4</v>
      </c>
      <c r="Q79" s="356">
        <v>4</v>
      </c>
    </row>
    <row r="80" spans="1:17" ht="26.45" customHeight="1">
      <c r="A80" s="3255"/>
      <c r="B80" s="3258"/>
      <c r="C80" s="3369"/>
      <c r="D80" s="3360"/>
      <c r="E80" s="2631"/>
      <c r="F80" s="2631"/>
      <c r="G80" s="319"/>
      <c r="H80" s="318"/>
      <c r="I80" s="1275"/>
      <c r="J80" s="342"/>
      <c r="K80" s="1276"/>
      <c r="L80" s="343"/>
      <c r="M80" s="333"/>
      <c r="N80" s="345" t="s">
        <v>289</v>
      </c>
      <c r="O80" s="352">
        <v>6</v>
      </c>
      <c r="P80" s="352">
        <v>8</v>
      </c>
      <c r="Q80" s="354">
        <v>12</v>
      </c>
    </row>
    <row r="81" spans="1:19" ht="13.15" customHeight="1">
      <c r="A81" s="3255"/>
      <c r="B81" s="3258"/>
      <c r="C81" s="3369"/>
      <c r="D81" s="3358" t="s">
        <v>290</v>
      </c>
      <c r="E81" s="2631"/>
      <c r="F81" s="2631"/>
      <c r="G81" s="319"/>
      <c r="H81" s="318"/>
      <c r="I81" s="1275"/>
      <c r="J81" s="342"/>
      <c r="K81" s="1276"/>
      <c r="L81" s="343"/>
      <c r="M81" s="333"/>
      <c r="N81" s="357" t="s">
        <v>291</v>
      </c>
      <c r="O81" s="349">
        <v>90</v>
      </c>
      <c r="P81" s="349">
        <v>90</v>
      </c>
      <c r="Q81" s="950">
        <v>90</v>
      </c>
    </row>
    <row r="82" spans="1:19" ht="25.5">
      <c r="A82" s="3255"/>
      <c r="B82" s="3258"/>
      <c r="C82" s="3369"/>
      <c r="D82" s="3359"/>
      <c r="E82" s="2631"/>
      <c r="F82" s="2631"/>
      <c r="G82" s="319"/>
      <c r="H82" s="318"/>
      <c r="I82" s="1275"/>
      <c r="J82" s="342"/>
      <c r="K82" s="1276"/>
      <c r="L82" s="343"/>
      <c r="M82" s="333"/>
      <c r="N82" s="358" t="s">
        <v>292</v>
      </c>
      <c r="O82" s="352">
        <v>60</v>
      </c>
      <c r="P82" s="352">
        <v>60</v>
      </c>
      <c r="Q82" s="359">
        <v>60</v>
      </c>
    </row>
    <row r="83" spans="1:19" ht="15.75">
      <c r="A83" s="3255"/>
      <c r="B83" s="3258"/>
      <c r="C83" s="3369"/>
      <c r="D83" s="3359"/>
      <c r="E83" s="2631"/>
      <c r="F83" s="2631"/>
      <c r="G83" s="319"/>
      <c r="H83" s="318"/>
      <c r="I83" s="1275"/>
      <c r="J83" s="342"/>
      <c r="K83" s="1276"/>
      <c r="L83" s="343"/>
      <c r="M83" s="333"/>
      <c r="N83" s="358" t="s">
        <v>293</v>
      </c>
      <c r="O83" s="352">
        <v>500</v>
      </c>
      <c r="P83" s="352">
        <v>500</v>
      </c>
      <c r="Q83" s="359">
        <v>500</v>
      </c>
    </row>
    <row r="84" spans="1:19" ht="13.15" customHeight="1">
      <c r="A84" s="3255"/>
      <c r="B84" s="3258"/>
      <c r="C84" s="3369"/>
      <c r="D84" s="3359"/>
      <c r="E84" s="2631"/>
      <c r="F84" s="2631"/>
      <c r="G84" s="319"/>
      <c r="H84" s="318"/>
      <c r="I84" s="1275"/>
      <c r="J84" s="342"/>
      <c r="K84" s="1276"/>
      <c r="L84" s="343"/>
      <c r="M84" s="333"/>
      <c r="N84" s="358" t="s">
        <v>294</v>
      </c>
      <c r="O84" s="352">
        <v>15</v>
      </c>
      <c r="P84" s="352">
        <v>15</v>
      </c>
      <c r="Q84" s="359">
        <v>15</v>
      </c>
    </row>
    <row r="85" spans="1:19" ht="14.45" customHeight="1">
      <c r="A85" s="3255"/>
      <c r="B85" s="3258"/>
      <c r="C85" s="3369"/>
      <c r="D85" s="3360"/>
      <c r="E85" s="2631"/>
      <c r="F85" s="2631"/>
      <c r="G85" s="319"/>
      <c r="H85" s="318"/>
      <c r="I85" s="1275"/>
      <c r="J85" s="342"/>
      <c r="K85" s="1276"/>
      <c r="L85" s="343"/>
      <c r="M85" s="333"/>
      <c r="N85" s="433" t="s">
        <v>295</v>
      </c>
      <c r="O85" s="1262">
        <v>4</v>
      </c>
      <c r="P85" s="434">
        <v>4</v>
      </c>
      <c r="Q85" s="1263">
        <v>4</v>
      </c>
    </row>
    <row r="86" spans="1:19" ht="25.9" customHeight="1">
      <c r="A86" s="3255"/>
      <c r="B86" s="3258"/>
      <c r="C86" s="3369"/>
      <c r="D86" s="337" t="s">
        <v>296</v>
      </c>
      <c r="E86" s="2631"/>
      <c r="F86" s="2631"/>
      <c r="G86" s="319"/>
      <c r="H86" s="318"/>
      <c r="I86" s="1275"/>
      <c r="J86" s="342"/>
      <c r="K86" s="1276"/>
      <c r="L86" s="343"/>
      <c r="M86" s="333"/>
      <c r="N86" s="435" t="s">
        <v>297</v>
      </c>
      <c r="O86" s="426" t="s">
        <v>40</v>
      </c>
      <c r="P86" s="436" t="s">
        <v>40</v>
      </c>
      <c r="Q86" s="427" t="s">
        <v>40</v>
      </c>
    </row>
    <row r="87" spans="1:19" ht="25.5">
      <c r="A87" s="3255"/>
      <c r="B87" s="3258"/>
      <c r="C87" s="3369"/>
      <c r="D87" s="337" t="s">
        <v>389</v>
      </c>
      <c r="E87" s="2631"/>
      <c r="F87" s="2631"/>
      <c r="G87" s="319"/>
      <c r="H87" s="360"/>
      <c r="I87" s="1275"/>
      <c r="J87" s="342"/>
      <c r="K87" s="361"/>
      <c r="L87" s="343"/>
      <c r="M87" s="333"/>
      <c r="N87" s="435" t="s">
        <v>298</v>
      </c>
      <c r="O87" s="426"/>
      <c r="P87" s="436" t="s">
        <v>40</v>
      </c>
      <c r="Q87" s="427" t="s">
        <v>40</v>
      </c>
    </row>
    <row r="88" spans="1:19" ht="37.15" customHeight="1">
      <c r="A88" s="3255"/>
      <c r="B88" s="3258"/>
      <c r="C88" s="3369"/>
      <c r="D88" s="337" t="s">
        <v>299</v>
      </c>
      <c r="E88" s="2631"/>
      <c r="F88" s="2631"/>
      <c r="G88" s="319"/>
      <c r="H88" s="360"/>
      <c r="I88" s="1275"/>
      <c r="J88" s="342"/>
      <c r="K88" s="361"/>
      <c r="L88" s="343"/>
      <c r="M88" s="333"/>
      <c r="N88" s="435" t="s">
        <v>413</v>
      </c>
      <c r="O88" s="426" t="s">
        <v>300</v>
      </c>
      <c r="P88" s="426" t="s">
        <v>300</v>
      </c>
      <c r="Q88" s="427" t="s">
        <v>300</v>
      </c>
    </row>
    <row r="89" spans="1:19">
      <c r="A89" s="3255"/>
      <c r="B89" s="3258"/>
      <c r="C89" s="3369"/>
      <c r="D89" s="483" t="s">
        <v>525</v>
      </c>
      <c r="E89" s="2631"/>
      <c r="F89" s="2631"/>
      <c r="G89" s="319"/>
      <c r="H89" s="360"/>
      <c r="I89" s="1275"/>
      <c r="J89" s="342"/>
      <c r="K89" s="361"/>
      <c r="L89" s="343"/>
      <c r="M89" s="333"/>
      <c r="N89" s="435" t="s">
        <v>474</v>
      </c>
      <c r="O89" s="426">
        <v>480</v>
      </c>
      <c r="P89" s="426">
        <v>500</v>
      </c>
      <c r="Q89" s="427">
        <v>500</v>
      </c>
    </row>
    <row r="90" spans="1:19" ht="25.5">
      <c r="A90" s="3255"/>
      <c r="B90" s="3258"/>
      <c r="C90" s="3369"/>
      <c r="D90" s="483" t="s">
        <v>526</v>
      </c>
      <c r="E90" s="2631"/>
      <c r="F90" s="2631"/>
      <c r="G90" s="319"/>
      <c r="H90" s="360"/>
      <c r="I90" s="1275"/>
      <c r="J90" s="342"/>
      <c r="K90" s="361"/>
      <c r="L90" s="343"/>
      <c r="M90" s="333"/>
      <c r="N90" s="435" t="s">
        <v>528</v>
      </c>
      <c r="O90" s="426">
        <v>9870</v>
      </c>
      <c r="P90" s="426">
        <v>9870</v>
      </c>
      <c r="Q90" s="427">
        <v>9870</v>
      </c>
    </row>
    <row r="91" spans="1:19">
      <c r="A91" s="3255"/>
      <c r="B91" s="3258"/>
      <c r="C91" s="3369"/>
      <c r="D91" s="483"/>
      <c r="E91" s="2631"/>
      <c r="F91" s="2631"/>
      <c r="G91" s="319"/>
      <c r="H91" s="360"/>
      <c r="I91" s="1275"/>
      <c r="J91" s="342"/>
      <c r="K91" s="361"/>
      <c r="L91" s="343"/>
      <c r="M91" s="333"/>
      <c r="N91" s="435" t="s">
        <v>527</v>
      </c>
      <c r="O91" s="426">
        <v>30</v>
      </c>
      <c r="P91" s="426">
        <v>25</v>
      </c>
      <c r="Q91" s="427">
        <v>15</v>
      </c>
    </row>
    <row r="92" spans="1:19" ht="64.5" thickBot="1">
      <c r="A92" s="3255"/>
      <c r="B92" s="3258"/>
      <c r="C92" s="3369"/>
      <c r="D92" s="483" t="s">
        <v>331</v>
      </c>
      <c r="E92" s="2631"/>
      <c r="F92" s="2631"/>
      <c r="G92" s="319"/>
      <c r="H92" s="360"/>
      <c r="I92" s="1275"/>
      <c r="J92" s="342"/>
      <c r="K92" s="361"/>
      <c r="L92" s="343"/>
      <c r="M92" s="333"/>
      <c r="N92" s="1254" t="s">
        <v>426</v>
      </c>
      <c r="O92" s="1271"/>
      <c r="P92" s="1271" t="str">
        <f>+O98</f>
        <v>+</v>
      </c>
      <c r="Q92" s="1255"/>
    </row>
    <row r="93" spans="1:19" ht="13.5" thickBot="1">
      <c r="A93" s="3256"/>
      <c r="B93" s="3259"/>
      <c r="C93" s="3370"/>
      <c r="D93" s="362"/>
      <c r="E93" s="3267"/>
      <c r="F93" s="3267"/>
      <c r="G93" s="414" t="s">
        <v>12</v>
      </c>
      <c r="H93" s="415">
        <f t="shared" ref="H93:M93" si="6">SUM(H55:H86)</f>
        <v>2641.7999999999997</v>
      </c>
      <c r="I93" s="416">
        <f t="shared" si="6"/>
        <v>2564.1999999999998</v>
      </c>
      <c r="J93" s="416">
        <f t="shared" si="6"/>
        <v>0</v>
      </c>
      <c r="K93" s="417">
        <f t="shared" si="6"/>
        <v>77.599999999999994</v>
      </c>
      <c r="L93" s="417">
        <f t="shared" si="6"/>
        <v>2500</v>
      </c>
      <c r="M93" s="417">
        <f t="shared" si="6"/>
        <v>2500</v>
      </c>
      <c r="N93" s="968"/>
      <c r="O93" s="969"/>
      <c r="P93" s="970"/>
      <c r="Q93" s="971"/>
    </row>
    <row r="94" spans="1:19" ht="13.9" customHeight="1" thickBot="1">
      <c r="A94" s="3254" t="s">
        <v>11</v>
      </c>
      <c r="B94" s="3257" t="s">
        <v>33</v>
      </c>
      <c r="C94" s="3338" t="s">
        <v>33</v>
      </c>
      <c r="D94" s="2721" t="s">
        <v>301</v>
      </c>
      <c r="E94" s="3266" t="s">
        <v>39</v>
      </c>
      <c r="F94" s="3266" t="s">
        <v>127</v>
      </c>
      <c r="G94" s="437" t="s">
        <v>35</v>
      </c>
      <c r="H94" s="872">
        <v>6</v>
      </c>
      <c r="I94" s="1275">
        <v>6</v>
      </c>
      <c r="J94" s="438"/>
      <c r="K94" s="361">
        <v>0</v>
      </c>
      <c r="L94" s="1277">
        <v>6</v>
      </c>
      <c r="M94" s="1277">
        <v>7</v>
      </c>
      <c r="N94" s="3328" t="s">
        <v>302</v>
      </c>
      <c r="O94" s="3332">
        <v>2</v>
      </c>
      <c r="P94" s="3332">
        <v>2</v>
      </c>
      <c r="Q94" s="3334">
        <v>2</v>
      </c>
      <c r="S94" s="471"/>
    </row>
    <row r="95" spans="1:19" ht="18" customHeight="1" thickBot="1">
      <c r="A95" s="3256"/>
      <c r="B95" s="3259"/>
      <c r="C95" s="3339"/>
      <c r="D95" s="2722"/>
      <c r="E95" s="3267"/>
      <c r="F95" s="3267"/>
      <c r="G95" s="414" t="s">
        <v>12</v>
      </c>
      <c r="H95" s="769">
        <f>I95+K95</f>
        <v>6</v>
      </c>
      <c r="I95" s="415">
        <f>I94</f>
        <v>6</v>
      </c>
      <c r="J95" s="416">
        <f>J94</f>
        <v>0</v>
      </c>
      <c r="K95" s="417">
        <f>K94</f>
        <v>0</v>
      </c>
      <c r="L95" s="418">
        <v>7</v>
      </c>
      <c r="M95" s="418">
        <v>8</v>
      </c>
      <c r="N95" s="3329"/>
      <c r="O95" s="3333"/>
      <c r="P95" s="3333"/>
      <c r="Q95" s="3335"/>
      <c r="S95" s="471"/>
    </row>
    <row r="96" spans="1:19" ht="13.9" customHeight="1" thickBot="1">
      <c r="A96" s="3254" t="s">
        <v>11</v>
      </c>
      <c r="B96" s="3257" t="s">
        <v>33</v>
      </c>
      <c r="C96" s="3338" t="s">
        <v>53</v>
      </c>
      <c r="D96" s="2721" t="s">
        <v>529</v>
      </c>
      <c r="E96" s="3283" t="s">
        <v>39</v>
      </c>
      <c r="F96" s="3389" t="s">
        <v>127</v>
      </c>
      <c r="G96" s="441" t="s">
        <v>35</v>
      </c>
      <c r="H96" s="439">
        <f>I96+K96</f>
        <v>173.5</v>
      </c>
      <c r="I96" s="1275">
        <v>0</v>
      </c>
      <c r="J96" s="442"/>
      <c r="K96" s="361">
        <v>173.5</v>
      </c>
      <c r="L96" s="1277">
        <v>130</v>
      </c>
      <c r="M96" s="1278">
        <v>135</v>
      </c>
      <c r="N96" s="3328" t="s">
        <v>427</v>
      </c>
      <c r="O96" s="3332">
        <v>1</v>
      </c>
      <c r="P96" s="3332"/>
      <c r="Q96" s="3334"/>
      <c r="S96" s="471"/>
    </row>
    <row r="97" spans="1:19" ht="19.149999999999999" customHeight="1" thickBot="1">
      <c r="A97" s="3256"/>
      <c r="B97" s="3259"/>
      <c r="C97" s="3339"/>
      <c r="D97" s="2722"/>
      <c r="E97" s="3285"/>
      <c r="F97" s="3390"/>
      <c r="G97" s="363" t="s">
        <v>12</v>
      </c>
      <c r="H97" s="443">
        <f t="shared" ref="H97:M97" si="7">H96</f>
        <v>173.5</v>
      </c>
      <c r="I97" s="444">
        <f t="shared" si="7"/>
        <v>0</v>
      </c>
      <c r="J97" s="444">
        <f t="shared" si="7"/>
        <v>0</v>
      </c>
      <c r="K97" s="445">
        <f t="shared" si="7"/>
        <v>173.5</v>
      </c>
      <c r="L97" s="446">
        <f t="shared" si="7"/>
        <v>130</v>
      </c>
      <c r="M97" s="447">
        <f t="shared" si="7"/>
        <v>135</v>
      </c>
      <c r="N97" s="3329"/>
      <c r="O97" s="3333"/>
      <c r="P97" s="3333"/>
      <c r="Q97" s="3335"/>
      <c r="S97" s="471"/>
    </row>
    <row r="98" spans="1:19" ht="13.9" customHeight="1" thickBot="1">
      <c r="A98" s="3254" t="s">
        <v>11</v>
      </c>
      <c r="B98" s="3257" t="s">
        <v>33</v>
      </c>
      <c r="C98" s="3338" t="s">
        <v>36</v>
      </c>
      <c r="D98" s="2721" t="s">
        <v>303</v>
      </c>
      <c r="E98" s="3283" t="s">
        <v>39</v>
      </c>
      <c r="F98" s="3389" t="s">
        <v>241</v>
      </c>
      <c r="G98" s="441" t="s">
        <v>35</v>
      </c>
      <c r="H98" s="439">
        <f>I98+K98</f>
        <v>125</v>
      </c>
      <c r="I98" s="1275">
        <v>125</v>
      </c>
      <c r="J98" s="442"/>
      <c r="K98" s="361">
        <v>0</v>
      </c>
      <c r="L98" s="1277">
        <v>130</v>
      </c>
      <c r="M98" s="1278">
        <v>135</v>
      </c>
      <c r="N98" s="3328" t="s">
        <v>332</v>
      </c>
      <c r="O98" s="3332" t="s">
        <v>40</v>
      </c>
      <c r="P98" s="3332" t="s">
        <v>40</v>
      </c>
      <c r="Q98" s="3334" t="s">
        <v>40</v>
      </c>
    </row>
    <row r="99" spans="1:19" ht="20.45" customHeight="1" thickBot="1">
      <c r="A99" s="3256"/>
      <c r="B99" s="3259"/>
      <c r="C99" s="3339"/>
      <c r="D99" s="2722"/>
      <c r="E99" s="3285"/>
      <c r="F99" s="3390"/>
      <c r="G99" s="363" t="s">
        <v>12</v>
      </c>
      <c r="H99" s="443">
        <f t="shared" ref="H99:M99" si="8">H98</f>
        <v>125</v>
      </c>
      <c r="I99" s="444">
        <f t="shared" si="8"/>
        <v>125</v>
      </c>
      <c r="J99" s="444">
        <f t="shared" si="8"/>
        <v>0</v>
      </c>
      <c r="K99" s="445">
        <f t="shared" si="8"/>
        <v>0</v>
      </c>
      <c r="L99" s="446">
        <f t="shared" si="8"/>
        <v>130</v>
      </c>
      <c r="M99" s="447">
        <f t="shared" si="8"/>
        <v>135</v>
      </c>
      <c r="N99" s="3329"/>
      <c r="O99" s="3333"/>
      <c r="P99" s="3333"/>
      <c r="Q99" s="3335"/>
    </row>
    <row r="100" spans="1:19" ht="13.9" customHeight="1" thickBot="1">
      <c r="A100" s="3254" t="s">
        <v>11</v>
      </c>
      <c r="B100" s="3257" t="s">
        <v>33</v>
      </c>
      <c r="C100" s="3338" t="s">
        <v>173</v>
      </c>
      <c r="D100" s="2721" t="s">
        <v>338</v>
      </c>
      <c r="E100" s="3266" t="s">
        <v>39</v>
      </c>
      <c r="F100" s="2723" t="s">
        <v>127</v>
      </c>
      <c r="G100" s="437" t="s">
        <v>35</v>
      </c>
      <c r="H100" s="439">
        <v>8</v>
      </c>
      <c r="I100" s="1275">
        <v>8</v>
      </c>
      <c r="J100" s="438"/>
      <c r="K100" s="361">
        <v>0</v>
      </c>
      <c r="L100" s="1277">
        <v>8</v>
      </c>
      <c r="M100" s="1278">
        <v>9</v>
      </c>
      <c r="N100" s="3328" t="s">
        <v>339</v>
      </c>
      <c r="O100" s="3332">
        <v>150</v>
      </c>
      <c r="P100" s="3332">
        <v>150</v>
      </c>
      <c r="Q100" s="3334">
        <v>150</v>
      </c>
    </row>
    <row r="101" spans="1:19" ht="45.6" customHeight="1" thickBot="1">
      <c r="A101" s="3256"/>
      <c r="B101" s="3259"/>
      <c r="C101" s="3339"/>
      <c r="D101" s="2722"/>
      <c r="E101" s="3267"/>
      <c r="F101" s="2725"/>
      <c r="G101" s="414" t="s">
        <v>12</v>
      </c>
      <c r="H101" s="599">
        <f t="shared" ref="H101:M101" si="9">H100</f>
        <v>8</v>
      </c>
      <c r="I101" s="600">
        <f t="shared" si="9"/>
        <v>8</v>
      </c>
      <c r="J101" s="600">
        <f t="shared" si="9"/>
        <v>0</v>
      </c>
      <c r="K101" s="445">
        <f t="shared" si="9"/>
        <v>0</v>
      </c>
      <c r="L101" s="446">
        <f t="shared" si="9"/>
        <v>8</v>
      </c>
      <c r="M101" s="447">
        <f t="shared" si="9"/>
        <v>9</v>
      </c>
      <c r="N101" s="3329"/>
      <c r="O101" s="3333"/>
      <c r="P101" s="3333"/>
      <c r="Q101" s="3335"/>
    </row>
    <row r="102" spans="1:19" ht="21.6" customHeight="1" thickBot="1">
      <c r="A102" s="341" t="s">
        <v>11</v>
      </c>
      <c r="B102" s="317" t="s">
        <v>33</v>
      </c>
      <c r="C102" s="3388" t="s">
        <v>14</v>
      </c>
      <c r="D102" s="3345"/>
      <c r="E102" s="3345"/>
      <c r="F102" s="3345"/>
      <c r="G102" s="3387"/>
      <c r="H102" s="601">
        <f t="shared" ref="H102:J102" si="10">SUM(H93+H95+H101+H99+H97)</f>
        <v>2954.2999999999997</v>
      </c>
      <c r="I102" s="601">
        <f t="shared" si="10"/>
        <v>2703.2</v>
      </c>
      <c r="J102" s="601">
        <f t="shared" si="10"/>
        <v>0</v>
      </c>
      <c r="K102" s="601">
        <f>SUM(K93+K95+K101+K99+K97)</f>
        <v>251.1</v>
      </c>
      <c r="L102" s="601">
        <f t="shared" ref="L102:M102" si="11">SUM(L93+L95+L101+L99)</f>
        <v>2645</v>
      </c>
      <c r="M102" s="601">
        <f t="shared" si="11"/>
        <v>2652</v>
      </c>
      <c r="N102" s="364"/>
      <c r="O102" s="365"/>
      <c r="P102" s="365"/>
      <c r="Q102" s="366"/>
    </row>
    <row r="103" spans="1:19" ht="24" customHeight="1" thickBot="1">
      <c r="A103" s="316" t="s">
        <v>11</v>
      </c>
      <c r="B103" s="329" t="s">
        <v>34</v>
      </c>
      <c r="C103" s="3431" t="s">
        <v>304</v>
      </c>
      <c r="D103" s="3432"/>
      <c r="E103" s="3432"/>
      <c r="F103" s="3432"/>
      <c r="G103" s="3432"/>
      <c r="H103" s="3432"/>
      <c r="I103" s="3432"/>
      <c r="J103" s="3432"/>
      <c r="K103" s="3432"/>
      <c r="L103" s="3432"/>
      <c r="M103" s="3432"/>
      <c r="N103" s="3432"/>
      <c r="O103" s="3432"/>
      <c r="P103" s="3432"/>
      <c r="Q103" s="3433"/>
    </row>
    <row r="104" spans="1:19" ht="40.9" customHeight="1" thickBot="1">
      <c r="A104" s="3254" t="s">
        <v>11</v>
      </c>
      <c r="B104" s="3257" t="s">
        <v>34</v>
      </c>
      <c r="C104" s="3338" t="s">
        <v>305</v>
      </c>
      <c r="D104" s="3401" t="s">
        <v>306</v>
      </c>
      <c r="E104" s="3266" t="s">
        <v>39</v>
      </c>
      <c r="F104" s="3266" t="s">
        <v>127</v>
      </c>
      <c r="G104" s="664" t="s">
        <v>35</v>
      </c>
      <c r="H104" s="173">
        <v>194</v>
      </c>
      <c r="I104" s="873">
        <v>194</v>
      </c>
      <c r="J104" s="170"/>
      <c r="K104" s="171">
        <v>0</v>
      </c>
      <c r="L104" s="172">
        <v>215</v>
      </c>
      <c r="M104" s="172">
        <v>230</v>
      </c>
      <c r="N104" s="367" t="s">
        <v>307</v>
      </c>
      <c r="O104" s="368">
        <v>48</v>
      </c>
      <c r="P104" s="368">
        <v>30</v>
      </c>
      <c r="Q104" s="369">
        <v>30</v>
      </c>
    </row>
    <row r="105" spans="1:19" ht="32.450000000000003" customHeight="1" thickBot="1">
      <c r="A105" s="3256"/>
      <c r="B105" s="3259"/>
      <c r="C105" s="3339"/>
      <c r="D105" s="3402"/>
      <c r="E105" s="3267"/>
      <c r="F105" s="3267"/>
      <c r="G105" s="414" t="s">
        <v>12</v>
      </c>
      <c r="H105" s="415">
        <f>SUM(H104:H104)</f>
        <v>194</v>
      </c>
      <c r="I105" s="416">
        <f t="shared" ref="I105:M105" si="12">SUM(I104:I104)</f>
        <v>194</v>
      </c>
      <c r="J105" s="416">
        <f t="shared" si="12"/>
        <v>0</v>
      </c>
      <c r="K105" s="417">
        <f t="shared" si="12"/>
        <v>0</v>
      </c>
      <c r="L105" s="418">
        <f t="shared" si="12"/>
        <v>215</v>
      </c>
      <c r="M105" s="418">
        <f t="shared" si="12"/>
        <v>230</v>
      </c>
      <c r="N105" s="326"/>
      <c r="O105" s="370"/>
      <c r="P105" s="370"/>
      <c r="Q105" s="340"/>
    </row>
    <row r="106" spans="1:19" ht="15" customHeight="1">
      <c r="A106" s="3391" t="s">
        <v>11</v>
      </c>
      <c r="B106" s="3394" t="s">
        <v>34</v>
      </c>
      <c r="C106" s="3397" t="s">
        <v>308</v>
      </c>
      <c r="D106" s="3379" t="s">
        <v>309</v>
      </c>
      <c r="E106" s="2628" t="s">
        <v>39</v>
      </c>
      <c r="F106" s="2628" t="s">
        <v>127</v>
      </c>
      <c r="G106" s="174" t="s">
        <v>35</v>
      </c>
      <c r="H106" s="173">
        <f>I106+K106</f>
        <v>3</v>
      </c>
      <c r="I106" s="873">
        <v>3</v>
      </c>
      <c r="J106" s="448"/>
      <c r="K106" s="171">
        <v>0</v>
      </c>
      <c r="L106" s="172">
        <v>5</v>
      </c>
      <c r="M106" s="172">
        <v>5</v>
      </c>
      <c r="N106" s="476" t="s">
        <v>310</v>
      </c>
      <c r="O106" s="477">
        <v>5</v>
      </c>
      <c r="P106" s="477">
        <v>5</v>
      </c>
      <c r="Q106" s="478">
        <v>5</v>
      </c>
    </row>
    <row r="107" spans="1:19" ht="15" customHeight="1">
      <c r="A107" s="3392"/>
      <c r="B107" s="3395"/>
      <c r="C107" s="3398"/>
      <c r="D107" s="3400"/>
      <c r="E107" s="2631"/>
      <c r="F107" s="2631"/>
      <c r="G107" s="450"/>
      <c r="H107" s="371"/>
      <c r="I107" s="1275"/>
      <c r="J107" s="371"/>
      <c r="K107" s="361"/>
      <c r="L107" s="1277"/>
      <c r="M107" s="1277"/>
      <c r="N107" s="440" t="s">
        <v>311</v>
      </c>
      <c r="O107" s="428">
        <v>5</v>
      </c>
      <c r="P107" s="428">
        <v>5</v>
      </c>
      <c r="Q107" s="449">
        <v>5</v>
      </c>
    </row>
    <row r="108" spans="1:19" ht="12" customHeight="1" thickBot="1">
      <c r="A108" s="3393"/>
      <c r="B108" s="3396"/>
      <c r="C108" s="3399"/>
      <c r="D108" s="3380"/>
      <c r="E108" s="2627"/>
      <c r="F108" s="2627"/>
      <c r="G108" s="451" t="s">
        <v>12</v>
      </c>
      <c r="H108" s="452">
        <f t="shared" ref="H108:M108" si="13">SUM(H106:H106)</f>
        <v>3</v>
      </c>
      <c r="I108" s="452">
        <f t="shared" si="13"/>
        <v>3</v>
      </c>
      <c r="J108" s="452">
        <f t="shared" si="13"/>
        <v>0</v>
      </c>
      <c r="K108" s="452">
        <f t="shared" si="13"/>
        <v>0</v>
      </c>
      <c r="L108" s="453">
        <f t="shared" si="13"/>
        <v>5</v>
      </c>
      <c r="M108" s="453">
        <f t="shared" si="13"/>
        <v>5</v>
      </c>
      <c r="N108" s="479"/>
      <c r="O108" s="480"/>
      <c r="P108" s="480"/>
      <c r="Q108" s="481"/>
    </row>
    <row r="109" spans="1:19" ht="13.15" customHeight="1">
      <c r="A109" s="3373" t="s">
        <v>11</v>
      </c>
      <c r="B109" s="3375" t="s">
        <v>34</v>
      </c>
      <c r="C109" s="3377" t="s">
        <v>312</v>
      </c>
      <c r="D109" s="3379" t="s">
        <v>313</v>
      </c>
      <c r="E109" s="2628" t="s">
        <v>39</v>
      </c>
      <c r="F109" s="2628" t="s">
        <v>50</v>
      </c>
      <c r="G109" s="454" t="s">
        <v>35</v>
      </c>
      <c r="H109" s="602">
        <f>I109+K109</f>
        <v>23.2</v>
      </c>
      <c r="I109" s="603">
        <v>23.2</v>
      </c>
      <c r="J109" s="455"/>
      <c r="K109" s="456">
        <v>0</v>
      </c>
      <c r="L109" s="168">
        <v>18</v>
      </c>
      <c r="M109" s="168">
        <v>19</v>
      </c>
      <c r="N109" s="3366" t="s">
        <v>314</v>
      </c>
      <c r="O109" s="3332">
        <v>12</v>
      </c>
      <c r="P109" s="3332">
        <v>12</v>
      </c>
      <c r="Q109" s="3434">
        <v>12</v>
      </c>
    </row>
    <row r="110" spans="1:19" ht="36.6" customHeight="1" thickBot="1">
      <c r="A110" s="3374"/>
      <c r="B110" s="3376"/>
      <c r="C110" s="3378"/>
      <c r="D110" s="3380"/>
      <c r="E110" s="2627"/>
      <c r="F110" s="2627"/>
      <c r="G110" s="457" t="s">
        <v>12</v>
      </c>
      <c r="H110" s="458">
        <f t="shared" ref="H110:M110" si="14">SUM(H109:H109)</f>
        <v>23.2</v>
      </c>
      <c r="I110" s="458">
        <f t="shared" si="14"/>
        <v>23.2</v>
      </c>
      <c r="J110" s="458">
        <f t="shared" si="14"/>
        <v>0</v>
      </c>
      <c r="K110" s="458">
        <f t="shared" si="14"/>
        <v>0</v>
      </c>
      <c r="L110" s="459">
        <f t="shared" si="14"/>
        <v>18</v>
      </c>
      <c r="M110" s="459">
        <f t="shared" si="14"/>
        <v>19</v>
      </c>
      <c r="N110" s="3367"/>
      <c r="O110" s="3333"/>
      <c r="P110" s="3333"/>
      <c r="Q110" s="3435"/>
    </row>
    <row r="111" spans="1:19" ht="61.9" customHeight="1">
      <c r="A111" s="3254" t="s">
        <v>11</v>
      </c>
      <c r="B111" s="3257" t="s">
        <v>34</v>
      </c>
      <c r="C111" s="3260" t="s">
        <v>315</v>
      </c>
      <c r="D111" s="2239" t="s">
        <v>316</v>
      </c>
      <c r="E111" s="3263" t="s">
        <v>39</v>
      </c>
      <c r="F111" s="3266" t="s">
        <v>317</v>
      </c>
      <c r="G111" s="3268" t="s">
        <v>35</v>
      </c>
      <c r="H111" s="3269">
        <f>I111+K111</f>
        <v>415.40000000000003</v>
      </c>
      <c r="I111" s="3271">
        <v>33.799999999999997</v>
      </c>
      <c r="J111" s="2908">
        <v>0</v>
      </c>
      <c r="K111" s="3274">
        <v>381.6</v>
      </c>
      <c r="L111" s="3276">
        <v>1100</v>
      </c>
      <c r="M111" s="3277">
        <v>1100</v>
      </c>
      <c r="N111" s="951"/>
      <c r="O111" s="368"/>
      <c r="P111" s="368"/>
      <c r="Q111" s="952"/>
    </row>
    <row r="112" spans="1:19" ht="52.15" customHeight="1">
      <c r="A112" s="3255"/>
      <c r="B112" s="3258"/>
      <c r="C112" s="3261"/>
      <c r="D112" s="826" t="s">
        <v>416</v>
      </c>
      <c r="E112" s="3264"/>
      <c r="F112" s="2631"/>
      <c r="G112" s="2860"/>
      <c r="H112" s="3270"/>
      <c r="I112" s="3272"/>
      <c r="J112" s="3273"/>
      <c r="K112" s="3275"/>
      <c r="L112" s="2794"/>
      <c r="M112" s="2796"/>
      <c r="N112" s="435" t="s">
        <v>430</v>
      </c>
      <c r="O112" s="436" t="s">
        <v>40</v>
      </c>
      <c r="P112" s="436"/>
      <c r="Q112" s="427"/>
    </row>
    <row r="113" spans="1:19" ht="40.9" customHeight="1">
      <c r="A113" s="3255"/>
      <c r="B113" s="3258"/>
      <c r="C113" s="3261"/>
      <c r="D113" s="435" t="s">
        <v>475</v>
      </c>
      <c r="E113" s="3264"/>
      <c r="F113" s="2631"/>
      <c r="G113" s="2860"/>
      <c r="H113" s="3270"/>
      <c r="I113" s="3272"/>
      <c r="J113" s="3273"/>
      <c r="K113" s="3275"/>
      <c r="L113" s="2794"/>
      <c r="M113" s="2796"/>
      <c r="N113" s="435" t="s">
        <v>511</v>
      </c>
      <c r="O113" s="436" t="s">
        <v>40</v>
      </c>
      <c r="P113" s="436" t="s">
        <v>40</v>
      </c>
      <c r="Q113" s="427" t="s">
        <v>40</v>
      </c>
    </row>
    <row r="114" spans="1:19" ht="17.45" customHeight="1">
      <c r="A114" s="3255"/>
      <c r="B114" s="3258"/>
      <c r="C114" s="3261"/>
      <c r="D114" s="435" t="s">
        <v>476</v>
      </c>
      <c r="E114" s="3264"/>
      <c r="F114" s="2631"/>
      <c r="G114" s="2860"/>
      <c r="H114" s="3270"/>
      <c r="I114" s="3272"/>
      <c r="J114" s="3273"/>
      <c r="K114" s="3275"/>
      <c r="L114" s="2794"/>
      <c r="M114" s="2796"/>
      <c r="N114" s="830" t="s">
        <v>516</v>
      </c>
      <c r="O114" s="436" t="s">
        <v>424</v>
      </c>
      <c r="P114" s="436" t="s">
        <v>172</v>
      </c>
      <c r="Q114" s="427">
        <v>4</v>
      </c>
    </row>
    <row r="115" spans="1:19" ht="40.9" customHeight="1">
      <c r="A115" s="3255"/>
      <c r="B115" s="3258"/>
      <c r="C115" s="3261"/>
      <c r="D115" s="827" t="s">
        <v>390</v>
      </c>
      <c r="E115" s="3264"/>
      <c r="F115" s="2631"/>
      <c r="G115" s="2860"/>
      <c r="H115" s="3270"/>
      <c r="I115" s="3272"/>
      <c r="J115" s="3273"/>
      <c r="K115" s="3275"/>
      <c r="L115" s="2794"/>
      <c r="M115" s="2796"/>
      <c r="N115" s="830" t="s">
        <v>414</v>
      </c>
      <c r="O115" s="436" t="s">
        <v>40</v>
      </c>
      <c r="P115" s="436" t="s">
        <v>40</v>
      </c>
      <c r="Q115" s="427" t="s">
        <v>40</v>
      </c>
      <c r="S115" s="472"/>
    </row>
    <row r="116" spans="1:19" ht="33" customHeight="1">
      <c r="A116" s="3255"/>
      <c r="B116" s="3258"/>
      <c r="C116" s="3261"/>
      <c r="D116" s="1261" t="s">
        <v>428</v>
      </c>
      <c r="E116" s="3264"/>
      <c r="F116" s="2631"/>
      <c r="G116" s="2860"/>
      <c r="H116" s="3270"/>
      <c r="I116" s="3272"/>
      <c r="J116" s="3273"/>
      <c r="K116" s="3275"/>
      <c r="L116" s="2794"/>
      <c r="M116" s="2796"/>
      <c r="N116" s="830" t="s">
        <v>429</v>
      </c>
      <c r="O116" s="436" t="s">
        <v>40</v>
      </c>
      <c r="P116" s="436"/>
      <c r="Q116" s="427"/>
    </row>
    <row r="117" spans="1:19" ht="51.6" customHeight="1">
      <c r="A117" s="3255"/>
      <c r="B117" s="3258"/>
      <c r="C117" s="3261"/>
      <c r="D117" s="831" t="s">
        <v>509</v>
      </c>
      <c r="E117" s="3264"/>
      <c r="F117" s="2631"/>
      <c r="G117" s="1273"/>
      <c r="H117" s="371"/>
      <c r="I117" s="361"/>
      <c r="J117" s="1275"/>
      <c r="K117" s="361"/>
      <c r="L117" s="1277"/>
      <c r="M117" s="1278"/>
      <c r="N117" s="956" t="s">
        <v>430</v>
      </c>
      <c r="O117" s="436" t="s">
        <v>40</v>
      </c>
      <c r="P117" s="436"/>
      <c r="Q117" s="427"/>
    </row>
    <row r="118" spans="1:19" ht="28.15" customHeight="1">
      <c r="A118" s="3255"/>
      <c r="B118" s="3258"/>
      <c r="C118" s="3261"/>
      <c r="D118" s="831" t="s">
        <v>510</v>
      </c>
      <c r="E118" s="3264"/>
      <c r="F118" s="2631"/>
      <c r="G118" s="1273"/>
      <c r="H118" s="371"/>
      <c r="I118" s="361"/>
      <c r="J118" s="1275"/>
      <c r="K118" s="361"/>
      <c r="L118" s="1277"/>
      <c r="M118" s="1278"/>
      <c r="N118" s="957" t="s">
        <v>430</v>
      </c>
      <c r="O118" s="958" t="s">
        <v>40</v>
      </c>
      <c r="P118" s="953"/>
      <c r="Q118" s="336"/>
    </row>
    <row r="119" spans="1:19" ht="13.5" thickBot="1">
      <c r="A119" s="3255"/>
      <c r="B119" s="3258"/>
      <c r="C119" s="3261"/>
      <c r="D119" s="832"/>
      <c r="E119" s="3264"/>
      <c r="F119" s="2631"/>
      <c r="G119" s="1273"/>
      <c r="H119" s="371"/>
      <c r="I119" s="361"/>
      <c r="J119" s="1275"/>
      <c r="K119" s="361"/>
      <c r="L119" s="1277"/>
      <c r="M119" s="1278"/>
      <c r="N119" s="825"/>
      <c r="O119" s="460"/>
      <c r="P119" s="460"/>
      <c r="Q119" s="399"/>
      <c r="S119" s="472"/>
    </row>
    <row r="120" spans="1:19" ht="13.5" thickBot="1">
      <c r="A120" s="3256"/>
      <c r="B120" s="3259"/>
      <c r="C120" s="3262"/>
      <c r="D120" s="73"/>
      <c r="E120" s="3265"/>
      <c r="F120" s="3267"/>
      <c r="G120" s="414" t="s">
        <v>12</v>
      </c>
      <c r="H120" s="417">
        <f>SUM(H111)</f>
        <v>415.40000000000003</v>
      </c>
      <c r="I120" s="417">
        <f>SUM(I111)</f>
        <v>33.799999999999997</v>
      </c>
      <c r="J120" s="416">
        <f>SUM(J111:J111)</f>
        <v>0</v>
      </c>
      <c r="K120" s="417">
        <f>SUM(K111:K116)</f>
        <v>381.6</v>
      </c>
      <c r="L120" s="418">
        <f>SUM(L111:L111)</f>
        <v>1100</v>
      </c>
      <c r="M120" s="418">
        <f>SUM(M111:M111)</f>
        <v>1100</v>
      </c>
      <c r="N120" s="461"/>
      <c r="O120" s="460"/>
      <c r="P120" s="460"/>
      <c r="Q120" s="399"/>
    </row>
    <row r="121" spans="1:19" ht="13.5" thickBot="1">
      <c r="A121" s="373" t="s">
        <v>11</v>
      </c>
      <c r="B121" s="1250" t="s">
        <v>34</v>
      </c>
      <c r="C121" s="1252" t="s">
        <v>318</v>
      </c>
      <c r="D121" s="1234" t="s">
        <v>319</v>
      </c>
      <c r="E121" s="1259"/>
      <c r="F121" s="1265" t="s">
        <v>320</v>
      </c>
      <c r="G121" s="482" t="s">
        <v>35</v>
      </c>
      <c r="H121" s="833">
        <v>20</v>
      </c>
      <c r="I121" s="834">
        <v>0</v>
      </c>
      <c r="J121" s="1274">
        <v>0</v>
      </c>
      <c r="K121" s="835">
        <v>20</v>
      </c>
      <c r="L121" s="836">
        <v>0</v>
      </c>
      <c r="M121" s="837">
        <v>0</v>
      </c>
      <c r="N121" s="3328" t="s">
        <v>431</v>
      </c>
      <c r="O121" s="3332">
        <v>1</v>
      </c>
      <c r="P121" s="3332"/>
      <c r="Q121" s="3334"/>
    </row>
    <row r="122" spans="1:19" ht="13.5" thickBot="1">
      <c r="A122" s="374"/>
      <c r="B122" s="1251"/>
      <c r="C122" s="1253"/>
      <c r="D122" s="1235"/>
      <c r="E122" s="1260"/>
      <c r="F122" s="1266"/>
      <c r="G122" s="462" t="s">
        <v>12</v>
      </c>
      <c r="H122" s="463">
        <f t="shared" ref="H122:M122" si="15">SUM(H121)</f>
        <v>20</v>
      </c>
      <c r="I122" s="416">
        <f t="shared" si="15"/>
        <v>0</v>
      </c>
      <c r="J122" s="416">
        <f t="shared" si="15"/>
        <v>0</v>
      </c>
      <c r="K122" s="464">
        <f t="shared" si="15"/>
        <v>20</v>
      </c>
      <c r="L122" s="465">
        <f t="shared" si="15"/>
        <v>0</v>
      </c>
      <c r="M122" s="419">
        <f t="shared" si="15"/>
        <v>0</v>
      </c>
      <c r="N122" s="3329"/>
      <c r="O122" s="3403"/>
      <c r="P122" s="3403"/>
      <c r="Q122" s="3335"/>
    </row>
    <row r="123" spans="1:19" ht="13.5" thickBot="1">
      <c r="A123" s="1249" t="s">
        <v>11</v>
      </c>
      <c r="B123" s="1251" t="s">
        <v>34</v>
      </c>
      <c r="C123" s="3388" t="s">
        <v>14</v>
      </c>
      <c r="D123" s="3345"/>
      <c r="E123" s="3345"/>
      <c r="F123" s="3345"/>
      <c r="G123" s="3345"/>
      <c r="H123" s="466">
        <f t="shared" ref="H123:M123" si="16">SUM(H105+H108+H110+H120+H122)</f>
        <v>655.6</v>
      </c>
      <c r="I123" s="467">
        <f t="shared" si="16"/>
        <v>254</v>
      </c>
      <c r="J123" s="467">
        <f t="shared" si="16"/>
        <v>0</v>
      </c>
      <c r="K123" s="468">
        <f t="shared" si="16"/>
        <v>401.6</v>
      </c>
      <c r="L123" s="469">
        <f t="shared" si="16"/>
        <v>1338</v>
      </c>
      <c r="M123" s="469">
        <f t="shared" si="16"/>
        <v>1354</v>
      </c>
      <c r="N123" s="331"/>
      <c r="O123" s="331"/>
      <c r="P123" s="331"/>
      <c r="Q123" s="332"/>
      <c r="S123" s="472"/>
    </row>
    <row r="124" spans="1:19" ht="18" customHeight="1" thickBot="1">
      <c r="A124" s="316" t="s">
        <v>11</v>
      </c>
      <c r="B124" s="3404" t="s">
        <v>321</v>
      </c>
      <c r="C124" s="3405"/>
      <c r="D124" s="3405"/>
      <c r="E124" s="3405"/>
      <c r="F124" s="3405"/>
      <c r="G124" s="3405"/>
      <c r="H124" s="665">
        <f t="shared" ref="H124:M124" si="17">H123+H102+H53+H25</f>
        <v>7831.5</v>
      </c>
      <c r="I124" s="666">
        <f t="shared" si="17"/>
        <v>6108.0999999999995</v>
      </c>
      <c r="J124" s="666">
        <f t="shared" si="17"/>
        <v>0</v>
      </c>
      <c r="K124" s="667">
        <f t="shared" si="17"/>
        <v>1723.4</v>
      </c>
      <c r="L124" s="176">
        <f t="shared" si="17"/>
        <v>8423</v>
      </c>
      <c r="M124" s="176">
        <f t="shared" si="17"/>
        <v>8686</v>
      </c>
      <c r="N124" s="375"/>
      <c r="O124" s="376"/>
      <c r="P124" s="376"/>
      <c r="Q124" s="377"/>
    </row>
    <row r="125" spans="1:19" ht="13.5" thickBot="1">
      <c r="A125" s="378"/>
      <c r="B125" s="3409" t="s">
        <v>15</v>
      </c>
      <c r="C125" s="3410"/>
      <c r="D125" s="3410"/>
      <c r="E125" s="3410"/>
      <c r="F125" s="3410"/>
      <c r="G125" s="3410"/>
      <c r="H125" s="2240">
        <f t="shared" ref="H125:M125" si="18">H124</f>
        <v>7831.5</v>
      </c>
      <c r="I125" s="2241">
        <f t="shared" si="18"/>
        <v>6108.0999999999995</v>
      </c>
      <c r="J125" s="668">
        <f t="shared" si="18"/>
        <v>0</v>
      </c>
      <c r="K125" s="2242">
        <f t="shared" si="18"/>
        <v>1723.4</v>
      </c>
      <c r="L125" s="379">
        <f t="shared" si="18"/>
        <v>8423</v>
      </c>
      <c r="M125" s="379">
        <f t="shared" si="18"/>
        <v>8686</v>
      </c>
      <c r="N125" s="3436"/>
      <c r="O125" s="3436"/>
      <c r="P125" s="3436"/>
      <c r="Q125" s="3437"/>
    </row>
    <row r="126" spans="1:19">
      <c r="A126" s="488"/>
      <c r="B126" s="489"/>
      <c r="C126" s="489"/>
      <c r="D126" s="489"/>
      <c r="E126" s="380"/>
      <c r="F126" s="1584"/>
      <c r="G126" s="1584"/>
      <c r="H126" s="1584"/>
      <c r="I126" s="1584"/>
      <c r="J126" s="1584"/>
      <c r="K126" s="1584"/>
      <c r="L126" s="1584"/>
      <c r="M126" s="1584"/>
      <c r="N126" s="491"/>
      <c r="O126" s="169"/>
      <c r="P126" s="169"/>
      <c r="Q126" s="381"/>
    </row>
    <row r="127" spans="1:19">
      <c r="A127" s="488"/>
      <c r="B127" s="489"/>
      <c r="C127" s="489"/>
      <c r="D127" s="489"/>
      <c r="E127" s="380"/>
      <c r="F127" s="1584"/>
      <c r="G127" s="1584"/>
      <c r="H127" s="1584"/>
      <c r="I127" s="1584"/>
      <c r="J127" s="1584"/>
      <c r="K127" s="1584"/>
      <c r="L127" s="1584"/>
      <c r="M127" s="1584"/>
      <c r="N127" s="491"/>
      <c r="O127" s="169"/>
      <c r="P127" s="169"/>
      <c r="Q127" s="381"/>
    </row>
    <row r="128" spans="1:19">
      <c r="A128" s="488"/>
      <c r="B128" s="489"/>
      <c r="C128" s="489"/>
      <c r="D128" s="489"/>
      <c r="E128" s="380"/>
      <c r="F128" s="1584"/>
      <c r="G128" s="1584"/>
      <c r="H128" s="1584"/>
      <c r="I128" s="1584"/>
      <c r="J128" s="1584"/>
      <c r="K128" s="1584"/>
      <c r="L128" s="1584"/>
      <c r="M128" s="1584"/>
      <c r="N128" s="491"/>
      <c r="O128" s="169"/>
      <c r="P128" s="169"/>
      <c r="Q128" s="381"/>
    </row>
    <row r="129" spans="1:19">
      <c r="A129" s="488"/>
      <c r="B129" s="489"/>
      <c r="C129" s="489"/>
      <c r="D129" s="489"/>
      <c r="E129" s="380"/>
      <c r="F129" s="1584"/>
      <c r="G129" s="1584"/>
      <c r="H129" s="1584"/>
      <c r="I129" s="1584"/>
      <c r="J129" s="1584"/>
      <c r="K129" s="1584"/>
      <c r="L129" s="1584"/>
      <c r="M129" s="1584"/>
      <c r="N129" s="491"/>
      <c r="O129" s="169"/>
      <c r="P129" s="169"/>
      <c r="Q129" s="381"/>
    </row>
    <row r="130" spans="1:19">
      <c r="A130" s="488"/>
      <c r="B130" s="489"/>
      <c r="C130" s="489"/>
      <c r="D130" s="489"/>
      <c r="E130" s="380"/>
      <c r="F130" s="1584"/>
      <c r="G130" s="1584"/>
      <c r="H130" s="1584"/>
      <c r="I130" s="1584"/>
      <c r="J130" s="1584"/>
      <c r="K130" s="1584"/>
      <c r="L130" s="1584"/>
      <c r="M130" s="1584"/>
      <c r="N130" s="491"/>
      <c r="O130" s="169"/>
      <c r="P130" s="169"/>
      <c r="Q130" s="381"/>
    </row>
    <row r="131" spans="1:19">
      <c r="A131" s="488"/>
      <c r="B131" s="489"/>
      <c r="C131" s="489"/>
      <c r="D131" s="489"/>
      <c r="E131" s="380"/>
      <c r="F131" s="1584"/>
      <c r="G131" s="1584"/>
      <c r="H131" s="1584"/>
      <c r="I131" s="1584"/>
      <c r="J131" s="1584"/>
      <c r="K131" s="1584"/>
      <c r="L131" s="1584"/>
      <c r="M131" s="1584"/>
      <c r="N131" s="491"/>
      <c r="O131" s="169"/>
      <c r="P131" s="169"/>
      <c r="Q131" s="381"/>
    </row>
    <row r="132" spans="1:19">
      <c r="A132" s="488"/>
      <c r="B132" s="489"/>
      <c r="C132" s="489"/>
      <c r="D132" s="489"/>
      <c r="E132" s="380"/>
      <c r="F132" s="1584"/>
      <c r="G132" s="1584"/>
      <c r="H132" s="1584"/>
      <c r="I132" s="1584"/>
      <c r="J132" s="1584"/>
      <c r="K132" s="1584"/>
      <c r="L132" s="1584"/>
      <c r="M132" s="1584"/>
      <c r="N132" s="491"/>
      <c r="O132" s="169"/>
      <c r="P132" s="169"/>
      <c r="Q132" s="381"/>
    </row>
    <row r="133" spans="1:19">
      <c r="A133" s="488"/>
      <c r="B133" s="489"/>
      <c r="C133" s="489"/>
      <c r="D133" s="489"/>
      <c r="E133" s="380"/>
      <c r="F133" s="1584"/>
      <c r="G133" s="1584"/>
      <c r="H133" s="1584"/>
      <c r="I133" s="1584"/>
      <c r="J133" s="1584"/>
      <c r="K133" s="1584"/>
      <c r="L133" s="1584"/>
      <c r="M133" s="1584"/>
      <c r="N133" s="491"/>
      <c r="O133" s="169"/>
      <c r="P133" s="169"/>
      <c r="Q133" s="381"/>
    </row>
    <row r="134" spans="1:19" ht="13.5" thickBot="1">
      <c r="A134" s="488"/>
      <c r="B134" s="489"/>
      <c r="C134" s="489"/>
      <c r="D134" s="489"/>
      <c r="E134" s="380"/>
      <c r="F134" s="380"/>
      <c r="G134" s="3440" t="s">
        <v>16</v>
      </c>
      <c r="H134" s="3440"/>
      <c r="I134" s="3440"/>
      <c r="J134" s="3440"/>
      <c r="K134" s="3440"/>
      <c r="L134" s="3440"/>
      <c r="M134" s="3440"/>
      <c r="N134" s="3440"/>
      <c r="O134" s="169"/>
      <c r="P134" s="169"/>
      <c r="Q134" s="381"/>
    </row>
    <row r="135" spans="1:19" ht="13.5" thickBot="1">
      <c r="A135" s="80"/>
      <c r="B135" s="80"/>
      <c r="C135" s="80"/>
      <c r="D135" s="2734" t="s">
        <v>17</v>
      </c>
      <c r="E135" s="2735"/>
      <c r="F135" s="2735"/>
      <c r="G135" s="2735"/>
      <c r="H135" s="2736"/>
      <c r="I135" s="2734" t="s">
        <v>477</v>
      </c>
      <c r="J135" s="2735"/>
      <c r="K135" s="2735"/>
      <c r="L135" s="2736"/>
      <c r="M135" s="80"/>
      <c r="N135" s="80"/>
      <c r="O135" s="382"/>
      <c r="P135" s="382"/>
      <c r="Q135" s="383"/>
    </row>
    <row r="136" spans="1:19" ht="13.9" customHeight="1" thickBot="1">
      <c r="A136" s="80"/>
      <c r="B136" s="80"/>
      <c r="C136" s="80"/>
      <c r="D136" s="3428" t="s">
        <v>18</v>
      </c>
      <c r="E136" s="3429"/>
      <c r="F136" s="3429"/>
      <c r="G136" s="3429"/>
      <c r="H136" s="3430"/>
      <c r="I136" s="3406">
        <f>I137+I138+I139+I140+I141+I142</f>
        <v>7831.5</v>
      </c>
      <c r="J136" s="3407"/>
      <c r="K136" s="3407"/>
      <c r="L136" s="3408"/>
      <c r="M136" s="80"/>
      <c r="N136" s="80"/>
      <c r="O136" s="382"/>
      <c r="P136" s="382"/>
      <c r="Q136" s="383"/>
      <c r="S136" s="472"/>
    </row>
    <row r="137" spans="1:19" ht="15" customHeight="1">
      <c r="A137" s="80"/>
      <c r="B137" s="80"/>
      <c r="C137" s="80"/>
      <c r="D137" s="3441" t="s">
        <v>160</v>
      </c>
      <c r="E137" s="3442"/>
      <c r="F137" s="3442"/>
      <c r="G137" s="3442"/>
      <c r="H137" s="3443"/>
      <c r="I137" s="3444">
        <v>6494.9</v>
      </c>
      <c r="J137" s="3445"/>
      <c r="K137" s="3445"/>
      <c r="L137" s="3446"/>
      <c r="M137" s="80"/>
      <c r="N137" s="3438"/>
      <c r="O137" s="3438"/>
      <c r="P137" s="3438"/>
      <c r="Q137" s="3438"/>
    </row>
    <row r="138" spans="1:19" ht="14.45" customHeight="1">
      <c r="A138" s="80"/>
      <c r="B138" s="80"/>
      <c r="C138" s="80"/>
      <c r="D138" s="3411" t="s">
        <v>322</v>
      </c>
      <c r="E138" s="3412"/>
      <c r="F138" s="3412"/>
      <c r="G138" s="3412"/>
      <c r="H138" s="3413"/>
      <c r="I138" s="3414"/>
      <c r="J138" s="3415"/>
      <c r="K138" s="3415"/>
      <c r="L138" s="3416"/>
      <c r="M138" s="80"/>
      <c r="N138" s="3438"/>
      <c r="O138" s="3438"/>
      <c r="P138" s="3438"/>
      <c r="Q138" s="3438"/>
    </row>
    <row r="139" spans="1:19" ht="13.9" customHeight="1">
      <c r="A139" s="80"/>
      <c r="B139" s="80"/>
      <c r="C139" s="80"/>
      <c r="D139" s="3411" t="s">
        <v>161</v>
      </c>
      <c r="E139" s="3412"/>
      <c r="F139" s="3412"/>
      <c r="G139" s="3412"/>
      <c r="H139" s="3413"/>
      <c r="I139" s="3414">
        <v>0</v>
      </c>
      <c r="J139" s="3415"/>
      <c r="K139" s="3415"/>
      <c r="L139" s="3416"/>
      <c r="M139" s="80"/>
      <c r="N139" s="3438"/>
      <c r="O139" s="3438"/>
      <c r="P139" s="3438"/>
      <c r="Q139" s="3438"/>
    </row>
    <row r="140" spans="1:19" ht="13.15" customHeight="1">
      <c r="A140" s="80"/>
      <c r="B140" s="80"/>
      <c r="C140" s="80"/>
      <c r="D140" s="3411" t="s">
        <v>162</v>
      </c>
      <c r="E140" s="3412"/>
      <c r="F140" s="3412"/>
      <c r="G140" s="3412"/>
      <c r="H140" s="3413"/>
      <c r="I140" s="3414"/>
      <c r="J140" s="3417"/>
      <c r="K140" s="3417"/>
      <c r="L140" s="3418"/>
      <c r="M140" s="80"/>
      <c r="N140" s="3438"/>
      <c r="O140" s="3439"/>
      <c r="P140" s="3439"/>
      <c r="Q140" s="3439"/>
    </row>
    <row r="141" spans="1:19" ht="13.15" customHeight="1">
      <c r="A141" s="80"/>
      <c r="B141" s="80"/>
      <c r="C141" s="80"/>
      <c r="D141" s="3419" t="s">
        <v>163</v>
      </c>
      <c r="E141" s="3420"/>
      <c r="F141" s="3420"/>
      <c r="G141" s="3420"/>
      <c r="H141" s="3421"/>
      <c r="I141" s="3414"/>
      <c r="J141" s="3417"/>
      <c r="K141" s="3417"/>
      <c r="L141" s="3418"/>
      <c r="M141" s="80"/>
      <c r="N141" s="3438"/>
      <c r="O141" s="3439"/>
      <c r="P141" s="3439"/>
      <c r="Q141" s="3439"/>
    </row>
    <row r="142" spans="1:19" ht="30" customHeight="1" thickBot="1">
      <c r="A142" s="80"/>
      <c r="B142" s="80"/>
      <c r="C142" s="80"/>
      <c r="D142" s="3422" t="s">
        <v>410</v>
      </c>
      <c r="E142" s="3423"/>
      <c r="F142" s="3423"/>
      <c r="G142" s="3423"/>
      <c r="H142" s="3424"/>
      <c r="I142" s="3425">
        <v>1336.6</v>
      </c>
      <c r="J142" s="3426"/>
      <c r="K142" s="3426"/>
      <c r="L142" s="3427"/>
      <c r="M142" s="80"/>
      <c r="N142" s="3438"/>
      <c r="O142" s="3439"/>
      <c r="P142" s="3439"/>
      <c r="Q142" s="3439"/>
    </row>
    <row r="143" spans="1:19" ht="13.9" customHeight="1" thickBot="1">
      <c r="A143" s="80"/>
      <c r="B143" s="80"/>
      <c r="C143" s="80"/>
      <c r="D143" s="3428" t="s">
        <v>19</v>
      </c>
      <c r="E143" s="3429"/>
      <c r="F143" s="3429"/>
      <c r="G143" s="3429"/>
      <c r="H143" s="3430"/>
      <c r="I143" s="3406">
        <f>SUM(I144:L144)</f>
        <v>0</v>
      </c>
      <c r="J143" s="3407"/>
      <c r="K143" s="3407"/>
      <c r="L143" s="3408"/>
      <c r="M143" s="80"/>
      <c r="N143" s="80"/>
      <c r="O143" s="382"/>
      <c r="P143" s="382"/>
      <c r="Q143" s="383"/>
    </row>
    <row r="144" spans="1:19" ht="18" customHeight="1" thickBot="1">
      <c r="A144" s="80"/>
      <c r="B144" s="80"/>
      <c r="C144" s="80"/>
      <c r="D144" s="3381" t="s">
        <v>164</v>
      </c>
      <c r="E144" s="3382"/>
      <c r="F144" s="3382"/>
      <c r="G144" s="3382"/>
      <c r="H144" s="3383"/>
      <c r="I144" s="3384"/>
      <c r="J144" s="3385"/>
      <c r="K144" s="3385"/>
      <c r="L144" s="3386"/>
      <c r="M144" s="80"/>
      <c r="N144" s="80"/>
      <c r="O144" s="382"/>
      <c r="P144" s="382"/>
      <c r="Q144" s="383"/>
    </row>
  </sheetData>
  <mergeCells count="194">
    <mergeCell ref="N141:Q141"/>
    <mergeCell ref="N142:Q142"/>
    <mergeCell ref="G134:N134"/>
    <mergeCell ref="D135:H135"/>
    <mergeCell ref="I135:L135"/>
    <mergeCell ref="D136:H136"/>
    <mergeCell ref="I136:L136"/>
    <mergeCell ref="N137:Q137"/>
    <mergeCell ref="N138:Q138"/>
    <mergeCell ref="N139:Q139"/>
    <mergeCell ref="N140:Q140"/>
    <mergeCell ref="D137:H137"/>
    <mergeCell ref="I137:L137"/>
    <mergeCell ref="A96:A97"/>
    <mergeCell ref="B96:B97"/>
    <mergeCell ref="C96:C97"/>
    <mergeCell ref="D96:D97"/>
    <mergeCell ref="E96:E97"/>
    <mergeCell ref="F96:F97"/>
    <mergeCell ref="N96:N97"/>
    <mergeCell ref="O96:O97"/>
    <mergeCell ref="P96:P97"/>
    <mergeCell ref="Q96:Q97"/>
    <mergeCell ref="O121:O122"/>
    <mergeCell ref="P121:P122"/>
    <mergeCell ref="Q121:Q122"/>
    <mergeCell ref="B124:G124"/>
    <mergeCell ref="N121:N122"/>
    <mergeCell ref="C123:G123"/>
    <mergeCell ref="I143:L143"/>
    <mergeCell ref="B125:G125"/>
    <mergeCell ref="D138:H138"/>
    <mergeCell ref="I138:L138"/>
    <mergeCell ref="D139:H139"/>
    <mergeCell ref="I139:L139"/>
    <mergeCell ref="D140:H140"/>
    <mergeCell ref="I140:L140"/>
    <mergeCell ref="D141:H141"/>
    <mergeCell ref="I141:L141"/>
    <mergeCell ref="D142:H142"/>
    <mergeCell ref="I142:L142"/>
    <mergeCell ref="D143:H143"/>
    <mergeCell ref="C103:Q103"/>
    <mergeCell ref="Q109:Q110"/>
    <mergeCell ref="N125:Q125"/>
    <mergeCell ref="C104:C105"/>
    <mergeCell ref="O98:O99"/>
    <mergeCell ref="P98:P99"/>
    <mergeCell ref="A106:A108"/>
    <mergeCell ref="B106:B108"/>
    <mergeCell ref="C106:C108"/>
    <mergeCell ref="D106:D108"/>
    <mergeCell ref="E106:E108"/>
    <mergeCell ref="F106:F108"/>
    <mergeCell ref="D104:D105"/>
    <mergeCell ref="E104:E105"/>
    <mergeCell ref="F104:F105"/>
    <mergeCell ref="D144:H144"/>
    <mergeCell ref="I144:L144"/>
    <mergeCell ref="A31:A52"/>
    <mergeCell ref="B31:B52"/>
    <mergeCell ref="C31:C52"/>
    <mergeCell ref="E31:E52"/>
    <mergeCell ref="F31:F52"/>
    <mergeCell ref="D33:D38"/>
    <mergeCell ref="D39:D40"/>
    <mergeCell ref="D41:D43"/>
    <mergeCell ref="C53:G53"/>
    <mergeCell ref="A94:A95"/>
    <mergeCell ref="B94:B95"/>
    <mergeCell ref="C94:C95"/>
    <mergeCell ref="D94:D95"/>
    <mergeCell ref="E94:E95"/>
    <mergeCell ref="F94:F95"/>
    <mergeCell ref="F109:F110"/>
    <mergeCell ref="A104:A105"/>
    <mergeCell ref="B104:B105"/>
    <mergeCell ref="A98:A99"/>
    <mergeCell ref="B98:B99"/>
    <mergeCell ref="C98:C99"/>
    <mergeCell ref="D98:D99"/>
    <mergeCell ref="N109:N110"/>
    <mergeCell ref="O109:O110"/>
    <mergeCell ref="P109:P110"/>
    <mergeCell ref="A55:A93"/>
    <mergeCell ref="B55:B93"/>
    <mergeCell ref="C55:C93"/>
    <mergeCell ref="D55:D56"/>
    <mergeCell ref="E55:E93"/>
    <mergeCell ref="F55:F93"/>
    <mergeCell ref="N55:N56"/>
    <mergeCell ref="D79:D80"/>
    <mergeCell ref="D81:D85"/>
    <mergeCell ref="N94:N95"/>
    <mergeCell ref="O94:O95"/>
    <mergeCell ref="P94:P95"/>
    <mergeCell ref="E98:E99"/>
    <mergeCell ref="A109:A110"/>
    <mergeCell ref="B109:B110"/>
    <mergeCell ref="C109:C110"/>
    <mergeCell ref="D109:D110"/>
    <mergeCell ref="E109:E110"/>
    <mergeCell ref="C102:G102"/>
    <mergeCell ref="F98:F99"/>
    <mergeCell ref="N98:N99"/>
    <mergeCell ref="Q94:Q95"/>
    <mergeCell ref="Q98:Q99"/>
    <mergeCell ref="A100:A101"/>
    <mergeCell ref="B100:B101"/>
    <mergeCell ref="C100:C101"/>
    <mergeCell ref="D100:D101"/>
    <mergeCell ref="E100:E101"/>
    <mergeCell ref="F100:F101"/>
    <mergeCell ref="P31:P32"/>
    <mergeCell ref="Q31:Q32"/>
    <mergeCell ref="C54:Q54"/>
    <mergeCell ref="O55:O56"/>
    <mergeCell ref="P55:P56"/>
    <mergeCell ref="Q55:Q56"/>
    <mergeCell ref="D57:D66"/>
    <mergeCell ref="D68:D71"/>
    <mergeCell ref="D73:D78"/>
    <mergeCell ref="D31:D32"/>
    <mergeCell ref="N31:N32"/>
    <mergeCell ref="O31:O32"/>
    <mergeCell ref="N100:N101"/>
    <mergeCell ref="O100:O101"/>
    <mergeCell ref="P100:P101"/>
    <mergeCell ref="Q100:Q101"/>
    <mergeCell ref="A29:A30"/>
    <mergeCell ref="B29:B30"/>
    <mergeCell ref="C29:C30"/>
    <mergeCell ref="D29:D30"/>
    <mergeCell ref="E29:E30"/>
    <mergeCell ref="F29:F30"/>
    <mergeCell ref="C20:C24"/>
    <mergeCell ref="D20:D21"/>
    <mergeCell ref="E20:E24"/>
    <mergeCell ref="F20:F24"/>
    <mergeCell ref="C25:G25"/>
    <mergeCell ref="C26:Q26"/>
    <mergeCell ref="D11:D14"/>
    <mergeCell ref="D15:D18"/>
    <mergeCell ref="N20:N21"/>
    <mergeCell ref="O20:O21"/>
    <mergeCell ref="N29:N30"/>
    <mergeCell ref="O29:O30"/>
    <mergeCell ref="P29:P30"/>
    <mergeCell ref="Q29:Q30"/>
    <mergeCell ref="P20:P21"/>
    <mergeCell ref="Q20:Q21"/>
    <mergeCell ref="L1:Q1"/>
    <mergeCell ref="A2:Q2"/>
    <mergeCell ref="A3:Q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B7:Q7"/>
    <mergeCell ref="C8:Q8"/>
    <mergeCell ref="A9:A19"/>
    <mergeCell ref="B9:B19"/>
    <mergeCell ref="A111:A120"/>
    <mergeCell ref="B111:B120"/>
    <mergeCell ref="C111:C120"/>
    <mergeCell ref="E111:E120"/>
    <mergeCell ref="F111:F120"/>
    <mergeCell ref="G111:G116"/>
    <mergeCell ref="H111:H116"/>
    <mergeCell ref="I111:I116"/>
    <mergeCell ref="J111:J116"/>
    <mergeCell ref="K111:K116"/>
    <mergeCell ref="L111:L116"/>
    <mergeCell ref="M111:M116"/>
    <mergeCell ref="C9:C19"/>
    <mergeCell ref="D9:D10"/>
    <mergeCell ref="E9:E19"/>
    <mergeCell ref="F9:F19"/>
    <mergeCell ref="N9:N10"/>
    <mergeCell ref="O9:O10"/>
    <mergeCell ref="P9:P10"/>
    <mergeCell ref="Q9:Q10"/>
  </mergeCells>
  <pageMargins left="0.7" right="0.7" top="0.75" bottom="0.75" header="0.3" footer="0.3"/>
  <pageSetup paperSize="9" scale="86" fitToHeight="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8"/>
  <sheetViews>
    <sheetView workbookViewId="0">
      <selection activeCell="J13" sqref="J13"/>
    </sheetView>
  </sheetViews>
  <sheetFormatPr defaultRowHeight="12.75"/>
  <cols>
    <col min="1" max="1" width="2.7109375" customWidth="1"/>
    <col min="2" max="3" width="2.5703125" customWidth="1"/>
    <col min="4" max="4" width="22.5703125" customWidth="1"/>
    <col min="5" max="5" width="7.85546875" customWidth="1"/>
    <col min="6" max="6" width="4.42578125" customWidth="1"/>
    <col min="7" max="7" width="5.28515625" customWidth="1"/>
    <col min="8" max="8" width="8.28515625" customWidth="1"/>
    <col min="9" max="9" width="5.5703125" customWidth="1"/>
    <col min="10" max="10" width="6.140625" customWidth="1"/>
    <col min="11" max="11" width="5.42578125" customWidth="1"/>
    <col min="12" max="13" width="5.7109375" customWidth="1"/>
    <col min="14" max="14" width="30.5703125" customWidth="1"/>
    <col min="15" max="15" width="6.140625" customWidth="1"/>
    <col min="16" max="16" width="5.85546875" customWidth="1"/>
    <col min="17" max="17" width="5.7109375" customWidth="1"/>
  </cols>
  <sheetData>
    <row r="1" spans="1:17">
      <c r="A1" s="486"/>
      <c r="B1" s="486"/>
      <c r="C1" s="486"/>
      <c r="D1" s="486"/>
      <c r="E1" s="486"/>
      <c r="F1" s="486"/>
      <c r="G1" s="486"/>
      <c r="H1" s="486"/>
      <c r="I1" s="486"/>
      <c r="J1" s="486"/>
      <c r="K1" s="486"/>
      <c r="L1" s="486"/>
      <c r="M1" s="486"/>
      <c r="N1" s="486"/>
      <c r="O1" s="486"/>
      <c r="P1" s="486"/>
      <c r="Q1" s="486"/>
    </row>
    <row r="2" spans="1:17">
      <c r="A2" s="487"/>
      <c r="B2" s="487"/>
      <c r="C2" s="487"/>
      <c r="D2" s="1450"/>
      <c r="E2" s="1311" t="s">
        <v>831</v>
      </c>
      <c r="F2" s="1312"/>
      <c r="G2" s="1313"/>
      <c r="H2" s="1312"/>
      <c r="I2" s="1312"/>
      <c r="J2" s="1312"/>
      <c r="K2" s="1450"/>
      <c r="L2" s="1453"/>
      <c r="M2" s="1454"/>
      <c r="N2" s="1454"/>
      <c r="O2" s="1454"/>
      <c r="P2" s="1454"/>
      <c r="Q2" s="1454"/>
    </row>
    <row r="3" spans="1:17" ht="13.5" thickBot="1">
      <c r="A3" s="1316"/>
      <c r="B3" s="10"/>
      <c r="C3" s="10"/>
      <c r="D3" s="3510" t="s">
        <v>32</v>
      </c>
      <c r="E3" s="3510"/>
      <c r="F3" s="3510"/>
      <c r="G3" s="3510"/>
      <c r="H3" s="3510"/>
      <c r="I3" s="3510"/>
      <c r="J3" s="3510"/>
      <c r="K3" s="3510"/>
      <c r="L3" s="3510"/>
      <c r="M3" s="3510"/>
      <c r="N3" s="3510"/>
      <c r="O3" s="3510"/>
      <c r="P3" s="3510"/>
      <c r="Q3" s="3510"/>
    </row>
    <row r="4" spans="1:17" ht="30.6" customHeight="1">
      <c r="A4" s="3511" t="s">
        <v>0</v>
      </c>
      <c r="B4" s="3513" t="s">
        <v>1</v>
      </c>
      <c r="C4" s="3513" t="s">
        <v>2</v>
      </c>
      <c r="D4" s="3516" t="s">
        <v>3</v>
      </c>
      <c r="E4" s="2572" t="s">
        <v>4</v>
      </c>
      <c r="F4" s="2545" t="s">
        <v>5</v>
      </c>
      <c r="G4" s="2545" t="s">
        <v>6</v>
      </c>
      <c r="H4" s="3519" t="s">
        <v>756</v>
      </c>
      <c r="I4" s="3520"/>
      <c r="J4" s="3520"/>
      <c r="K4" s="3521"/>
      <c r="L4" s="2950" t="s">
        <v>373</v>
      </c>
      <c r="M4" s="2950" t="s">
        <v>442</v>
      </c>
      <c r="N4" s="2548" t="s">
        <v>21</v>
      </c>
      <c r="O4" s="2549"/>
      <c r="P4" s="2549"/>
      <c r="Q4" s="2550"/>
    </row>
    <row r="5" spans="1:17" ht="24.6" customHeight="1">
      <c r="A5" s="3512"/>
      <c r="B5" s="3514"/>
      <c r="C5" s="3514"/>
      <c r="D5" s="3517"/>
      <c r="E5" s="2573"/>
      <c r="F5" s="2546"/>
      <c r="G5" s="2546"/>
      <c r="H5" s="2551" t="s">
        <v>7</v>
      </c>
      <c r="I5" s="3506" t="s">
        <v>8</v>
      </c>
      <c r="J5" s="3507"/>
      <c r="K5" s="2554" t="s">
        <v>169</v>
      </c>
      <c r="L5" s="2951"/>
      <c r="M5" s="2951"/>
      <c r="N5" s="2556" t="s">
        <v>31</v>
      </c>
      <c r="O5" s="3506" t="s">
        <v>9</v>
      </c>
      <c r="P5" s="3508"/>
      <c r="Q5" s="3509"/>
    </row>
    <row r="6" spans="1:17" ht="65.45" customHeight="1" thickBot="1">
      <c r="A6" s="2552"/>
      <c r="B6" s="3515"/>
      <c r="C6" s="3515"/>
      <c r="D6" s="3518"/>
      <c r="E6" s="2574"/>
      <c r="F6" s="2547"/>
      <c r="G6" s="2547"/>
      <c r="H6" s="2552"/>
      <c r="I6" s="1183" t="s">
        <v>7</v>
      </c>
      <c r="J6" s="1172" t="s">
        <v>10</v>
      </c>
      <c r="K6" s="2555"/>
      <c r="L6" s="2952"/>
      <c r="M6" s="2952"/>
      <c r="N6" s="2557"/>
      <c r="O6" s="493" t="s">
        <v>70</v>
      </c>
      <c r="P6" s="493" t="s">
        <v>371</v>
      </c>
      <c r="Q6" s="494" t="s">
        <v>436</v>
      </c>
    </row>
    <row r="7" spans="1:17" ht="13.5" thickBot="1">
      <c r="A7" s="495" t="s">
        <v>11</v>
      </c>
      <c r="B7" s="3505" t="s">
        <v>832</v>
      </c>
      <c r="C7" s="2521"/>
      <c r="D7" s="2521"/>
      <c r="E7" s="2521"/>
      <c r="F7" s="2521"/>
      <c r="G7" s="2521"/>
      <c r="H7" s="2521"/>
      <c r="I7" s="2521"/>
      <c r="J7" s="2521"/>
      <c r="K7" s="2521"/>
      <c r="L7" s="2521"/>
      <c r="M7" s="2521"/>
      <c r="N7" s="2521"/>
      <c r="O7" s="2521"/>
      <c r="P7" s="2521"/>
      <c r="Q7" s="2522"/>
    </row>
    <row r="8" spans="1:17" ht="13.5" thickBot="1">
      <c r="A8" s="496" t="s">
        <v>11</v>
      </c>
      <c r="B8" s="497" t="s">
        <v>11</v>
      </c>
      <c r="C8" s="2476" t="s">
        <v>833</v>
      </c>
      <c r="D8" s="2477"/>
      <c r="E8" s="2477"/>
      <c r="F8" s="2477"/>
      <c r="G8" s="2477"/>
      <c r="H8" s="2477"/>
      <c r="I8" s="2477"/>
      <c r="J8" s="2477"/>
      <c r="K8" s="2477"/>
      <c r="L8" s="2477"/>
      <c r="M8" s="2477"/>
      <c r="N8" s="2478"/>
      <c r="O8" s="2478"/>
      <c r="P8" s="2478"/>
      <c r="Q8" s="2479"/>
    </row>
    <row r="9" spans="1:17">
      <c r="A9" s="2975" t="s">
        <v>11</v>
      </c>
      <c r="B9" s="3464" t="s">
        <v>11</v>
      </c>
      <c r="C9" s="2508" t="s">
        <v>11</v>
      </c>
      <c r="D9" s="2439" t="s">
        <v>834</v>
      </c>
      <c r="E9" s="3466" t="s">
        <v>835</v>
      </c>
      <c r="F9" s="2515" t="s">
        <v>836</v>
      </c>
      <c r="G9" s="498" t="s">
        <v>35</v>
      </c>
      <c r="H9" s="1812">
        <f>I9+K9</f>
        <v>361</v>
      </c>
      <c r="I9" s="500">
        <v>361</v>
      </c>
      <c r="J9" s="500">
        <v>337.7</v>
      </c>
      <c r="K9" s="1772">
        <v>0</v>
      </c>
      <c r="L9" s="569">
        <v>330</v>
      </c>
      <c r="M9" s="1813">
        <v>360</v>
      </c>
      <c r="N9" s="1814" t="s">
        <v>837</v>
      </c>
      <c r="O9" s="1815" t="s">
        <v>838</v>
      </c>
      <c r="P9" s="1815" t="s">
        <v>838</v>
      </c>
      <c r="Q9" s="1423">
        <v>180</v>
      </c>
    </row>
    <row r="10" spans="1:17">
      <c r="A10" s="2976"/>
      <c r="B10" s="2493"/>
      <c r="C10" s="2494"/>
      <c r="D10" s="2464"/>
      <c r="E10" s="3467"/>
      <c r="F10" s="2519"/>
      <c r="G10" s="1330" t="s">
        <v>51</v>
      </c>
      <c r="H10" s="1816">
        <f>I10+K10</f>
        <v>0</v>
      </c>
      <c r="I10" s="1332">
        <v>0</v>
      </c>
      <c r="J10" s="1332">
        <v>0</v>
      </c>
      <c r="K10" s="1720">
        <v>0</v>
      </c>
      <c r="L10" s="1325"/>
      <c r="M10" s="1817"/>
      <c r="N10" s="1818" t="s">
        <v>839</v>
      </c>
      <c r="O10" s="1819" t="s">
        <v>52</v>
      </c>
      <c r="P10" s="1819" t="s">
        <v>52</v>
      </c>
      <c r="Q10" s="1820">
        <v>2</v>
      </c>
    </row>
    <row r="11" spans="1:17" ht="15" customHeight="1">
      <c r="A11" s="2976"/>
      <c r="B11" s="2493"/>
      <c r="C11" s="2494"/>
      <c r="D11" s="2464"/>
      <c r="E11" s="3467"/>
      <c r="F11" s="2519"/>
      <c r="G11" s="1330" t="s">
        <v>170</v>
      </c>
      <c r="H11" s="1816">
        <f>I11+K11</f>
        <v>25</v>
      </c>
      <c r="I11" s="1332">
        <v>25</v>
      </c>
      <c r="J11" s="1332">
        <v>4.5999999999999996</v>
      </c>
      <c r="K11" s="1720">
        <v>0</v>
      </c>
      <c r="L11" s="1325">
        <v>26</v>
      </c>
      <c r="M11" s="1817">
        <v>28</v>
      </c>
      <c r="N11" s="1821" t="s">
        <v>840</v>
      </c>
      <c r="O11" s="1819" t="s">
        <v>841</v>
      </c>
      <c r="P11" s="1819" t="s">
        <v>841</v>
      </c>
      <c r="Q11" s="1820">
        <v>14000</v>
      </c>
    </row>
    <row r="12" spans="1:17" ht="13.5" thickBot="1">
      <c r="A12" s="2977"/>
      <c r="B12" s="3465"/>
      <c r="C12" s="2509"/>
      <c r="D12" s="2440"/>
      <c r="E12" s="3468"/>
      <c r="F12" s="2516"/>
      <c r="G12" s="499" t="s">
        <v>12</v>
      </c>
      <c r="H12" s="1822">
        <f t="shared" ref="H12:M12" si="0">H9+H10+H11</f>
        <v>386</v>
      </c>
      <c r="I12" s="1822">
        <f t="shared" si="0"/>
        <v>386</v>
      </c>
      <c r="J12" s="1822">
        <f t="shared" si="0"/>
        <v>342.3</v>
      </c>
      <c r="K12" s="1783">
        <f t="shared" si="0"/>
        <v>0</v>
      </c>
      <c r="L12" s="1362">
        <f t="shared" si="0"/>
        <v>356</v>
      </c>
      <c r="M12" s="1359">
        <f t="shared" si="0"/>
        <v>388</v>
      </c>
      <c r="N12" s="1823"/>
      <c r="O12" s="1824"/>
      <c r="P12" s="1824"/>
      <c r="Q12" s="1825"/>
    </row>
    <row r="13" spans="1:17">
      <c r="A13" s="2975" t="s">
        <v>11</v>
      </c>
      <c r="B13" s="3464" t="s">
        <v>11</v>
      </c>
      <c r="C13" s="2508" t="s">
        <v>13</v>
      </c>
      <c r="D13" s="2439" t="s">
        <v>842</v>
      </c>
      <c r="E13" s="3466" t="s">
        <v>843</v>
      </c>
      <c r="F13" s="2515" t="s">
        <v>836</v>
      </c>
      <c r="G13" s="1932" t="s">
        <v>35</v>
      </c>
      <c r="H13" s="1812">
        <f>I13+K13</f>
        <v>425.6</v>
      </c>
      <c r="I13" s="500">
        <v>425.6</v>
      </c>
      <c r="J13" s="2038">
        <v>375.8</v>
      </c>
      <c r="K13" s="1772">
        <v>0</v>
      </c>
      <c r="L13" s="569">
        <v>390</v>
      </c>
      <c r="M13" s="1813">
        <v>425</v>
      </c>
      <c r="N13" s="1826" t="s">
        <v>837</v>
      </c>
      <c r="O13" s="1827">
        <v>148</v>
      </c>
      <c r="P13" s="1827">
        <v>148</v>
      </c>
      <c r="Q13" s="1828">
        <v>148</v>
      </c>
    </row>
    <row r="14" spans="1:17">
      <c r="A14" s="2976"/>
      <c r="B14" s="2493"/>
      <c r="C14" s="2494"/>
      <c r="D14" s="2464"/>
      <c r="E14" s="3467"/>
      <c r="F14" s="2519"/>
      <c r="G14" s="1330" t="s">
        <v>51</v>
      </c>
      <c r="H14" s="1816">
        <f>I14+K14</f>
        <v>0</v>
      </c>
      <c r="I14" s="1332">
        <v>0</v>
      </c>
      <c r="J14" s="1332">
        <v>0</v>
      </c>
      <c r="K14" s="1720">
        <v>0</v>
      </c>
      <c r="L14" s="1325"/>
      <c r="M14" s="1817"/>
      <c r="N14" s="1818" t="s">
        <v>839</v>
      </c>
      <c r="O14" s="1829">
        <v>4</v>
      </c>
      <c r="P14" s="1829">
        <v>4</v>
      </c>
      <c r="Q14" s="1820">
        <v>4</v>
      </c>
    </row>
    <row r="15" spans="1:17" ht="13.9" customHeight="1">
      <c r="A15" s="2976"/>
      <c r="B15" s="2493"/>
      <c r="C15" s="2494"/>
      <c r="D15" s="2464"/>
      <c r="E15" s="3467"/>
      <c r="F15" s="2519"/>
      <c r="G15" s="1330" t="s">
        <v>170</v>
      </c>
      <c r="H15" s="1816">
        <f>I15+K15</f>
        <v>44</v>
      </c>
      <c r="I15" s="1332">
        <v>44</v>
      </c>
      <c r="J15" s="1332">
        <v>0</v>
      </c>
      <c r="K15" s="1720">
        <v>0</v>
      </c>
      <c r="L15" s="1325">
        <v>46</v>
      </c>
      <c r="M15" s="1817">
        <v>50</v>
      </c>
      <c r="N15" s="1821" t="s">
        <v>844</v>
      </c>
      <c r="O15" s="1819" t="s">
        <v>845</v>
      </c>
      <c r="P15" s="1819" t="s">
        <v>845</v>
      </c>
      <c r="Q15" s="1820">
        <v>11000</v>
      </c>
    </row>
    <row r="16" spans="1:17" ht="13.5" thickBot="1">
      <c r="A16" s="2977"/>
      <c r="B16" s="3465"/>
      <c r="C16" s="2509"/>
      <c r="D16" s="2440"/>
      <c r="E16" s="3468"/>
      <c r="F16" s="2516"/>
      <c r="G16" s="499" t="s">
        <v>12</v>
      </c>
      <c r="H16" s="1822">
        <f t="shared" ref="H16:M16" si="1">H13+H14+H15</f>
        <v>469.6</v>
      </c>
      <c r="I16" s="1822">
        <f t="shared" si="1"/>
        <v>469.6</v>
      </c>
      <c r="J16" s="1822">
        <f t="shared" si="1"/>
        <v>375.8</v>
      </c>
      <c r="K16" s="1783">
        <f t="shared" si="1"/>
        <v>0</v>
      </c>
      <c r="L16" s="1362">
        <f t="shared" si="1"/>
        <v>436</v>
      </c>
      <c r="M16" s="1359">
        <f t="shared" si="1"/>
        <v>475</v>
      </c>
      <c r="N16" s="1823"/>
      <c r="O16" s="1824"/>
      <c r="P16" s="1824"/>
      <c r="Q16" s="1825"/>
    </row>
    <row r="17" spans="1:17">
      <c r="A17" s="2975" t="s">
        <v>11</v>
      </c>
      <c r="B17" s="3464" t="s">
        <v>11</v>
      </c>
      <c r="C17" s="2508" t="s">
        <v>33</v>
      </c>
      <c r="D17" s="2439" t="s">
        <v>846</v>
      </c>
      <c r="E17" s="3466" t="s">
        <v>847</v>
      </c>
      <c r="F17" s="2515" t="s">
        <v>836</v>
      </c>
      <c r="G17" s="1932" t="s">
        <v>35</v>
      </c>
      <c r="H17" s="2037">
        <f>I17+K17</f>
        <v>1281</v>
      </c>
      <c r="I17" s="2038">
        <v>1281</v>
      </c>
      <c r="J17" s="2038">
        <v>1202.3</v>
      </c>
      <c r="K17" s="1772">
        <v>0</v>
      </c>
      <c r="L17" s="569">
        <v>1225</v>
      </c>
      <c r="M17" s="568">
        <v>1340</v>
      </c>
      <c r="N17" s="1814" t="s">
        <v>837</v>
      </c>
      <c r="O17" s="1815" t="s">
        <v>38</v>
      </c>
      <c r="P17" s="1815" t="s">
        <v>38</v>
      </c>
      <c r="Q17" s="1423">
        <v>13</v>
      </c>
    </row>
    <row r="18" spans="1:17">
      <c r="A18" s="2976"/>
      <c r="B18" s="2493"/>
      <c r="C18" s="2494"/>
      <c r="D18" s="2464"/>
      <c r="E18" s="3467"/>
      <c r="F18" s="2519"/>
      <c r="G18" s="1330" t="s">
        <v>51</v>
      </c>
      <c r="H18" s="1816">
        <f>I18+K18</f>
        <v>0</v>
      </c>
      <c r="I18" s="1332">
        <v>0</v>
      </c>
      <c r="J18" s="1332">
        <v>0</v>
      </c>
      <c r="K18" s="1720">
        <v>0</v>
      </c>
      <c r="L18" s="1325"/>
      <c r="M18" s="1324"/>
      <c r="N18" s="1818" t="s">
        <v>839</v>
      </c>
      <c r="O18" s="1819" t="s">
        <v>52</v>
      </c>
      <c r="P18" s="1819" t="s">
        <v>159</v>
      </c>
      <c r="Q18" s="1820">
        <v>1</v>
      </c>
    </row>
    <row r="19" spans="1:17">
      <c r="A19" s="2976"/>
      <c r="B19" s="2493"/>
      <c r="C19" s="2494"/>
      <c r="D19" s="2464"/>
      <c r="E19" s="3467"/>
      <c r="F19" s="2519"/>
      <c r="G19" s="1330" t="s">
        <v>170</v>
      </c>
      <c r="H19" s="1816">
        <f>I19+K19</f>
        <v>75</v>
      </c>
      <c r="I19" s="1332">
        <v>75</v>
      </c>
      <c r="J19" s="1332">
        <v>0</v>
      </c>
      <c r="K19" s="1720">
        <v>0</v>
      </c>
      <c r="L19" s="1325">
        <v>77</v>
      </c>
      <c r="M19" s="1324">
        <v>85</v>
      </c>
      <c r="N19" s="1830" t="s">
        <v>848</v>
      </c>
      <c r="O19" s="1819" t="s">
        <v>849</v>
      </c>
      <c r="P19" s="1819" t="s">
        <v>849</v>
      </c>
      <c r="Q19" s="1820">
        <v>52</v>
      </c>
    </row>
    <row r="20" spans="1:17" ht="25.5">
      <c r="A20" s="2976"/>
      <c r="B20" s="2493"/>
      <c r="C20" s="2494"/>
      <c r="D20" s="2464"/>
      <c r="E20" s="3467"/>
      <c r="F20" s="2519"/>
      <c r="G20" s="1330"/>
      <c r="H20" s="1816"/>
      <c r="I20" s="1332"/>
      <c r="J20" s="1332"/>
      <c r="K20" s="1720"/>
      <c r="L20" s="1325"/>
      <c r="M20" s="1324"/>
      <c r="N20" s="1821" t="s">
        <v>850</v>
      </c>
      <c r="O20" s="1819" t="s">
        <v>127</v>
      </c>
      <c r="P20" s="1819" t="s">
        <v>127</v>
      </c>
      <c r="Q20" s="1820">
        <v>7</v>
      </c>
    </row>
    <row r="21" spans="1:17" ht="19.899999999999999" customHeight="1" thickBot="1">
      <c r="A21" s="2977"/>
      <c r="B21" s="3465"/>
      <c r="C21" s="2509"/>
      <c r="D21" s="2440"/>
      <c r="E21" s="3468"/>
      <c r="F21" s="2516"/>
      <c r="G21" s="499" t="s">
        <v>12</v>
      </c>
      <c r="H21" s="1822">
        <f t="shared" ref="H21:M21" si="2">H17+H18+H19</f>
        <v>1356</v>
      </c>
      <c r="I21" s="1822">
        <f t="shared" si="2"/>
        <v>1356</v>
      </c>
      <c r="J21" s="1822">
        <f t="shared" si="2"/>
        <v>1202.3</v>
      </c>
      <c r="K21" s="1783">
        <f t="shared" si="2"/>
        <v>0</v>
      </c>
      <c r="L21" s="1362">
        <f t="shared" si="2"/>
        <v>1302</v>
      </c>
      <c r="M21" s="1783">
        <f t="shared" si="2"/>
        <v>1425</v>
      </c>
      <c r="N21" s="1831" t="s">
        <v>840</v>
      </c>
      <c r="O21" s="1824" t="s">
        <v>851</v>
      </c>
      <c r="P21" s="1824" t="s">
        <v>851</v>
      </c>
      <c r="Q21" s="1832">
        <v>9200</v>
      </c>
    </row>
    <row r="22" spans="1:17">
      <c r="A22" s="2975" t="s">
        <v>11</v>
      </c>
      <c r="B22" s="3464" t="s">
        <v>11</v>
      </c>
      <c r="C22" s="2508" t="s">
        <v>53</v>
      </c>
      <c r="D22" s="2439" t="s">
        <v>852</v>
      </c>
      <c r="E22" s="3466" t="s">
        <v>853</v>
      </c>
      <c r="F22" s="2515" t="s">
        <v>836</v>
      </c>
      <c r="G22" s="1932" t="s">
        <v>35</v>
      </c>
      <c r="H22" s="2037">
        <f>I22+K22</f>
        <v>252.2</v>
      </c>
      <c r="I22" s="2038">
        <v>244.2</v>
      </c>
      <c r="J22" s="500">
        <v>182.3</v>
      </c>
      <c r="K22" s="1772">
        <v>8</v>
      </c>
      <c r="L22" s="569">
        <v>260</v>
      </c>
      <c r="M22" s="1813">
        <v>270</v>
      </c>
      <c r="N22" s="1833" t="s">
        <v>854</v>
      </c>
      <c r="O22" s="1815" t="s">
        <v>690</v>
      </c>
      <c r="P22" s="1815" t="s">
        <v>855</v>
      </c>
      <c r="Q22" s="1423">
        <v>18</v>
      </c>
    </row>
    <row r="23" spans="1:17">
      <c r="A23" s="2976"/>
      <c r="B23" s="2493"/>
      <c r="C23" s="2494"/>
      <c r="D23" s="2464"/>
      <c r="E23" s="3467"/>
      <c r="F23" s="2519"/>
      <c r="G23" s="1330" t="s">
        <v>51</v>
      </c>
      <c r="H23" s="1816">
        <f>I23+K23</f>
        <v>0</v>
      </c>
      <c r="I23" s="1332">
        <v>0</v>
      </c>
      <c r="J23" s="1332">
        <v>0</v>
      </c>
      <c r="K23" s="1720">
        <v>0</v>
      </c>
      <c r="L23" s="1325"/>
      <c r="M23" s="1817"/>
      <c r="N23" s="1821" t="s">
        <v>856</v>
      </c>
      <c r="O23" s="1819" t="s">
        <v>673</v>
      </c>
      <c r="P23" s="1819" t="s">
        <v>857</v>
      </c>
      <c r="Q23" s="1820">
        <v>10500</v>
      </c>
    </row>
    <row r="24" spans="1:17" ht="25.5">
      <c r="A24" s="2976"/>
      <c r="B24" s="2493"/>
      <c r="C24" s="2494"/>
      <c r="D24" s="2464"/>
      <c r="E24" s="3467"/>
      <c r="F24" s="2519"/>
      <c r="G24" s="1330" t="s">
        <v>170</v>
      </c>
      <c r="H24" s="1816">
        <f>I24+K24</f>
        <v>7</v>
      </c>
      <c r="I24" s="1332">
        <v>7</v>
      </c>
      <c r="J24" s="1332">
        <v>0</v>
      </c>
      <c r="K24" s="1720">
        <v>0</v>
      </c>
      <c r="L24" s="1325">
        <v>0</v>
      </c>
      <c r="M24" s="1817">
        <v>0</v>
      </c>
      <c r="N24" s="1821" t="s">
        <v>858</v>
      </c>
      <c r="O24" s="1819" t="s">
        <v>172</v>
      </c>
      <c r="P24" s="1819" t="s">
        <v>687</v>
      </c>
      <c r="Q24" s="1820">
        <v>11</v>
      </c>
    </row>
    <row r="25" spans="1:17" ht="13.5" thickBot="1">
      <c r="A25" s="2977"/>
      <c r="B25" s="3465"/>
      <c r="C25" s="2509"/>
      <c r="D25" s="2440"/>
      <c r="E25" s="3468"/>
      <c r="F25" s="2516"/>
      <c r="G25" s="499" t="s">
        <v>12</v>
      </c>
      <c r="H25" s="1822">
        <f t="shared" ref="H25:M25" si="3">H22+H23+H24</f>
        <v>259.2</v>
      </c>
      <c r="I25" s="1822">
        <f t="shared" si="3"/>
        <v>251.2</v>
      </c>
      <c r="J25" s="1822">
        <f t="shared" si="3"/>
        <v>182.3</v>
      </c>
      <c r="K25" s="1822">
        <f t="shared" si="3"/>
        <v>8</v>
      </c>
      <c r="L25" s="1362">
        <f t="shared" si="3"/>
        <v>260</v>
      </c>
      <c r="M25" s="1359">
        <f t="shared" si="3"/>
        <v>270</v>
      </c>
      <c r="N25" s="1831" t="s">
        <v>859</v>
      </c>
      <c r="O25" s="1824" t="s">
        <v>860</v>
      </c>
      <c r="P25" s="1824" t="s">
        <v>861</v>
      </c>
      <c r="Q25" s="1832">
        <v>3500</v>
      </c>
    </row>
    <row r="26" spans="1:17">
      <c r="A26" s="2975" t="s">
        <v>11</v>
      </c>
      <c r="B26" s="3464" t="s">
        <v>11</v>
      </c>
      <c r="C26" s="2508" t="s">
        <v>36</v>
      </c>
      <c r="D26" s="2439" t="s">
        <v>862</v>
      </c>
      <c r="E26" s="3466" t="s">
        <v>863</v>
      </c>
      <c r="F26" s="2515" t="s">
        <v>836</v>
      </c>
      <c r="G26" s="498" t="s">
        <v>35</v>
      </c>
      <c r="H26" s="1812">
        <f>I26+K26</f>
        <v>194.3</v>
      </c>
      <c r="I26" s="500">
        <v>194.3</v>
      </c>
      <c r="J26" s="500">
        <v>188.6</v>
      </c>
      <c r="K26" s="1772">
        <v>0</v>
      </c>
      <c r="L26" s="569">
        <v>190</v>
      </c>
      <c r="M26" s="1813">
        <v>210</v>
      </c>
      <c r="N26" s="1833" t="s">
        <v>864</v>
      </c>
      <c r="O26" s="1834" t="s">
        <v>865</v>
      </c>
      <c r="P26" s="1834" t="s">
        <v>865</v>
      </c>
      <c r="Q26" s="1423">
        <v>72</v>
      </c>
    </row>
    <row r="27" spans="1:17">
      <c r="A27" s="2976"/>
      <c r="B27" s="2493"/>
      <c r="C27" s="2494"/>
      <c r="D27" s="2464"/>
      <c r="E27" s="3467"/>
      <c r="F27" s="2519"/>
      <c r="G27" s="177" t="s">
        <v>51</v>
      </c>
      <c r="H27" s="1835">
        <f>I27+K27</f>
        <v>0</v>
      </c>
      <c r="I27" s="1836">
        <v>0</v>
      </c>
      <c r="J27" s="1836">
        <v>0</v>
      </c>
      <c r="K27" s="1837">
        <v>0</v>
      </c>
      <c r="L27" s="1838"/>
      <c r="M27" s="1839"/>
      <c r="N27" s="1821" t="s">
        <v>866</v>
      </c>
      <c r="O27" s="1840" t="s">
        <v>867</v>
      </c>
      <c r="P27" s="1840" t="s">
        <v>867</v>
      </c>
      <c r="Q27" s="1820">
        <v>30</v>
      </c>
    </row>
    <row r="28" spans="1:17" ht="25.5">
      <c r="A28" s="2976"/>
      <c r="B28" s="2493"/>
      <c r="C28" s="2494"/>
      <c r="D28" s="2464"/>
      <c r="E28" s="3467"/>
      <c r="F28" s="2519"/>
      <c r="G28" s="1330" t="s">
        <v>170</v>
      </c>
      <c r="H28" s="1816">
        <f>I28+K28</f>
        <v>150</v>
      </c>
      <c r="I28" s="1332">
        <v>145</v>
      </c>
      <c r="J28" s="1332">
        <v>7.5</v>
      </c>
      <c r="K28" s="1720">
        <v>5</v>
      </c>
      <c r="L28" s="1841">
        <v>140</v>
      </c>
      <c r="M28" s="1842">
        <v>154</v>
      </c>
      <c r="N28" s="1821" t="s">
        <v>844</v>
      </c>
      <c r="O28" s="1840" t="s">
        <v>868</v>
      </c>
      <c r="P28" s="1840" t="s">
        <v>869</v>
      </c>
      <c r="Q28" s="1820">
        <v>45000</v>
      </c>
    </row>
    <row r="29" spans="1:17" ht="13.5" thickBot="1">
      <c r="A29" s="2977"/>
      <c r="B29" s="3465"/>
      <c r="C29" s="2509"/>
      <c r="D29" s="2440"/>
      <c r="E29" s="3468"/>
      <c r="F29" s="2516"/>
      <c r="G29" s="499" t="s">
        <v>12</v>
      </c>
      <c r="H29" s="1822">
        <f t="shared" ref="H29:M29" si="4">H26+H28+H27</f>
        <v>344.3</v>
      </c>
      <c r="I29" s="1822">
        <f t="shared" si="4"/>
        <v>339.3</v>
      </c>
      <c r="J29" s="1822">
        <f t="shared" si="4"/>
        <v>196.1</v>
      </c>
      <c r="K29" s="1783">
        <f t="shared" si="4"/>
        <v>5</v>
      </c>
      <c r="L29" s="1362">
        <f t="shared" si="4"/>
        <v>330</v>
      </c>
      <c r="M29" s="1359">
        <f t="shared" si="4"/>
        <v>364</v>
      </c>
      <c r="N29" s="1823"/>
      <c r="O29" s="1843"/>
      <c r="P29" s="1843"/>
      <c r="Q29" s="1832"/>
    </row>
    <row r="30" spans="1:17" ht="25.5">
      <c r="A30" s="3499" t="s">
        <v>11</v>
      </c>
      <c r="B30" s="2493" t="s">
        <v>11</v>
      </c>
      <c r="C30" s="2494" t="s">
        <v>54</v>
      </c>
      <c r="D30" s="2464" t="s">
        <v>870</v>
      </c>
      <c r="E30" s="3467" t="s">
        <v>39</v>
      </c>
      <c r="F30" s="2519" t="s">
        <v>836</v>
      </c>
      <c r="G30" s="1356" t="s">
        <v>35</v>
      </c>
      <c r="H30" s="1844">
        <f>I30+K30</f>
        <v>13</v>
      </c>
      <c r="I30" s="1845">
        <v>13</v>
      </c>
      <c r="J30" s="1845">
        <v>0</v>
      </c>
      <c r="K30" s="1846">
        <v>0</v>
      </c>
      <c r="L30" s="1847">
        <v>15</v>
      </c>
      <c r="M30" s="1848">
        <v>17</v>
      </c>
      <c r="N30" s="1849" t="s">
        <v>871</v>
      </c>
      <c r="O30" s="1850">
        <v>8</v>
      </c>
      <c r="P30" s="1850">
        <v>8</v>
      </c>
      <c r="Q30" s="1828">
        <v>8</v>
      </c>
    </row>
    <row r="31" spans="1:17" ht="13.5" thickBot="1">
      <c r="A31" s="3500"/>
      <c r="B31" s="3501"/>
      <c r="C31" s="3502"/>
      <c r="D31" s="3503"/>
      <c r="E31" s="3504"/>
      <c r="F31" s="2659"/>
      <c r="G31" s="1851" t="s">
        <v>12</v>
      </c>
      <c r="H31" s="1852">
        <f t="shared" ref="H31:M31" si="5">H30*1</f>
        <v>13</v>
      </c>
      <c r="I31" s="1852">
        <f t="shared" si="5"/>
        <v>13</v>
      </c>
      <c r="J31" s="1852">
        <f t="shared" si="5"/>
        <v>0</v>
      </c>
      <c r="K31" s="1853">
        <f t="shared" si="5"/>
        <v>0</v>
      </c>
      <c r="L31" s="1854">
        <f t="shared" si="5"/>
        <v>15</v>
      </c>
      <c r="M31" s="1853">
        <f t="shared" si="5"/>
        <v>17</v>
      </c>
      <c r="N31" s="1831"/>
      <c r="O31" s="1824"/>
      <c r="P31" s="1824"/>
      <c r="Q31" s="1825"/>
    </row>
    <row r="32" spans="1:17">
      <c r="A32" s="2976" t="s">
        <v>11</v>
      </c>
      <c r="B32" s="2493" t="s">
        <v>11</v>
      </c>
      <c r="C32" s="2494" t="s">
        <v>37</v>
      </c>
      <c r="D32" s="2464" t="s">
        <v>872</v>
      </c>
      <c r="E32" s="3467" t="s">
        <v>39</v>
      </c>
      <c r="F32" s="2519" t="s">
        <v>836</v>
      </c>
      <c r="G32" s="1356" t="s">
        <v>35</v>
      </c>
      <c r="H32" s="1844"/>
      <c r="I32" s="1845"/>
      <c r="J32" s="1845"/>
      <c r="K32" s="1846"/>
      <c r="L32" s="1847">
        <v>5</v>
      </c>
      <c r="M32" s="1848">
        <v>8</v>
      </c>
      <c r="N32" s="1833" t="s">
        <v>873</v>
      </c>
      <c r="O32" s="1409"/>
      <c r="P32" s="1815" t="s">
        <v>687</v>
      </c>
      <c r="Q32" s="1423">
        <v>10</v>
      </c>
    </row>
    <row r="33" spans="1:17">
      <c r="A33" s="2976"/>
      <c r="B33" s="2493"/>
      <c r="C33" s="2494"/>
      <c r="D33" s="2464"/>
      <c r="E33" s="3467"/>
      <c r="F33" s="2519"/>
      <c r="G33" s="1330"/>
      <c r="H33" s="1816"/>
      <c r="I33" s="1332"/>
      <c r="J33" s="1332"/>
      <c r="K33" s="1720"/>
      <c r="L33" s="1325"/>
      <c r="M33" s="1324"/>
      <c r="N33" s="1821"/>
      <c r="O33" s="1819"/>
      <c r="P33" s="1819"/>
      <c r="Q33" s="1855"/>
    </row>
    <row r="34" spans="1:17">
      <c r="A34" s="2976"/>
      <c r="B34" s="2493"/>
      <c r="C34" s="2494"/>
      <c r="D34" s="2464"/>
      <c r="E34" s="3467"/>
      <c r="F34" s="2519"/>
      <c r="G34" s="1330"/>
      <c r="H34" s="1816"/>
      <c r="I34" s="1332"/>
      <c r="J34" s="1332"/>
      <c r="K34" s="1720"/>
      <c r="L34" s="1325"/>
      <c r="M34" s="1324"/>
      <c r="N34" s="1856"/>
      <c r="O34" s="1819"/>
      <c r="P34" s="1819"/>
      <c r="Q34" s="1855"/>
    </row>
    <row r="35" spans="1:17" ht="13.5" thickBot="1">
      <c r="A35" s="2977"/>
      <c r="B35" s="3465"/>
      <c r="C35" s="2509"/>
      <c r="D35" s="2440"/>
      <c r="E35" s="3468"/>
      <c r="F35" s="2516"/>
      <c r="G35" s="499" t="s">
        <v>12</v>
      </c>
      <c r="H35" s="1822">
        <f t="shared" ref="H35:M35" si="6">H32*1</f>
        <v>0</v>
      </c>
      <c r="I35" s="1822">
        <f t="shared" si="6"/>
        <v>0</v>
      </c>
      <c r="J35" s="1822">
        <f t="shared" si="6"/>
        <v>0</v>
      </c>
      <c r="K35" s="1783">
        <f t="shared" si="6"/>
        <v>0</v>
      </c>
      <c r="L35" s="1362">
        <f t="shared" si="6"/>
        <v>5</v>
      </c>
      <c r="M35" s="1783">
        <f t="shared" si="6"/>
        <v>8</v>
      </c>
      <c r="N35" s="1823"/>
      <c r="O35" s="1824"/>
      <c r="P35" s="1824"/>
      <c r="Q35" s="1825"/>
    </row>
    <row r="36" spans="1:17">
      <c r="A36" s="2975" t="s">
        <v>11</v>
      </c>
      <c r="B36" s="3464" t="s">
        <v>11</v>
      </c>
      <c r="C36" s="3490" t="s">
        <v>55</v>
      </c>
      <c r="D36" s="3472" t="s">
        <v>874</v>
      </c>
      <c r="E36" s="3493" t="s">
        <v>39</v>
      </c>
      <c r="F36" s="3496" t="s">
        <v>836</v>
      </c>
      <c r="G36" s="838" t="s">
        <v>35</v>
      </c>
      <c r="H36" s="1857"/>
      <c r="I36" s="839"/>
      <c r="J36" s="839"/>
      <c r="K36" s="1858"/>
      <c r="L36" s="1859">
        <v>5</v>
      </c>
      <c r="M36" s="1859"/>
      <c r="N36" s="1860" t="s">
        <v>875</v>
      </c>
      <c r="O36" s="1861"/>
      <c r="P36" s="1862"/>
      <c r="Q36" s="1863" t="s">
        <v>159</v>
      </c>
    </row>
    <row r="37" spans="1:17">
      <c r="A37" s="2976"/>
      <c r="B37" s="2493"/>
      <c r="C37" s="3491"/>
      <c r="D37" s="3475"/>
      <c r="E37" s="3494"/>
      <c r="F37" s="3497"/>
      <c r="G37" s="1864" t="s">
        <v>12</v>
      </c>
      <c r="H37" s="1865">
        <f t="shared" ref="H37:M37" si="7">H36*1</f>
        <v>0</v>
      </c>
      <c r="I37" s="1865">
        <f t="shared" si="7"/>
        <v>0</v>
      </c>
      <c r="J37" s="1865">
        <f t="shared" si="7"/>
        <v>0</v>
      </c>
      <c r="K37" s="1865">
        <f t="shared" si="7"/>
        <v>0</v>
      </c>
      <c r="L37" s="1865">
        <f t="shared" si="7"/>
        <v>5</v>
      </c>
      <c r="M37" s="1866">
        <f t="shared" si="7"/>
        <v>0</v>
      </c>
      <c r="N37" s="1867" t="s">
        <v>876</v>
      </c>
      <c r="O37" s="1819"/>
      <c r="P37" s="1819"/>
      <c r="Q37" s="1855"/>
    </row>
    <row r="38" spans="1:17" ht="13.5" thickBot="1">
      <c r="A38" s="2977"/>
      <c r="B38" s="3465"/>
      <c r="C38" s="3492"/>
      <c r="D38" s="3473"/>
      <c r="E38" s="3495"/>
      <c r="F38" s="3498"/>
      <c r="G38" s="1868"/>
      <c r="H38" s="1869"/>
      <c r="I38" s="1869"/>
      <c r="J38" s="1869"/>
      <c r="K38" s="1870"/>
      <c r="L38" s="1870"/>
      <c r="M38" s="1871"/>
      <c r="N38" s="1872" t="s">
        <v>877</v>
      </c>
      <c r="O38" s="1873"/>
      <c r="P38" s="1873"/>
      <c r="Q38" s="1874"/>
    </row>
    <row r="39" spans="1:17" ht="25.5">
      <c r="A39" s="2975" t="s">
        <v>11</v>
      </c>
      <c r="B39" s="3464" t="s">
        <v>11</v>
      </c>
      <c r="C39" s="3490" t="s">
        <v>687</v>
      </c>
      <c r="D39" s="3472" t="s">
        <v>878</v>
      </c>
      <c r="E39" s="3493" t="s">
        <v>39</v>
      </c>
      <c r="F39" s="3496" t="s">
        <v>836</v>
      </c>
      <c r="G39" s="838" t="s">
        <v>35</v>
      </c>
      <c r="H39" s="1857"/>
      <c r="I39" s="839"/>
      <c r="J39" s="839"/>
      <c r="K39" s="1875"/>
      <c r="L39" s="1876">
        <v>0</v>
      </c>
      <c r="M39" s="1877">
        <v>0</v>
      </c>
      <c r="N39" s="1878" t="s">
        <v>879</v>
      </c>
      <c r="O39" s="1815" t="s">
        <v>63</v>
      </c>
      <c r="P39" s="1815" t="s">
        <v>766</v>
      </c>
      <c r="Q39" s="1423">
        <v>5</v>
      </c>
    </row>
    <row r="40" spans="1:17" ht="13.5" thickBot="1">
      <c r="A40" s="2977"/>
      <c r="B40" s="3465"/>
      <c r="C40" s="3492"/>
      <c r="D40" s="3473"/>
      <c r="E40" s="3495"/>
      <c r="F40" s="3498"/>
      <c r="G40" s="1879" t="s">
        <v>12</v>
      </c>
      <c r="H40" s="1880">
        <f t="shared" ref="H40:M40" si="8">H39*1</f>
        <v>0</v>
      </c>
      <c r="I40" s="1880">
        <f t="shared" si="8"/>
        <v>0</v>
      </c>
      <c r="J40" s="1880">
        <f t="shared" si="8"/>
        <v>0</v>
      </c>
      <c r="K40" s="1880">
        <f t="shared" si="8"/>
        <v>0</v>
      </c>
      <c r="L40" s="1880">
        <f t="shared" si="8"/>
        <v>0</v>
      </c>
      <c r="M40" s="1881">
        <f t="shared" si="8"/>
        <v>0</v>
      </c>
      <c r="N40" s="1882"/>
      <c r="O40" s="1883"/>
      <c r="P40" s="1883"/>
      <c r="Q40" s="1884"/>
    </row>
    <row r="41" spans="1:17" ht="38.25">
      <c r="A41" s="2975" t="s">
        <v>11</v>
      </c>
      <c r="B41" s="3464" t="s">
        <v>11</v>
      </c>
      <c r="C41" s="3490" t="s">
        <v>62</v>
      </c>
      <c r="D41" s="3472" t="s">
        <v>880</v>
      </c>
      <c r="E41" s="3493" t="s">
        <v>39</v>
      </c>
      <c r="F41" s="3496" t="s">
        <v>836</v>
      </c>
      <c r="G41" s="838" t="s">
        <v>35</v>
      </c>
      <c r="H41" s="1857">
        <f>I41+K41</f>
        <v>80.2</v>
      </c>
      <c r="I41" s="1857">
        <v>80.2</v>
      </c>
      <c r="J41" s="1857">
        <v>46.7</v>
      </c>
      <c r="K41" s="1857">
        <v>0</v>
      </c>
      <c r="L41" s="1857">
        <v>80</v>
      </c>
      <c r="M41" s="1857">
        <v>85</v>
      </c>
      <c r="N41" s="1885" t="s">
        <v>881</v>
      </c>
      <c r="O41" s="1886" t="s">
        <v>159</v>
      </c>
      <c r="P41" s="1886"/>
      <c r="Q41" s="1887"/>
    </row>
    <row r="42" spans="1:17" ht="25.5">
      <c r="A42" s="2976"/>
      <c r="B42" s="2493"/>
      <c r="C42" s="3491"/>
      <c r="D42" s="3475"/>
      <c r="E42" s="3494"/>
      <c r="F42" s="3497"/>
      <c r="G42" s="1888"/>
      <c r="H42" s="1889"/>
      <c r="I42" s="1889"/>
      <c r="J42" s="1889"/>
      <c r="K42" s="1889"/>
      <c r="L42" s="1889"/>
      <c r="M42" s="1890"/>
      <c r="N42" s="1891" t="s">
        <v>882</v>
      </c>
      <c r="O42" s="1892" t="s">
        <v>52</v>
      </c>
      <c r="P42" s="1892" t="s">
        <v>172</v>
      </c>
      <c r="Q42" s="1893" t="s">
        <v>883</v>
      </c>
    </row>
    <row r="43" spans="1:17" ht="25.5">
      <c r="A43" s="2976"/>
      <c r="B43" s="2493"/>
      <c r="C43" s="3491"/>
      <c r="D43" s="3475"/>
      <c r="E43" s="3494"/>
      <c r="F43" s="3497"/>
      <c r="G43" s="1888"/>
      <c r="H43" s="1889"/>
      <c r="I43" s="1889"/>
      <c r="J43" s="1889"/>
      <c r="K43" s="1889"/>
      <c r="L43" s="1889"/>
      <c r="M43" s="1890"/>
      <c r="N43" s="1894" t="s">
        <v>884</v>
      </c>
      <c r="O43" s="1895" t="s">
        <v>159</v>
      </c>
      <c r="P43" s="1895" t="s">
        <v>159</v>
      </c>
      <c r="Q43" s="1896"/>
    </row>
    <row r="44" spans="1:17" ht="37.9" customHeight="1" thickBot="1">
      <c r="A44" s="2977"/>
      <c r="B44" s="3465"/>
      <c r="C44" s="3492"/>
      <c r="D44" s="3473"/>
      <c r="E44" s="3495"/>
      <c r="F44" s="3498"/>
      <c r="G44" s="1879" t="s">
        <v>12</v>
      </c>
      <c r="H44" s="1880">
        <f t="shared" ref="H44:M44" si="9">H41*1</f>
        <v>80.2</v>
      </c>
      <c r="I44" s="1880">
        <f t="shared" si="9"/>
        <v>80.2</v>
      </c>
      <c r="J44" s="1880">
        <f t="shared" si="9"/>
        <v>46.7</v>
      </c>
      <c r="K44" s="1880">
        <f t="shared" si="9"/>
        <v>0</v>
      </c>
      <c r="L44" s="1880">
        <f t="shared" si="9"/>
        <v>80</v>
      </c>
      <c r="M44" s="1881">
        <f t="shared" si="9"/>
        <v>85</v>
      </c>
      <c r="N44" s="1894" t="s">
        <v>885</v>
      </c>
      <c r="O44" s="1850">
        <v>40</v>
      </c>
      <c r="P44" s="1850"/>
      <c r="Q44" s="1897"/>
    </row>
    <row r="45" spans="1:17" ht="13.5" thickBot="1">
      <c r="A45" s="496" t="s">
        <v>11</v>
      </c>
      <c r="B45" s="503" t="s">
        <v>11</v>
      </c>
      <c r="C45" s="3483" t="s">
        <v>14</v>
      </c>
      <c r="D45" s="3484"/>
      <c r="E45" s="3484"/>
      <c r="F45" s="3484"/>
      <c r="G45" s="3485"/>
      <c r="H45" s="1898">
        <f t="shared" ref="H45:M45" si="10">H12+H16+H21+H25+H29+H31+H35+H37+H40+H44</f>
        <v>2908.2999999999997</v>
      </c>
      <c r="I45" s="1898">
        <f t="shared" si="10"/>
        <v>2895.2999999999997</v>
      </c>
      <c r="J45" s="1898">
        <f t="shared" si="10"/>
        <v>2345.5</v>
      </c>
      <c r="K45" s="1898">
        <f t="shared" si="10"/>
        <v>13</v>
      </c>
      <c r="L45" s="1898">
        <f t="shared" si="10"/>
        <v>2789</v>
      </c>
      <c r="M45" s="1898">
        <f t="shared" si="10"/>
        <v>3032</v>
      </c>
      <c r="N45" s="1899"/>
      <c r="O45" s="1900"/>
      <c r="P45" s="1900"/>
      <c r="Q45" s="1901"/>
    </row>
    <row r="46" spans="1:17" ht="13.5" thickBot="1">
      <c r="A46" s="496" t="s">
        <v>11</v>
      </c>
      <c r="B46" s="497" t="s">
        <v>13</v>
      </c>
      <c r="C46" s="3486" t="s">
        <v>886</v>
      </c>
      <c r="D46" s="3487"/>
      <c r="E46" s="3487"/>
      <c r="F46" s="3487"/>
      <c r="G46" s="3487"/>
      <c r="H46" s="3487"/>
      <c r="I46" s="3487"/>
      <c r="J46" s="3487"/>
      <c r="K46" s="3487"/>
      <c r="L46" s="3487"/>
      <c r="M46" s="3487"/>
      <c r="N46" s="3488"/>
      <c r="O46" s="3488"/>
      <c r="P46" s="3488"/>
      <c r="Q46" s="3489"/>
    </row>
    <row r="47" spans="1:17" ht="25.15" customHeight="1">
      <c r="A47" s="2975" t="s">
        <v>11</v>
      </c>
      <c r="B47" s="3464" t="s">
        <v>13</v>
      </c>
      <c r="C47" s="3490" t="s">
        <v>11</v>
      </c>
      <c r="D47" s="3472" t="s">
        <v>887</v>
      </c>
      <c r="E47" s="3493" t="s">
        <v>888</v>
      </c>
      <c r="F47" s="3496" t="s">
        <v>836</v>
      </c>
      <c r="G47" s="838" t="s">
        <v>35</v>
      </c>
      <c r="H47" s="1857">
        <f>I47+K47</f>
        <v>830.8</v>
      </c>
      <c r="I47" s="839">
        <v>826.8</v>
      </c>
      <c r="J47" s="839">
        <v>720.8</v>
      </c>
      <c r="K47" s="1858">
        <v>4</v>
      </c>
      <c r="L47" s="1902">
        <v>750</v>
      </c>
      <c r="M47" s="1903">
        <v>780</v>
      </c>
      <c r="N47" s="1904" t="s">
        <v>889</v>
      </c>
      <c r="O47" s="1815" t="s">
        <v>890</v>
      </c>
      <c r="P47" s="1409">
        <v>12300</v>
      </c>
      <c r="Q47" s="1423">
        <v>12300</v>
      </c>
    </row>
    <row r="48" spans="1:17">
      <c r="A48" s="2976"/>
      <c r="B48" s="2493"/>
      <c r="C48" s="3491"/>
      <c r="D48" s="3475"/>
      <c r="E48" s="3494"/>
      <c r="F48" s="3497"/>
      <c r="G48" s="840" t="s">
        <v>51</v>
      </c>
      <c r="H48" s="1905">
        <f>I48+K48</f>
        <v>0</v>
      </c>
      <c r="I48" s="841">
        <v>0</v>
      </c>
      <c r="J48" s="841">
        <v>0</v>
      </c>
      <c r="K48" s="842">
        <v>0</v>
      </c>
      <c r="L48" s="1906"/>
      <c r="M48" s="1907"/>
      <c r="N48" s="1908" t="s">
        <v>891</v>
      </c>
      <c r="O48" s="1819" t="s">
        <v>892</v>
      </c>
      <c r="P48" s="1819" t="s">
        <v>893</v>
      </c>
      <c r="Q48" s="1820">
        <v>4010</v>
      </c>
    </row>
    <row r="49" spans="1:17">
      <c r="A49" s="2976"/>
      <c r="B49" s="2493"/>
      <c r="C49" s="3491"/>
      <c r="D49" s="3475"/>
      <c r="E49" s="3494"/>
      <c r="F49" s="3497"/>
      <c r="G49" s="840" t="s">
        <v>170</v>
      </c>
      <c r="H49" s="1905">
        <f>I49+K49</f>
        <v>3</v>
      </c>
      <c r="I49" s="841">
        <v>3</v>
      </c>
      <c r="J49" s="841">
        <v>0</v>
      </c>
      <c r="K49" s="842">
        <v>0</v>
      </c>
      <c r="L49" s="1906">
        <v>5</v>
      </c>
      <c r="M49" s="1907">
        <v>5</v>
      </c>
      <c r="N49" s="1909" t="s">
        <v>894</v>
      </c>
      <c r="O49" s="1819" t="s">
        <v>895</v>
      </c>
      <c r="P49" s="1819" t="s">
        <v>895</v>
      </c>
      <c r="Q49" s="1820">
        <v>62</v>
      </c>
    </row>
    <row r="50" spans="1:17" ht="13.5" thickBot="1">
      <c r="A50" s="2977"/>
      <c r="B50" s="3465"/>
      <c r="C50" s="3492"/>
      <c r="D50" s="3473"/>
      <c r="E50" s="3495"/>
      <c r="F50" s="3498"/>
      <c r="G50" s="1879" t="s">
        <v>12</v>
      </c>
      <c r="H50" s="1880">
        <f t="shared" ref="H50:M50" si="11">H47+H48+H49</f>
        <v>833.8</v>
      </c>
      <c r="I50" s="1880">
        <f t="shared" si="11"/>
        <v>829.8</v>
      </c>
      <c r="J50" s="1880">
        <f t="shared" si="11"/>
        <v>720.8</v>
      </c>
      <c r="K50" s="1881">
        <f t="shared" si="11"/>
        <v>4</v>
      </c>
      <c r="L50" s="1910">
        <f t="shared" si="11"/>
        <v>755</v>
      </c>
      <c r="M50" s="1880">
        <f t="shared" si="11"/>
        <v>785</v>
      </c>
      <c r="N50" s="1911" t="s">
        <v>896</v>
      </c>
      <c r="O50" s="1912">
        <v>34000</v>
      </c>
      <c r="P50" s="1912">
        <v>34000</v>
      </c>
      <c r="Q50" s="1832">
        <v>34000</v>
      </c>
    </row>
    <row r="51" spans="1:17">
      <c r="A51" s="2975" t="s">
        <v>11</v>
      </c>
      <c r="B51" s="3464" t="s">
        <v>13</v>
      </c>
      <c r="C51" s="2508" t="s">
        <v>13</v>
      </c>
      <c r="D51" s="2439" t="s">
        <v>897</v>
      </c>
      <c r="E51" s="3466" t="s">
        <v>888</v>
      </c>
      <c r="F51" s="2515" t="s">
        <v>836</v>
      </c>
      <c r="G51" s="498" t="s">
        <v>35</v>
      </c>
      <c r="H51" s="1812"/>
      <c r="I51" s="500"/>
      <c r="J51" s="500"/>
      <c r="K51" s="1772"/>
      <c r="L51" s="569"/>
      <c r="M51" s="1913"/>
      <c r="N51" s="1914" t="s">
        <v>898</v>
      </c>
      <c r="O51" s="1834" t="s">
        <v>899</v>
      </c>
      <c r="P51" s="1834" t="s">
        <v>900</v>
      </c>
      <c r="Q51" s="1423">
        <v>400</v>
      </c>
    </row>
    <row r="52" spans="1:17">
      <c r="A52" s="2976"/>
      <c r="B52" s="2493"/>
      <c r="C52" s="2494"/>
      <c r="D52" s="2464"/>
      <c r="E52" s="3467"/>
      <c r="F52" s="2519"/>
      <c r="G52" s="1330"/>
      <c r="H52" s="1816"/>
      <c r="I52" s="1332"/>
      <c r="J52" s="1332"/>
      <c r="K52" s="1720"/>
      <c r="L52" s="1325"/>
      <c r="M52" s="1915"/>
      <c r="N52" s="3477" t="s">
        <v>901</v>
      </c>
      <c r="O52" s="3479" t="s">
        <v>432</v>
      </c>
      <c r="P52" s="3479" t="s">
        <v>902</v>
      </c>
      <c r="Q52" s="3481">
        <v>150</v>
      </c>
    </row>
    <row r="53" spans="1:17" ht="13.5" thickBot="1">
      <c r="A53" s="2977"/>
      <c r="B53" s="3465"/>
      <c r="C53" s="2509"/>
      <c r="D53" s="2440"/>
      <c r="E53" s="3468"/>
      <c r="F53" s="2516"/>
      <c r="G53" s="499" t="s">
        <v>12</v>
      </c>
      <c r="H53" s="1822">
        <f t="shared" ref="H53:M53" si="12">H51*1</f>
        <v>0</v>
      </c>
      <c r="I53" s="1822">
        <f t="shared" si="12"/>
        <v>0</v>
      </c>
      <c r="J53" s="1822">
        <f t="shared" si="12"/>
        <v>0</v>
      </c>
      <c r="K53" s="1783">
        <f t="shared" si="12"/>
        <v>0</v>
      </c>
      <c r="L53" s="1362">
        <f t="shared" si="12"/>
        <v>0</v>
      </c>
      <c r="M53" s="1822">
        <f t="shared" si="12"/>
        <v>0</v>
      </c>
      <c r="N53" s="3478"/>
      <c r="O53" s="3480"/>
      <c r="P53" s="3480"/>
      <c r="Q53" s="3482"/>
    </row>
    <row r="54" spans="1:17" ht="25.5">
      <c r="A54" s="2975" t="s">
        <v>11</v>
      </c>
      <c r="B54" s="3464" t="s">
        <v>13</v>
      </c>
      <c r="C54" s="2508" t="s">
        <v>33</v>
      </c>
      <c r="D54" s="2439" t="s">
        <v>903</v>
      </c>
      <c r="E54" s="3466" t="s">
        <v>39</v>
      </c>
      <c r="F54" s="2515" t="s">
        <v>836</v>
      </c>
      <c r="G54" s="498" t="s">
        <v>35</v>
      </c>
      <c r="H54" s="1812"/>
      <c r="I54" s="500"/>
      <c r="J54" s="500"/>
      <c r="K54" s="1772"/>
      <c r="L54" s="569"/>
      <c r="M54" s="569"/>
      <c r="N54" s="1916" t="s">
        <v>904</v>
      </c>
      <c r="O54" s="1815"/>
      <c r="P54" s="1815"/>
      <c r="Q54" s="1917"/>
    </row>
    <row r="55" spans="1:17" ht="13.5" thickBot="1">
      <c r="A55" s="2977"/>
      <c r="B55" s="3465"/>
      <c r="C55" s="2509"/>
      <c r="D55" s="2440"/>
      <c r="E55" s="3468"/>
      <c r="F55" s="2516"/>
      <c r="G55" s="499" t="s">
        <v>12</v>
      </c>
      <c r="H55" s="1822">
        <f t="shared" ref="H55:M55" si="13">H54*1</f>
        <v>0</v>
      </c>
      <c r="I55" s="1822">
        <f t="shared" si="13"/>
        <v>0</v>
      </c>
      <c r="J55" s="1822">
        <f t="shared" si="13"/>
        <v>0</v>
      </c>
      <c r="K55" s="1783">
        <f t="shared" si="13"/>
        <v>0</v>
      </c>
      <c r="L55" s="1362">
        <f t="shared" si="13"/>
        <v>0</v>
      </c>
      <c r="M55" s="1362">
        <f t="shared" si="13"/>
        <v>0</v>
      </c>
      <c r="N55" s="1918" t="s">
        <v>905</v>
      </c>
      <c r="O55" s="1824" t="s">
        <v>52</v>
      </c>
      <c r="P55" s="1824" t="s">
        <v>159</v>
      </c>
      <c r="Q55" s="1832"/>
    </row>
    <row r="56" spans="1:17">
      <c r="A56" s="2975" t="s">
        <v>11</v>
      </c>
      <c r="B56" s="3464" t="s">
        <v>13</v>
      </c>
      <c r="C56" s="2508" t="s">
        <v>53</v>
      </c>
      <c r="D56" s="2439" t="s">
        <v>906</v>
      </c>
      <c r="E56" s="3466" t="s">
        <v>39</v>
      </c>
      <c r="F56" s="2515" t="s">
        <v>836</v>
      </c>
      <c r="G56" s="498" t="s">
        <v>35</v>
      </c>
      <c r="H56" s="1812"/>
      <c r="I56" s="500"/>
      <c r="J56" s="500"/>
      <c r="K56" s="1772"/>
      <c r="L56" s="569"/>
      <c r="M56" s="1813"/>
      <c r="N56" s="1919" t="s">
        <v>907</v>
      </c>
      <c r="O56" s="1815" t="s">
        <v>766</v>
      </c>
      <c r="P56" s="1815" t="s">
        <v>159</v>
      </c>
      <c r="Q56" s="1920">
        <v>1</v>
      </c>
    </row>
    <row r="57" spans="1:17">
      <c r="A57" s="2976"/>
      <c r="B57" s="2493"/>
      <c r="C57" s="2494"/>
      <c r="D57" s="2464"/>
      <c r="E57" s="3467"/>
      <c r="F57" s="2519"/>
      <c r="G57" s="1330"/>
      <c r="H57" s="1816"/>
      <c r="I57" s="1332"/>
      <c r="J57" s="1332"/>
      <c r="K57" s="1720"/>
      <c r="L57" s="1325"/>
      <c r="M57" s="1817"/>
      <c r="N57" s="1921"/>
      <c r="O57" s="1819"/>
      <c r="P57" s="1819"/>
      <c r="Q57" s="1855"/>
    </row>
    <row r="58" spans="1:17" ht="13.5" thickBot="1">
      <c r="A58" s="2977"/>
      <c r="B58" s="3465"/>
      <c r="C58" s="2509"/>
      <c r="D58" s="2440"/>
      <c r="E58" s="3468"/>
      <c r="F58" s="2516"/>
      <c r="G58" s="499" t="s">
        <v>12</v>
      </c>
      <c r="H58" s="1822">
        <f t="shared" ref="H58:M58" si="14">H56*1</f>
        <v>0</v>
      </c>
      <c r="I58" s="1822">
        <f t="shared" si="14"/>
        <v>0</v>
      </c>
      <c r="J58" s="1822">
        <f t="shared" si="14"/>
        <v>0</v>
      </c>
      <c r="K58" s="1822">
        <f t="shared" si="14"/>
        <v>0</v>
      </c>
      <c r="L58" s="1822">
        <f t="shared" si="14"/>
        <v>0</v>
      </c>
      <c r="M58" s="1783">
        <f t="shared" si="14"/>
        <v>0</v>
      </c>
      <c r="N58" s="1922"/>
      <c r="O58" s="1824"/>
      <c r="P58" s="1824"/>
      <c r="Q58" s="1825"/>
    </row>
    <row r="59" spans="1:17">
      <c r="A59" s="2975" t="s">
        <v>11</v>
      </c>
      <c r="B59" s="3464" t="s">
        <v>13</v>
      </c>
      <c r="C59" s="2508" t="s">
        <v>36</v>
      </c>
      <c r="D59" s="2439" t="s">
        <v>908</v>
      </c>
      <c r="E59" s="3466" t="s">
        <v>39</v>
      </c>
      <c r="F59" s="2515" t="s">
        <v>836</v>
      </c>
      <c r="G59" s="498" t="s">
        <v>35</v>
      </c>
      <c r="H59" s="1812"/>
      <c r="I59" s="500"/>
      <c r="J59" s="500"/>
      <c r="K59" s="1772"/>
      <c r="L59" s="569"/>
      <c r="M59" s="1813"/>
      <c r="N59" s="1919" t="s">
        <v>909</v>
      </c>
      <c r="O59" s="1400"/>
      <c r="P59" s="1400" t="s">
        <v>159</v>
      </c>
      <c r="Q59" s="1923"/>
    </row>
    <row r="60" spans="1:17" ht="13.5" thickBot="1">
      <c r="A60" s="2977"/>
      <c r="B60" s="3465"/>
      <c r="C60" s="2509"/>
      <c r="D60" s="2440"/>
      <c r="E60" s="3468"/>
      <c r="F60" s="2516"/>
      <c r="G60" s="499" t="s">
        <v>12</v>
      </c>
      <c r="H60" s="1822">
        <f t="shared" ref="H60:M60" si="15">H59*1</f>
        <v>0</v>
      </c>
      <c r="I60" s="1822">
        <f t="shared" si="15"/>
        <v>0</v>
      </c>
      <c r="J60" s="1822">
        <f t="shared" si="15"/>
        <v>0</v>
      </c>
      <c r="K60" s="1822">
        <f t="shared" si="15"/>
        <v>0</v>
      </c>
      <c r="L60" s="1822">
        <f t="shared" si="15"/>
        <v>0</v>
      </c>
      <c r="M60" s="1783">
        <f t="shared" si="15"/>
        <v>0</v>
      </c>
      <c r="N60" s="1922"/>
      <c r="O60" s="1924"/>
      <c r="P60" s="1924"/>
      <c r="Q60" s="1925"/>
    </row>
    <row r="61" spans="1:17" ht="25.5">
      <c r="A61" s="2975" t="s">
        <v>11</v>
      </c>
      <c r="B61" s="3464" t="s">
        <v>13</v>
      </c>
      <c r="C61" s="2508" t="s">
        <v>54</v>
      </c>
      <c r="D61" s="2439" t="s">
        <v>910</v>
      </c>
      <c r="E61" s="3466" t="s">
        <v>39</v>
      </c>
      <c r="F61" s="2515" t="s">
        <v>836</v>
      </c>
      <c r="G61" s="498" t="s">
        <v>35</v>
      </c>
      <c r="H61" s="1812">
        <f>I61+K61</f>
        <v>3</v>
      </c>
      <c r="I61" s="500">
        <v>3</v>
      </c>
      <c r="J61" s="500">
        <v>0</v>
      </c>
      <c r="K61" s="1772">
        <v>0</v>
      </c>
      <c r="L61" s="569">
        <v>5</v>
      </c>
      <c r="M61" s="1813">
        <v>6</v>
      </c>
      <c r="N61" s="1919" t="s">
        <v>911</v>
      </c>
      <c r="O61" s="1400" t="s">
        <v>159</v>
      </c>
      <c r="P61" s="1400" t="s">
        <v>159</v>
      </c>
      <c r="Q61" s="1423">
        <v>1</v>
      </c>
    </row>
    <row r="62" spans="1:17">
      <c r="A62" s="2976"/>
      <c r="B62" s="2493"/>
      <c r="C62" s="2494"/>
      <c r="D62" s="2464"/>
      <c r="E62" s="3467"/>
      <c r="F62" s="2519"/>
      <c r="G62" s="1330"/>
      <c r="H62" s="1816"/>
      <c r="I62" s="1332"/>
      <c r="J62" s="1332"/>
      <c r="K62" s="1720"/>
      <c r="L62" s="1325"/>
      <c r="M62" s="1817"/>
      <c r="N62" s="1926"/>
      <c r="O62" s="1927"/>
      <c r="P62" s="1927"/>
      <c r="Q62" s="1928"/>
    </row>
    <row r="63" spans="1:17" ht="13.5" thickBot="1">
      <c r="A63" s="2977"/>
      <c r="B63" s="3465"/>
      <c r="C63" s="2509"/>
      <c r="D63" s="2440"/>
      <c r="E63" s="3468"/>
      <c r="F63" s="2516"/>
      <c r="G63" s="499" t="s">
        <v>12</v>
      </c>
      <c r="H63" s="1822">
        <f t="shared" ref="H63:M63" si="16">H61*1</f>
        <v>3</v>
      </c>
      <c r="I63" s="1822">
        <f t="shared" si="16"/>
        <v>3</v>
      </c>
      <c r="J63" s="1822">
        <f t="shared" si="16"/>
        <v>0</v>
      </c>
      <c r="K63" s="1822">
        <f t="shared" si="16"/>
        <v>0</v>
      </c>
      <c r="L63" s="1822">
        <f t="shared" si="16"/>
        <v>5</v>
      </c>
      <c r="M63" s="1783">
        <f t="shared" si="16"/>
        <v>6</v>
      </c>
      <c r="N63" s="1929"/>
      <c r="O63" s="1924"/>
      <c r="P63" s="1924"/>
      <c r="Q63" s="1930"/>
    </row>
    <row r="64" spans="1:17" ht="25.5">
      <c r="A64" s="2975" t="s">
        <v>11</v>
      </c>
      <c r="B64" s="3464" t="s">
        <v>13</v>
      </c>
      <c r="C64" s="2508" t="s">
        <v>37</v>
      </c>
      <c r="D64" s="2439" t="s">
        <v>912</v>
      </c>
      <c r="E64" s="3466" t="s">
        <v>39</v>
      </c>
      <c r="F64" s="2515" t="s">
        <v>836</v>
      </c>
      <c r="G64" s="498" t="s">
        <v>35</v>
      </c>
      <c r="H64" s="1812">
        <f>I64+K64</f>
        <v>3</v>
      </c>
      <c r="I64" s="500">
        <v>3</v>
      </c>
      <c r="J64" s="500">
        <v>0</v>
      </c>
      <c r="K64" s="1772">
        <v>0</v>
      </c>
      <c r="L64" s="569">
        <v>4</v>
      </c>
      <c r="M64" s="1813">
        <v>5</v>
      </c>
      <c r="N64" s="1919" t="s">
        <v>913</v>
      </c>
      <c r="O64" s="1400" t="s">
        <v>424</v>
      </c>
      <c r="P64" s="1400" t="s">
        <v>424</v>
      </c>
      <c r="Q64" s="1423">
        <v>3</v>
      </c>
    </row>
    <row r="65" spans="1:17">
      <c r="A65" s="2976"/>
      <c r="B65" s="2493"/>
      <c r="C65" s="2494"/>
      <c r="D65" s="2464"/>
      <c r="E65" s="3467"/>
      <c r="F65" s="2519"/>
      <c r="G65" s="1330"/>
      <c r="H65" s="1816"/>
      <c r="I65" s="1332"/>
      <c r="J65" s="1332"/>
      <c r="K65" s="1720"/>
      <c r="L65" s="1325"/>
      <c r="M65" s="1817"/>
      <c r="N65" s="1926"/>
      <c r="O65" s="1927"/>
      <c r="P65" s="1927"/>
      <c r="Q65" s="1931"/>
    </row>
    <row r="66" spans="1:17" ht="13.5" thickBot="1">
      <c r="A66" s="2977"/>
      <c r="B66" s="3465"/>
      <c r="C66" s="2509"/>
      <c r="D66" s="2440"/>
      <c r="E66" s="3468"/>
      <c r="F66" s="2516"/>
      <c r="G66" s="499" t="s">
        <v>12</v>
      </c>
      <c r="H66" s="1822">
        <f t="shared" ref="H66:M66" si="17">H64*1</f>
        <v>3</v>
      </c>
      <c r="I66" s="1822">
        <f t="shared" si="17"/>
        <v>3</v>
      </c>
      <c r="J66" s="1822">
        <f t="shared" si="17"/>
        <v>0</v>
      </c>
      <c r="K66" s="1822">
        <f t="shared" si="17"/>
        <v>0</v>
      </c>
      <c r="L66" s="1822">
        <f t="shared" si="17"/>
        <v>4</v>
      </c>
      <c r="M66" s="1783">
        <f t="shared" si="17"/>
        <v>5</v>
      </c>
      <c r="N66" s="1929"/>
      <c r="O66" s="1924"/>
      <c r="P66" s="1924"/>
      <c r="Q66" s="1925"/>
    </row>
    <row r="67" spans="1:17" ht="13.5" thickBot="1">
      <c r="A67" s="496" t="s">
        <v>11</v>
      </c>
      <c r="B67" s="503" t="s">
        <v>13</v>
      </c>
      <c r="C67" s="2960" t="s">
        <v>14</v>
      </c>
      <c r="D67" s="2426"/>
      <c r="E67" s="2426"/>
      <c r="F67" s="2426"/>
      <c r="G67" s="2961"/>
      <c r="H67" s="11">
        <f t="shared" ref="H67:M67" si="18">H50+H53+H55+H58+H66+H60+H63</f>
        <v>839.8</v>
      </c>
      <c r="I67" s="11">
        <f t="shared" si="18"/>
        <v>835.8</v>
      </c>
      <c r="J67" s="11">
        <f>J50+J53+J55+J58+J66+J60+J63</f>
        <v>720.8</v>
      </c>
      <c r="K67" s="11">
        <f t="shared" si="18"/>
        <v>4</v>
      </c>
      <c r="L67" s="11">
        <f t="shared" si="18"/>
        <v>764</v>
      </c>
      <c r="M67" s="11">
        <f t="shared" si="18"/>
        <v>796</v>
      </c>
      <c r="N67" s="549"/>
      <c r="O67" s="518"/>
      <c r="P67" s="518"/>
      <c r="Q67" s="519"/>
    </row>
    <row r="68" spans="1:17" ht="13.5" thickBot="1">
      <c r="A68" s="496" t="s">
        <v>11</v>
      </c>
      <c r="B68" s="497" t="s">
        <v>33</v>
      </c>
      <c r="C68" s="2476" t="s">
        <v>914</v>
      </c>
      <c r="D68" s="2477"/>
      <c r="E68" s="2477"/>
      <c r="F68" s="2477"/>
      <c r="G68" s="2477"/>
      <c r="H68" s="2477"/>
      <c r="I68" s="2477"/>
      <c r="J68" s="2477"/>
      <c r="K68" s="2477"/>
      <c r="L68" s="2477"/>
      <c r="M68" s="2477"/>
      <c r="N68" s="2478"/>
      <c r="O68" s="2478"/>
      <c r="P68" s="2478"/>
      <c r="Q68" s="2479"/>
    </row>
    <row r="69" spans="1:17" ht="25.5">
      <c r="A69" s="2975" t="s">
        <v>11</v>
      </c>
      <c r="B69" s="3464" t="s">
        <v>33</v>
      </c>
      <c r="C69" s="2508" t="s">
        <v>11</v>
      </c>
      <c r="D69" s="2439" t="s">
        <v>915</v>
      </c>
      <c r="E69" s="3466" t="s">
        <v>916</v>
      </c>
      <c r="F69" s="2515" t="s">
        <v>836</v>
      </c>
      <c r="G69" s="498" t="s">
        <v>35</v>
      </c>
      <c r="H69" s="545">
        <f>I69+K69</f>
        <v>475.3</v>
      </c>
      <c r="I69" s="500">
        <v>467.3</v>
      </c>
      <c r="J69" s="500">
        <v>414.3</v>
      </c>
      <c r="K69" s="1772">
        <v>8</v>
      </c>
      <c r="L69" s="569">
        <v>450</v>
      </c>
      <c r="M69" s="1813">
        <v>480</v>
      </c>
      <c r="N69" s="2034" t="s">
        <v>917</v>
      </c>
      <c r="O69" s="1400" t="s">
        <v>918</v>
      </c>
      <c r="P69" s="1409">
        <v>10000</v>
      </c>
      <c r="Q69" s="1423">
        <v>12000</v>
      </c>
    </row>
    <row r="70" spans="1:17">
      <c r="A70" s="2976"/>
      <c r="B70" s="2493"/>
      <c r="C70" s="2494"/>
      <c r="D70" s="2464"/>
      <c r="E70" s="3467"/>
      <c r="F70" s="2519"/>
      <c r="G70" s="177" t="s">
        <v>170</v>
      </c>
      <c r="H70" s="1835">
        <f>I70+K70</f>
        <v>6.5</v>
      </c>
      <c r="I70" s="1836">
        <v>4.5</v>
      </c>
      <c r="J70" s="1836">
        <v>0</v>
      </c>
      <c r="K70" s="1837">
        <v>2</v>
      </c>
      <c r="L70" s="1838">
        <v>8</v>
      </c>
      <c r="M70" s="1839">
        <v>10</v>
      </c>
      <c r="N70" s="1564" t="s">
        <v>919</v>
      </c>
      <c r="O70" s="2035">
        <v>10</v>
      </c>
      <c r="P70" s="1934">
        <v>2</v>
      </c>
      <c r="Q70" s="1935">
        <v>2</v>
      </c>
    </row>
    <row r="71" spans="1:17" ht="25.5">
      <c r="A71" s="2976"/>
      <c r="B71" s="2493"/>
      <c r="C71" s="2494"/>
      <c r="D71" s="2464"/>
      <c r="E71" s="3467"/>
      <c r="F71" s="2519"/>
      <c r="G71" s="1330" t="s">
        <v>51</v>
      </c>
      <c r="H71" s="1816">
        <f>I71+K71</f>
        <v>0</v>
      </c>
      <c r="I71" s="1332">
        <v>0</v>
      </c>
      <c r="J71" s="1332">
        <v>0</v>
      </c>
      <c r="K71" s="1720">
        <v>0</v>
      </c>
      <c r="L71" s="1325"/>
      <c r="M71" s="1817"/>
      <c r="N71" s="2036" t="s">
        <v>920</v>
      </c>
      <c r="O71" s="1927" t="s">
        <v>921</v>
      </c>
      <c r="P71" s="1819" t="s">
        <v>857</v>
      </c>
      <c r="Q71" s="1935">
        <v>12000</v>
      </c>
    </row>
    <row r="72" spans="1:17" ht="13.5" thickBot="1">
      <c r="A72" s="2977"/>
      <c r="B72" s="3465"/>
      <c r="C72" s="2509"/>
      <c r="D72" s="2440"/>
      <c r="E72" s="3468"/>
      <c r="F72" s="2516"/>
      <c r="G72" s="499" t="s">
        <v>12</v>
      </c>
      <c r="H72" s="1822">
        <f t="shared" ref="H72:M72" si="19">H69+H71+H70</f>
        <v>481.8</v>
      </c>
      <c r="I72" s="1822">
        <f t="shared" si="19"/>
        <v>471.8</v>
      </c>
      <c r="J72" s="1822">
        <f t="shared" si="19"/>
        <v>414.3</v>
      </c>
      <c r="K72" s="1783">
        <f t="shared" si="19"/>
        <v>10</v>
      </c>
      <c r="L72" s="1362">
        <f t="shared" si="19"/>
        <v>458</v>
      </c>
      <c r="M72" s="1359">
        <f t="shared" si="19"/>
        <v>490</v>
      </c>
      <c r="N72" s="1540"/>
      <c r="O72" s="1936"/>
      <c r="P72" s="1936"/>
      <c r="Q72" s="1937"/>
    </row>
    <row r="73" spans="1:17" ht="25.5">
      <c r="A73" s="2975" t="s">
        <v>11</v>
      </c>
      <c r="B73" s="3464" t="s">
        <v>33</v>
      </c>
      <c r="C73" s="2508" t="s">
        <v>13</v>
      </c>
      <c r="D73" s="2439" t="s">
        <v>922</v>
      </c>
      <c r="E73" s="3466" t="s">
        <v>39</v>
      </c>
      <c r="F73" s="2515" t="s">
        <v>836</v>
      </c>
      <c r="G73" s="498" t="s">
        <v>35</v>
      </c>
      <c r="H73" s="1812"/>
      <c r="I73" s="500"/>
      <c r="J73" s="500"/>
      <c r="K73" s="1772"/>
      <c r="L73" s="569"/>
      <c r="M73" s="1813"/>
      <c r="N73" s="1860" t="s">
        <v>923</v>
      </c>
      <c r="O73" s="1861" t="s">
        <v>766</v>
      </c>
      <c r="P73" s="1400" t="s">
        <v>159</v>
      </c>
      <c r="Q73" s="1863" t="s">
        <v>159</v>
      </c>
    </row>
    <row r="74" spans="1:17" ht="13.5" thickBot="1">
      <c r="A74" s="2977"/>
      <c r="B74" s="3465"/>
      <c r="C74" s="2509"/>
      <c r="D74" s="2440"/>
      <c r="E74" s="3468"/>
      <c r="F74" s="2516"/>
      <c r="G74" s="499" t="s">
        <v>12</v>
      </c>
      <c r="H74" s="1822">
        <f t="shared" ref="H74:M74" si="20">H73*1</f>
        <v>0</v>
      </c>
      <c r="I74" s="1822">
        <f t="shared" si="20"/>
        <v>0</v>
      </c>
      <c r="J74" s="1822">
        <f t="shared" si="20"/>
        <v>0</v>
      </c>
      <c r="K74" s="1783">
        <f t="shared" si="20"/>
        <v>0</v>
      </c>
      <c r="L74" s="1362">
        <f t="shared" si="20"/>
        <v>0</v>
      </c>
      <c r="M74" s="1359">
        <f t="shared" si="20"/>
        <v>0</v>
      </c>
      <c r="N74" s="1938"/>
      <c r="O74" s="1824"/>
      <c r="P74" s="1824"/>
      <c r="Q74" s="1825"/>
    </row>
    <row r="75" spans="1:17">
      <c r="A75" s="2975" t="s">
        <v>11</v>
      </c>
      <c r="B75" s="3464" t="s">
        <v>33</v>
      </c>
      <c r="C75" s="2508" t="s">
        <v>33</v>
      </c>
      <c r="D75" s="2439" t="s">
        <v>924</v>
      </c>
      <c r="E75" s="3466" t="s">
        <v>39</v>
      </c>
      <c r="F75" s="2515" t="s">
        <v>836</v>
      </c>
      <c r="G75" s="498" t="s">
        <v>35</v>
      </c>
      <c r="H75" s="1812"/>
      <c r="I75" s="500"/>
      <c r="J75" s="500"/>
      <c r="K75" s="1772"/>
      <c r="L75" s="569"/>
      <c r="M75" s="1813"/>
      <c r="N75" s="1814" t="s">
        <v>925</v>
      </c>
      <c r="O75" s="1815" t="s">
        <v>424</v>
      </c>
      <c r="P75" s="1815" t="s">
        <v>424</v>
      </c>
      <c r="Q75" s="1423">
        <v>4</v>
      </c>
    </row>
    <row r="76" spans="1:17" ht="13.5" thickBot="1">
      <c r="A76" s="2977"/>
      <c r="B76" s="3465"/>
      <c r="C76" s="2509"/>
      <c r="D76" s="2440"/>
      <c r="E76" s="3468"/>
      <c r="F76" s="2516"/>
      <c r="G76" s="499" t="s">
        <v>12</v>
      </c>
      <c r="H76" s="1822">
        <f t="shared" ref="H76:M76" si="21">H75*1</f>
        <v>0</v>
      </c>
      <c r="I76" s="1822">
        <f t="shared" si="21"/>
        <v>0</v>
      </c>
      <c r="J76" s="1822">
        <f t="shared" si="21"/>
        <v>0</v>
      </c>
      <c r="K76" s="1783">
        <f t="shared" si="21"/>
        <v>0</v>
      </c>
      <c r="L76" s="1362">
        <f t="shared" si="21"/>
        <v>0</v>
      </c>
      <c r="M76" s="1359">
        <f t="shared" si="21"/>
        <v>0</v>
      </c>
      <c r="N76" s="1823"/>
      <c r="O76" s="1824"/>
      <c r="P76" s="1824"/>
      <c r="Q76" s="1825"/>
    </row>
    <row r="77" spans="1:17">
      <c r="A77" s="2975" t="s">
        <v>11</v>
      </c>
      <c r="B77" s="3464" t="s">
        <v>33</v>
      </c>
      <c r="C77" s="2508" t="s">
        <v>34</v>
      </c>
      <c r="D77" s="2439" t="s">
        <v>926</v>
      </c>
      <c r="E77" s="3466" t="s">
        <v>39</v>
      </c>
      <c r="F77" s="2515" t="s">
        <v>836</v>
      </c>
      <c r="G77" s="498" t="s">
        <v>35</v>
      </c>
      <c r="H77" s="1812"/>
      <c r="I77" s="500"/>
      <c r="J77" s="500"/>
      <c r="K77" s="1772"/>
      <c r="L77" s="569">
        <v>0</v>
      </c>
      <c r="M77" s="569">
        <v>0</v>
      </c>
      <c r="N77" s="1939" t="s">
        <v>927</v>
      </c>
      <c r="O77" s="1815" t="s">
        <v>928</v>
      </c>
      <c r="P77" s="1815" t="s">
        <v>928</v>
      </c>
      <c r="Q77" s="1423">
        <v>1000</v>
      </c>
    </row>
    <row r="78" spans="1:17">
      <c r="A78" s="2976"/>
      <c r="B78" s="2493"/>
      <c r="C78" s="2494"/>
      <c r="D78" s="2464"/>
      <c r="E78" s="3467"/>
      <c r="F78" s="2519"/>
      <c r="G78" s="1330"/>
      <c r="H78" s="1816"/>
      <c r="I78" s="1332"/>
      <c r="J78" s="1332"/>
      <c r="K78" s="1720"/>
      <c r="L78" s="1325"/>
      <c r="M78" s="1325"/>
      <c r="N78" s="1940"/>
      <c r="O78" s="1819"/>
      <c r="P78" s="1819"/>
      <c r="Q78" s="1855"/>
    </row>
    <row r="79" spans="1:17" ht="13.5" thickBot="1">
      <c r="A79" s="2977"/>
      <c r="B79" s="3465"/>
      <c r="C79" s="2509"/>
      <c r="D79" s="2440"/>
      <c r="E79" s="3468"/>
      <c r="F79" s="2516"/>
      <c r="G79" s="499" t="s">
        <v>12</v>
      </c>
      <c r="H79" s="1822">
        <f t="shared" ref="H79:M79" si="22">H77*1</f>
        <v>0</v>
      </c>
      <c r="I79" s="1822">
        <f t="shared" si="22"/>
        <v>0</v>
      </c>
      <c r="J79" s="1822">
        <f t="shared" si="22"/>
        <v>0</v>
      </c>
      <c r="K79" s="1783">
        <f t="shared" si="22"/>
        <v>0</v>
      </c>
      <c r="L79" s="1362">
        <f t="shared" si="22"/>
        <v>0</v>
      </c>
      <c r="M79" s="1362">
        <f t="shared" si="22"/>
        <v>0</v>
      </c>
      <c r="N79" s="1941"/>
      <c r="O79" s="1824"/>
      <c r="P79" s="1824"/>
      <c r="Q79" s="1825"/>
    </row>
    <row r="80" spans="1:17" ht="13.5" thickBot="1">
      <c r="A80" s="507" t="s">
        <v>11</v>
      </c>
      <c r="B80" s="503" t="s">
        <v>33</v>
      </c>
      <c r="C80" s="2960" t="s">
        <v>14</v>
      </c>
      <c r="D80" s="2426"/>
      <c r="E80" s="2426"/>
      <c r="F80" s="2426"/>
      <c r="G80" s="2961"/>
      <c r="H80" s="508">
        <f t="shared" ref="H80:M80" si="23">H72+H74+H76+H79</f>
        <v>481.8</v>
      </c>
      <c r="I80" s="508">
        <f t="shared" si="23"/>
        <v>471.8</v>
      </c>
      <c r="J80" s="508">
        <f>J72+J74+J76+J79</f>
        <v>414.3</v>
      </c>
      <c r="K80" s="508">
        <f t="shared" si="23"/>
        <v>10</v>
      </c>
      <c r="L80" s="508">
        <f t="shared" si="23"/>
        <v>458</v>
      </c>
      <c r="M80" s="843">
        <f t="shared" si="23"/>
        <v>490</v>
      </c>
      <c r="N80" s="504"/>
      <c r="O80" s="505"/>
      <c r="P80" s="505"/>
      <c r="Q80" s="506"/>
    </row>
    <row r="81" spans="1:17" ht="13.5" thickBot="1">
      <c r="A81" s="496" t="s">
        <v>11</v>
      </c>
      <c r="B81" s="497" t="s">
        <v>34</v>
      </c>
      <c r="C81" s="2476" t="s">
        <v>929</v>
      </c>
      <c r="D81" s="2477"/>
      <c r="E81" s="2477"/>
      <c r="F81" s="2477"/>
      <c r="G81" s="2477"/>
      <c r="H81" s="2477"/>
      <c r="I81" s="2477"/>
      <c r="J81" s="2477"/>
      <c r="K81" s="2477"/>
      <c r="L81" s="2477"/>
      <c r="M81" s="2477"/>
      <c r="N81" s="2478"/>
      <c r="O81" s="2478"/>
      <c r="P81" s="2478"/>
      <c r="Q81" s="2479"/>
    </row>
    <row r="82" spans="1:17">
      <c r="A82" s="2975" t="s">
        <v>11</v>
      </c>
      <c r="B82" s="3464" t="s">
        <v>34</v>
      </c>
      <c r="C82" s="2508" t="s">
        <v>33</v>
      </c>
      <c r="D82" s="2439" t="s">
        <v>930</v>
      </c>
      <c r="E82" s="3466" t="s">
        <v>39</v>
      </c>
      <c r="F82" s="2515" t="s">
        <v>931</v>
      </c>
      <c r="G82" s="498" t="s">
        <v>35</v>
      </c>
      <c r="H82" s="1812">
        <v>0</v>
      </c>
      <c r="I82" s="500"/>
      <c r="J82" s="500"/>
      <c r="K82" s="1772"/>
      <c r="L82" s="569"/>
      <c r="M82" s="1813"/>
      <c r="N82" s="1942" t="s">
        <v>932</v>
      </c>
      <c r="O82" s="1400" t="s">
        <v>52</v>
      </c>
      <c r="P82" s="1400" t="s">
        <v>52</v>
      </c>
      <c r="Q82" s="1423">
        <v>2</v>
      </c>
    </row>
    <row r="83" spans="1:17">
      <c r="A83" s="2976"/>
      <c r="B83" s="2493"/>
      <c r="C83" s="2494"/>
      <c r="D83" s="2464"/>
      <c r="E83" s="3467"/>
      <c r="F83" s="2519"/>
      <c r="G83" s="1330"/>
      <c r="H83" s="1816"/>
      <c r="I83" s="1332"/>
      <c r="J83" s="1332"/>
      <c r="K83" s="1720"/>
      <c r="L83" s="1325"/>
      <c r="M83" s="1817"/>
      <c r="N83" s="1943"/>
      <c r="O83" s="1944"/>
      <c r="P83" s="1945"/>
      <c r="Q83" s="1946"/>
    </row>
    <row r="84" spans="1:17" ht="13.5" thickBot="1">
      <c r="A84" s="2977"/>
      <c r="B84" s="3465"/>
      <c r="C84" s="2509"/>
      <c r="D84" s="2440"/>
      <c r="E84" s="3468"/>
      <c r="F84" s="2516"/>
      <c r="G84" s="499" t="s">
        <v>12</v>
      </c>
      <c r="H84" s="1822">
        <f t="shared" ref="H84:M84" si="24">H82*1</f>
        <v>0</v>
      </c>
      <c r="I84" s="1822">
        <f t="shared" si="24"/>
        <v>0</v>
      </c>
      <c r="J84" s="1822">
        <f t="shared" si="24"/>
        <v>0</v>
      </c>
      <c r="K84" s="1783">
        <f t="shared" si="24"/>
        <v>0</v>
      </c>
      <c r="L84" s="1362">
        <f t="shared" si="24"/>
        <v>0</v>
      </c>
      <c r="M84" s="1359">
        <f t="shared" si="24"/>
        <v>0</v>
      </c>
      <c r="N84" s="1947"/>
      <c r="O84" s="1924"/>
      <c r="P84" s="1924"/>
      <c r="Q84" s="1925"/>
    </row>
    <row r="85" spans="1:17" ht="25.5">
      <c r="A85" s="2975" t="s">
        <v>11</v>
      </c>
      <c r="B85" s="3464" t="s">
        <v>34</v>
      </c>
      <c r="C85" s="2508" t="s">
        <v>53</v>
      </c>
      <c r="D85" s="3472" t="s">
        <v>933</v>
      </c>
      <c r="E85" s="3466" t="s">
        <v>39</v>
      </c>
      <c r="F85" s="2443" t="s">
        <v>836</v>
      </c>
      <c r="G85" s="498" t="s">
        <v>35</v>
      </c>
      <c r="H85" s="2037">
        <f>I85+K85</f>
        <v>72</v>
      </c>
      <c r="I85" s="2038">
        <v>72</v>
      </c>
      <c r="J85" s="500"/>
      <c r="K85" s="1772"/>
      <c r="L85" s="569">
        <v>85</v>
      </c>
      <c r="M85" s="1813">
        <v>95</v>
      </c>
      <c r="N85" s="1878" t="s">
        <v>934</v>
      </c>
      <c r="O85" s="1400" t="s">
        <v>166</v>
      </c>
      <c r="P85" s="1400" t="s">
        <v>166</v>
      </c>
      <c r="Q85" s="1423">
        <v>25</v>
      </c>
    </row>
    <row r="86" spans="1:17">
      <c r="A86" s="2976"/>
      <c r="B86" s="2493"/>
      <c r="C86" s="2494"/>
      <c r="D86" s="3475"/>
      <c r="E86" s="3467"/>
      <c r="F86" s="2467"/>
      <c r="G86" s="1330"/>
      <c r="H86" s="1816"/>
      <c r="I86" s="1332"/>
      <c r="J86" s="1332"/>
      <c r="K86" s="1720"/>
      <c r="L86" s="1325"/>
      <c r="M86" s="1817"/>
      <c r="N86" s="1948" t="s">
        <v>935</v>
      </c>
      <c r="O86" s="1927" t="s">
        <v>52</v>
      </c>
      <c r="P86" s="1927" t="s">
        <v>52</v>
      </c>
      <c r="Q86" s="1820">
        <v>2</v>
      </c>
    </row>
    <row r="87" spans="1:17" ht="13.5" thickBot="1">
      <c r="A87" s="2977"/>
      <c r="B87" s="3465"/>
      <c r="C87" s="2509"/>
      <c r="D87" s="3473"/>
      <c r="E87" s="3468"/>
      <c r="F87" s="3476"/>
      <c r="G87" s="499" t="s">
        <v>12</v>
      </c>
      <c r="H87" s="1822">
        <f t="shared" ref="H87:M87" si="25">H85*1</f>
        <v>72</v>
      </c>
      <c r="I87" s="1822">
        <f t="shared" si="25"/>
        <v>72</v>
      </c>
      <c r="J87" s="1822">
        <f t="shared" si="25"/>
        <v>0</v>
      </c>
      <c r="K87" s="1783">
        <f t="shared" si="25"/>
        <v>0</v>
      </c>
      <c r="L87" s="1362">
        <f t="shared" si="25"/>
        <v>85</v>
      </c>
      <c r="M87" s="1359">
        <f t="shared" si="25"/>
        <v>95</v>
      </c>
      <c r="N87" s="1948" t="s">
        <v>936</v>
      </c>
      <c r="O87" s="1924" t="s">
        <v>173</v>
      </c>
      <c r="P87" s="1924" t="s">
        <v>937</v>
      </c>
      <c r="Q87" s="1925" t="s">
        <v>937</v>
      </c>
    </row>
    <row r="88" spans="1:17" ht="13.5" thickBot="1">
      <c r="A88" s="496" t="s">
        <v>11</v>
      </c>
      <c r="B88" s="503" t="s">
        <v>34</v>
      </c>
      <c r="C88" s="2960" t="s">
        <v>14</v>
      </c>
      <c r="D88" s="2426"/>
      <c r="E88" s="2426"/>
      <c r="F88" s="2426"/>
      <c r="G88" s="2961"/>
      <c r="H88" s="11">
        <f t="shared" ref="H88:M88" si="26">H84+H87</f>
        <v>72</v>
      </c>
      <c r="I88" s="11">
        <f t="shared" si="26"/>
        <v>72</v>
      </c>
      <c r="J88" s="11">
        <f t="shared" si="26"/>
        <v>0</v>
      </c>
      <c r="K88" s="1787">
        <f t="shared" si="26"/>
        <v>0</v>
      </c>
      <c r="L88" s="1788">
        <f t="shared" si="26"/>
        <v>85</v>
      </c>
      <c r="M88" s="1788">
        <f t="shared" si="26"/>
        <v>95</v>
      </c>
      <c r="N88" s="504"/>
      <c r="O88" s="505"/>
      <c r="P88" s="505"/>
      <c r="Q88" s="506"/>
    </row>
    <row r="89" spans="1:17" ht="13.5" thickBot="1">
      <c r="A89" s="496" t="s">
        <v>11</v>
      </c>
      <c r="B89" s="497" t="s">
        <v>53</v>
      </c>
      <c r="C89" s="3474" t="s">
        <v>938</v>
      </c>
      <c r="D89" s="2450"/>
      <c r="E89" s="2450"/>
      <c r="F89" s="2450"/>
      <c r="G89" s="2450"/>
      <c r="H89" s="2450"/>
      <c r="I89" s="2450"/>
      <c r="J89" s="2450"/>
      <c r="K89" s="2450"/>
      <c r="L89" s="2450"/>
      <c r="M89" s="2450"/>
      <c r="N89" s="2450"/>
      <c r="O89" s="2450"/>
      <c r="P89" s="2450"/>
      <c r="Q89" s="2461"/>
    </row>
    <row r="90" spans="1:17" ht="25.5">
      <c r="A90" s="2975" t="s">
        <v>11</v>
      </c>
      <c r="B90" s="3464" t="s">
        <v>53</v>
      </c>
      <c r="C90" s="2508" t="s">
        <v>11</v>
      </c>
      <c r="D90" s="2439" t="s">
        <v>939</v>
      </c>
      <c r="E90" s="3466" t="s">
        <v>940</v>
      </c>
      <c r="F90" s="2515" t="s">
        <v>836</v>
      </c>
      <c r="G90" s="498" t="s">
        <v>35</v>
      </c>
      <c r="H90" s="545">
        <f>I90+K90</f>
        <v>848</v>
      </c>
      <c r="I90" s="500">
        <v>848</v>
      </c>
      <c r="J90" s="500">
        <v>564.79999999999995</v>
      </c>
      <c r="K90" s="1772">
        <v>0</v>
      </c>
      <c r="L90" s="1813">
        <v>840</v>
      </c>
      <c r="M90" s="569">
        <v>925</v>
      </c>
      <c r="N90" s="1919" t="s">
        <v>941</v>
      </c>
      <c r="O90" s="1815" t="s">
        <v>942</v>
      </c>
      <c r="P90" s="1815" t="s">
        <v>943</v>
      </c>
      <c r="Q90" s="1423">
        <v>440</v>
      </c>
    </row>
    <row r="91" spans="1:17">
      <c r="A91" s="2976"/>
      <c r="B91" s="2493"/>
      <c r="C91" s="2494"/>
      <c r="D91" s="2464"/>
      <c r="E91" s="3467"/>
      <c r="F91" s="2519"/>
      <c r="G91" s="1949" t="s">
        <v>944</v>
      </c>
      <c r="H91" s="1844">
        <f>I91+K91</f>
        <v>0</v>
      </c>
      <c r="I91" s="1950">
        <v>0</v>
      </c>
      <c r="J91" s="1950">
        <v>0</v>
      </c>
      <c r="K91" s="1951">
        <v>0</v>
      </c>
      <c r="L91" s="1952"/>
      <c r="M91" s="1953"/>
      <c r="N91" s="1954"/>
      <c r="O91" s="1955"/>
      <c r="P91" s="1955"/>
      <c r="Q91" s="1956"/>
    </row>
    <row r="92" spans="1:17">
      <c r="A92" s="2976"/>
      <c r="B92" s="2493"/>
      <c r="C92" s="2494"/>
      <c r="D92" s="2464"/>
      <c r="E92" s="3467"/>
      <c r="F92" s="2519"/>
      <c r="G92" s="177" t="s">
        <v>170</v>
      </c>
      <c r="H92" s="1835">
        <f>I92+K92</f>
        <v>145</v>
      </c>
      <c r="I92" s="1835">
        <v>136.30000000000001</v>
      </c>
      <c r="J92" s="1835">
        <v>0</v>
      </c>
      <c r="K92" s="1957">
        <v>8.6999999999999993</v>
      </c>
      <c r="L92" s="1839">
        <v>150</v>
      </c>
      <c r="M92" s="1838">
        <v>165</v>
      </c>
      <c r="N92" s="1954"/>
      <c r="O92" s="1955"/>
      <c r="P92" s="1955"/>
      <c r="Q92" s="1956"/>
    </row>
    <row r="93" spans="1:17" ht="13.5" thickBot="1">
      <c r="A93" s="2977"/>
      <c r="B93" s="3465"/>
      <c r="C93" s="2509"/>
      <c r="D93" s="2440"/>
      <c r="E93" s="3468"/>
      <c r="F93" s="2516"/>
      <c r="G93" s="499" t="s">
        <v>12</v>
      </c>
      <c r="H93" s="1822">
        <f>SUM(H90:H92)</f>
        <v>993</v>
      </c>
      <c r="I93" s="1822">
        <f>I90+I92+I91</f>
        <v>984.3</v>
      </c>
      <c r="J93" s="1822">
        <f>J90+J92+J91</f>
        <v>564.79999999999995</v>
      </c>
      <c r="K93" s="1783">
        <f>K90+K92+K91</f>
        <v>8.6999999999999993</v>
      </c>
      <c r="L93" s="1359">
        <f>L90+L92+L91</f>
        <v>990</v>
      </c>
      <c r="M93" s="1362">
        <f>M90+M92+M91</f>
        <v>1090</v>
      </c>
      <c r="N93" s="1958"/>
      <c r="O93" s="1959"/>
      <c r="P93" s="1959"/>
      <c r="Q93" s="1960"/>
    </row>
    <row r="94" spans="1:17">
      <c r="A94" s="2975" t="s">
        <v>11</v>
      </c>
      <c r="B94" s="3464" t="s">
        <v>53</v>
      </c>
      <c r="C94" s="2508" t="s">
        <v>13</v>
      </c>
      <c r="D94" s="3472" t="s">
        <v>945</v>
      </c>
      <c r="E94" s="3466" t="s">
        <v>39</v>
      </c>
      <c r="F94" s="2515" t="s">
        <v>836</v>
      </c>
      <c r="G94" s="498" t="s">
        <v>35</v>
      </c>
      <c r="H94" s="1812"/>
      <c r="I94" s="500"/>
      <c r="J94" s="500"/>
      <c r="K94" s="1772"/>
      <c r="L94" s="569"/>
      <c r="M94" s="1813"/>
      <c r="N94" s="1878" t="s">
        <v>946</v>
      </c>
      <c r="O94" s="1815" t="s">
        <v>172</v>
      </c>
      <c r="P94" s="1815" t="s">
        <v>172</v>
      </c>
      <c r="Q94" s="1961">
        <v>5</v>
      </c>
    </row>
    <row r="95" spans="1:17" ht="13.5" thickBot="1">
      <c r="A95" s="2977"/>
      <c r="B95" s="3465"/>
      <c r="C95" s="2509"/>
      <c r="D95" s="3473"/>
      <c r="E95" s="3468"/>
      <c r="F95" s="2516"/>
      <c r="G95" s="499" t="s">
        <v>12</v>
      </c>
      <c r="H95" s="1822">
        <f>H94*1</f>
        <v>0</v>
      </c>
      <c r="I95" s="1370"/>
      <c r="J95" s="1370"/>
      <c r="K95" s="1360"/>
      <c r="L95" s="1362"/>
      <c r="M95" s="1359"/>
      <c r="N95" s="1962"/>
      <c r="O95" s="1963"/>
      <c r="P95" s="1963"/>
      <c r="Q95" s="1964"/>
    </row>
    <row r="96" spans="1:17">
      <c r="A96" s="2975" t="s">
        <v>11</v>
      </c>
      <c r="B96" s="3464" t="s">
        <v>53</v>
      </c>
      <c r="C96" s="2508" t="s">
        <v>33</v>
      </c>
      <c r="D96" s="2439" t="s">
        <v>947</v>
      </c>
      <c r="E96" s="3466" t="s">
        <v>39</v>
      </c>
      <c r="F96" s="2515" t="s">
        <v>836</v>
      </c>
      <c r="G96" s="498" t="s">
        <v>35</v>
      </c>
      <c r="H96" s="1812">
        <f>I96+K96</f>
        <v>0</v>
      </c>
      <c r="I96" s="500">
        <v>0</v>
      </c>
      <c r="J96" s="500">
        <v>0</v>
      </c>
      <c r="K96" s="1772">
        <v>0</v>
      </c>
      <c r="L96" s="1813">
        <v>0</v>
      </c>
      <c r="M96" s="569">
        <v>0</v>
      </c>
      <c r="N96" s="1965" t="s">
        <v>873</v>
      </c>
      <c r="O96" s="1400" t="s">
        <v>766</v>
      </c>
      <c r="P96" s="1400" t="s">
        <v>766</v>
      </c>
      <c r="Q96" s="1966">
        <v>5</v>
      </c>
    </row>
    <row r="97" spans="1:17">
      <c r="A97" s="2976"/>
      <c r="B97" s="2493"/>
      <c r="C97" s="2494"/>
      <c r="D97" s="2464"/>
      <c r="E97" s="3467"/>
      <c r="F97" s="2519"/>
      <c r="G97" s="1330"/>
      <c r="H97" s="1816"/>
      <c r="I97" s="1332"/>
      <c r="J97" s="1332"/>
      <c r="K97" s="1720"/>
      <c r="L97" s="1817"/>
      <c r="M97" s="1325"/>
      <c r="N97" s="1821"/>
      <c r="O97" s="1927"/>
      <c r="P97" s="1927"/>
      <c r="Q97" s="1931"/>
    </row>
    <row r="98" spans="1:17" ht="13.5" thickBot="1">
      <c r="A98" s="2977"/>
      <c r="B98" s="3465"/>
      <c r="C98" s="2509"/>
      <c r="D98" s="2440"/>
      <c r="E98" s="3468"/>
      <c r="F98" s="2516"/>
      <c r="G98" s="499" t="s">
        <v>12</v>
      </c>
      <c r="H98" s="1822">
        <f t="shared" ref="H98:M98" si="27">H96*1</f>
        <v>0</v>
      </c>
      <c r="I98" s="1822">
        <f t="shared" si="27"/>
        <v>0</v>
      </c>
      <c r="J98" s="1822">
        <f t="shared" si="27"/>
        <v>0</v>
      </c>
      <c r="K98" s="1783">
        <f t="shared" si="27"/>
        <v>0</v>
      </c>
      <c r="L98" s="1359">
        <f t="shared" si="27"/>
        <v>0</v>
      </c>
      <c r="M98" s="1362">
        <f t="shared" si="27"/>
        <v>0</v>
      </c>
      <c r="N98" s="1922"/>
      <c r="O98" s="1924"/>
      <c r="P98" s="1924"/>
      <c r="Q98" s="1925"/>
    </row>
    <row r="99" spans="1:17">
      <c r="A99" s="2975" t="s">
        <v>11</v>
      </c>
      <c r="B99" s="3464" t="s">
        <v>53</v>
      </c>
      <c r="C99" s="2508" t="s">
        <v>36</v>
      </c>
      <c r="D99" s="2439" t="s">
        <v>948</v>
      </c>
      <c r="E99" s="3466" t="s">
        <v>39</v>
      </c>
      <c r="F99" s="1189" t="s">
        <v>836</v>
      </c>
      <c r="G99" s="498" t="s">
        <v>35</v>
      </c>
      <c r="H99" s="1812">
        <f>I99+K99</f>
        <v>8</v>
      </c>
      <c r="I99" s="500">
        <v>8</v>
      </c>
      <c r="J99" s="500"/>
      <c r="K99" s="1772"/>
      <c r="L99" s="1813">
        <v>10</v>
      </c>
      <c r="M99" s="569">
        <v>12</v>
      </c>
      <c r="N99" s="3469" t="s">
        <v>949</v>
      </c>
      <c r="O99" s="1400" t="s">
        <v>690</v>
      </c>
      <c r="P99" s="1400" t="s">
        <v>690</v>
      </c>
      <c r="Q99" s="691">
        <v>12</v>
      </c>
    </row>
    <row r="100" spans="1:17">
      <c r="A100" s="2976"/>
      <c r="B100" s="2493"/>
      <c r="C100" s="2494"/>
      <c r="D100" s="2464"/>
      <c r="E100" s="3467"/>
      <c r="F100" s="1188"/>
      <c r="G100" s="1330"/>
      <c r="H100" s="1816"/>
      <c r="I100" s="1332"/>
      <c r="J100" s="1332"/>
      <c r="K100" s="1720"/>
      <c r="L100" s="1817"/>
      <c r="M100" s="1325"/>
      <c r="N100" s="3470"/>
      <c r="O100" s="1927"/>
      <c r="P100" s="1927"/>
      <c r="Q100" s="1931"/>
    </row>
    <row r="101" spans="1:17" ht="13.5" thickBot="1">
      <c r="A101" s="2977"/>
      <c r="B101" s="3465"/>
      <c r="C101" s="2509"/>
      <c r="D101" s="2440"/>
      <c r="E101" s="3468"/>
      <c r="F101" s="1188"/>
      <c r="G101" s="499" t="s">
        <v>12</v>
      </c>
      <c r="H101" s="1822">
        <f t="shared" ref="H101:M101" si="28">H99*1</f>
        <v>8</v>
      </c>
      <c r="I101" s="1822">
        <f t="shared" si="28"/>
        <v>8</v>
      </c>
      <c r="J101" s="1822">
        <f t="shared" si="28"/>
        <v>0</v>
      </c>
      <c r="K101" s="1783">
        <f t="shared" si="28"/>
        <v>0</v>
      </c>
      <c r="L101" s="1359">
        <f t="shared" si="28"/>
        <v>10</v>
      </c>
      <c r="M101" s="1362">
        <f t="shared" si="28"/>
        <v>12</v>
      </c>
      <c r="N101" s="3471"/>
      <c r="O101" s="1924"/>
      <c r="P101" s="1924"/>
      <c r="Q101" s="1925"/>
    </row>
    <row r="102" spans="1:17" ht="13.5" thickBot="1">
      <c r="A102" s="496" t="s">
        <v>11</v>
      </c>
      <c r="B102" s="503" t="s">
        <v>53</v>
      </c>
      <c r="C102" s="2960" t="s">
        <v>14</v>
      </c>
      <c r="D102" s="2426"/>
      <c r="E102" s="2426"/>
      <c r="F102" s="2426"/>
      <c r="G102" s="2961"/>
      <c r="H102" s="11">
        <f t="shared" ref="H102:M102" si="29">H93+H95+H98+H101</f>
        <v>1001</v>
      </c>
      <c r="I102" s="11">
        <f t="shared" si="29"/>
        <v>992.3</v>
      </c>
      <c r="J102" s="11">
        <f t="shared" si="29"/>
        <v>564.79999999999995</v>
      </c>
      <c r="K102" s="11">
        <f t="shared" si="29"/>
        <v>8.6999999999999993</v>
      </c>
      <c r="L102" s="11">
        <f t="shared" si="29"/>
        <v>1000</v>
      </c>
      <c r="M102" s="11">
        <f t="shared" si="29"/>
        <v>1102</v>
      </c>
      <c r="N102" s="549"/>
      <c r="O102" s="518"/>
      <c r="P102" s="518"/>
      <c r="Q102" s="519"/>
    </row>
    <row r="103" spans="1:17" ht="13.5" thickBot="1">
      <c r="A103" s="507" t="s">
        <v>11</v>
      </c>
      <c r="B103" s="2427" t="s">
        <v>56</v>
      </c>
      <c r="C103" s="2428"/>
      <c r="D103" s="2428"/>
      <c r="E103" s="2428"/>
      <c r="F103" s="2428"/>
      <c r="G103" s="3462"/>
      <c r="H103" s="1406">
        <f t="shared" ref="H103:M103" si="30">H45+H67+H80+H88+H102</f>
        <v>5302.9</v>
      </c>
      <c r="I103" s="1406">
        <f t="shared" si="30"/>
        <v>5267.2</v>
      </c>
      <c r="J103" s="1406">
        <f t="shared" si="30"/>
        <v>4045.4000000000005</v>
      </c>
      <c r="K103" s="1406">
        <f t="shared" si="30"/>
        <v>35.700000000000003</v>
      </c>
      <c r="L103" s="1406">
        <f t="shared" si="30"/>
        <v>5096</v>
      </c>
      <c r="M103" s="1406">
        <f t="shared" si="30"/>
        <v>5515</v>
      </c>
      <c r="N103" s="510"/>
      <c r="O103" s="510"/>
      <c r="P103" s="510"/>
      <c r="Q103" s="511"/>
    </row>
    <row r="104" spans="1:17" ht="13.5" thickBot="1">
      <c r="A104" s="12" t="s">
        <v>11</v>
      </c>
      <c r="B104" s="2962" t="s">
        <v>15</v>
      </c>
      <c r="C104" s="2429"/>
      <c r="D104" s="2429"/>
      <c r="E104" s="2429"/>
      <c r="F104" s="2429"/>
      <c r="G104" s="2429"/>
      <c r="H104" s="1446">
        <f t="shared" ref="H104:M104" si="31">H103</f>
        <v>5302.9</v>
      </c>
      <c r="I104" s="1445">
        <f t="shared" si="31"/>
        <v>5267.2</v>
      </c>
      <c r="J104" s="1445">
        <f t="shared" si="31"/>
        <v>4045.4000000000005</v>
      </c>
      <c r="K104" s="1446">
        <f t="shared" si="31"/>
        <v>35.700000000000003</v>
      </c>
      <c r="L104" s="1446">
        <f t="shared" si="31"/>
        <v>5096</v>
      </c>
      <c r="M104" s="1446">
        <f t="shared" si="31"/>
        <v>5515</v>
      </c>
      <c r="N104" s="2963"/>
      <c r="O104" s="2964"/>
      <c r="P104" s="2964"/>
      <c r="Q104" s="2965"/>
    </row>
    <row r="105" spans="1:17">
      <c r="A105" s="488"/>
      <c r="B105" s="489"/>
      <c r="C105" s="489"/>
      <c r="D105" s="489"/>
      <c r="E105" s="489"/>
      <c r="F105" s="489"/>
      <c r="G105" s="489"/>
      <c r="H105" s="489"/>
      <c r="I105" s="491"/>
      <c r="J105" s="491"/>
      <c r="K105" s="491"/>
      <c r="L105" s="491"/>
      <c r="M105" s="491"/>
      <c r="N105" s="178"/>
      <c r="O105" s="491"/>
      <c r="P105" s="491"/>
      <c r="Q105" s="491"/>
    </row>
    <row r="106" spans="1:17" ht="16.5" thickBot="1">
      <c r="A106" s="488"/>
      <c r="B106" s="489"/>
      <c r="C106" s="489"/>
      <c r="D106" s="3463" t="s">
        <v>16</v>
      </c>
      <c r="E106" s="3463"/>
      <c r="F106" s="3463"/>
      <c r="G106" s="3463"/>
      <c r="H106" s="491"/>
      <c r="I106" s="1967"/>
      <c r="J106" s="1967"/>
      <c r="K106" s="1967"/>
      <c r="L106" s="1967"/>
      <c r="M106" s="1967"/>
      <c r="N106" s="178"/>
      <c r="O106" s="491"/>
      <c r="P106" s="491"/>
      <c r="Q106" s="491"/>
    </row>
    <row r="107" spans="1:17" ht="40.15" customHeight="1" thickBot="1">
      <c r="A107" s="487"/>
      <c r="B107" s="487"/>
      <c r="C107" s="2415" t="s">
        <v>17</v>
      </c>
      <c r="D107" s="2792"/>
      <c r="E107" s="2792"/>
      <c r="F107" s="2792"/>
      <c r="G107" s="2793"/>
      <c r="H107" s="2966" t="s">
        <v>713</v>
      </c>
      <c r="I107" s="2967"/>
      <c r="J107" s="2967"/>
      <c r="K107" s="2968"/>
      <c r="L107" s="513"/>
      <c r="M107" s="513"/>
      <c r="N107" s="487"/>
      <c r="O107" s="537"/>
      <c r="P107" s="487"/>
      <c r="Q107" s="487"/>
    </row>
    <row r="108" spans="1:17" ht="13.5" thickBot="1">
      <c r="A108" s="487"/>
      <c r="B108" s="487"/>
      <c r="C108" s="2969" t="s">
        <v>18</v>
      </c>
      <c r="D108" s="2970"/>
      <c r="E108" s="2970"/>
      <c r="F108" s="2970"/>
      <c r="G108" s="2971"/>
      <c r="H108" s="2408">
        <f>H109+H110+H111+H112+H113</f>
        <v>5302.9</v>
      </c>
      <c r="I108" s="2409"/>
      <c r="J108" s="2409"/>
      <c r="K108" s="2410"/>
      <c r="L108" s="513"/>
      <c r="M108" s="513"/>
      <c r="N108" s="487"/>
      <c r="O108" s="537"/>
      <c r="P108" s="487"/>
      <c r="Q108" s="487"/>
    </row>
    <row r="109" spans="1:17">
      <c r="A109" s="487"/>
      <c r="B109" s="487"/>
      <c r="C109" s="2916" t="s">
        <v>57</v>
      </c>
      <c r="D109" s="2917"/>
      <c r="E109" s="2917"/>
      <c r="F109" s="2917"/>
      <c r="G109" s="2918"/>
      <c r="H109" s="2919">
        <v>4847.3999999999996</v>
      </c>
      <c r="I109" s="2920"/>
      <c r="J109" s="2920"/>
      <c r="K109" s="2921"/>
      <c r="L109" s="513"/>
      <c r="M109" s="513"/>
      <c r="N109" s="487"/>
      <c r="O109" s="537"/>
      <c r="P109" s="487"/>
      <c r="Q109" s="487"/>
    </row>
    <row r="110" spans="1:17">
      <c r="A110" s="487"/>
      <c r="B110" s="487"/>
      <c r="C110" s="2411" t="s">
        <v>58</v>
      </c>
      <c r="D110" s="2958"/>
      <c r="E110" s="2958"/>
      <c r="F110" s="2958"/>
      <c r="G110" s="2959"/>
      <c r="H110" s="2396">
        <v>0</v>
      </c>
      <c r="I110" s="2386"/>
      <c r="J110" s="2386"/>
      <c r="K110" s="2387"/>
      <c r="L110" s="513"/>
      <c r="M110" s="513"/>
      <c r="N110" s="487"/>
      <c r="O110" s="537"/>
      <c r="P110" s="487"/>
      <c r="Q110" s="487"/>
    </row>
    <row r="111" spans="1:17">
      <c r="A111" s="487"/>
      <c r="B111" s="487"/>
      <c r="C111" s="2411" t="s">
        <v>171</v>
      </c>
      <c r="D111" s="2958"/>
      <c r="E111" s="2958"/>
      <c r="F111" s="2958"/>
      <c r="G111" s="2959"/>
      <c r="H111" s="2396">
        <v>455.5</v>
      </c>
      <c r="I111" s="2386"/>
      <c r="J111" s="2386"/>
      <c r="K111" s="2387"/>
      <c r="L111" s="513"/>
      <c r="M111" s="513"/>
      <c r="N111" s="487"/>
      <c r="O111" s="537"/>
      <c r="P111" s="487"/>
      <c r="Q111" s="487"/>
    </row>
    <row r="112" spans="1:17">
      <c r="A112" s="487"/>
      <c r="B112" s="487"/>
      <c r="C112" s="2411" t="s">
        <v>950</v>
      </c>
      <c r="D112" s="2958"/>
      <c r="E112" s="2958"/>
      <c r="F112" s="2958"/>
      <c r="G112" s="2959"/>
      <c r="H112" s="2396">
        <v>0</v>
      </c>
      <c r="I112" s="2386"/>
      <c r="J112" s="2386"/>
      <c r="K112" s="2387"/>
      <c r="L112" s="513"/>
      <c r="M112" s="513"/>
      <c r="N112" s="487"/>
      <c r="O112" s="537"/>
      <c r="P112" s="487"/>
      <c r="Q112" s="487"/>
    </row>
    <row r="113" spans="1:17">
      <c r="A113" s="487"/>
      <c r="B113" s="487"/>
      <c r="C113" s="2411" t="s">
        <v>951</v>
      </c>
      <c r="D113" s="2958"/>
      <c r="E113" s="2958"/>
      <c r="F113" s="2958"/>
      <c r="G113" s="2959"/>
      <c r="H113" s="2396">
        <v>0</v>
      </c>
      <c r="I113" s="2386"/>
      <c r="J113" s="2386"/>
      <c r="K113" s="2387"/>
      <c r="L113" s="513"/>
      <c r="M113" s="513"/>
      <c r="N113" s="487"/>
      <c r="O113" s="537"/>
      <c r="P113" s="487"/>
      <c r="Q113" s="487"/>
    </row>
    <row r="114" spans="1:17">
      <c r="A114" s="487"/>
      <c r="B114" s="487"/>
      <c r="C114" s="2411" t="s">
        <v>59</v>
      </c>
      <c r="D114" s="2958"/>
      <c r="E114" s="2958"/>
      <c r="F114" s="2958"/>
      <c r="G114" s="2959"/>
      <c r="H114" s="2396"/>
      <c r="I114" s="2386"/>
      <c r="J114" s="2386"/>
      <c r="K114" s="2387"/>
      <c r="L114" s="513"/>
      <c r="M114" s="513"/>
      <c r="N114" s="487"/>
      <c r="O114" s="537"/>
      <c r="P114" s="487"/>
      <c r="Q114" s="487"/>
    </row>
    <row r="115" spans="1:17" ht="13.5" thickBot="1">
      <c r="A115" s="487"/>
      <c r="B115" s="487"/>
      <c r="C115" s="3457" t="s">
        <v>60</v>
      </c>
      <c r="D115" s="3458"/>
      <c r="E115" s="3458"/>
      <c r="F115" s="3458"/>
      <c r="G115" s="3459"/>
      <c r="H115" s="3219"/>
      <c r="I115" s="3460"/>
      <c r="J115" s="3460"/>
      <c r="K115" s="3461"/>
      <c r="L115" s="513"/>
      <c r="M115" s="513"/>
      <c r="N115" s="487"/>
      <c r="O115" s="537"/>
      <c r="P115" s="487"/>
      <c r="Q115" s="487"/>
    </row>
    <row r="116" spans="1:17" ht="13.5" thickBot="1">
      <c r="A116" s="487"/>
      <c r="B116" s="487"/>
      <c r="C116" s="2969" t="s">
        <v>19</v>
      </c>
      <c r="D116" s="2970"/>
      <c r="E116" s="2970"/>
      <c r="F116" s="2970"/>
      <c r="G116" s="2971"/>
      <c r="H116" s="2408">
        <f>H117*1</f>
        <v>0</v>
      </c>
      <c r="I116" s="2409"/>
      <c r="J116" s="2409"/>
      <c r="K116" s="2410"/>
      <c r="L116" s="513"/>
      <c r="M116" s="513"/>
      <c r="N116" s="487"/>
      <c r="O116" s="537"/>
      <c r="P116" s="487"/>
      <c r="Q116" s="487"/>
    </row>
    <row r="117" spans="1:17" ht="13.5" thickBot="1">
      <c r="A117" s="487"/>
      <c r="B117" s="487"/>
      <c r="C117" s="3447" t="s">
        <v>61</v>
      </c>
      <c r="D117" s="3448"/>
      <c r="E117" s="3448"/>
      <c r="F117" s="3448"/>
      <c r="G117" s="3449"/>
      <c r="H117" s="3450">
        <v>0</v>
      </c>
      <c r="I117" s="3451"/>
      <c r="J117" s="3451"/>
      <c r="K117" s="3452"/>
      <c r="L117" s="513"/>
      <c r="M117" s="513"/>
      <c r="N117" s="487"/>
      <c r="O117" s="537"/>
      <c r="P117" s="487"/>
      <c r="Q117" s="487"/>
    </row>
    <row r="118" spans="1:17" ht="13.5" thickBot="1">
      <c r="A118" s="487"/>
      <c r="B118" s="487"/>
      <c r="C118" s="3453" t="s">
        <v>20</v>
      </c>
      <c r="D118" s="3454"/>
      <c r="E118" s="3454"/>
      <c r="F118" s="3454"/>
      <c r="G118" s="3455"/>
      <c r="H118" s="3456">
        <f>H116+H108</f>
        <v>5302.9</v>
      </c>
      <c r="I118" s="2391"/>
      <c r="J118" s="2391"/>
      <c r="K118" s="2392"/>
      <c r="L118" s="487"/>
      <c r="M118" s="487"/>
      <c r="N118" s="487"/>
      <c r="O118" s="537"/>
      <c r="P118" s="487"/>
      <c r="Q118" s="487"/>
    </row>
  </sheetData>
  <mergeCells count="222">
    <mergeCell ref="D3:Q3"/>
    <mergeCell ref="A4:A6"/>
    <mergeCell ref="B4:B6"/>
    <mergeCell ref="C4:C6"/>
    <mergeCell ref="D4:D6"/>
    <mergeCell ref="E4:E6"/>
    <mergeCell ref="F4:F6"/>
    <mergeCell ref="G4:G6"/>
    <mergeCell ref="H4:K4"/>
    <mergeCell ref="L4:L6"/>
    <mergeCell ref="B7:Q7"/>
    <mergeCell ref="C8:Q8"/>
    <mergeCell ref="A9:A12"/>
    <mergeCell ref="B9:B12"/>
    <mergeCell ref="C9:C12"/>
    <mergeCell ref="D9:D12"/>
    <mergeCell ref="E9:E12"/>
    <mergeCell ref="F9:F12"/>
    <mergeCell ref="M4:M6"/>
    <mergeCell ref="N4:Q4"/>
    <mergeCell ref="H5:H6"/>
    <mergeCell ref="I5:J5"/>
    <mergeCell ref="K5:K6"/>
    <mergeCell ref="N5:N6"/>
    <mergeCell ref="O5:Q5"/>
    <mergeCell ref="A17:A21"/>
    <mergeCell ref="B17:B21"/>
    <mergeCell ref="C17:C21"/>
    <mergeCell ref="D17:D21"/>
    <mergeCell ref="E17:E21"/>
    <mergeCell ref="F17:F21"/>
    <mergeCell ref="A13:A16"/>
    <mergeCell ref="B13:B16"/>
    <mergeCell ref="C13:C16"/>
    <mergeCell ref="D13:D16"/>
    <mergeCell ref="E13:E16"/>
    <mergeCell ref="F13:F16"/>
    <mergeCell ref="A26:A29"/>
    <mergeCell ref="B26:B29"/>
    <mergeCell ref="C26:C29"/>
    <mergeCell ref="D26:D29"/>
    <mergeCell ref="E26:E29"/>
    <mergeCell ref="F26:F29"/>
    <mergeCell ref="A22:A25"/>
    <mergeCell ref="B22:B25"/>
    <mergeCell ref="C22:C25"/>
    <mergeCell ref="D22:D25"/>
    <mergeCell ref="E22:E25"/>
    <mergeCell ref="F22:F25"/>
    <mergeCell ref="A32:A35"/>
    <mergeCell ref="B32:B35"/>
    <mergeCell ref="C32:C35"/>
    <mergeCell ref="D32:D35"/>
    <mergeCell ref="E32:E35"/>
    <mergeCell ref="F32:F35"/>
    <mergeCell ref="A30:A31"/>
    <mergeCell ref="B30:B31"/>
    <mergeCell ref="C30:C31"/>
    <mergeCell ref="D30:D31"/>
    <mergeCell ref="E30:E31"/>
    <mergeCell ref="F30:F31"/>
    <mergeCell ref="A39:A40"/>
    <mergeCell ref="B39:B40"/>
    <mergeCell ref="C39:C40"/>
    <mergeCell ref="D39:D40"/>
    <mergeCell ref="E39:E40"/>
    <mergeCell ref="F39:F40"/>
    <mergeCell ref="A36:A38"/>
    <mergeCell ref="B36:B38"/>
    <mergeCell ref="C36:C38"/>
    <mergeCell ref="D36:D38"/>
    <mergeCell ref="E36:E38"/>
    <mergeCell ref="F36:F38"/>
    <mergeCell ref="C45:G45"/>
    <mergeCell ref="C46:Q46"/>
    <mergeCell ref="A47:A50"/>
    <mergeCell ref="B47:B50"/>
    <mergeCell ref="C47:C50"/>
    <mergeCell ref="D47:D50"/>
    <mergeCell ref="E47:E50"/>
    <mergeCell ref="F47:F50"/>
    <mergeCell ref="A41:A44"/>
    <mergeCell ref="B41:B44"/>
    <mergeCell ref="C41:C44"/>
    <mergeCell ref="D41:D44"/>
    <mergeCell ref="E41:E44"/>
    <mergeCell ref="F41:F44"/>
    <mergeCell ref="Q52:Q53"/>
    <mergeCell ref="A54:A55"/>
    <mergeCell ref="B54:B55"/>
    <mergeCell ref="C54:C55"/>
    <mergeCell ref="D54:D55"/>
    <mergeCell ref="E54:E55"/>
    <mergeCell ref="F54:F55"/>
    <mergeCell ref="A51:A53"/>
    <mergeCell ref="B51:B53"/>
    <mergeCell ref="C51:C53"/>
    <mergeCell ref="D51:D53"/>
    <mergeCell ref="E51:E53"/>
    <mergeCell ref="F51:F53"/>
    <mergeCell ref="A56:A58"/>
    <mergeCell ref="B56:B58"/>
    <mergeCell ref="C56:C58"/>
    <mergeCell ref="D56:D58"/>
    <mergeCell ref="E56:E58"/>
    <mergeCell ref="F56:F58"/>
    <mergeCell ref="N52:N53"/>
    <mergeCell ref="O52:O53"/>
    <mergeCell ref="P52:P53"/>
    <mergeCell ref="A61:A63"/>
    <mergeCell ref="B61:B63"/>
    <mergeCell ref="C61:C63"/>
    <mergeCell ref="D61:D63"/>
    <mergeCell ref="E61:E63"/>
    <mergeCell ref="F61:F63"/>
    <mergeCell ref="A59:A60"/>
    <mergeCell ref="B59:B60"/>
    <mergeCell ref="C59:C60"/>
    <mergeCell ref="D59:D60"/>
    <mergeCell ref="E59:E60"/>
    <mergeCell ref="F59:F60"/>
    <mergeCell ref="C67:G67"/>
    <mergeCell ref="C68:Q68"/>
    <mergeCell ref="A69:A72"/>
    <mergeCell ref="B69:B72"/>
    <mergeCell ref="C69:C72"/>
    <mergeCell ref="D69:D72"/>
    <mergeCell ref="E69:E72"/>
    <mergeCell ref="F69:F72"/>
    <mergeCell ref="A64:A66"/>
    <mergeCell ref="B64:B66"/>
    <mergeCell ref="C64:C66"/>
    <mergeCell ref="D64:D66"/>
    <mergeCell ref="E64:E66"/>
    <mergeCell ref="F64:F66"/>
    <mergeCell ref="A75:A76"/>
    <mergeCell ref="B75:B76"/>
    <mergeCell ref="C75:C76"/>
    <mergeCell ref="D75:D76"/>
    <mergeCell ref="E75:E76"/>
    <mergeCell ref="F75:F76"/>
    <mergeCell ref="A73:A74"/>
    <mergeCell ref="B73:B74"/>
    <mergeCell ref="C73:C74"/>
    <mergeCell ref="D73:D74"/>
    <mergeCell ref="E73:E74"/>
    <mergeCell ref="F73:F74"/>
    <mergeCell ref="C80:G80"/>
    <mergeCell ref="C81:Q81"/>
    <mergeCell ref="A82:A84"/>
    <mergeCell ref="B82:B84"/>
    <mergeCell ref="C82:C84"/>
    <mergeCell ref="D82:D84"/>
    <mergeCell ref="E82:E84"/>
    <mergeCell ref="F82:F84"/>
    <mergeCell ref="A77:A79"/>
    <mergeCell ref="B77:B79"/>
    <mergeCell ref="C77:C79"/>
    <mergeCell ref="D77:D79"/>
    <mergeCell ref="E77:E79"/>
    <mergeCell ref="F77:F79"/>
    <mergeCell ref="C88:G88"/>
    <mergeCell ref="C89:Q89"/>
    <mergeCell ref="A90:A93"/>
    <mergeCell ref="B90:B93"/>
    <mergeCell ref="C90:C93"/>
    <mergeCell ref="D90:D93"/>
    <mergeCell ref="E90:E93"/>
    <mergeCell ref="F90:F93"/>
    <mergeCell ref="A85:A87"/>
    <mergeCell ref="B85:B87"/>
    <mergeCell ref="C85:C87"/>
    <mergeCell ref="D85:D87"/>
    <mergeCell ref="E85:E87"/>
    <mergeCell ref="F85:F87"/>
    <mergeCell ref="A96:A98"/>
    <mergeCell ref="B96:B98"/>
    <mergeCell ref="C96:C98"/>
    <mergeCell ref="D96:D98"/>
    <mergeCell ref="E96:E98"/>
    <mergeCell ref="F96:F98"/>
    <mergeCell ref="A94:A95"/>
    <mergeCell ref="B94:B95"/>
    <mergeCell ref="C94:C95"/>
    <mergeCell ref="D94:D95"/>
    <mergeCell ref="E94:E95"/>
    <mergeCell ref="F94:F95"/>
    <mergeCell ref="C102:G102"/>
    <mergeCell ref="B103:G103"/>
    <mergeCell ref="B104:G104"/>
    <mergeCell ref="N104:Q104"/>
    <mergeCell ref="D106:G106"/>
    <mergeCell ref="C107:G107"/>
    <mergeCell ref="H107:K107"/>
    <mergeCell ref="A99:A101"/>
    <mergeCell ref="B99:B101"/>
    <mergeCell ref="C99:C101"/>
    <mergeCell ref="D99:D101"/>
    <mergeCell ref="E99:E101"/>
    <mergeCell ref="N99:N101"/>
    <mergeCell ref="C111:G111"/>
    <mergeCell ref="H111:K111"/>
    <mergeCell ref="C112:G112"/>
    <mergeCell ref="H112:K112"/>
    <mergeCell ref="C113:G113"/>
    <mergeCell ref="H113:K113"/>
    <mergeCell ref="C108:G108"/>
    <mergeCell ref="H108:K108"/>
    <mergeCell ref="C109:G109"/>
    <mergeCell ref="H109:K109"/>
    <mergeCell ref="C110:G110"/>
    <mergeCell ref="H110:K110"/>
    <mergeCell ref="C117:G117"/>
    <mergeCell ref="H117:K117"/>
    <mergeCell ref="C118:G118"/>
    <mergeCell ref="H118:K118"/>
    <mergeCell ref="C114:G114"/>
    <mergeCell ref="H114:K114"/>
    <mergeCell ref="C115:G115"/>
    <mergeCell ref="H115:K115"/>
    <mergeCell ref="C116:G116"/>
    <mergeCell ref="H116:K116"/>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14</vt:i4>
      </vt:variant>
    </vt:vector>
  </HeadingPairs>
  <TitlesOfParts>
    <vt:vector size="14" baseType="lpstr">
      <vt:lpstr>01</vt:lpstr>
      <vt:lpstr>02</vt:lpstr>
      <vt:lpstr>03</vt:lpstr>
      <vt:lpstr>05</vt:lpstr>
      <vt:lpstr>06</vt:lpstr>
      <vt:lpstr>08</vt:lpstr>
      <vt:lpstr>09</vt:lpstr>
      <vt:lpstr>10</vt:lpstr>
      <vt:lpstr>11</vt:lpstr>
      <vt:lpstr>12</vt:lpstr>
      <vt:lpstr>13</vt:lpstr>
      <vt:lpstr>15</vt:lpstr>
      <vt:lpstr>16</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Daiva Breivienė</cp:lastModifiedBy>
  <cp:lastPrinted>2020-09-11T10:29:59Z</cp:lastPrinted>
  <dcterms:created xsi:type="dcterms:W3CDTF">1996-10-14T23:33:28Z</dcterms:created>
  <dcterms:modified xsi:type="dcterms:W3CDTF">2020-09-14T08:32:31Z</dcterms:modified>
</cp:coreProperties>
</file>