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iva5\Desktop\My Documents\TARYBA\Sprendimai\2020\41-77\"/>
    </mc:Choice>
  </mc:AlternateContent>
  <bookViews>
    <workbookView xWindow="0" yWindow="0" windowWidth="28800" windowHeight="11835"/>
  </bookViews>
  <sheets>
    <sheet name="1priedas" sheetId="24" r:id="rId1"/>
    <sheet name="2 priedas" sheetId="22" r:id="rId2"/>
    <sheet name="3 priedas" sheetId="19" r:id="rId3"/>
    <sheet name="4 priedas" sheetId="25" r:id="rId4"/>
  </sheets>
  <definedNames>
    <definedName name="_xlnm.Print_Area" localSheetId="1">'2 priedas'!$A$1:$E$426</definedName>
    <definedName name="_xlnm.Print_Area" localSheetId="3">'4 priedas'!$A$1:$E$204</definedName>
    <definedName name="_xlnm.Print_Titles" localSheetId="0">'1priedas'!$8:$8</definedName>
    <definedName name="_xlnm.Print_Titles" localSheetId="1">'2 priedas'!$4:$6</definedName>
    <definedName name="_xlnm.Print_Titles" localSheetId="2">'3 priedas'!$5:$7</definedName>
    <definedName name="_xlnm.Print_Titles" localSheetId="3">'4 priedas'!$12:$14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65" i="22" l="1"/>
  <c r="D365" i="22"/>
  <c r="B365" i="22"/>
  <c r="C125" i="22"/>
  <c r="B125" i="22"/>
  <c r="B103" i="25" l="1"/>
  <c r="C106" i="25" l="1"/>
  <c r="C194" i="25" l="1"/>
  <c r="B20" i="24" l="1"/>
  <c r="C65" i="22"/>
  <c r="D65" i="22"/>
  <c r="E65" i="22"/>
  <c r="B65" i="22"/>
  <c r="C62" i="22"/>
  <c r="C64" i="22" s="1"/>
  <c r="D62" i="22"/>
  <c r="D64" i="22" s="1"/>
  <c r="E62" i="22"/>
  <c r="E64" i="22" s="1"/>
  <c r="B62" i="22"/>
  <c r="B64" i="22" s="1"/>
  <c r="E173" i="22" l="1"/>
  <c r="E169" i="22"/>
  <c r="B366" i="22" l="1"/>
  <c r="C352" i="22"/>
  <c r="D352" i="22"/>
  <c r="E352" i="22"/>
  <c r="B352" i="22"/>
  <c r="E359" i="22"/>
  <c r="E110" i="25" l="1"/>
  <c r="E425" i="22" l="1"/>
  <c r="C101" i="25" l="1"/>
  <c r="D101" i="25"/>
  <c r="E101" i="25"/>
  <c r="B46" i="25"/>
  <c r="B47" i="25"/>
  <c r="B99" i="25" l="1"/>
  <c r="E47" i="22" l="1"/>
  <c r="C414" i="22"/>
  <c r="B414" i="22"/>
  <c r="C405" i="22"/>
  <c r="D405" i="22"/>
  <c r="B405" i="22"/>
  <c r="C411" i="22"/>
  <c r="D411" i="22"/>
  <c r="B411" i="22"/>
  <c r="C403" i="22"/>
  <c r="D403" i="22"/>
  <c r="B403" i="22"/>
  <c r="E385" i="22"/>
  <c r="C359" i="22" l="1"/>
  <c r="D359" i="22"/>
  <c r="B359" i="22"/>
  <c r="D122" i="22" l="1"/>
  <c r="C24" i="22" l="1"/>
  <c r="D24" i="22"/>
  <c r="D424" i="22" s="1"/>
  <c r="B24" i="22"/>
  <c r="B26" i="24" l="1"/>
  <c r="B19" i="24" l="1"/>
  <c r="C401" i="22" l="1"/>
  <c r="C425" i="22" s="1"/>
  <c r="D401" i="22"/>
  <c r="D425" i="22" s="1"/>
  <c r="B401" i="22"/>
  <c r="B425" i="22" s="1"/>
  <c r="C374" i="22"/>
  <c r="D374" i="22"/>
  <c r="B374" i="22"/>
  <c r="E89" i="22" l="1"/>
  <c r="E86" i="22"/>
  <c r="E43" i="22" l="1"/>
  <c r="E46" i="22" s="1"/>
  <c r="C47" i="22" l="1"/>
  <c r="B47" i="22"/>
  <c r="B203" i="25" l="1"/>
  <c r="B192" i="25"/>
  <c r="B193" i="25"/>
  <c r="B191" i="25"/>
  <c r="B160" i="25"/>
  <c r="B161" i="25"/>
  <c r="B162" i="25"/>
  <c r="B163" i="25"/>
  <c r="B164" i="25"/>
  <c r="B165" i="25"/>
  <c r="B166" i="25"/>
  <c r="B167" i="25"/>
  <c r="B168" i="25"/>
  <c r="B169" i="25"/>
  <c r="B170" i="25"/>
  <c r="B171" i="25"/>
  <c r="B172" i="25"/>
  <c r="B173" i="25"/>
  <c r="B174" i="25"/>
  <c r="B175" i="25"/>
  <c r="B176" i="25"/>
  <c r="B177" i="25"/>
  <c r="B178" i="25"/>
  <c r="B179" i="25"/>
  <c r="B180" i="25"/>
  <c r="B181" i="25"/>
  <c r="B182" i="25"/>
  <c r="B183" i="25"/>
  <c r="B184" i="25"/>
  <c r="B185" i="25"/>
  <c r="B186" i="25"/>
  <c r="B187" i="25"/>
  <c r="B188" i="25"/>
  <c r="B140" i="25"/>
  <c r="B141" i="25"/>
  <c r="B142" i="25"/>
  <c r="B143" i="25"/>
  <c r="B144" i="25"/>
  <c r="B145" i="25"/>
  <c r="B146" i="25"/>
  <c r="B147" i="25"/>
  <c r="B148" i="25"/>
  <c r="B149" i="25"/>
  <c r="B150" i="25"/>
  <c r="B151" i="25"/>
  <c r="B152" i="25"/>
  <c r="B153" i="25"/>
  <c r="B154" i="25"/>
  <c r="B155" i="25"/>
  <c r="B156" i="25"/>
  <c r="B157" i="25"/>
  <c r="B158" i="25"/>
  <c r="B159" i="25"/>
  <c r="B137" i="25"/>
  <c r="B134" i="25"/>
  <c r="B128" i="25"/>
  <c r="B129" i="25"/>
  <c r="B130" i="25"/>
  <c r="B131" i="25"/>
  <c r="B132" i="25"/>
  <c r="B133" i="25"/>
  <c r="B127" i="25"/>
  <c r="B124" i="25"/>
  <c r="B121" i="25"/>
  <c r="B120" i="25"/>
  <c r="B109" i="25"/>
  <c r="B108" i="25"/>
  <c r="B105" i="25"/>
  <c r="B104" i="25"/>
  <c r="B48" i="25"/>
  <c r="B49" i="25"/>
  <c r="B50" i="25"/>
  <c r="B51" i="25"/>
  <c r="B52" i="25"/>
  <c r="B53" i="25"/>
  <c r="B54" i="25"/>
  <c r="B55" i="25"/>
  <c r="B56" i="25"/>
  <c r="B57" i="25"/>
  <c r="B58" i="25"/>
  <c r="B59" i="25"/>
  <c r="B60" i="25"/>
  <c r="B61" i="25"/>
  <c r="B62" i="25"/>
  <c r="B63" i="25"/>
  <c r="B64" i="25"/>
  <c r="B65" i="25"/>
  <c r="B66" i="25"/>
  <c r="B67" i="25"/>
  <c r="B68" i="25"/>
  <c r="B69" i="25"/>
  <c r="B70" i="25"/>
  <c r="B71" i="25"/>
  <c r="B72" i="25"/>
  <c r="B73" i="25"/>
  <c r="B74" i="25"/>
  <c r="B75" i="25"/>
  <c r="B76" i="25"/>
  <c r="B77" i="25"/>
  <c r="B78" i="25"/>
  <c r="B79" i="25"/>
  <c r="B80" i="25"/>
  <c r="B81" i="25"/>
  <c r="B82" i="25"/>
  <c r="B83" i="25"/>
  <c r="B84" i="25"/>
  <c r="B85" i="25"/>
  <c r="B86" i="25"/>
  <c r="B87" i="25"/>
  <c r="B88" i="25"/>
  <c r="B89" i="25"/>
  <c r="B90" i="25"/>
  <c r="B91" i="25"/>
  <c r="B92" i="25"/>
  <c r="B93" i="25"/>
  <c r="B94" i="25"/>
  <c r="B95" i="25"/>
  <c r="B96" i="25"/>
  <c r="B97" i="25"/>
  <c r="B98" i="25"/>
  <c r="B100" i="25"/>
  <c r="B43" i="25"/>
  <c r="B35" i="25"/>
  <c r="B36" i="25"/>
  <c r="B37" i="25"/>
  <c r="B38" i="25"/>
  <c r="B39" i="25"/>
  <c r="B40" i="25"/>
  <c r="B34" i="25"/>
  <c r="B31" i="25"/>
  <c r="B28" i="25"/>
  <c r="B25" i="25"/>
  <c r="B22" i="25"/>
  <c r="B19" i="25"/>
  <c r="B16" i="25"/>
  <c r="B106" i="25" l="1"/>
  <c r="B194" i="25"/>
  <c r="B101" i="25"/>
  <c r="C204" i="25"/>
  <c r="C81" i="22" l="1"/>
  <c r="E81" i="22"/>
  <c r="C43" i="22" l="1"/>
  <c r="C46" i="22" s="1"/>
  <c r="B43" i="22"/>
  <c r="B46" i="22" s="1"/>
  <c r="C48" i="22"/>
  <c r="C424" i="22" s="1"/>
  <c r="B48" i="22"/>
  <c r="B424" i="22" s="1"/>
  <c r="C362" i="22" l="1"/>
  <c r="D362" i="22"/>
  <c r="E362" i="22"/>
  <c r="B362" i="22"/>
  <c r="C324" i="22"/>
  <c r="D324" i="22"/>
  <c r="B324" i="22"/>
  <c r="C364" i="22"/>
  <c r="D364" i="22"/>
  <c r="E364" i="22"/>
  <c r="B364" i="22"/>
  <c r="E304" i="22"/>
  <c r="E300" i="22"/>
  <c r="E261" i="22"/>
  <c r="C249" i="22"/>
  <c r="E209" i="22"/>
  <c r="E205" i="22"/>
  <c r="E197" i="22"/>
  <c r="E189" i="22"/>
  <c r="E161" i="22"/>
  <c r="E141" i="22"/>
  <c r="C138" i="25" l="1"/>
  <c r="B138" i="25"/>
  <c r="C400" i="22" l="1"/>
  <c r="D400" i="22"/>
  <c r="B400" i="22"/>
  <c r="B9" i="19" l="1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B30" i="19"/>
  <c r="B31" i="19"/>
  <c r="B32" i="19"/>
  <c r="B33" i="19"/>
  <c r="B34" i="19"/>
  <c r="B35" i="19"/>
  <c r="B36" i="19"/>
  <c r="B37" i="19"/>
  <c r="B38" i="19"/>
  <c r="B39" i="19"/>
  <c r="B40" i="19"/>
  <c r="B41" i="19"/>
  <c r="B42" i="19"/>
  <c r="B43" i="19"/>
  <c r="B44" i="19"/>
  <c r="B45" i="19"/>
  <c r="B46" i="19"/>
  <c r="B47" i="19"/>
  <c r="B48" i="19"/>
  <c r="B49" i="19"/>
  <c r="B50" i="19"/>
  <c r="B51" i="19"/>
  <c r="B52" i="19"/>
  <c r="B53" i="19"/>
  <c r="B54" i="19"/>
  <c r="B55" i="19"/>
  <c r="B56" i="19"/>
  <c r="B57" i="19"/>
  <c r="B58" i="19"/>
  <c r="B59" i="19"/>
  <c r="B60" i="19"/>
  <c r="B61" i="19"/>
  <c r="B62" i="19"/>
  <c r="B63" i="19"/>
  <c r="B64" i="19"/>
  <c r="B65" i="19"/>
  <c r="B66" i="19"/>
  <c r="B67" i="19"/>
  <c r="B68" i="19"/>
  <c r="B69" i="19"/>
  <c r="B70" i="19"/>
  <c r="B71" i="19"/>
  <c r="B72" i="19"/>
  <c r="B73" i="19"/>
  <c r="B74" i="19"/>
  <c r="B75" i="19"/>
  <c r="B76" i="19"/>
  <c r="B8" i="19"/>
  <c r="C23" i="25" l="1"/>
  <c r="B23" i="25"/>
  <c r="E32" i="25"/>
  <c r="C348" i="22" l="1"/>
  <c r="D348" i="22"/>
  <c r="E348" i="22"/>
  <c r="B348" i="22"/>
  <c r="C344" i="22"/>
  <c r="D344" i="22"/>
  <c r="B344" i="22"/>
  <c r="C339" i="22"/>
  <c r="D339" i="22"/>
  <c r="B339" i="22"/>
  <c r="C334" i="22"/>
  <c r="D334" i="22"/>
  <c r="E334" i="22"/>
  <c r="B334" i="22"/>
  <c r="C118" i="22" l="1"/>
  <c r="D118" i="22"/>
  <c r="E118" i="22"/>
  <c r="B118" i="22"/>
  <c r="C27" i="22" l="1"/>
  <c r="D27" i="22"/>
  <c r="C356" i="22" l="1"/>
  <c r="D356" i="22"/>
  <c r="C110" i="25" l="1"/>
  <c r="B110" i="25" l="1"/>
  <c r="C44" i="25" l="1"/>
  <c r="B44" i="25"/>
  <c r="C41" i="25"/>
  <c r="B41" i="25"/>
  <c r="D41" i="25"/>
  <c r="D111" i="25" s="1"/>
  <c r="C55" i="22" l="1"/>
  <c r="E55" i="22"/>
  <c r="B55" i="22"/>
  <c r="E59" i="22"/>
  <c r="B59" i="22"/>
  <c r="C60" i="22"/>
  <c r="E60" i="22"/>
  <c r="B60" i="22"/>
  <c r="E92" i="22" l="1"/>
  <c r="C113" i="22" l="1"/>
  <c r="D113" i="22"/>
  <c r="E113" i="22"/>
  <c r="B113" i="22"/>
  <c r="C107" i="22"/>
  <c r="D107" i="22"/>
  <c r="B107" i="22"/>
  <c r="C123" i="22" l="1"/>
  <c r="E123" i="22"/>
  <c r="B123" i="22"/>
  <c r="C122" i="22"/>
  <c r="E122" i="22"/>
  <c r="B122" i="22"/>
  <c r="B31" i="24" l="1"/>
  <c r="C29" i="25" l="1"/>
  <c r="C22" i="22" l="1"/>
  <c r="D22" i="22"/>
  <c r="E22" i="22"/>
  <c r="B22" i="22"/>
  <c r="E204" i="25" l="1"/>
  <c r="B204" i="25"/>
  <c r="E58" i="22" l="1"/>
  <c r="C135" i="25" l="1"/>
  <c r="B135" i="25"/>
  <c r="E41" i="25"/>
  <c r="C380" i="22" l="1"/>
  <c r="D380" i="22"/>
  <c r="E380" i="22"/>
  <c r="B380" i="22"/>
  <c r="C18" i="22"/>
  <c r="E18" i="22"/>
  <c r="B18" i="22"/>
  <c r="C10" i="22"/>
  <c r="D10" i="22"/>
  <c r="E10" i="22"/>
  <c r="B10" i="22"/>
  <c r="C25" i="22"/>
  <c r="D25" i="22"/>
  <c r="B25" i="22"/>
  <c r="C8" i="22"/>
  <c r="D8" i="22"/>
  <c r="B8" i="22"/>
  <c r="B419" i="22" l="1"/>
  <c r="C419" i="22"/>
  <c r="C366" i="22"/>
  <c r="D366" i="22"/>
  <c r="E366" i="22"/>
  <c r="C363" i="22"/>
  <c r="D363" i="22"/>
  <c r="E363" i="22"/>
  <c r="B363" i="22"/>
  <c r="E237" i="22"/>
  <c r="E225" i="22"/>
  <c r="E165" i="22"/>
  <c r="E129" i="22"/>
  <c r="E320" i="22"/>
  <c r="C282" i="22"/>
  <c r="D282" i="22"/>
  <c r="B282" i="22"/>
  <c r="C423" i="22" l="1"/>
  <c r="C36" i="22"/>
  <c r="D36" i="22"/>
  <c r="E36" i="22"/>
  <c r="B36" i="22"/>
  <c r="E27" i="22"/>
  <c r="B27" i="22"/>
  <c r="C114" i="22" l="1"/>
  <c r="D114" i="22"/>
  <c r="E114" i="22"/>
  <c r="B114" i="22"/>
  <c r="E389" i="22"/>
  <c r="C50" i="22" l="1"/>
  <c r="B50" i="22"/>
  <c r="B52" i="22" s="1"/>
  <c r="C52" i="22" l="1"/>
  <c r="B39" i="24"/>
  <c r="B18" i="24" l="1"/>
  <c r="B17" i="25"/>
  <c r="C413" i="22" l="1"/>
  <c r="D413" i="22"/>
  <c r="B413" i="22"/>
  <c r="E33" i="22"/>
  <c r="C119" i="25" l="1"/>
  <c r="C122" i="25" s="1"/>
  <c r="B119" i="25"/>
  <c r="B122" i="25" s="1"/>
  <c r="C367" i="22" l="1"/>
  <c r="B367" i="22"/>
  <c r="E109" i="22" l="1"/>
  <c r="D419" i="22"/>
  <c r="E419" i="22"/>
  <c r="B77" i="22"/>
  <c r="E41" i="22"/>
  <c r="C189" i="25" l="1"/>
  <c r="B189" i="25"/>
  <c r="C125" i="25" l="1"/>
  <c r="C195" i="25" s="1"/>
  <c r="B125" i="25"/>
  <c r="B195" i="25" s="1"/>
  <c r="C26" i="25"/>
  <c r="C38" i="22"/>
  <c r="E38" i="22"/>
  <c r="B38" i="22"/>
  <c r="B40" i="22" s="1"/>
  <c r="C95" i="22" l="1"/>
  <c r="D95" i="22"/>
  <c r="B95" i="22"/>
  <c r="B35" i="22" l="1"/>
  <c r="B423" i="22" s="1"/>
  <c r="E35" i="22"/>
  <c r="E423" i="22" l="1"/>
  <c r="C32" i="25"/>
  <c r="B32" i="25"/>
  <c r="E29" i="25"/>
  <c r="B29" i="25"/>
  <c r="B26" i="25"/>
  <c r="E20" i="25"/>
  <c r="C20" i="25"/>
  <c r="C111" i="25" s="1"/>
  <c r="B20" i="25"/>
  <c r="E17" i="25"/>
  <c r="E111" i="25" l="1"/>
  <c r="B111" i="25"/>
  <c r="C77" i="19"/>
  <c r="D77" i="19"/>
  <c r="E77" i="19"/>
  <c r="C40" i="22"/>
  <c r="E40" i="22"/>
  <c r="C157" i="22"/>
  <c r="D157" i="22"/>
  <c r="B157" i="22"/>
  <c r="C412" i="22" l="1"/>
  <c r="B412" i="22"/>
  <c r="D410" i="22"/>
  <c r="C410" i="22" l="1"/>
  <c r="E378" i="22"/>
  <c r="C77" i="22"/>
  <c r="E77" i="22"/>
  <c r="E34" i="22" l="1"/>
  <c r="B34" i="22"/>
  <c r="B421" i="22" s="1"/>
  <c r="E421" i="22" l="1"/>
  <c r="E270" i="22"/>
  <c r="E265" i="22"/>
  <c r="E361" i="22" s="1"/>
  <c r="B10" i="24"/>
  <c r="B12" i="24"/>
  <c r="B16" i="24"/>
  <c r="B35" i="24"/>
  <c r="B42" i="24"/>
  <c r="B44" i="24"/>
  <c r="B30" i="24" l="1"/>
  <c r="B9" i="24"/>
  <c r="B77" i="19"/>
  <c r="B47" i="24" l="1"/>
  <c r="B58" i="22"/>
  <c r="C58" i="22" l="1"/>
  <c r="C33" i="22"/>
  <c r="D33" i="22"/>
  <c r="C32" i="22"/>
  <c r="D32" i="22"/>
  <c r="E32" i="22"/>
  <c r="C80" i="22" l="1"/>
  <c r="C82" i="22"/>
  <c r="B82" i="22"/>
  <c r="B422" i="22" s="1"/>
  <c r="E420" i="22"/>
  <c r="C265" i="22"/>
  <c r="D265" i="22"/>
  <c r="B265" i="22"/>
  <c r="C398" i="22"/>
  <c r="D398" i="22"/>
  <c r="B398" i="22"/>
  <c r="C329" i="22"/>
  <c r="D329" i="22"/>
  <c r="B329" i="22"/>
  <c r="C116" i="22"/>
  <c r="B116" i="22"/>
  <c r="C291" i="22"/>
  <c r="D291" i="22"/>
  <c r="B291" i="22"/>
  <c r="C72" i="22"/>
  <c r="E72" i="22"/>
  <c r="E74" i="22" s="1"/>
  <c r="B72" i="22"/>
  <c r="B74" i="22" s="1"/>
  <c r="B23" i="22"/>
  <c r="B397" i="22"/>
  <c r="C23" i="22"/>
  <c r="C397" i="22"/>
  <c r="D23" i="22"/>
  <c r="D397" i="22"/>
  <c r="E80" i="22"/>
  <c r="B80" i="22"/>
  <c r="E396" i="22"/>
  <c r="C378" i="22"/>
  <c r="C385" i="22"/>
  <c r="C389" i="22"/>
  <c r="C67" i="22"/>
  <c r="C84" i="22"/>
  <c r="C86" i="22"/>
  <c r="C89" i="22"/>
  <c r="C92" i="22"/>
  <c r="C98" i="22"/>
  <c r="C101" i="22"/>
  <c r="C104" i="22"/>
  <c r="C109" i="22"/>
  <c r="C129" i="22"/>
  <c r="C133" i="22"/>
  <c r="C137" i="22"/>
  <c r="C141" i="22"/>
  <c r="C145" i="22"/>
  <c r="C149" i="22"/>
  <c r="C153" i="22"/>
  <c r="C161" i="22"/>
  <c r="C165" i="22"/>
  <c r="C169" i="22"/>
  <c r="C173" i="22"/>
  <c r="C177" i="22"/>
  <c r="C181" i="22"/>
  <c r="C185" i="22"/>
  <c r="C189" i="22"/>
  <c r="C193" i="22"/>
  <c r="C197" i="22"/>
  <c r="C201" i="22"/>
  <c r="C205" i="22"/>
  <c r="C209" i="22"/>
  <c r="C213" i="22"/>
  <c r="C217" i="22"/>
  <c r="C221" i="22"/>
  <c r="C225" i="22"/>
  <c r="C229" i="22"/>
  <c r="C233" i="22"/>
  <c r="C237" i="22"/>
  <c r="C241" i="22"/>
  <c r="C245" i="22"/>
  <c r="C253" i="22"/>
  <c r="C257" i="22"/>
  <c r="C261" i="22"/>
  <c r="C270" i="22"/>
  <c r="C274" i="22"/>
  <c r="C278" i="22"/>
  <c r="C287" i="22"/>
  <c r="C296" i="22"/>
  <c r="C300" i="22"/>
  <c r="C304" i="22"/>
  <c r="C308" i="22"/>
  <c r="C312" i="22"/>
  <c r="C316" i="22"/>
  <c r="C320" i="22"/>
  <c r="C372" i="22"/>
  <c r="D385" i="22"/>
  <c r="D389" i="22"/>
  <c r="D86" i="22"/>
  <c r="D89" i="22"/>
  <c r="D92" i="22"/>
  <c r="D98" i="22"/>
  <c r="D101" i="22"/>
  <c r="D104" i="22"/>
  <c r="D109" i="22"/>
  <c r="D121" i="22"/>
  <c r="D129" i="22"/>
  <c r="D133" i="22"/>
  <c r="D137" i="22"/>
  <c r="D141" i="22"/>
  <c r="D145" i="22"/>
  <c r="D149" i="22"/>
  <c r="D153" i="22"/>
  <c r="D161" i="22"/>
  <c r="D165" i="22"/>
  <c r="D169" i="22"/>
  <c r="D173" i="22"/>
  <c r="D177" i="22"/>
  <c r="D181" i="22"/>
  <c r="D185" i="22"/>
  <c r="D189" i="22"/>
  <c r="D193" i="22"/>
  <c r="D197" i="22"/>
  <c r="D201" i="22"/>
  <c r="D205" i="22"/>
  <c r="D209" i="22"/>
  <c r="D213" i="22"/>
  <c r="D217" i="22"/>
  <c r="D221" i="22"/>
  <c r="D225" i="22"/>
  <c r="D229" i="22"/>
  <c r="D233" i="22"/>
  <c r="D237" i="22"/>
  <c r="D241" i="22"/>
  <c r="D245" i="22"/>
  <c r="D249" i="22"/>
  <c r="D253" i="22"/>
  <c r="D257" i="22"/>
  <c r="D261" i="22"/>
  <c r="D270" i="22"/>
  <c r="D274" i="22"/>
  <c r="D278" i="22"/>
  <c r="D287" i="22"/>
  <c r="D296" i="22"/>
  <c r="D300" i="22"/>
  <c r="D304" i="22"/>
  <c r="D308" i="22"/>
  <c r="D312" i="22"/>
  <c r="D316" i="22"/>
  <c r="D320" i="22"/>
  <c r="E101" i="22"/>
  <c r="E112" i="22" s="1"/>
  <c r="E121" i="22"/>
  <c r="C396" i="22"/>
  <c r="C41" i="22"/>
  <c r="C416" i="22" s="1"/>
  <c r="C53" i="22"/>
  <c r="C70" i="22"/>
  <c r="C75" i="22"/>
  <c r="D396" i="22"/>
  <c r="D416" i="22" s="1"/>
  <c r="E75" i="22"/>
  <c r="B378" i="22"/>
  <c r="B385" i="22"/>
  <c r="B389" i="22"/>
  <c r="B32" i="22"/>
  <c r="B67" i="22"/>
  <c r="B69" i="22" s="1"/>
  <c r="B84" i="22"/>
  <c r="B86" i="22"/>
  <c r="B89" i="22"/>
  <c r="B92" i="22"/>
  <c r="B98" i="22"/>
  <c r="B101" i="22"/>
  <c r="B104" i="22"/>
  <c r="B109" i="22"/>
  <c r="B129" i="22"/>
  <c r="B133" i="22"/>
  <c r="B137" i="22"/>
  <c r="B141" i="22"/>
  <c r="B145" i="22"/>
  <c r="B149" i="22"/>
  <c r="B153" i="22"/>
  <c r="B161" i="22"/>
  <c r="B165" i="22"/>
  <c r="B169" i="22"/>
  <c r="B173" i="22"/>
  <c r="B177" i="22"/>
  <c r="B181" i="22"/>
  <c r="B185" i="22"/>
  <c r="B189" i="22"/>
  <c r="B193" i="22"/>
  <c r="B197" i="22"/>
  <c r="B201" i="22"/>
  <c r="B205" i="22"/>
  <c r="B209" i="22"/>
  <c r="B213" i="22"/>
  <c r="B217" i="22"/>
  <c r="B221" i="22"/>
  <c r="B225" i="22"/>
  <c r="B229" i="22"/>
  <c r="B233" i="22"/>
  <c r="B237" i="22"/>
  <c r="B241" i="22"/>
  <c r="B245" i="22"/>
  <c r="B249" i="22"/>
  <c r="B253" i="22"/>
  <c r="B257" i="22"/>
  <c r="B261" i="22"/>
  <c r="B270" i="22"/>
  <c r="B274" i="22"/>
  <c r="B278" i="22"/>
  <c r="B287" i="22"/>
  <c r="B296" i="22"/>
  <c r="B300" i="22"/>
  <c r="B304" i="22"/>
  <c r="B308" i="22"/>
  <c r="B312" i="22"/>
  <c r="B316" i="22"/>
  <c r="B320" i="22"/>
  <c r="B356" i="22"/>
  <c r="B372" i="22"/>
  <c r="B371" i="22" s="1"/>
  <c r="B396" i="22"/>
  <c r="B41" i="22"/>
  <c r="B33" i="22"/>
  <c r="B53" i="22"/>
  <c r="B70" i="22"/>
  <c r="B75" i="22"/>
  <c r="B81" i="22"/>
  <c r="C399" i="22"/>
  <c r="C418" i="22" s="1"/>
  <c r="D399" i="22"/>
  <c r="D418" i="22" s="1"/>
  <c r="E399" i="22"/>
  <c r="E418" i="22" s="1"/>
  <c r="B399" i="22"/>
  <c r="C369" i="22"/>
  <c r="B369" i="22"/>
  <c r="E416" i="22" l="1"/>
  <c r="B416" i="22"/>
  <c r="C361" i="22"/>
  <c r="D361" i="22"/>
  <c r="B361" i="22"/>
  <c r="C121" i="22"/>
  <c r="B121" i="22"/>
  <c r="D112" i="22"/>
  <c r="C112" i="22"/>
  <c r="B112" i="22"/>
  <c r="B417" i="22"/>
  <c r="D417" i="22"/>
  <c r="C417" i="22"/>
  <c r="C74" i="22"/>
  <c r="C69" i="22"/>
  <c r="C422" i="22"/>
  <c r="C371" i="22"/>
  <c r="B418" i="22"/>
  <c r="D420" i="22"/>
  <c r="E21" i="22"/>
  <c r="E415" i="22" s="1"/>
  <c r="B410" i="22"/>
  <c r="E395" i="22"/>
  <c r="D395" i="22"/>
  <c r="C395" i="22"/>
  <c r="C420" i="22"/>
  <c r="B420" i="22"/>
  <c r="B395" i="22"/>
  <c r="B21" i="22"/>
  <c r="C21" i="22"/>
  <c r="D21" i="22"/>
  <c r="B415" i="22" l="1"/>
  <c r="B426" i="22" s="1"/>
  <c r="D415" i="22"/>
  <c r="D426" i="22" s="1"/>
  <c r="C415" i="22"/>
  <c r="C426" i="22" l="1"/>
  <c r="E426" i="22"/>
</calcChain>
</file>

<file path=xl/sharedStrings.xml><?xml version="1.0" encoding="utf-8"?>
<sst xmlns="http://schemas.openxmlformats.org/spreadsheetml/2006/main" count="755" uniqueCount="304">
  <si>
    <t>Asignavimų valdytojas</t>
  </si>
  <si>
    <t>Gamtos mokykla</t>
  </si>
  <si>
    <t>Savivaldybės viešoji biblioteka</t>
  </si>
  <si>
    <t>Kraštotyros muziejus</t>
  </si>
  <si>
    <t>Lėlių vežimo teatras</t>
  </si>
  <si>
    <t>Teatras „Menas“</t>
  </si>
  <si>
    <t>Savivaldybės administracija</t>
  </si>
  <si>
    <t>Pradinė mokykla</t>
  </si>
  <si>
    <t>Moksleivių namai</t>
  </si>
  <si>
    <t>Savivaldybės institucijos ir įstaigos pavadinimas</t>
  </si>
  <si>
    <t>Dailės galerija</t>
  </si>
  <si>
    <t>Muzikos mokykla</t>
  </si>
  <si>
    <t>Dailės mokykla</t>
  </si>
  <si>
    <t>Jaunuolių dienos centras</t>
  </si>
  <si>
    <t>Muzikinis teatras</t>
  </si>
  <si>
    <t>Pedagoginė-psichologinė tarnyba</t>
  </si>
  <si>
    <t>Socialinių paslaugų centras</t>
  </si>
  <si>
    <t>Lopšelis-darželis „Jūratė“</t>
  </si>
  <si>
    <t>Kultūros centras Panevėžio bendruomenių rūmai</t>
  </si>
  <si>
    <t>IŠ SAVIVALDYBĖS BIUDŽETO IŠLAIKOMŲ ĮSTAIGŲ PAJAMŲ UŽ TEIKIAMAS PASLAUGAS ĮMOKOS Į SAVIVALDYBĖS BIUDŽETĄ</t>
  </si>
  <si>
    <t xml:space="preserve">Savivaldybės administracija </t>
  </si>
  <si>
    <t xml:space="preserve">Regos centras „Linelis“ </t>
  </si>
  <si>
    <t>Kurčiųjų ir neprigirdinčiųjų pagrindinė mokykla</t>
  </si>
  <si>
    <t xml:space="preserve">     ASIGNAVIMAI PAGAL ASIGNAVIMŲ VALDYTOJUS IR PROGRAMAS</t>
  </si>
  <si>
    <t>Iš viso  01 programai</t>
  </si>
  <si>
    <t xml:space="preserve">                                     01 SAVIVALDYBĖS VALDYMO  PROGRAMA</t>
  </si>
  <si>
    <t xml:space="preserve">                                   03 URBANISTINĖS PLĖTROS PROGRAMA</t>
  </si>
  <si>
    <t xml:space="preserve">Savivaldybės kontrolės ir audito tarnyba </t>
  </si>
  <si>
    <t>Iš jų: paskoloms grąžinti</t>
  </si>
  <si>
    <t xml:space="preserve">                                06 SAVIVALDYBĖS TURTO VALDYMO PROGRAMA</t>
  </si>
  <si>
    <t xml:space="preserve">                               09 INFORMACINĖS VISUOMENĖS PLĖTROS PROGRAMA</t>
  </si>
  <si>
    <t>Iš viso 12 programai</t>
  </si>
  <si>
    <t xml:space="preserve">                                            13 ŠVIETIMO IR UGDYMO PROGRAMA</t>
  </si>
  <si>
    <t xml:space="preserve">          įstaigos pajamos už paslaugas</t>
  </si>
  <si>
    <t xml:space="preserve">          įstaigų pajamos už paslaugas</t>
  </si>
  <si>
    <t>5-oji gimnazija</t>
  </si>
  <si>
    <t>Iš viso 13 programai</t>
  </si>
  <si>
    <t>Iš viso 14 programai</t>
  </si>
  <si>
    <t xml:space="preserve">                                    15 SOCIALINĖS PARAMOS ĮGYVENDINIMO PROGRAMA</t>
  </si>
  <si>
    <t>Iš viso 15 programai</t>
  </si>
  <si>
    <t xml:space="preserve">                            16 VISUOMENĖS SVEIKATOS RĖMIMO SPECIALIOJI PROGRAMA</t>
  </si>
  <si>
    <t>Visuomenės sveikatos biuras</t>
  </si>
  <si>
    <t>Lopšelis-darželis „Aušra“</t>
  </si>
  <si>
    <t>Lopšelis-darželis „Pušynėlis“</t>
  </si>
  <si>
    <t>Lopšelis-darželis „Vyturėlis“</t>
  </si>
  <si>
    <t>Lopšelis-darželis „Žibutė“</t>
  </si>
  <si>
    <t>Lopšelis-darželis „Gintarėlis“</t>
  </si>
  <si>
    <t>Lopšelis-darželis „Sigutė“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</si>
  <si>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</si>
  <si>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</si>
  <si>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</si>
  <si>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</si>
  <si>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</si>
  <si>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</si>
  <si>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</si>
  <si>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</si>
  <si>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</si>
  <si>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</si>
  <si>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</si>
  <si>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</si>
  <si>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</si>
  <si>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</si>
  <si>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</si>
  <si>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</si>
  <si>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</si>
  <si>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</si>
  <si>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</si>
  <si>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>„Vyturio“ progimnazija</t>
  </si>
  <si>
    <t xml:space="preserve">         valstybės biudžeto specialioji tikslinė  dotacija valstybinėms (valstybės perduotoms savivaldybėms) funkcijoms atlikti                                                                 </t>
  </si>
  <si>
    <t xml:space="preserve">įmokos už išlaikymą švietimo, socialinės apsaugos ir kitose įstaigose </t>
  </si>
  <si>
    <t xml:space="preserve">pajamos už prekes ir paslaugas </t>
  </si>
  <si>
    <t xml:space="preserve">                              11 KULTŪROS IR MENO PROGRAMA</t>
  </si>
  <si>
    <t xml:space="preserve">  išlaidoms</t>
  </si>
  <si>
    <t xml:space="preserve">         valstybės biudžeto specialioji tikslinė dotacija regioninėms įstaigoms finansuoti</t>
  </si>
  <si>
    <t>iš viso</t>
  </si>
  <si>
    <t xml:space="preserve">                 Iš viso 16 programai</t>
  </si>
  <si>
    <t>Rožyno progimnazija</t>
  </si>
  <si>
    <t>„Žemynos“ progimnazija</t>
  </si>
  <si>
    <t>Iš viso 05 programai</t>
  </si>
  <si>
    <t>Lopšelis-darželis „Draugystė“</t>
  </si>
  <si>
    <t>„Šaltinio“ progimnazija</t>
  </si>
  <si>
    <r>
      <t xml:space="preserve">pajamos už patalpų nuomą </t>
    </r>
    <r>
      <rPr>
        <sz val="10"/>
        <rFont val="Times New Roman"/>
        <family val="1"/>
        <charset val="186"/>
      </rPr>
      <t xml:space="preserve">          </t>
    </r>
  </si>
  <si>
    <t>Specialioji mokykla-daugiafunkcis centras</t>
  </si>
  <si>
    <t xml:space="preserve">          valstybės biudžeto specialioji tikslinė dotacija regioninėms  klasėms finansuoti</t>
  </si>
  <si>
    <t>turtui įsigyti  ir finansi-niams įsipareigoji-mams vykdyti</t>
  </si>
  <si>
    <t>Kastyčio Ramanausko lopšelis-darželis</t>
  </si>
  <si>
    <t>Juozo Balčikonio gimnazija</t>
  </si>
  <si>
    <t>Vytauto Žemkalnio gimnazija</t>
  </si>
  <si>
    <t>Juozo Miltinio gimnazija</t>
  </si>
  <si>
    <t>Mykolo Karkos pagrindinė mokykla</t>
  </si>
  <si>
    <t>Alfonso Lipniūno progimnazija</t>
  </si>
  <si>
    <t xml:space="preserve">Kastyčio Ramanausko lopšelis-darželis </t>
  </si>
  <si>
    <t xml:space="preserve">         paskolos lėšos</t>
  </si>
  <si>
    <r>
      <t xml:space="preserve">         </t>
    </r>
    <r>
      <rPr>
        <sz val="12"/>
        <rFont val="Times New Roman"/>
        <family val="1"/>
        <charset val="186"/>
      </rPr>
      <t>Iš jų ( tūkst. Eur)</t>
    </r>
  </si>
  <si>
    <t>„Ąžuolo“ progimnazija</t>
  </si>
  <si>
    <t>Pajamų pavadinimas</t>
  </si>
  <si>
    <t>MOKESČIAI</t>
  </si>
  <si>
    <t>Pajamų ir pelno mokesčiai</t>
  </si>
  <si>
    <t>Turto mokesčiai</t>
  </si>
  <si>
    <t>Žemės mokestis</t>
  </si>
  <si>
    <t>Paveldimo turto mokestis</t>
  </si>
  <si>
    <t>Nekilnojamojo turto mokestis</t>
  </si>
  <si>
    <t>Prekių ir paslaugų mokesčiai</t>
  </si>
  <si>
    <t>Mokestis už aplinkos teršimą</t>
  </si>
  <si>
    <t>Valstybės rinkliavos</t>
  </si>
  <si>
    <t>Vietinės rinkliavos</t>
  </si>
  <si>
    <t>DOTACIJOS</t>
  </si>
  <si>
    <t xml:space="preserve">Valstybinėms (valstybės perduotoms savivaldybėms) funkcijoms atlikti       </t>
  </si>
  <si>
    <t>KITOS PAJAMOS</t>
  </si>
  <si>
    <t>Turto pajamos</t>
  </si>
  <si>
    <t xml:space="preserve">Nuomos mokestis už valstybinę žemę </t>
  </si>
  <si>
    <t>Pajamos už prekes ir paslaugas</t>
  </si>
  <si>
    <t>Įmokos už išlaikymą švietimo, socialinės apsaugos ir kitose įstaigose</t>
  </si>
  <si>
    <t>Kitos neišvardytos pajamos</t>
  </si>
  <si>
    <t>Materialiojo ir nematerialiojo turto realizavimo pajamos</t>
  </si>
  <si>
    <t>Iš viso pajamų</t>
  </si>
  <si>
    <t>Valstybės lėšos vietinės reikšmės keliams (gatvėms) tiesti, taisyti, prižiūrėti ir saugaus eismo sąlygoms užtikrinti</t>
  </si>
  <si>
    <t xml:space="preserve">Gyventojų pajamų mokestis </t>
  </si>
  <si>
    <t>Iš viso pajamų (tūkst. Eur)</t>
  </si>
  <si>
    <t>Iš jų  (tūkst. Eur)</t>
  </si>
  <si>
    <t>Iš viso (tūkst. Eur)</t>
  </si>
  <si>
    <t>iš jų darbo užmokesčiui</t>
  </si>
  <si>
    <t>Raimundo Sargūno sporto gimnazija</t>
  </si>
  <si>
    <t xml:space="preserve">       4 priedas</t>
  </si>
  <si>
    <t xml:space="preserve">                LĖŠŲ PAGAL PROGRAMAS IR ASIGNAVIMŲ VALDYTOJUS</t>
  </si>
  <si>
    <t>Asignavimų valdytojai</t>
  </si>
  <si>
    <t>Iš viso (Eur)</t>
  </si>
  <si>
    <t xml:space="preserve">           Iš jų ( Eur)</t>
  </si>
  <si>
    <t>išlaidoms</t>
  </si>
  <si>
    <t xml:space="preserve">iš viso </t>
  </si>
  <si>
    <t xml:space="preserve"> Savivaldybės administracija</t>
  </si>
  <si>
    <t>01 SAVIVALDYBĖS VALDYMO PROGRAMA</t>
  </si>
  <si>
    <t>Dividendai</t>
  </si>
  <si>
    <t>Savivaldybės administracijos  Socialinių reikalų skyrius</t>
  </si>
  <si>
    <t xml:space="preserve">Savivaldybės administracijos Strateginio planavimo, investicijų  ir biudžeto skyrius </t>
  </si>
  <si>
    <t>11 KULTŪROS IR MENO PROGRAMA</t>
  </si>
  <si>
    <t>13 ŠVIETIMO IR UGDYMO PROGRAMA</t>
  </si>
  <si>
    <t>Atviras jaunimo centras</t>
  </si>
  <si>
    <t>15 SOCIALINĖS PARAMOS ĮGYVENDINIMO PROGRAMA</t>
  </si>
  <si>
    <t>Savivaldybės administracijos Socialinių reikalų skyrius</t>
  </si>
  <si>
    <t>Suaugusiųjų ir jaunimo mokymo centras</t>
  </si>
  <si>
    <r>
      <t xml:space="preserve">                                   </t>
    </r>
    <r>
      <rPr>
        <b/>
        <sz val="11"/>
        <color theme="1"/>
        <rFont val="Times New Roman"/>
        <family val="1"/>
        <charset val="186"/>
      </rPr>
      <t>02 INVESTICIJŲ PROJEKTŲ PROGRAMA</t>
    </r>
  </si>
  <si>
    <t xml:space="preserve">          Europos Sąjungos finansinės paramos lėšos</t>
  </si>
  <si>
    <t>turtui įsigyti ir finansiniams įsipareigoji-mams vykdyti</t>
  </si>
  <si>
    <t>Biudžetinių įstaigų pajamos už prekes ir paslaugas</t>
  </si>
  <si>
    <t>Pajamos už ilgalaikio ir trumpalaikio materialiojo turto  nuomą</t>
  </si>
  <si>
    <t>Rinkliavos</t>
  </si>
  <si>
    <t>Pajamos iš baudų,  konfiskuoto turto ir kitų netesybų</t>
  </si>
  <si>
    <t>Speciali tikslinė dotacija</t>
  </si>
  <si>
    <t>Dotacijos iš kitų valdžios sektoriaus subjektų</t>
  </si>
  <si>
    <t>Dotacija savivaldybėms iš Europos Sąjungos, kitos tarptautinės finansinės paramos ir bendrojo finansavimo lėšų</t>
  </si>
  <si>
    <t xml:space="preserve">                                   14 VISUOMENĖS INICIATYVŲ SKATINIMO IR SAUGUMO     UŽTIKRINIMO PROGRAMA</t>
  </si>
  <si>
    <t>Beržų progimnazija</t>
  </si>
  <si>
    <t xml:space="preserve">         palūkanoms už paskolas ir kitus finansinius įsipareigojimus mokėti </t>
  </si>
  <si>
    <t xml:space="preserve"> 16 VISUOMENĖS SVEIKATOS RĖMIMO SPECIALIOJI PROGRAMA</t>
  </si>
  <si>
    <t xml:space="preserve"> 15 SOCIALINĖS PARAMOS ĮGYVENDINIMO PROGRAMA</t>
  </si>
  <si>
    <t xml:space="preserve">   13 ŠVIETIMO IR UGDYMO PROGRAMA</t>
  </si>
  <si>
    <t xml:space="preserve"> 11 KULTŪROS IR MENO PROGRAMA</t>
  </si>
  <si>
    <t xml:space="preserve">   10 MIESTO INFRASTRUKTŪROS OBJEKTŲ PLĖTROS, MODERNIZAVIMO IR PRIEŽIŪROS PROGRAMA</t>
  </si>
  <si>
    <t>07 BŪSTO PROGRAMA</t>
  </si>
  <si>
    <t xml:space="preserve"> 04 APLINKOS APSAUGOS RĖMIMO SPECIALIOJI PROGRAMA</t>
  </si>
  <si>
    <t xml:space="preserve">  03  URBANISTINĖS PLĖTROS PROGRAMA</t>
  </si>
  <si>
    <t xml:space="preserve">    02 INVESTICIJŲ PROJEKTŲ  PROGRAMA</t>
  </si>
  <si>
    <t xml:space="preserve"> 10  MIESTO INFRASTRUKTŪROS OBJEKTŲ PLĖTROS, MODERNIZAVIMO IR PRIEŽIŪROS PROGRAMA</t>
  </si>
  <si>
    <t>1. TIKSLINĖS PASKIRTIES LĖŠOS</t>
  </si>
  <si>
    <t xml:space="preserve">         Mero fondui</t>
  </si>
  <si>
    <t xml:space="preserve">         Administracijos direktoriaus rezervui</t>
  </si>
  <si>
    <t xml:space="preserve">         Europos Sąjungos finansinės paramos lėšos</t>
  </si>
  <si>
    <t xml:space="preserve">          valstybės biudžeto specialioji tikslinė dotacija valstybinėms (valstybės perduotoms savivaldybėms) funkcijoms atlikti                                                                 </t>
  </si>
  <si>
    <t xml:space="preserve">         valstybės lėšos vietinės reikšmės keliams (gatvėms) tiesti, taisyti, prižiūrėti ir saugaus eismo sąlygoms užtikrinti</t>
  </si>
  <si>
    <t xml:space="preserve">          valstybės lėšos vietinės reikšmės keliams (gatvėms) tiesti, taisyti, prižiūrėti ir saugaus eismo sąlygoms užtikrinti</t>
  </si>
  <si>
    <t xml:space="preserve">           įstaigos pajamos už paslaugas</t>
  </si>
  <si>
    <t>Teatras ,,Menas“</t>
  </si>
  <si>
    <t>Kino centras ,,Garsas“</t>
  </si>
  <si>
    <t>Iš viso 11 programai</t>
  </si>
  <si>
    <t xml:space="preserve">         įstaigų pajamos už paslaugas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</si>
  <si>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</si>
  <si>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</si>
  <si>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</si>
  <si>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</si>
  <si>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</si>
  <si>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</si>
  <si>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</si>
  <si>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</si>
  <si>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</si>
  <si>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</si>
  <si>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</si>
  <si>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</si>
  <si>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</si>
  <si>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</si>
  <si>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</si>
  <si>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</si>
  <si>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</si>
  <si>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</si>
  <si>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</si>
  <si>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</si>
  <si>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</si>
  <si>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</si>
  <si>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</si>
  <si>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</si>
  <si>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</si>
  <si>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</si>
  <si>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,,Minties“ gimnazija</t>
  </si>
  <si>
    <t xml:space="preserve">          valstybės biudžeto specialioji tikslinė dotacija regioninėms mokykloms finansuoti</t>
  </si>
  <si>
    <t>,,Vilties“ progimnazija</t>
  </si>
  <si>
    <t>,,Aušros“ progimnazija</t>
  </si>
  <si>
    <t>,,Saulėtekio“ progimnazija</t>
  </si>
  <si>
    <t>,,Žemynos“ progimnazija</t>
  </si>
  <si>
    <t>,,Vyturio“ progimnazija</t>
  </si>
  <si>
    <t>,,Ąžuolo“ progimnazija</t>
  </si>
  <si>
    <t>,,Šaltinio“ progimnazija</t>
  </si>
  <si>
    <t>Iš jų: valstybės biudžeto specialioji tikslinė dotacija regioninėms įstaigoms finansuoti</t>
  </si>
  <si>
    <t xml:space="preserve">         įstaigos pajamos už paslaugas</t>
  </si>
  <si>
    <t xml:space="preserve">        valstybės biudžeto specialioji tikslinė dotacija regioninėms įstaigoms finansuoti</t>
  </si>
  <si>
    <t xml:space="preserve">         valstybės biudžeto specialioji tikslinė dotacija regioninėms įstaigoms ir klasėms finansuoti</t>
  </si>
  <si>
    <t xml:space="preserve">         paskolų lėšos investicijų projektams įgyvendinti</t>
  </si>
  <si>
    <t>Regos centras ,,Linelis“</t>
  </si>
  <si>
    <t>„Vilties“ progimnazija</t>
  </si>
  <si>
    <t>„Aušros“ progimnazija</t>
  </si>
  <si>
    <t>„Saulėtekio“ progimnazija</t>
  </si>
  <si>
    <t>„Šviesos“ specialiojo ugdymo centras</t>
  </si>
  <si>
    <t>Iš viso:</t>
  </si>
  <si>
    <t>Kino centras „Garsas“</t>
  </si>
  <si>
    <t>„Minties“ gimnazija</t>
  </si>
  <si>
    <t xml:space="preserve">       Panevėžio miesto savivaldybės tarybos 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</si>
  <si>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</si>
  <si>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</si>
  <si>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</si>
  <si>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</si>
  <si>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</si>
  <si>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>Regos centras „Linelis“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</si>
  <si>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</si>
  <si>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</si>
  <si>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</si>
  <si>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</si>
  <si>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01  programai</t>
    </r>
  </si>
  <si>
    <t xml:space="preserve">                       Iš viso 10 programai</t>
  </si>
  <si>
    <t xml:space="preserve">                       Iš viso 12 programai</t>
  </si>
  <si>
    <t xml:space="preserve">„Vilties“ progimnazija </t>
  </si>
  <si>
    <t xml:space="preserve">                         Iš viso 13 programai</t>
  </si>
  <si>
    <t xml:space="preserve">                         Iš viso 15 programai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</si>
  <si>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</si>
  <si>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</si>
  <si>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Iš viso 07 programai</t>
    </r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</si>
  <si>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</si>
  <si>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                      Iš viso 11 programai</t>
  </si>
  <si>
    <t xml:space="preserve">                                               Iš viso:</t>
  </si>
  <si>
    <t>Lopšelis-darželis ,,Vaivorykštė“</t>
  </si>
  <si>
    <t>Mokesčiai už valstybinius gamtos išteklius</t>
  </si>
  <si>
    <t>Stasio Eidrigevičiaus menų centras</t>
  </si>
  <si>
    <t xml:space="preserve">                                       12  SPORTO PROGRAMA</t>
  </si>
  <si>
    <t>Švietimo centras</t>
  </si>
  <si>
    <t>Mokykloms (klasėms arba grupėms), skirtoms šalies (regiono) mokiniams, turintiems specialiųjų ugdymosi poreikių, ir kitoms savivaldybėms perduotoms įstaigoms išlaikyti</t>
  </si>
  <si>
    <t xml:space="preserve">          ugdymo reikmių lėšos</t>
  </si>
  <si>
    <t xml:space="preserve">        valstybės biudžeto lėšos</t>
  </si>
  <si>
    <t xml:space="preserve">         valstybės biudžeto lėšos</t>
  </si>
  <si>
    <t xml:space="preserve"> 06 SAVIVALDYBĖS TURTO VALDYMO  PROGRAMA</t>
  </si>
  <si>
    <t>12 SPORTO PROGRAMA</t>
  </si>
  <si>
    <t>12  SPORTO PROGRAMA</t>
  </si>
  <si>
    <t>Ugdymo reikmėms finansuoti</t>
  </si>
  <si>
    <t xml:space="preserve">         valstybės biudžeto specialioji tikslinė dotacija                  Administracijai valstybinėms (valstybės perduotoms savivaldybėms) funkcijoms atlikti                                                                 </t>
  </si>
  <si>
    <t>Iš viso 02 programai</t>
  </si>
  <si>
    <t>Iš viso 03 programai</t>
  </si>
  <si>
    <t xml:space="preserve">          valstybės biudžeto lėšos</t>
  </si>
  <si>
    <t>Iš viso 04 programai</t>
  </si>
  <si>
    <t>Iš viso 06 programai</t>
  </si>
  <si>
    <t xml:space="preserve">                                          08 RINKODAROS  PROGRAMA</t>
  </si>
  <si>
    <t>Iš viso 08 programai</t>
  </si>
  <si>
    <t>Iš viso 09 programai</t>
  </si>
  <si>
    <t xml:space="preserve">             10 MIESTO INFRASTRUKTŪROS OBJEKTŲ PLĖTROS, MODERNIZAVIMO                                                                                             IR PRIEŽIŪROS  PROGRAMA</t>
  </si>
  <si>
    <r>
      <t xml:space="preserve">                     </t>
    </r>
    <r>
      <rPr>
        <b/>
        <sz val="11"/>
        <rFont val="Times New Roman"/>
        <family val="1"/>
        <charset val="186"/>
      </rPr>
      <t xml:space="preserve"> 04 APLINKOS APSAUGOS RĖMIMO SPECIALIOJI PROGRAMA</t>
    </r>
  </si>
  <si>
    <t xml:space="preserve">                     05 EKONOMINĖS PLĖTROS IR VERSLO SKATINIMO PROGRAMA</t>
  </si>
  <si>
    <t>Iš viso 10 programai</t>
  </si>
  <si>
    <t xml:space="preserve">          valstybės biudžeto specialioji tikslinė dotacija regioninėms klasėms finansuoti</t>
  </si>
  <si>
    <t>,,Šviesos“ specialiojo ugdymo centras</t>
  </si>
  <si>
    <t xml:space="preserve">          valstybės biudžeto specialioji tikslinė  dotacija valstybinėms (valstybės perduotoms savivaldybėms) funkcijoms atlikti                                                                 </t>
  </si>
  <si>
    <t xml:space="preserve">         valstybės biudžeto specialioji tikslinė dotacija valstybinėms (valstybės perduotoms savivaldybėms) funkcijoms atlikti                                                                 </t>
  </si>
  <si>
    <t xml:space="preserve">                Iš viso: </t>
  </si>
  <si>
    <t xml:space="preserve">         ugdymo reikmių lėšos</t>
  </si>
  <si>
    <t>Sporto centras</t>
  </si>
  <si>
    <t xml:space="preserve"> Europos Sąjungos finansinės paramos lėšos</t>
  </si>
  <si>
    <t>Kita tikslinė dotacija</t>
  </si>
  <si>
    <t>Kitos dotacijos</t>
  </si>
  <si>
    <t xml:space="preserve">  Iš jų:  valstybės biudžeto specialioji tikslinė  dotacija valstybinėms (valstybės perduotoms savivaldybėms) funkcijoms atlikti                                                                 </t>
  </si>
  <si>
    <t xml:space="preserve">         ASIGNAVIMAI IŠ SAVIVALDYBĖS 2019 M. NEPANAUDOTŲ BIUDŽETO</t>
  </si>
  <si>
    <t xml:space="preserve">                     3.  SAVIVALDYBĖS EINAMŲJŲ METŲ IŠLAIDOMS</t>
  </si>
  <si>
    <t xml:space="preserve">                                   07 BŪSTO PROGRAMA</t>
  </si>
  <si>
    <t>Iš viso 07 programai</t>
  </si>
  <si>
    <t xml:space="preserve"> </t>
  </si>
  <si>
    <t>Valstybės lėšos kapitalo investicijoms finansuoti</t>
  </si>
  <si>
    <t xml:space="preserve">         valstybės lėšos kapitalo investicijoms</t>
  </si>
  <si>
    <t xml:space="preserve">        PANEVĖŽIO MIESTO SAVIVALDYBĖS 2020 METŲ BIUDŽETAS           </t>
  </si>
  <si>
    <t>Iš jų – Savivaldybės  biudžeto lėšos</t>
  </si>
  <si>
    <t>Iš jų: Savivaldybės  biudžeto lėšos Tarybai</t>
  </si>
  <si>
    <t xml:space="preserve">         Savivaldybės biudžeto lėšos Administracijai</t>
  </si>
  <si>
    <t>Iš jų: Savivaldybės biudžeto lėšos</t>
  </si>
  <si>
    <t>Iš jų – Savivaldybės biudžeto lėšos</t>
  </si>
  <si>
    <r>
      <t xml:space="preserve">Iš jų </t>
    </r>
    <r>
      <rPr>
        <sz val="10"/>
        <rFont val="Calibri"/>
        <family val="2"/>
        <charset val="186"/>
      </rPr>
      <t>–</t>
    </r>
    <r>
      <rPr>
        <sz val="10"/>
        <rFont val="Times New Roman"/>
        <family val="1"/>
        <charset val="186"/>
      </rPr>
      <t xml:space="preserve"> Savivaldybės biudžeto lėšos</t>
    </r>
  </si>
  <si>
    <t>Iš jų:  Savivaldybės biudžeto lėšos</t>
  </si>
  <si>
    <t xml:space="preserve">                        2. LĖŠOS 2019 M. GRUODŽIO 31 D. ĮSISKOLINIMUI DENGTI</t>
  </si>
  <si>
    <t>Iš jų: Savivaldybės biudžeto lėšos Tarybai</t>
  </si>
  <si>
    <t xml:space="preserve">        Savivaldybės biudžeto lėšos Administracijai</t>
  </si>
  <si>
    <t>Iš viso asignavimų (išlaidos - paskolų grąžinimas)</t>
  </si>
  <si>
    <t xml:space="preserve">       2020 m.  vasario 20 d. sprendimo Nr. 1-42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</si>
</sst>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9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.5"/>
      <name val="Times New Roman"/>
      <family val="1"/>
      <charset val="186"/>
    </font>
    <font>
      <b/>
      <sz val="11"/>
      <name val="Times New Roman"/>
      <family val="1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.5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color indexed="63"/>
      <name val="Times New Roman"/>
      <family val="1"/>
      <charset val="186"/>
    </font>
    <font>
      <sz val="11"/>
      <color indexed="63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Arial"/>
      <family val="2"/>
      <charset val="186"/>
    </font>
    <font>
      <sz val="12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2"/>
      <color indexed="63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sz val="10"/>
      <color theme="1"/>
      <name val="Arial"/>
      <family val="2"/>
      <charset val="186"/>
    </font>
    <font>
      <sz val="10"/>
      <name val="Calibri"/>
      <family val="2"/>
      <charset val="186"/>
    </font>
    <font>
      <sz val="10"/>
      <color theme="1"/>
      <name val="Times New Roman"/>
      <family val="1"/>
      <charset val="186"/>
    </font>
    <font>
      <sz val="11"/>
      <color rgb="FF00B050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12"/>
      <color rgb="FFFF0000"/>
      <name val="Times New Roman"/>
      <family val="1"/>
      <charset val="186"/>
    </font>
    <font>
      <sz val="12"/>
      <color rgb="FFFF00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3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6" fillId="0" borderId="0" xfId="0" applyFont="1"/>
    <xf numFmtId="49" fontId="6" fillId="0" borderId="0" xfId="0" applyNumberFormat="1" applyFont="1" applyAlignment="1">
      <alignment horizontal="right"/>
    </xf>
    <xf numFmtId="0" fontId="6" fillId="0" borderId="0" xfId="0" applyFont="1" applyBorder="1"/>
    <xf numFmtId="164" fontId="6" fillId="0" borderId="0" xfId="0" applyNumberFormat="1" applyFont="1" applyBorder="1"/>
    <xf numFmtId="164" fontId="6" fillId="0" borderId="2" xfId="0" applyNumberFormat="1" applyFont="1" applyBorder="1" applyAlignment="1">
      <alignment horizontal="right"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0" fontId="12" fillId="0" borderId="0" xfId="0" applyFont="1"/>
    <xf numFmtId="164" fontId="6" fillId="0" borderId="1" xfId="0" applyNumberFormat="1" applyFont="1" applyBorder="1"/>
    <xf numFmtId="0" fontId="0" fillId="0" borderId="0" xfId="0" applyAlignment="1"/>
    <xf numFmtId="164" fontId="7" fillId="0" borderId="6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/>
    <xf numFmtId="164" fontId="6" fillId="0" borderId="1" xfId="0" applyNumberFormat="1" applyFont="1" applyBorder="1" applyAlignment="1">
      <alignment horizontal="right"/>
    </xf>
    <xf numFmtId="164" fontId="7" fillId="0" borderId="7" xfId="0" applyNumberFormat="1" applyFont="1" applyBorder="1"/>
    <xf numFmtId="164" fontId="6" fillId="0" borderId="2" xfId="0" applyNumberFormat="1" applyFont="1" applyBorder="1"/>
    <xf numFmtId="164" fontId="7" fillId="0" borderId="3" xfId="0" applyNumberFormat="1" applyFont="1" applyBorder="1"/>
    <xf numFmtId="164" fontId="6" fillId="0" borderId="2" xfId="0" applyNumberFormat="1" applyFont="1" applyBorder="1" applyAlignment="1">
      <alignment horizontal="right"/>
    </xf>
    <xf numFmtId="49" fontId="6" fillId="0" borderId="0" xfId="0" applyNumberFormat="1" applyFont="1" applyBorder="1" applyAlignment="1">
      <alignment horizontal="right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2" fillId="0" borderId="7" xfId="0" applyFont="1" applyBorder="1"/>
    <xf numFmtId="0" fontId="12" fillId="0" borderId="4" xfId="0" applyFont="1" applyBorder="1"/>
    <xf numFmtId="0" fontId="1" fillId="0" borderId="12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7" fillId="0" borderId="0" xfId="0" applyFont="1"/>
    <xf numFmtId="0" fontId="20" fillId="0" borderId="1" xfId="0" applyFont="1" applyBorder="1" applyAlignment="1">
      <alignment vertical="top" wrapText="1"/>
    </xf>
    <xf numFmtId="164" fontId="7" fillId="0" borderId="1" xfId="0" applyNumberFormat="1" applyFont="1" applyBorder="1"/>
    <xf numFmtId="164" fontId="2" fillId="0" borderId="2" xfId="0" applyNumberFormat="1" applyFont="1" applyBorder="1" applyAlignment="1">
      <alignment horizontal="left" vertical="center" wrapText="1"/>
    </xf>
    <xf numFmtId="164" fontId="12" fillId="0" borderId="5" xfId="0" applyNumberFormat="1" applyFont="1" applyBorder="1" applyAlignment="1">
      <alignment horizontal="left" vertical="center" wrapText="1"/>
    </xf>
    <xf numFmtId="164" fontId="6" fillId="0" borderId="3" xfId="0" applyNumberFormat="1" applyFont="1" applyBorder="1" applyAlignment="1">
      <alignment wrapText="1"/>
    </xf>
    <xf numFmtId="164" fontId="13" fillId="0" borderId="7" xfId="0" applyNumberFormat="1" applyFont="1" applyBorder="1" applyAlignment="1">
      <alignment horizontal="right" vertical="center" wrapText="1"/>
    </xf>
    <xf numFmtId="164" fontId="10" fillId="0" borderId="7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wrapText="1"/>
    </xf>
    <xf numFmtId="164" fontId="21" fillId="0" borderId="5" xfId="0" applyNumberFormat="1" applyFont="1" applyBorder="1" applyAlignment="1">
      <alignment horizontal="left" vertical="center" wrapText="1"/>
    </xf>
    <xf numFmtId="164" fontId="22" fillId="0" borderId="7" xfId="0" applyNumberFormat="1" applyFont="1" applyBorder="1" applyAlignment="1">
      <alignment horizontal="right" vertical="center" wrapText="1"/>
    </xf>
    <xf numFmtId="164" fontId="22" fillId="0" borderId="1" xfId="0" applyNumberFormat="1" applyFont="1" applyBorder="1" applyAlignment="1">
      <alignment horizontal="right" vertical="center" wrapText="1"/>
    </xf>
    <xf numFmtId="164" fontId="12" fillId="0" borderId="9" xfId="0" applyNumberFormat="1" applyFont="1" applyBorder="1" applyAlignment="1">
      <alignment horizontal="lef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12" fillId="0" borderId="3" xfId="0" applyNumberFormat="1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left" vertical="center" wrapText="1"/>
    </xf>
    <xf numFmtId="164" fontId="9" fillId="0" borderId="7" xfId="0" applyNumberFormat="1" applyFont="1" applyBorder="1" applyAlignment="1">
      <alignment horizontal="righ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6" fillId="0" borderId="11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left" vertical="center" wrapText="1"/>
    </xf>
    <xf numFmtId="164" fontId="12" fillId="0" borderId="3" xfId="0" applyNumberFormat="1" applyFont="1" applyBorder="1" applyAlignment="1">
      <alignment wrapText="1"/>
    </xf>
    <xf numFmtId="164" fontId="7" fillId="0" borderId="2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vertical="center" wrapText="1"/>
    </xf>
    <xf numFmtId="164" fontId="12" fillId="0" borderId="0" xfId="0" applyNumberFormat="1" applyFont="1" applyBorder="1" applyAlignment="1">
      <alignment horizontal="left" vertical="center" wrapText="1"/>
    </xf>
    <xf numFmtId="164" fontId="6" fillId="0" borderId="2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164" fontId="12" fillId="0" borderId="5" xfId="0" applyNumberFormat="1" applyFont="1" applyBorder="1" applyAlignment="1">
      <alignment wrapText="1"/>
    </xf>
    <xf numFmtId="164" fontId="7" fillId="0" borderId="2" xfId="0" applyNumberFormat="1" applyFont="1" applyBorder="1" applyAlignment="1">
      <alignment wrapText="1"/>
    </xf>
    <xf numFmtId="164" fontId="15" fillId="0" borderId="2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right" vertical="top" wrapText="1"/>
    </xf>
    <xf numFmtId="164" fontId="16" fillId="0" borderId="1" xfId="0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/>
    <xf numFmtId="164" fontId="2" fillId="0" borderId="5" xfId="0" applyNumberFormat="1" applyFont="1" applyBorder="1"/>
    <xf numFmtId="164" fontId="7" fillId="0" borderId="5" xfId="0" applyNumberFormat="1" applyFont="1" applyBorder="1"/>
    <xf numFmtId="164" fontId="7" fillId="0" borderId="2" xfId="0" applyNumberFormat="1" applyFont="1" applyBorder="1"/>
    <xf numFmtId="164" fontId="6" fillId="0" borderId="7" xfId="0" applyNumberFormat="1" applyFont="1" applyBorder="1" applyAlignment="1">
      <alignment horizontal="right"/>
    </xf>
    <xf numFmtId="164" fontId="2" fillId="0" borderId="7" xfId="0" applyNumberFormat="1" applyFont="1" applyBorder="1"/>
    <xf numFmtId="164" fontId="6" fillId="0" borderId="11" xfId="0" applyNumberFormat="1" applyFont="1" applyBorder="1"/>
    <xf numFmtId="164" fontId="7" fillId="0" borderId="6" xfId="0" applyNumberFormat="1" applyFont="1" applyBorder="1"/>
    <xf numFmtId="164" fontId="12" fillId="0" borderId="3" xfId="0" applyNumberFormat="1" applyFont="1" applyBorder="1"/>
    <xf numFmtId="164" fontId="19" fillId="0" borderId="5" xfId="0" applyNumberFormat="1" applyFont="1" applyBorder="1"/>
    <xf numFmtId="164" fontId="12" fillId="0" borderId="5" xfId="0" applyNumberFormat="1" applyFont="1" applyBorder="1"/>
    <xf numFmtId="164" fontId="24" fillId="0" borderId="7" xfId="0" applyNumberFormat="1" applyFont="1" applyBorder="1" applyAlignment="1">
      <alignment horizontal="righ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top" wrapText="1"/>
    </xf>
    <xf numFmtId="164" fontId="6" fillId="0" borderId="3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0" borderId="1" xfId="0" applyNumberFormat="1" applyFont="1" applyFill="1" applyBorder="1" applyAlignment="1">
      <alignment horizontal="center" vertical="top" wrapText="1"/>
    </xf>
    <xf numFmtId="164" fontId="6" fillId="0" borderId="2" xfId="0" applyNumberFormat="1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wrapText="1"/>
    </xf>
    <xf numFmtId="164" fontId="6" fillId="0" borderId="12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left" vertical="center" wrapText="1"/>
    </xf>
    <xf numFmtId="0" fontId="2" fillId="0" borderId="0" xfId="0" applyFont="1" applyAlignment="1"/>
    <xf numFmtId="0" fontId="12" fillId="0" borderId="0" xfId="0" applyFont="1" applyBorder="1"/>
    <xf numFmtId="0" fontId="2" fillId="0" borderId="0" xfId="0" applyFont="1"/>
    <xf numFmtId="0" fontId="7" fillId="0" borderId="0" xfId="0" applyFont="1"/>
    <xf numFmtId="0" fontId="0" fillId="0" borderId="11" xfId="0" applyBorder="1"/>
    <xf numFmtId="0" fontId="11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7" fillId="0" borderId="3" xfId="0" applyFont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8" fillId="0" borderId="1" xfId="0" applyNumberFormat="1" applyFont="1" applyBorder="1"/>
    <xf numFmtId="0" fontId="1" fillId="0" borderId="1" xfId="0" applyFont="1" applyBorder="1"/>
    <xf numFmtId="2" fontId="1" fillId="0" borderId="6" xfId="0" applyNumberFormat="1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center"/>
    </xf>
    <xf numFmtId="2" fontId="15" fillId="0" borderId="1" xfId="0" applyNumberFormat="1" applyFont="1" applyBorder="1"/>
    <xf numFmtId="2" fontId="15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wrapText="1"/>
    </xf>
    <xf numFmtId="0" fontId="26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30" fillId="0" borderId="1" xfId="0" applyFont="1" applyBorder="1" applyAlignment="1">
      <alignment vertical="top" wrapText="1"/>
    </xf>
    <xf numFmtId="0" fontId="2" fillId="0" borderId="1" xfId="0" applyFont="1" applyBorder="1"/>
    <xf numFmtId="2" fontId="11" fillId="0" borderId="6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164" fontId="23" fillId="0" borderId="1" xfId="0" applyNumberFormat="1" applyFont="1" applyBorder="1" applyAlignment="1">
      <alignment horizontal="right" vertical="center" wrapText="1"/>
    </xf>
    <xf numFmtId="164" fontId="24" fillId="0" borderId="2" xfId="0" applyNumberFormat="1" applyFont="1" applyBorder="1" applyAlignment="1">
      <alignment horizontal="right" vertical="center" wrapText="1"/>
    </xf>
    <xf numFmtId="164" fontId="24" fillId="0" borderId="1" xfId="0" applyNumberFormat="1" applyFont="1" applyBorder="1" applyAlignment="1">
      <alignment horizontal="right" vertical="center" wrapText="1"/>
    </xf>
    <xf numFmtId="164" fontId="24" fillId="0" borderId="1" xfId="0" applyNumberFormat="1" applyFont="1" applyBorder="1"/>
    <xf numFmtId="164" fontId="24" fillId="0" borderId="1" xfId="0" applyNumberFormat="1" applyFont="1" applyBorder="1" applyAlignment="1">
      <alignment vertical="center"/>
    </xf>
    <xf numFmtId="2" fontId="2" fillId="0" borderId="6" xfId="0" applyNumberFormat="1" applyFont="1" applyBorder="1" applyAlignment="1">
      <alignment horizontal="center" vertical="center" wrapText="1"/>
    </xf>
    <xf numFmtId="164" fontId="29" fillId="0" borderId="1" xfId="0" applyNumberFormat="1" applyFont="1" applyBorder="1"/>
    <xf numFmtId="164" fontId="23" fillId="0" borderId="7" xfId="0" applyNumberFormat="1" applyFont="1" applyBorder="1"/>
    <xf numFmtId="2" fontId="25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30" fillId="0" borderId="1" xfId="0" applyNumberFormat="1" applyFont="1" applyBorder="1" applyAlignment="1">
      <alignment horizontal="center" wrapText="1"/>
    </xf>
    <xf numFmtId="2" fontId="31" fillId="0" borderId="1" xfId="0" applyNumberFormat="1" applyFont="1" applyBorder="1" applyAlignment="1">
      <alignment horizontal="center"/>
    </xf>
    <xf numFmtId="164" fontId="29" fillId="0" borderId="7" xfId="0" applyNumberFormat="1" applyFont="1" applyBorder="1" applyAlignment="1">
      <alignment horizontal="right" vertical="center" wrapText="1"/>
    </xf>
    <xf numFmtId="164" fontId="24" fillId="0" borderId="11" xfId="0" applyNumberFormat="1" applyFont="1" applyBorder="1" applyAlignment="1">
      <alignment horizontal="right" vertical="center" wrapText="1"/>
    </xf>
    <xf numFmtId="164" fontId="24" fillId="0" borderId="2" xfId="0" applyNumberFormat="1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/>
    </xf>
    <xf numFmtId="164" fontId="24" fillId="0" borderId="2" xfId="0" applyNumberFormat="1" applyFont="1" applyBorder="1"/>
    <xf numFmtId="164" fontId="24" fillId="0" borderId="7" xfId="0" applyNumberFormat="1" applyFont="1" applyBorder="1"/>
    <xf numFmtId="0" fontId="26" fillId="0" borderId="1" xfId="0" applyFont="1" applyBorder="1"/>
    <xf numFmtId="164" fontId="23" fillId="0" borderId="4" xfId="0" applyNumberFormat="1" applyFont="1" applyBorder="1" applyAlignment="1">
      <alignment horizontal="right" vertical="center" wrapText="1"/>
    </xf>
    <xf numFmtId="2" fontId="0" fillId="0" borderId="3" xfId="0" applyNumberFormat="1" applyBorder="1" applyAlignment="1">
      <alignment horizontal="center" vertical="center" wrapText="1"/>
    </xf>
    <xf numFmtId="2" fontId="26" fillId="0" borderId="6" xfId="0" applyNumberFormat="1" applyFont="1" applyBorder="1" applyAlignment="1">
      <alignment horizontal="center" vertical="center" wrapText="1"/>
    </xf>
    <xf numFmtId="164" fontId="29" fillId="0" borderId="8" xfId="0" applyNumberFormat="1" applyFont="1" applyBorder="1" applyAlignment="1">
      <alignment horizontal="left" vertical="center"/>
    </xf>
    <xf numFmtId="164" fontId="23" fillId="0" borderId="1" xfId="0" applyNumberFormat="1" applyFont="1" applyBorder="1" applyAlignment="1">
      <alignment horizontal="right"/>
    </xf>
    <xf numFmtId="164" fontId="6" fillId="0" borderId="7" xfId="0" applyNumberFormat="1" applyFont="1" applyFill="1" applyBorder="1"/>
    <xf numFmtId="164" fontId="7" fillId="0" borderId="8" xfId="0" applyNumberFormat="1" applyFont="1" applyBorder="1" applyAlignment="1">
      <alignment vertical="center"/>
    </xf>
    <xf numFmtId="164" fontId="7" fillId="0" borderId="4" xfId="0" applyNumberFormat="1" applyFont="1" applyBorder="1" applyAlignment="1">
      <alignment vertical="center"/>
    </xf>
    <xf numFmtId="164" fontId="7" fillId="0" borderId="7" xfId="0" applyNumberFormat="1" applyFont="1" applyBorder="1" applyAlignment="1">
      <alignment vertical="center"/>
    </xf>
    <xf numFmtId="164" fontId="0" fillId="0" borderId="0" xfId="0" applyNumberFormat="1"/>
    <xf numFmtId="164" fontId="6" fillId="0" borderId="7" xfId="0" applyNumberFormat="1" applyFont="1" applyBorder="1" applyAlignment="1">
      <alignment wrapText="1"/>
    </xf>
    <xf numFmtId="164" fontId="2" fillId="0" borderId="2" xfId="0" applyNumberFormat="1" applyFont="1" applyFill="1" applyBorder="1"/>
    <xf numFmtId="164" fontId="12" fillId="0" borderId="5" xfId="0" applyNumberFormat="1" applyFont="1" applyFill="1" applyBorder="1" applyAlignment="1">
      <alignment wrapText="1"/>
    </xf>
    <xf numFmtId="164" fontId="6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164" fontId="6" fillId="0" borderId="1" xfId="0" applyNumberFormat="1" applyFont="1" applyFill="1" applyBorder="1" applyAlignment="1">
      <alignment horizontal="center" wrapText="1"/>
    </xf>
    <xf numFmtId="164" fontId="6" fillId="0" borderId="1" xfId="0" applyNumberFormat="1" applyFont="1" applyFill="1" applyBorder="1" applyAlignment="1">
      <alignment horizontal="center"/>
    </xf>
    <xf numFmtId="164" fontId="7" fillId="0" borderId="12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12" fillId="0" borderId="5" xfId="0" applyNumberFormat="1" applyFont="1" applyFill="1" applyBorder="1" applyAlignment="1">
      <alignment horizontal="left" vertical="center" wrapText="1"/>
    </xf>
    <xf numFmtId="164" fontId="6" fillId="0" borderId="7" xfId="0" applyNumberFormat="1" applyFont="1" applyFill="1" applyBorder="1" applyAlignment="1">
      <alignment horizontal="right" vertical="center" wrapText="1"/>
    </xf>
    <xf numFmtId="164" fontId="24" fillId="0" borderId="7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/>
    </xf>
    <xf numFmtId="2" fontId="11" fillId="0" borderId="1" xfId="0" applyNumberFormat="1" applyFont="1" applyFill="1" applyBorder="1" applyAlignment="1">
      <alignment horizontal="center"/>
    </xf>
    <xf numFmtId="2" fontId="26" fillId="0" borderId="1" xfId="0" applyNumberFormat="1" applyFont="1" applyFill="1" applyBorder="1" applyAlignment="1">
      <alignment horizontal="center"/>
    </xf>
    <xf numFmtId="2" fontId="1" fillId="0" borderId="3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wrapText="1"/>
    </xf>
    <xf numFmtId="164" fontId="7" fillId="0" borderId="6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 applyAlignment="1">
      <alignment horizontal="right"/>
    </xf>
    <xf numFmtId="164" fontId="12" fillId="0" borderId="3" xfId="0" applyNumberFormat="1" applyFont="1" applyFill="1" applyBorder="1" applyAlignment="1">
      <alignment horizontal="left" vertical="center" wrapText="1"/>
    </xf>
    <xf numFmtId="2" fontId="11" fillId="0" borderId="1" xfId="0" applyNumberFormat="1" applyFont="1" applyBorder="1" applyAlignment="1">
      <alignment horizontal="center" wrapText="1"/>
    </xf>
    <xf numFmtId="164" fontId="29" fillId="0" borderId="7" xfId="0" applyNumberFormat="1" applyFont="1" applyFill="1" applyBorder="1"/>
    <xf numFmtId="164" fontId="24" fillId="0" borderId="7" xfId="0" applyNumberFormat="1" applyFont="1" applyFill="1" applyBorder="1"/>
    <xf numFmtId="164" fontId="10" fillId="0" borderId="7" xfId="0" applyNumberFormat="1" applyFont="1" applyFill="1" applyBorder="1" applyAlignment="1">
      <alignment horizontal="right" vertical="center" wrapText="1"/>
    </xf>
    <xf numFmtId="164" fontId="6" fillId="0" borderId="1" xfId="0" applyNumberFormat="1" applyFont="1" applyFill="1" applyBorder="1" applyAlignment="1">
      <alignment horizontal="right" vertical="center" wrapText="1"/>
    </xf>
    <xf numFmtId="164" fontId="6" fillId="0" borderId="1" xfId="0" applyNumberFormat="1" applyFont="1" applyFill="1" applyBorder="1" applyAlignment="1">
      <alignment vertical="center"/>
    </xf>
    <xf numFmtId="164" fontId="6" fillId="2" borderId="7" xfId="0" applyNumberFormat="1" applyFont="1" applyFill="1" applyBorder="1" applyAlignment="1">
      <alignment horizontal="right"/>
    </xf>
    <xf numFmtId="164" fontId="6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64" fontId="24" fillId="2" borderId="7" xfId="0" applyNumberFormat="1" applyFont="1" applyFill="1" applyBorder="1" applyAlignment="1">
      <alignment horizontal="right" vertical="center" wrapText="1"/>
    </xf>
    <xf numFmtId="164" fontId="24" fillId="2" borderId="1" xfId="0" applyNumberFormat="1" applyFont="1" applyFill="1" applyBorder="1" applyAlignment="1">
      <alignment horizontal="right" vertical="center" wrapText="1"/>
    </xf>
    <xf numFmtId="164" fontId="24" fillId="0" borderId="7" xfId="0" applyNumberFormat="1" applyFont="1" applyBorder="1" applyAlignment="1">
      <alignment wrapText="1"/>
    </xf>
    <xf numFmtId="2" fontId="28" fillId="0" borderId="3" xfId="0" applyNumberFormat="1" applyFont="1" applyBorder="1" applyAlignment="1">
      <alignment horizontal="center" vertical="center" wrapText="1"/>
    </xf>
    <xf numFmtId="164" fontId="18" fillId="0" borderId="3" xfId="0" applyNumberFormat="1" applyFont="1" applyFill="1" applyBorder="1" applyAlignment="1">
      <alignment horizontal="left" vertical="center" wrapText="1"/>
    </xf>
    <xf numFmtId="164" fontId="34" fillId="0" borderId="3" xfId="0" applyNumberFormat="1" applyFont="1" applyBorder="1" applyAlignment="1">
      <alignment wrapText="1"/>
    </xf>
    <xf numFmtId="164" fontId="34" fillId="0" borderId="5" xfId="0" applyNumberFormat="1" applyFont="1" applyBorder="1" applyAlignment="1">
      <alignment wrapText="1"/>
    </xf>
    <xf numFmtId="0" fontId="35" fillId="0" borderId="0" xfId="0" applyFont="1"/>
    <xf numFmtId="164" fontId="24" fillId="0" borderId="6" xfId="0" applyNumberFormat="1" applyFont="1" applyBorder="1" applyAlignment="1">
      <alignment horizontal="right" vertical="center" wrapText="1"/>
    </xf>
    <xf numFmtId="164" fontId="24" fillId="0" borderId="3" xfId="0" applyNumberFormat="1" applyFont="1" applyBorder="1" applyAlignment="1">
      <alignment horizontal="right" vertical="center" wrapText="1"/>
    </xf>
    <xf numFmtId="0" fontId="23" fillId="0" borderId="0" xfId="0" applyFont="1"/>
    <xf numFmtId="0" fontId="36" fillId="0" borderId="0" xfId="0" applyFont="1"/>
    <xf numFmtId="164" fontId="29" fillId="0" borderId="7" xfId="0" applyNumberFormat="1" applyFont="1" applyBorder="1"/>
    <xf numFmtId="164" fontId="24" fillId="0" borderId="1" xfId="0" applyNumberFormat="1" applyFont="1" applyFill="1" applyBorder="1" applyAlignment="1">
      <alignment wrapText="1"/>
    </xf>
    <xf numFmtId="0" fontId="29" fillId="0" borderId="0" xfId="0" applyFont="1" applyAlignment="1">
      <alignment vertical="center"/>
    </xf>
    <xf numFmtId="164" fontId="34" fillId="0" borderId="5" xfId="0" applyNumberFormat="1" applyFont="1" applyFill="1" applyBorder="1" applyAlignment="1">
      <alignment horizontal="left" vertical="center" wrapText="1"/>
    </xf>
    <xf numFmtId="2" fontId="26" fillId="0" borderId="1" xfId="0" applyNumberFormat="1" applyFont="1" applyBorder="1" applyAlignment="1">
      <alignment horizontal="center" wrapText="1"/>
    </xf>
    <xf numFmtId="2" fontId="26" fillId="0" borderId="3" xfId="0" applyNumberFormat="1" applyFont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164" fontId="24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2" fontId="1" fillId="0" borderId="1" xfId="0" applyNumberFormat="1" applyFont="1" applyBorder="1" applyAlignment="1"/>
    <xf numFmtId="0" fontId="0" fillId="0" borderId="11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1" fillId="0" borderId="3" xfId="0" applyNumberFormat="1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vertical="center"/>
    </xf>
    <xf numFmtId="164" fontId="0" fillId="0" borderId="4" xfId="0" applyNumberFormat="1" applyBorder="1" applyAlignment="1"/>
    <xf numFmtId="164" fontId="0" fillId="0" borderId="7" xfId="0" applyNumberFormat="1" applyBorder="1" applyAlignment="1"/>
    <xf numFmtId="164" fontId="24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shrinkToFit="1"/>
    </xf>
    <xf numFmtId="0" fontId="7" fillId="0" borderId="0" xfId="0" applyFont="1" applyAlignment="1">
      <alignment shrinkToFi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24" fillId="0" borderId="1" xfId="0" applyFont="1" applyBorder="1" applyAlignment="1">
      <alignment vertical="top" wrapText="1"/>
    </xf>
    <xf numFmtId="164" fontId="24" fillId="0" borderId="1" xfId="0" applyNumberFormat="1" applyFont="1" applyBorder="1" applyAlignment="1">
      <alignment horizontal="center" vertical="center" wrapText="1"/>
    </xf>
    <xf numFmtId="164" fontId="29" fillId="0" borderId="1" xfId="0" applyNumberFormat="1" applyFont="1" applyFill="1" applyBorder="1" applyAlignment="1">
      <alignment horizontal="center" vertical="center" wrapText="1"/>
    </xf>
    <xf numFmtId="164" fontId="24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vertical="top" wrapText="1"/>
    </xf>
    <xf numFmtId="164" fontId="29" fillId="0" borderId="1" xfId="0" applyNumberFormat="1" applyFont="1" applyBorder="1" applyAlignment="1">
      <alignment horizontal="center"/>
    </xf>
    <xf numFmtId="0" fontId="6" fillId="0" borderId="1" xfId="0" applyFont="1" applyFill="1" applyBorder="1" applyAlignment="1">
      <alignment vertical="top" wrapText="1"/>
    </xf>
    <xf numFmtId="164" fontId="24" fillId="0" borderId="1" xfId="0" applyNumberFormat="1" applyFont="1" applyBorder="1" applyAlignment="1">
      <alignment horizontal="center"/>
    </xf>
    <xf numFmtId="2" fontId="26" fillId="0" borderId="6" xfId="0" applyNumberFormat="1" applyFont="1" applyFill="1" applyBorder="1" applyAlignment="1">
      <alignment horizontal="center" vertical="center" wrapText="1"/>
    </xf>
    <xf numFmtId="164" fontId="34" fillId="0" borderId="5" xfId="0" applyNumberFormat="1" applyFont="1" applyBorder="1" applyAlignment="1">
      <alignment horizontal="left" vertical="center" wrapText="1"/>
    </xf>
    <xf numFmtId="164" fontId="24" fillId="2" borderId="1" xfId="0" applyNumberFormat="1" applyFont="1" applyFill="1" applyBorder="1" applyAlignment="1">
      <alignment vertical="center"/>
    </xf>
    <xf numFmtId="164" fontId="34" fillId="0" borderId="3" xfId="0" applyNumberFormat="1" applyFont="1" applyBorder="1" applyAlignment="1">
      <alignment horizontal="left" vertical="center" wrapText="1"/>
    </xf>
    <xf numFmtId="164" fontId="24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vertical="top" wrapText="1"/>
    </xf>
    <xf numFmtId="0" fontId="14" fillId="0" borderId="0" xfId="0" applyFont="1"/>
    <xf numFmtId="164" fontId="6" fillId="0" borderId="7" xfId="0" applyNumberFormat="1" applyFont="1" applyBorder="1" applyAlignment="1">
      <alignment vertical="center"/>
    </xf>
    <xf numFmtId="164" fontId="24" fillId="0" borderId="7" xfId="0" applyNumberFormat="1" applyFont="1" applyFill="1" applyBorder="1" applyAlignment="1">
      <alignment horizontal="right" vertical="center"/>
    </xf>
    <xf numFmtId="2" fontId="37" fillId="0" borderId="1" xfId="0" applyNumberFormat="1" applyFont="1" applyBorder="1" applyAlignment="1">
      <alignment wrapText="1"/>
    </xf>
    <xf numFmtId="2" fontId="38" fillId="0" borderId="1" xfId="0" applyNumberFormat="1" applyFont="1" applyBorder="1"/>
    <xf numFmtId="0" fontId="29" fillId="0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2" fontId="26" fillId="2" borderId="1" xfId="0" applyNumberFormat="1" applyFont="1" applyFill="1" applyBorder="1" applyAlignment="1">
      <alignment horizontal="center" wrapText="1"/>
    </xf>
    <xf numFmtId="2" fontId="26" fillId="0" borderId="1" xfId="0" applyNumberFormat="1" applyFont="1" applyBorder="1" applyAlignment="1">
      <alignment wrapText="1"/>
    </xf>
    <xf numFmtId="164" fontId="29" fillId="0" borderId="6" xfId="0" applyNumberFormat="1" applyFont="1" applyBorder="1" applyAlignment="1">
      <alignment horizontal="right" vertical="center" wrapText="1"/>
    </xf>
    <xf numFmtId="0" fontId="6" fillId="0" borderId="0" xfId="0" applyFont="1" applyAlignment="1">
      <alignment vertical="top"/>
    </xf>
    <xf numFmtId="0" fontId="10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/>
    <xf numFmtId="0" fontId="7" fillId="0" borderId="0" xfId="0" applyFont="1" applyAlignment="1"/>
    <xf numFmtId="164" fontId="7" fillId="0" borderId="12" xfId="0" applyNumberFormat="1" applyFont="1" applyBorder="1" applyAlignment="1">
      <alignment vertical="center"/>
    </xf>
    <xf numFmtId="164" fontId="7" fillId="0" borderId="4" xfId="0" applyNumberFormat="1" applyFont="1" applyBorder="1" applyAlignment="1">
      <alignment vertical="center"/>
    </xf>
    <xf numFmtId="164" fontId="7" fillId="0" borderId="7" xfId="0" applyNumberFormat="1" applyFont="1" applyBorder="1" applyAlignment="1">
      <alignment vertical="center"/>
    </xf>
    <xf numFmtId="164" fontId="7" fillId="0" borderId="8" xfId="0" applyNumberFormat="1" applyFont="1" applyBorder="1" applyAlignment="1">
      <alignment vertical="center"/>
    </xf>
    <xf numFmtId="164" fontId="7" fillId="0" borderId="12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7" fillId="0" borderId="10" xfId="0" applyNumberFormat="1" applyFont="1" applyBorder="1" applyAlignment="1">
      <alignment vertical="center" wrapText="1"/>
    </xf>
    <xf numFmtId="164" fontId="0" fillId="0" borderId="4" xfId="0" applyNumberFormat="1" applyBorder="1" applyAlignment="1">
      <alignment vertical="center"/>
    </xf>
    <xf numFmtId="164" fontId="0" fillId="0" borderId="7" xfId="0" applyNumberFormat="1" applyBorder="1" applyAlignment="1">
      <alignment vertical="center"/>
    </xf>
    <xf numFmtId="164" fontId="29" fillId="0" borderId="8" xfId="0" applyNumberFormat="1" applyFont="1" applyBorder="1" applyAlignment="1">
      <alignment horizontal="left" vertical="center" wrapText="1"/>
    </xf>
    <xf numFmtId="164" fontId="32" fillId="0" borderId="4" xfId="0" applyNumberFormat="1" applyFont="1" applyBorder="1" applyAlignment="1"/>
    <xf numFmtId="164" fontId="32" fillId="0" borderId="7" xfId="0" applyNumberFormat="1" applyFont="1" applyBorder="1" applyAlignment="1"/>
    <xf numFmtId="164" fontId="6" fillId="0" borderId="8" xfId="0" applyNumberFormat="1" applyFont="1" applyBorder="1" applyAlignment="1">
      <alignment horizontal="left" vertical="center" wrapText="1"/>
    </xf>
    <xf numFmtId="164" fontId="0" fillId="0" borderId="4" xfId="0" applyNumberFormat="1" applyBorder="1" applyAlignment="1">
      <alignment horizontal="left"/>
    </xf>
    <xf numFmtId="164" fontId="0" fillId="0" borderId="7" xfId="0" applyNumberFormat="1" applyBorder="1" applyAlignment="1">
      <alignment horizontal="left"/>
    </xf>
    <xf numFmtId="164" fontId="7" fillId="0" borderId="8" xfId="0" applyNumberFormat="1" applyFont="1" applyBorder="1" applyAlignment="1">
      <alignment vertical="center" wrapText="1"/>
    </xf>
    <xf numFmtId="164" fontId="7" fillId="0" borderId="9" xfId="0" applyNumberFormat="1" applyFont="1" applyBorder="1" applyAlignment="1">
      <alignment horizontal="left" vertical="center" wrapText="1"/>
    </xf>
    <xf numFmtId="164" fontId="0" fillId="0" borderId="4" xfId="0" applyNumberFormat="1" applyBorder="1" applyAlignment="1"/>
    <xf numFmtId="164" fontId="0" fillId="0" borderId="7" xfId="0" applyNumberFormat="1" applyBorder="1" applyAlignment="1"/>
    <xf numFmtId="164" fontId="7" fillId="0" borderId="10" xfId="0" applyNumberFormat="1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/>
    </xf>
    <xf numFmtId="164" fontId="14" fillId="0" borderId="7" xfId="0" applyNumberFormat="1" applyFont="1" applyBorder="1" applyAlignment="1">
      <alignment horizontal="center"/>
    </xf>
    <xf numFmtId="164" fontId="7" fillId="0" borderId="8" xfId="0" applyNumberFormat="1" applyFont="1" applyBorder="1" applyAlignment="1">
      <alignment horizontal="left" vertical="center" wrapText="1"/>
    </xf>
    <xf numFmtId="164" fontId="7" fillId="0" borderId="4" xfId="0" applyNumberFormat="1" applyFont="1" applyBorder="1" applyAlignment="1">
      <alignment horizontal="left" vertical="center" wrapText="1"/>
    </xf>
    <xf numFmtId="164" fontId="7" fillId="0" borderId="7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/>
    <xf numFmtId="164" fontId="24" fillId="0" borderId="9" xfId="0" applyNumberFormat="1" applyFont="1" applyBorder="1" applyAlignment="1">
      <alignment horizontal="left" vertical="center" wrapText="1"/>
    </xf>
    <xf numFmtId="164" fontId="32" fillId="0" borderId="4" xfId="0" applyNumberFormat="1" applyFont="1" applyBorder="1" applyAlignment="1">
      <alignment wrapText="1"/>
    </xf>
    <xf numFmtId="164" fontId="32" fillId="0" borderId="7" xfId="0" applyNumberFormat="1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wrapText="1"/>
    </xf>
    <xf numFmtId="0" fontId="14" fillId="0" borderId="7" xfId="0" applyFont="1" applyBorder="1" applyAlignment="1">
      <alignment horizontal="left" wrapText="1"/>
    </xf>
    <xf numFmtId="0" fontId="4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wrapText="1"/>
    </xf>
    <xf numFmtId="0" fontId="24" fillId="0" borderId="3" xfId="0" applyFont="1" applyBorder="1" applyAlignment="1">
      <alignment horizontal="center" wrapText="1"/>
    </xf>
    <xf numFmtId="0" fontId="29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2981325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2981325" y="76200"/>
          <a:ext cx="2724151" cy="10572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2020 m. vasario 20 d. sprendimo Nr. 1-42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0</xdr:row>
      <xdr:rowOff>95250</xdr:rowOff>
    </xdr:from>
    <xdr:to>
      <xdr:col>5</xdr:col>
      <xdr:colOff>0</xdr:colOff>
      <xdr:row>0</xdr:row>
      <xdr:rowOff>895350</xdr:rowOff>
    </xdr:to>
    <xdr:sp macro="" textlink="">
      <xdr:nvSpPr>
        <xdr:cNvPr id="16385" name="Text Box 1">
          <a:extLst>
            <a:ext uri="{FF2B5EF4-FFF2-40B4-BE49-F238E27FC236}">
              <a16:creationId xmlns="" xmlns:a16="http://schemas.microsoft.com/office/drawing/2014/main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3543300" y="95250"/>
          <a:ext cx="2847975" cy="8001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2020 m. vasario 20 d. sprendimo Nr. 1-42           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 priedas</a:t>
          </a:r>
          <a:endParaRPr lang="lt-LT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0</xdr:row>
      <xdr:rowOff>38100</xdr:rowOff>
    </xdr:from>
    <xdr:to>
      <xdr:col>4</xdr:col>
      <xdr:colOff>714375</xdr:colOff>
      <xdr:row>0</xdr:row>
      <xdr:rowOff>657225</xdr:rowOff>
    </xdr:to>
    <xdr:sp macro="" textlink="">
      <xdr:nvSpPr>
        <xdr:cNvPr id="14337" name="Text Box 1">
          <a:extLst>
            <a:ext uri="{FF2B5EF4-FFF2-40B4-BE49-F238E27FC236}">
              <a16:creationId xmlns="" xmlns:a16="http://schemas.microsoft.com/office/drawing/2014/main" id="{00000000-0008-0000-0000-000001380000}"/>
            </a:ext>
          </a:extLst>
        </xdr:cNvPr>
        <xdr:cNvSpPr txBox="1">
          <a:spLocks noChangeArrowheads="1"/>
        </xdr:cNvSpPr>
      </xdr:nvSpPr>
      <xdr:spPr bwMode="auto">
        <a:xfrm>
          <a:off x="3333750" y="38100"/>
          <a:ext cx="2486025" cy="6191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2020 m. vasario 20  d. sprendimo Nr. 1-42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 priedas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abSelected="1" zoomScaleNormal="100" workbookViewId="0">
      <selection activeCell="J2" sqref="J2"/>
    </sheetView>
  </sheetViews>
  <sheetFormatPr defaultRowHeight="12.75" x14ac:dyDescent="0.2"/>
  <cols>
    <col min="1" max="1" width="59.7109375" customWidth="1"/>
    <col min="2" max="2" width="26.5703125" customWidth="1"/>
  </cols>
  <sheetData>
    <row r="1" spans="1:2" ht="89.25" customHeight="1" x14ac:dyDescent="0.25">
      <c r="A1" s="93"/>
      <c r="B1" s="5"/>
    </row>
    <row r="2" spans="1:2" ht="15" x14ac:dyDescent="0.25">
      <c r="A2" s="256"/>
      <c r="B2" s="257"/>
    </row>
    <row r="3" spans="1:2" ht="14.25" x14ac:dyDescent="0.2">
      <c r="A3" s="224"/>
      <c r="B3" s="225"/>
    </row>
    <row r="4" spans="1:2" ht="14.25" x14ac:dyDescent="0.2">
      <c r="A4" s="258" t="s">
        <v>291</v>
      </c>
      <c r="B4" s="258"/>
    </row>
    <row r="5" spans="1:2" ht="14.25" x14ac:dyDescent="0.2">
      <c r="A5" s="256"/>
      <c r="B5" s="256"/>
    </row>
    <row r="6" spans="1:2" ht="15" x14ac:dyDescent="0.25">
      <c r="A6" s="93"/>
      <c r="B6" s="5"/>
    </row>
    <row r="7" spans="1:2" ht="15" x14ac:dyDescent="0.25">
      <c r="A7" s="5"/>
      <c r="B7" s="5"/>
    </row>
    <row r="8" spans="1:2" ht="18.75" customHeight="1" x14ac:dyDescent="0.2">
      <c r="A8" s="226" t="s">
        <v>95</v>
      </c>
      <c r="B8" s="226" t="s">
        <v>120</v>
      </c>
    </row>
    <row r="9" spans="1:2" ht="18.75" customHeight="1" x14ac:dyDescent="0.2">
      <c r="A9" s="227" t="s">
        <v>96</v>
      </c>
      <c r="B9" s="228">
        <f>SUM(B10+B12+B16)</f>
        <v>53895</v>
      </c>
    </row>
    <row r="10" spans="1:2" ht="15.75" customHeight="1" x14ac:dyDescent="0.2">
      <c r="A10" s="227" t="s">
        <v>97</v>
      </c>
      <c r="B10" s="228">
        <f>SUM(B11:B11)</f>
        <v>50655</v>
      </c>
    </row>
    <row r="11" spans="1:2" ht="17.25" customHeight="1" x14ac:dyDescent="0.2">
      <c r="A11" s="229" t="s">
        <v>117</v>
      </c>
      <c r="B11" s="79">
        <v>50655</v>
      </c>
    </row>
    <row r="12" spans="1:2" ht="15.75" customHeight="1" x14ac:dyDescent="0.2">
      <c r="A12" s="227" t="s">
        <v>98</v>
      </c>
      <c r="B12" s="228">
        <f>SUM(B13:B15)</f>
        <v>3075</v>
      </c>
    </row>
    <row r="13" spans="1:2" ht="16.5" customHeight="1" x14ac:dyDescent="0.2">
      <c r="A13" s="229" t="s">
        <v>99</v>
      </c>
      <c r="B13" s="79">
        <v>530</v>
      </c>
    </row>
    <row r="14" spans="1:2" ht="16.5" customHeight="1" x14ac:dyDescent="0.2">
      <c r="A14" s="229" t="s">
        <v>100</v>
      </c>
      <c r="B14" s="79">
        <v>45</v>
      </c>
    </row>
    <row r="15" spans="1:2" ht="16.5" customHeight="1" x14ac:dyDescent="0.2">
      <c r="A15" s="229" t="s">
        <v>101</v>
      </c>
      <c r="B15" s="79">
        <v>2500</v>
      </c>
    </row>
    <row r="16" spans="1:2" ht="14.25" x14ac:dyDescent="0.2">
      <c r="A16" s="227" t="s">
        <v>102</v>
      </c>
      <c r="B16" s="228">
        <f>SUM(B17:B17)</f>
        <v>165</v>
      </c>
    </row>
    <row r="17" spans="1:9" ht="15" x14ac:dyDescent="0.2">
      <c r="A17" s="229" t="s">
        <v>103</v>
      </c>
      <c r="B17" s="79">
        <v>165</v>
      </c>
    </row>
    <row r="18" spans="1:9" ht="16.5" customHeight="1" x14ac:dyDescent="0.2">
      <c r="A18" s="227" t="s">
        <v>106</v>
      </c>
      <c r="B18" s="228">
        <f>B19</f>
        <v>52360.3</v>
      </c>
    </row>
    <row r="19" spans="1:9" ht="14.25" x14ac:dyDescent="0.2">
      <c r="A19" s="227" t="s">
        <v>149</v>
      </c>
      <c r="B19" s="228">
        <f>SUM(B20+B26+B25)</f>
        <v>52360.3</v>
      </c>
    </row>
    <row r="20" spans="1:9" ht="14.25" x14ac:dyDescent="0.2">
      <c r="A20" s="227" t="s">
        <v>148</v>
      </c>
      <c r="B20" s="228">
        <f>B21+B22+B23+B24</f>
        <v>30621.200000000001</v>
      </c>
    </row>
    <row r="21" spans="1:9" ht="15.75" customHeight="1" x14ac:dyDescent="0.2">
      <c r="A21" s="229" t="s">
        <v>107</v>
      </c>
      <c r="B21" s="79">
        <v>3815.4</v>
      </c>
    </row>
    <row r="22" spans="1:9" ht="16.5" customHeight="1" x14ac:dyDescent="0.2">
      <c r="A22" s="230" t="s">
        <v>259</v>
      </c>
      <c r="B22" s="79">
        <v>24859</v>
      </c>
    </row>
    <row r="23" spans="1:9" ht="45" x14ac:dyDescent="0.2">
      <c r="A23" s="229" t="s">
        <v>252</v>
      </c>
      <c r="B23" s="79">
        <v>1884.7</v>
      </c>
    </row>
    <row r="24" spans="1:9" ht="15" x14ac:dyDescent="0.2">
      <c r="A24" s="229" t="s">
        <v>281</v>
      </c>
      <c r="B24" s="231">
        <v>62.1</v>
      </c>
      <c r="C24" s="33"/>
    </row>
    <row r="25" spans="1:9" ht="34.5" customHeight="1" x14ac:dyDescent="0.2">
      <c r="A25" s="243" t="s">
        <v>150</v>
      </c>
      <c r="B25" s="232">
        <v>18184.400000000001</v>
      </c>
      <c r="C25" s="33"/>
      <c r="I25" s="244"/>
    </row>
    <row r="26" spans="1:9" ht="16.5" customHeight="1" x14ac:dyDescent="0.2">
      <c r="A26" s="243" t="s">
        <v>282</v>
      </c>
      <c r="B26" s="232">
        <f>B27+B28+B29</f>
        <v>3554.7</v>
      </c>
      <c r="C26" s="33"/>
      <c r="I26" s="244"/>
    </row>
    <row r="27" spans="1:9" ht="21" customHeight="1" x14ac:dyDescent="0.2">
      <c r="A27" s="229" t="s">
        <v>289</v>
      </c>
      <c r="B27" s="242">
        <v>2338</v>
      </c>
      <c r="C27" s="33"/>
    </row>
    <row r="28" spans="1:9" ht="34.5" customHeight="1" x14ac:dyDescent="0.2">
      <c r="A28" s="229" t="s">
        <v>116</v>
      </c>
      <c r="B28" s="242">
        <v>1174</v>
      </c>
      <c r="C28" s="33"/>
    </row>
    <row r="29" spans="1:9" ht="18" customHeight="1" x14ac:dyDescent="0.2">
      <c r="A29" s="230" t="s">
        <v>282</v>
      </c>
      <c r="B29" s="242">
        <v>42.7</v>
      </c>
      <c r="C29" s="33"/>
    </row>
    <row r="30" spans="1:9" ht="14.25" x14ac:dyDescent="0.2">
      <c r="A30" s="227" t="s">
        <v>108</v>
      </c>
      <c r="B30" s="228">
        <f>SUM(B31+B35+B39+B42+B44)</f>
        <v>5865.9</v>
      </c>
    </row>
    <row r="31" spans="1:9" ht="18" customHeight="1" x14ac:dyDescent="0.2">
      <c r="A31" s="227" t="s">
        <v>109</v>
      </c>
      <c r="B31" s="228">
        <f>SUM(B32:B34)</f>
        <v>1630</v>
      </c>
    </row>
    <row r="32" spans="1:9" ht="15" x14ac:dyDescent="0.2">
      <c r="A32" s="229" t="s">
        <v>132</v>
      </c>
      <c r="B32" s="79">
        <v>600</v>
      </c>
    </row>
    <row r="33" spans="1:2" ht="15" x14ac:dyDescent="0.2">
      <c r="A33" s="229" t="s">
        <v>110</v>
      </c>
      <c r="B33" s="79">
        <v>1000</v>
      </c>
    </row>
    <row r="34" spans="1:2" ht="15" x14ac:dyDescent="0.2">
      <c r="A34" s="229" t="s">
        <v>248</v>
      </c>
      <c r="B34" s="79">
        <v>30</v>
      </c>
    </row>
    <row r="35" spans="1:2" ht="14.25" x14ac:dyDescent="0.2">
      <c r="A35" s="227" t="s">
        <v>111</v>
      </c>
      <c r="B35" s="232">
        <f>B36+B37+B38</f>
        <v>3535.8999999999996</v>
      </c>
    </row>
    <row r="36" spans="1:2" ht="17.25" customHeight="1" x14ac:dyDescent="0.25">
      <c r="A36" s="229" t="s">
        <v>144</v>
      </c>
      <c r="B36" s="233">
        <v>703.7</v>
      </c>
    </row>
    <row r="37" spans="1:2" ht="15" x14ac:dyDescent="0.25">
      <c r="A37" s="229" t="s">
        <v>145</v>
      </c>
      <c r="B37" s="233">
        <v>554.5</v>
      </c>
    </row>
    <row r="38" spans="1:2" ht="16.5" customHeight="1" x14ac:dyDescent="0.25">
      <c r="A38" s="229" t="s">
        <v>112</v>
      </c>
      <c r="B38" s="233">
        <v>2277.6999999999998</v>
      </c>
    </row>
    <row r="39" spans="1:2" ht="17.25" customHeight="1" x14ac:dyDescent="0.2">
      <c r="A39" s="234" t="s">
        <v>146</v>
      </c>
      <c r="B39" s="235">
        <f>SUM(B40:B41)</f>
        <v>535</v>
      </c>
    </row>
    <row r="40" spans="1:2" ht="15" x14ac:dyDescent="0.25">
      <c r="A40" s="236" t="s">
        <v>104</v>
      </c>
      <c r="B40" s="237">
        <v>50</v>
      </c>
    </row>
    <row r="41" spans="1:2" ht="15" x14ac:dyDescent="0.25">
      <c r="A41" s="236" t="s">
        <v>105</v>
      </c>
      <c r="B41" s="237">
        <v>485</v>
      </c>
    </row>
    <row r="42" spans="1:2" ht="14.25" x14ac:dyDescent="0.2">
      <c r="A42" s="227" t="s">
        <v>147</v>
      </c>
      <c r="B42" s="228">
        <f>B43</f>
        <v>65</v>
      </c>
    </row>
    <row r="43" spans="1:2" ht="15" x14ac:dyDescent="0.2">
      <c r="A43" s="229" t="s">
        <v>147</v>
      </c>
      <c r="B43" s="79">
        <v>65</v>
      </c>
    </row>
    <row r="44" spans="1:2" ht="14.25" x14ac:dyDescent="0.2">
      <c r="A44" s="227" t="s">
        <v>113</v>
      </c>
      <c r="B44" s="228">
        <f>SUM(B45)</f>
        <v>100</v>
      </c>
    </row>
    <row r="45" spans="1:2" ht="15" x14ac:dyDescent="0.2">
      <c r="A45" s="229" t="s">
        <v>113</v>
      </c>
      <c r="B45" s="79">
        <v>100</v>
      </c>
    </row>
    <row r="46" spans="1:2" ht="14.25" x14ac:dyDescent="0.2">
      <c r="A46" s="227" t="s">
        <v>114</v>
      </c>
      <c r="B46" s="228">
        <v>150</v>
      </c>
    </row>
    <row r="47" spans="1:2" ht="18" customHeight="1" x14ac:dyDescent="0.2">
      <c r="A47" s="227" t="s">
        <v>115</v>
      </c>
      <c r="B47" s="228">
        <f>B9+B18+B30+B46</f>
        <v>112271.2</v>
      </c>
    </row>
    <row r="48" spans="1:2" ht="15" x14ac:dyDescent="0.25">
      <c r="A48" s="5"/>
      <c r="B48" s="5"/>
    </row>
    <row r="49" spans="2:2" x14ac:dyDescent="0.2">
      <c r="B49" s="151"/>
    </row>
  </sheetData>
  <mergeCells count="3">
    <mergeCell ref="A2:B2"/>
    <mergeCell ref="A4:B4"/>
    <mergeCell ref="A5:B5"/>
  </mergeCells>
  <pageMargins left="0.70866141732283472" right="0.70866141732283472" top="0.74803149606299213" bottom="0.74803149606299213" header="0.31496062992125984" footer="0.31496062992125984"/>
  <pageSetup paperSize="9" scale="83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9"/>
  <sheetViews>
    <sheetView zoomScaleNormal="100" workbookViewId="0">
      <selection activeCell="H5" sqref="H5"/>
    </sheetView>
  </sheetViews>
  <sheetFormatPr defaultColWidth="9.140625" defaultRowHeight="15" x14ac:dyDescent="0.25"/>
  <cols>
    <col min="1" max="1" width="42.5703125" style="5" customWidth="1"/>
    <col min="2" max="2" width="11.7109375" style="5" customWidth="1"/>
    <col min="3" max="3" width="11" style="5" customWidth="1"/>
    <col min="4" max="4" width="11.42578125" style="6" customWidth="1"/>
    <col min="5" max="5" width="12.28515625" style="5" customWidth="1"/>
    <col min="6" max="16384" width="9.140625" style="5"/>
  </cols>
  <sheetData>
    <row r="1" spans="1:8" ht="76.5" customHeight="1" x14ac:dyDescent="0.25"/>
    <row r="2" spans="1:8" ht="30.75" customHeight="1" x14ac:dyDescent="0.25">
      <c r="A2" s="285" t="s">
        <v>23</v>
      </c>
      <c r="B2" s="286"/>
      <c r="C2" s="286"/>
      <c r="D2" s="286"/>
      <c r="E2" s="286"/>
    </row>
    <row r="3" spans="1:8" hidden="1" x14ac:dyDescent="0.25"/>
    <row r="4" spans="1:8" ht="12.75" customHeight="1" x14ac:dyDescent="0.25">
      <c r="A4" s="290" t="s">
        <v>0</v>
      </c>
      <c r="B4" s="290" t="s">
        <v>120</v>
      </c>
      <c r="C4" s="291" t="s">
        <v>119</v>
      </c>
      <c r="D4" s="291"/>
      <c r="E4" s="291"/>
    </row>
    <row r="5" spans="1:8" ht="12.75" customHeight="1" x14ac:dyDescent="0.25">
      <c r="A5" s="291"/>
      <c r="B5" s="293"/>
      <c r="C5" s="294" t="s">
        <v>72</v>
      </c>
      <c r="D5" s="295"/>
      <c r="E5" s="291" t="s">
        <v>84</v>
      </c>
    </row>
    <row r="6" spans="1:8" ht="105.75" customHeight="1" x14ac:dyDescent="0.25">
      <c r="A6" s="292"/>
      <c r="B6" s="292"/>
      <c r="C6" s="23" t="s">
        <v>74</v>
      </c>
      <c r="D6" s="24" t="s">
        <v>121</v>
      </c>
      <c r="E6" s="299"/>
    </row>
    <row r="7" spans="1:8" ht="25.5" customHeight="1" x14ac:dyDescent="0.25">
      <c r="A7" s="296" t="s">
        <v>25</v>
      </c>
      <c r="B7" s="297"/>
      <c r="C7" s="297"/>
      <c r="D7" s="297"/>
      <c r="E7" s="298"/>
    </row>
    <row r="8" spans="1:8" ht="19.5" customHeight="1" x14ac:dyDescent="0.25">
      <c r="A8" s="36" t="s">
        <v>27</v>
      </c>
      <c r="B8" s="15">
        <f>B9</f>
        <v>278.8</v>
      </c>
      <c r="C8" s="15">
        <f t="shared" ref="C8:D8" si="0">C9</f>
        <v>278.8</v>
      </c>
      <c r="D8" s="15">
        <f t="shared" si="0"/>
        <v>246.1</v>
      </c>
      <c r="E8" s="15"/>
    </row>
    <row r="9" spans="1:8" ht="14.25" customHeight="1" x14ac:dyDescent="0.25">
      <c r="A9" s="37" t="s">
        <v>292</v>
      </c>
      <c r="B9" s="202">
        <v>278.8</v>
      </c>
      <c r="C9" s="203">
        <v>278.8</v>
      </c>
      <c r="D9" s="203">
        <v>246.1</v>
      </c>
      <c r="E9" s="38"/>
      <c r="F9" s="201"/>
      <c r="G9" s="201"/>
      <c r="H9" s="201"/>
    </row>
    <row r="10" spans="1:8" ht="20.25" customHeight="1" x14ac:dyDescent="0.25">
      <c r="A10" s="36" t="s">
        <v>20</v>
      </c>
      <c r="B10" s="39">
        <f>SUM(B11:B17)</f>
        <v>6210.9</v>
      </c>
      <c r="C10" s="39">
        <f t="shared" ref="C10:E10" si="1">SUM(C11:C17)</f>
        <v>6137.7</v>
      </c>
      <c r="D10" s="39">
        <f t="shared" si="1"/>
        <v>5089.9000000000015</v>
      </c>
      <c r="E10" s="39">
        <f t="shared" si="1"/>
        <v>73.2</v>
      </c>
      <c r="F10" s="201"/>
      <c r="G10" s="201"/>
      <c r="H10" s="201"/>
    </row>
    <row r="11" spans="1:8" ht="17.25" customHeight="1" x14ac:dyDescent="0.25">
      <c r="A11" s="37" t="s">
        <v>293</v>
      </c>
      <c r="B11" s="40">
        <v>527</v>
      </c>
      <c r="C11" s="10">
        <v>527</v>
      </c>
      <c r="D11" s="10">
        <v>418.1</v>
      </c>
      <c r="E11" s="41"/>
      <c r="F11" s="201"/>
      <c r="G11" s="201"/>
      <c r="H11" s="201"/>
    </row>
    <row r="12" spans="1:8" ht="17.25" customHeight="1" x14ac:dyDescent="0.25">
      <c r="A12" s="37" t="s">
        <v>165</v>
      </c>
      <c r="B12" s="40">
        <v>14.5</v>
      </c>
      <c r="C12" s="10">
        <v>14.5</v>
      </c>
      <c r="D12" s="10"/>
      <c r="E12" s="41"/>
      <c r="F12" s="201"/>
      <c r="G12" s="201"/>
      <c r="H12" s="201"/>
    </row>
    <row r="13" spans="1:8" ht="15.75" customHeight="1" x14ac:dyDescent="0.25">
      <c r="A13" s="37" t="s">
        <v>294</v>
      </c>
      <c r="B13" s="77">
        <v>5300.7</v>
      </c>
      <c r="C13" s="119">
        <v>5227.5</v>
      </c>
      <c r="D13" s="119">
        <v>4362.6000000000004</v>
      </c>
      <c r="E13" s="207">
        <v>73.2</v>
      </c>
      <c r="F13" s="201"/>
      <c r="G13" s="201"/>
      <c r="H13" s="201"/>
    </row>
    <row r="14" spans="1:8" ht="39.75" customHeight="1" x14ac:dyDescent="0.25">
      <c r="A14" s="42" t="s">
        <v>260</v>
      </c>
      <c r="B14" s="43">
        <v>329</v>
      </c>
      <c r="C14" s="44">
        <v>329</v>
      </c>
      <c r="D14" s="4">
        <v>275.8</v>
      </c>
      <c r="E14" s="41"/>
      <c r="F14" s="201"/>
      <c r="G14" s="201"/>
      <c r="H14" s="201"/>
    </row>
    <row r="15" spans="1:8" ht="18" customHeight="1" x14ac:dyDescent="0.25">
      <c r="A15" s="42" t="s">
        <v>263</v>
      </c>
      <c r="B15" s="43">
        <v>24</v>
      </c>
      <c r="C15" s="44">
        <v>24</v>
      </c>
      <c r="D15" s="119">
        <v>23.6</v>
      </c>
      <c r="E15" s="41"/>
      <c r="F15" s="201"/>
      <c r="G15" s="201"/>
      <c r="H15" s="201"/>
    </row>
    <row r="16" spans="1:8" ht="18" customHeight="1" x14ac:dyDescent="0.25">
      <c r="A16" s="37" t="s">
        <v>166</v>
      </c>
      <c r="B16" s="40">
        <v>5.8</v>
      </c>
      <c r="C16" s="10">
        <v>5.8</v>
      </c>
      <c r="D16" s="10"/>
      <c r="E16" s="41"/>
    </row>
    <row r="17" spans="1:6" ht="18" customHeight="1" x14ac:dyDescent="0.25">
      <c r="A17" s="209" t="s">
        <v>167</v>
      </c>
      <c r="B17" s="40">
        <v>9.9</v>
      </c>
      <c r="C17" s="40">
        <v>9.9</v>
      </c>
      <c r="D17" s="40">
        <v>9.8000000000000007</v>
      </c>
      <c r="E17" s="152"/>
    </row>
    <row r="18" spans="1:6" ht="35.25" customHeight="1" x14ac:dyDescent="0.25">
      <c r="A18" s="36" t="s">
        <v>134</v>
      </c>
      <c r="B18" s="39">
        <f>SUM(B19:B20)</f>
        <v>2249.4</v>
      </c>
      <c r="C18" s="39">
        <f>SUM(C19:C20)</f>
        <v>77</v>
      </c>
      <c r="D18" s="39"/>
      <c r="E18" s="39">
        <f>SUM(E19:E20)</f>
        <v>2172.4</v>
      </c>
    </row>
    <row r="19" spans="1:6" ht="17.25" customHeight="1" x14ac:dyDescent="0.25">
      <c r="A19" s="37" t="s">
        <v>28</v>
      </c>
      <c r="B19" s="133">
        <v>2172.4</v>
      </c>
      <c r="C19" s="118"/>
      <c r="D19" s="118"/>
      <c r="E19" s="134">
        <v>2172.4</v>
      </c>
    </row>
    <row r="20" spans="1:6" ht="28.5" customHeight="1" x14ac:dyDescent="0.25">
      <c r="A20" s="45" t="s">
        <v>153</v>
      </c>
      <c r="B20" s="119">
        <v>77</v>
      </c>
      <c r="C20" s="119">
        <v>77</v>
      </c>
      <c r="D20" s="119"/>
      <c r="E20" s="196"/>
    </row>
    <row r="21" spans="1:6" ht="18" customHeight="1" x14ac:dyDescent="0.25">
      <c r="A21" s="36" t="s">
        <v>24</v>
      </c>
      <c r="B21" s="15">
        <f>B8+B10+B18</f>
        <v>8739.1</v>
      </c>
      <c r="C21" s="11">
        <f>C8+C10+C18</f>
        <v>6493.5</v>
      </c>
      <c r="D21" s="11">
        <f>D8+D10+D18</f>
        <v>5336.0000000000018</v>
      </c>
      <c r="E21" s="11">
        <f>E8+E10+E18</f>
        <v>2245.6</v>
      </c>
    </row>
    <row r="22" spans="1:6" ht="18" customHeight="1" x14ac:dyDescent="0.25">
      <c r="A22" s="37" t="s">
        <v>295</v>
      </c>
      <c r="B22" s="46">
        <f>B9+B11+B12+B13+B16+B19+B20</f>
        <v>8376.2000000000007</v>
      </c>
      <c r="C22" s="46">
        <f t="shared" ref="C22:E22" si="2">C9+C11+C12+C13+C16+C19+C20</f>
        <v>6130.6</v>
      </c>
      <c r="D22" s="46">
        <f t="shared" si="2"/>
        <v>5026.8</v>
      </c>
      <c r="E22" s="46">
        <f t="shared" si="2"/>
        <v>2245.6</v>
      </c>
    </row>
    <row r="23" spans="1:6" ht="43.5" customHeight="1" x14ac:dyDescent="0.25">
      <c r="A23" s="37" t="s">
        <v>168</v>
      </c>
      <c r="B23" s="46">
        <f>B14</f>
        <v>329</v>
      </c>
      <c r="C23" s="4">
        <f>C14</f>
        <v>329</v>
      </c>
      <c r="D23" s="10">
        <f>D14</f>
        <v>275.8</v>
      </c>
      <c r="E23" s="10"/>
    </row>
    <row r="24" spans="1:6" ht="18" customHeight="1" x14ac:dyDescent="0.25">
      <c r="A24" s="42" t="s">
        <v>263</v>
      </c>
      <c r="B24" s="46">
        <f>B15</f>
        <v>24</v>
      </c>
      <c r="C24" s="46">
        <f t="shared" ref="C24:D24" si="3">C15</f>
        <v>24</v>
      </c>
      <c r="D24" s="46">
        <f t="shared" si="3"/>
        <v>23.6</v>
      </c>
      <c r="E24" s="10"/>
    </row>
    <row r="25" spans="1:6" ht="17.25" customHeight="1" x14ac:dyDescent="0.25">
      <c r="A25" s="184" t="s">
        <v>142</v>
      </c>
      <c r="B25" s="46">
        <f>SUM(B17)</f>
        <v>9.9</v>
      </c>
      <c r="C25" s="46">
        <f>SUM(C17)</f>
        <v>9.9</v>
      </c>
      <c r="D25" s="46">
        <f>SUM(D17)</f>
        <v>9.8000000000000007</v>
      </c>
      <c r="E25" s="10"/>
    </row>
    <row r="26" spans="1:6" ht="24" customHeight="1" x14ac:dyDescent="0.25">
      <c r="A26" s="287" t="s">
        <v>141</v>
      </c>
      <c r="B26" s="288"/>
      <c r="C26" s="288"/>
      <c r="D26" s="288"/>
      <c r="E26" s="289"/>
    </row>
    <row r="27" spans="1:6" x14ac:dyDescent="0.25">
      <c r="A27" s="48" t="s">
        <v>20</v>
      </c>
      <c r="B27" s="49">
        <f>B28+B30+B29+B31</f>
        <v>25255</v>
      </c>
      <c r="C27" s="49">
        <f t="shared" ref="C27:D27" si="4">C28+C30+C29+C31</f>
        <v>3429.2999999999997</v>
      </c>
      <c r="D27" s="49">
        <f t="shared" si="4"/>
        <v>132.69999999999999</v>
      </c>
      <c r="E27" s="49">
        <f t="shared" ref="E27" si="5">E28+E30+E29+E31</f>
        <v>21825.7</v>
      </c>
    </row>
    <row r="28" spans="1:6" ht="21" customHeight="1" x14ac:dyDescent="0.25">
      <c r="A28" s="37" t="s">
        <v>295</v>
      </c>
      <c r="B28" s="133">
        <v>1036.9000000000001</v>
      </c>
      <c r="C28" s="118">
        <v>156.1</v>
      </c>
      <c r="D28" s="118">
        <v>40.9</v>
      </c>
      <c r="E28" s="213">
        <v>880.8</v>
      </c>
      <c r="F28" s="204"/>
    </row>
    <row r="29" spans="1:6" ht="16.5" customHeight="1" x14ac:dyDescent="0.25">
      <c r="A29" s="37" t="s">
        <v>290</v>
      </c>
      <c r="B29" s="188">
        <v>2338</v>
      </c>
      <c r="C29" s="189"/>
      <c r="D29" s="223"/>
      <c r="E29" s="190">
        <v>2338</v>
      </c>
    </row>
    <row r="30" spans="1:6" ht="15.75" customHeight="1" x14ac:dyDescent="0.25">
      <c r="A30" s="37" t="s">
        <v>92</v>
      </c>
      <c r="B30" s="133">
        <v>4311</v>
      </c>
      <c r="C30" s="9"/>
      <c r="D30" s="118"/>
      <c r="E30" s="139">
        <v>4311</v>
      </c>
    </row>
    <row r="31" spans="1:6" ht="15.75" customHeight="1" x14ac:dyDescent="0.25">
      <c r="A31" s="184" t="s">
        <v>167</v>
      </c>
      <c r="B31" s="163">
        <v>17569.099999999999</v>
      </c>
      <c r="C31" s="46">
        <v>3273.2</v>
      </c>
      <c r="D31" s="119">
        <v>91.8</v>
      </c>
      <c r="E31" s="140">
        <v>14295.9</v>
      </c>
    </row>
    <row r="32" spans="1:6" ht="21" customHeight="1" x14ac:dyDescent="0.25">
      <c r="A32" s="52" t="s">
        <v>261</v>
      </c>
      <c r="B32" s="39">
        <f>B27</f>
        <v>25255</v>
      </c>
      <c r="C32" s="39">
        <f t="shared" ref="C32:E32" si="6">C27</f>
        <v>3429.2999999999997</v>
      </c>
      <c r="D32" s="39">
        <f t="shared" si="6"/>
        <v>132.69999999999999</v>
      </c>
      <c r="E32" s="39">
        <f t="shared" si="6"/>
        <v>21825.7</v>
      </c>
    </row>
    <row r="33" spans="1:5" ht="21" customHeight="1" x14ac:dyDescent="0.25">
      <c r="A33" s="37" t="s">
        <v>295</v>
      </c>
      <c r="B33" s="40">
        <f>B28</f>
        <v>1036.9000000000001</v>
      </c>
      <c r="C33" s="40">
        <f t="shared" ref="C33:E33" si="7">C28</f>
        <v>156.1</v>
      </c>
      <c r="D33" s="40">
        <f t="shared" si="7"/>
        <v>40.9</v>
      </c>
      <c r="E33" s="40">
        <f t="shared" si="7"/>
        <v>880.8</v>
      </c>
    </row>
    <row r="34" spans="1:5" ht="15.75" customHeight="1" x14ac:dyDescent="0.25">
      <c r="A34" s="37" t="s">
        <v>290</v>
      </c>
      <c r="B34" s="40">
        <f>B29</f>
        <v>2338</v>
      </c>
      <c r="C34" s="40"/>
      <c r="D34" s="40"/>
      <c r="E34" s="40">
        <f>E29</f>
        <v>2338</v>
      </c>
    </row>
    <row r="35" spans="1:5" ht="15.75" customHeight="1" x14ac:dyDescent="0.25">
      <c r="A35" s="239" t="s">
        <v>92</v>
      </c>
      <c r="B35" s="77">
        <f>B30</f>
        <v>4311</v>
      </c>
      <c r="C35" s="40"/>
      <c r="D35" s="40"/>
      <c r="E35" s="10">
        <f>E30</f>
        <v>4311</v>
      </c>
    </row>
    <row r="36" spans="1:5" ht="15.75" customHeight="1" x14ac:dyDescent="0.25">
      <c r="A36" s="47" t="s">
        <v>167</v>
      </c>
      <c r="B36" s="10">
        <f>SUM(B31)</f>
        <v>17569.099999999999</v>
      </c>
      <c r="C36" s="10">
        <f t="shared" ref="C36:E36" si="8">SUM(C31)</f>
        <v>3273.2</v>
      </c>
      <c r="D36" s="10">
        <f t="shared" si="8"/>
        <v>91.8</v>
      </c>
      <c r="E36" s="10">
        <f t="shared" si="8"/>
        <v>14295.9</v>
      </c>
    </row>
    <row r="37" spans="1:5" ht="29.25" customHeight="1" x14ac:dyDescent="0.25">
      <c r="A37" s="269" t="s">
        <v>26</v>
      </c>
      <c r="B37" s="270"/>
      <c r="C37" s="270"/>
      <c r="D37" s="270"/>
      <c r="E37" s="271"/>
    </row>
    <row r="38" spans="1:5" ht="19.5" customHeight="1" x14ac:dyDescent="0.25">
      <c r="A38" s="48" t="s">
        <v>20</v>
      </c>
      <c r="B38" s="50">
        <f>B39</f>
        <v>270</v>
      </c>
      <c r="C38" s="50">
        <f t="shared" ref="C38:E38" si="9">C39</f>
        <v>125.6</v>
      </c>
      <c r="D38" s="50"/>
      <c r="E38" s="50">
        <f t="shared" si="9"/>
        <v>144.4</v>
      </c>
    </row>
    <row r="39" spans="1:5" ht="17.25" customHeight="1" x14ac:dyDescent="0.25">
      <c r="A39" s="37" t="s">
        <v>296</v>
      </c>
      <c r="B39" s="162">
        <v>270</v>
      </c>
      <c r="C39" s="4">
        <v>125.6</v>
      </c>
      <c r="D39" s="4"/>
      <c r="E39" s="13">
        <v>144.4</v>
      </c>
    </row>
    <row r="40" spans="1:5" ht="19.5" customHeight="1" x14ac:dyDescent="0.25">
      <c r="A40" s="36" t="s">
        <v>262</v>
      </c>
      <c r="B40" s="50">
        <f>B38</f>
        <v>270</v>
      </c>
      <c r="C40" s="50">
        <f>C38</f>
        <v>125.6</v>
      </c>
      <c r="D40" s="50"/>
      <c r="E40" s="50">
        <f>E38</f>
        <v>144.4</v>
      </c>
    </row>
    <row r="41" spans="1:5" ht="19.5" customHeight="1" x14ac:dyDescent="0.25">
      <c r="A41" s="47" t="s">
        <v>296</v>
      </c>
      <c r="B41" s="51">
        <f>B39</f>
        <v>270</v>
      </c>
      <c r="C41" s="9">
        <f>C39</f>
        <v>125.6</v>
      </c>
      <c r="D41" s="9"/>
      <c r="E41" s="46">
        <f>E39</f>
        <v>144.4</v>
      </c>
    </row>
    <row r="42" spans="1:5" ht="24" customHeight="1" x14ac:dyDescent="0.25">
      <c r="A42" s="272" t="s">
        <v>270</v>
      </c>
      <c r="B42" s="273"/>
      <c r="C42" s="273"/>
      <c r="D42" s="273"/>
      <c r="E42" s="274"/>
    </row>
    <row r="43" spans="1:5" ht="21" customHeight="1" x14ac:dyDescent="0.25">
      <c r="A43" s="48" t="s">
        <v>20</v>
      </c>
      <c r="B43" s="15">
        <f>B44+B45</f>
        <v>174.7</v>
      </c>
      <c r="C43" s="15">
        <f>C44+C45</f>
        <v>169.7</v>
      </c>
      <c r="D43" s="15"/>
      <c r="E43" s="15">
        <f t="shared" ref="E43" si="10">E44+E45</f>
        <v>5</v>
      </c>
    </row>
    <row r="44" spans="1:5" ht="17.25" customHeight="1" x14ac:dyDescent="0.25">
      <c r="A44" s="239" t="s">
        <v>295</v>
      </c>
      <c r="B44" s="46">
        <v>156</v>
      </c>
      <c r="C44" s="4">
        <v>151</v>
      </c>
      <c r="D44" s="10"/>
      <c r="E44" s="13">
        <v>5</v>
      </c>
    </row>
    <row r="45" spans="1:5" ht="17.25" customHeight="1" x14ac:dyDescent="0.25">
      <c r="A45" s="241" t="s">
        <v>263</v>
      </c>
      <c r="B45" s="46">
        <v>18.7</v>
      </c>
      <c r="C45" s="46">
        <v>18.7</v>
      </c>
      <c r="D45" s="10"/>
      <c r="E45" s="13"/>
    </row>
    <row r="46" spans="1:5" ht="18" customHeight="1" x14ac:dyDescent="0.25">
      <c r="A46" s="36" t="s">
        <v>264</v>
      </c>
      <c r="B46" s="50">
        <f t="shared" ref="B46:E48" si="11">B43</f>
        <v>174.7</v>
      </c>
      <c r="C46" s="50">
        <f t="shared" si="11"/>
        <v>169.7</v>
      </c>
      <c r="D46" s="50"/>
      <c r="E46" s="50">
        <f t="shared" si="11"/>
        <v>5</v>
      </c>
    </row>
    <row r="47" spans="1:5" ht="18.75" customHeight="1" x14ac:dyDescent="0.25">
      <c r="A47" s="37" t="s">
        <v>295</v>
      </c>
      <c r="B47" s="51">
        <f>B44</f>
        <v>156</v>
      </c>
      <c r="C47" s="51">
        <f>C44</f>
        <v>151</v>
      </c>
      <c r="D47" s="51"/>
      <c r="E47" s="51">
        <f t="shared" ref="E47" si="12">E44</f>
        <v>5</v>
      </c>
    </row>
    <row r="48" spans="1:5" ht="18.75" customHeight="1" x14ac:dyDescent="0.25">
      <c r="A48" s="47" t="s">
        <v>263</v>
      </c>
      <c r="B48" s="46">
        <f t="shared" si="11"/>
        <v>18.7</v>
      </c>
      <c r="C48" s="46">
        <f t="shared" si="11"/>
        <v>18.7</v>
      </c>
      <c r="D48" s="4"/>
      <c r="E48" s="4"/>
    </row>
    <row r="49" spans="1:8" ht="37.5" customHeight="1" x14ac:dyDescent="0.25">
      <c r="A49" s="220" t="s">
        <v>271</v>
      </c>
      <c r="B49" s="221"/>
      <c r="C49" s="221"/>
      <c r="D49" s="221"/>
      <c r="E49" s="222"/>
    </row>
    <row r="50" spans="1:8" ht="19.5" customHeight="1" x14ac:dyDescent="0.25">
      <c r="A50" s="48" t="s">
        <v>6</v>
      </c>
      <c r="B50" s="15">
        <f>SUM(B51)</f>
        <v>1288.9000000000001</v>
      </c>
      <c r="C50" s="15">
        <f>SUM(C51)</f>
        <v>1288.9000000000001</v>
      </c>
      <c r="D50" s="15"/>
      <c r="E50" s="15"/>
    </row>
    <row r="51" spans="1:8" ht="21.75" customHeight="1" x14ac:dyDescent="0.25">
      <c r="A51" s="37" t="s">
        <v>296</v>
      </c>
      <c r="B51" s="192">
        <v>1288.9000000000001</v>
      </c>
      <c r="C51" s="193">
        <v>1288.9000000000001</v>
      </c>
      <c r="D51" s="10"/>
      <c r="E51" s="13"/>
    </row>
    <row r="52" spans="1:8" ht="23.25" customHeight="1" x14ac:dyDescent="0.25">
      <c r="A52" s="48" t="s">
        <v>78</v>
      </c>
      <c r="B52" s="132">
        <f>SUM(B50)</f>
        <v>1288.9000000000001</v>
      </c>
      <c r="C52" s="132">
        <f>SUM(C50)</f>
        <v>1288.9000000000001</v>
      </c>
      <c r="D52" s="132"/>
      <c r="E52" s="132"/>
    </row>
    <row r="53" spans="1:8" ht="18" customHeight="1" x14ac:dyDescent="0.25">
      <c r="A53" s="47" t="s">
        <v>297</v>
      </c>
      <c r="B53" s="46">
        <f>B51</f>
        <v>1288.9000000000001</v>
      </c>
      <c r="C53" s="46">
        <f>C51</f>
        <v>1288.9000000000001</v>
      </c>
      <c r="D53" s="46"/>
      <c r="E53" s="46"/>
    </row>
    <row r="54" spans="1:8" ht="21.75" customHeight="1" x14ac:dyDescent="0.25">
      <c r="A54" s="276" t="s">
        <v>29</v>
      </c>
      <c r="B54" s="277"/>
      <c r="C54" s="277"/>
      <c r="D54" s="277"/>
      <c r="E54" s="278"/>
    </row>
    <row r="55" spans="1:8" ht="15" customHeight="1" x14ac:dyDescent="0.25">
      <c r="A55" s="48" t="s">
        <v>20</v>
      </c>
      <c r="B55" s="15">
        <f>B56+B57</f>
        <v>323</v>
      </c>
      <c r="C55" s="15">
        <f t="shared" ref="C55:E55" si="13">C56+C57</f>
        <v>231</v>
      </c>
      <c r="D55" s="15"/>
      <c r="E55" s="15">
        <f t="shared" si="13"/>
        <v>92</v>
      </c>
    </row>
    <row r="56" spans="1:8" ht="18" customHeight="1" x14ac:dyDescent="0.25">
      <c r="A56" s="60" t="s">
        <v>295</v>
      </c>
      <c r="B56" s="77">
        <v>60</v>
      </c>
      <c r="C56" s="119"/>
      <c r="D56" s="119"/>
      <c r="E56" s="119">
        <v>60</v>
      </c>
      <c r="F56" s="204"/>
    </row>
    <row r="57" spans="1:8" ht="18" customHeight="1" x14ac:dyDescent="0.25">
      <c r="A57" s="53" t="s">
        <v>212</v>
      </c>
      <c r="B57" s="77">
        <v>263</v>
      </c>
      <c r="C57" s="119">
        <v>231</v>
      </c>
      <c r="D57" s="119"/>
      <c r="E57" s="119">
        <v>32</v>
      </c>
    </row>
    <row r="58" spans="1:8" ht="17.25" customHeight="1" x14ac:dyDescent="0.25">
      <c r="A58" s="52" t="s">
        <v>265</v>
      </c>
      <c r="B58" s="3">
        <f>B55</f>
        <v>323</v>
      </c>
      <c r="C58" s="3">
        <f>C55</f>
        <v>231</v>
      </c>
      <c r="D58" s="3"/>
      <c r="E58" s="3">
        <f t="shared" ref="E58:E59" si="14">E55</f>
        <v>92</v>
      </c>
    </row>
    <row r="59" spans="1:8" ht="17.25" customHeight="1" x14ac:dyDescent="0.25">
      <c r="A59" s="60" t="s">
        <v>295</v>
      </c>
      <c r="B59" s="4">
        <f>B56</f>
        <v>60</v>
      </c>
      <c r="C59" s="4"/>
      <c r="D59" s="4"/>
      <c r="E59" s="4">
        <f t="shared" si="14"/>
        <v>60</v>
      </c>
    </row>
    <row r="60" spans="1:8" ht="21" customHeight="1" x14ac:dyDescent="0.25">
      <c r="A60" s="53" t="s">
        <v>33</v>
      </c>
      <c r="B60" s="4">
        <f>B57</f>
        <v>263</v>
      </c>
      <c r="C60" s="4">
        <f t="shared" ref="C60:E60" si="15">C57</f>
        <v>231</v>
      </c>
      <c r="D60" s="4"/>
      <c r="E60" s="4">
        <f t="shared" si="15"/>
        <v>32</v>
      </c>
    </row>
    <row r="61" spans="1:8" ht="21" customHeight="1" x14ac:dyDescent="0.25">
      <c r="A61" s="282" t="s">
        <v>286</v>
      </c>
      <c r="B61" s="283"/>
      <c r="C61" s="283"/>
      <c r="D61" s="283"/>
      <c r="E61" s="284"/>
    </row>
    <row r="62" spans="1:8" ht="21" customHeight="1" x14ac:dyDescent="0.25">
      <c r="A62" s="48" t="s">
        <v>6</v>
      </c>
      <c r="B62" s="3">
        <f>B63</f>
        <v>201.9</v>
      </c>
      <c r="C62" s="3">
        <f t="shared" ref="C62:E62" si="16">C63</f>
        <v>41.9</v>
      </c>
      <c r="D62" s="3">
        <f t="shared" si="16"/>
        <v>0</v>
      </c>
      <c r="E62" s="3">
        <f t="shared" si="16"/>
        <v>160</v>
      </c>
      <c r="H62" s="254"/>
    </row>
    <row r="63" spans="1:8" ht="21" customHeight="1" x14ac:dyDescent="0.25">
      <c r="A63" s="37" t="s">
        <v>296</v>
      </c>
      <c r="B63" s="4">
        <v>201.9</v>
      </c>
      <c r="C63" s="4">
        <v>41.9</v>
      </c>
      <c r="D63" s="4"/>
      <c r="E63" s="4">
        <v>160</v>
      </c>
      <c r="F63" s="204"/>
    </row>
    <row r="64" spans="1:8" ht="21" customHeight="1" x14ac:dyDescent="0.25">
      <c r="A64" s="48" t="s">
        <v>287</v>
      </c>
      <c r="B64" s="3">
        <f>B62</f>
        <v>201.9</v>
      </c>
      <c r="C64" s="3">
        <f t="shared" ref="C64:E64" si="17">C62</f>
        <v>41.9</v>
      </c>
      <c r="D64" s="3">
        <f t="shared" si="17"/>
        <v>0</v>
      </c>
      <c r="E64" s="3">
        <f t="shared" si="17"/>
        <v>160</v>
      </c>
    </row>
    <row r="65" spans="1:5" ht="21" customHeight="1" x14ac:dyDescent="0.25">
      <c r="A65" s="47" t="s">
        <v>297</v>
      </c>
      <c r="B65" s="4">
        <f>B63</f>
        <v>201.9</v>
      </c>
      <c r="C65" s="4">
        <f t="shared" ref="C65:E65" si="18">C63</f>
        <v>41.9</v>
      </c>
      <c r="D65" s="4">
        <f t="shared" si="18"/>
        <v>0</v>
      </c>
      <c r="E65" s="4">
        <f t="shared" si="18"/>
        <v>160</v>
      </c>
    </row>
    <row r="66" spans="1:5" ht="26.25" customHeight="1" x14ac:dyDescent="0.25">
      <c r="A66" s="145" t="s">
        <v>266</v>
      </c>
      <c r="B66" s="142"/>
      <c r="C66" s="142"/>
      <c r="D66" s="142"/>
      <c r="E66" s="124"/>
    </row>
    <row r="67" spans="1:5" x14ac:dyDescent="0.25">
      <c r="A67" s="48" t="s">
        <v>20</v>
      </c>
      <c r="B67" s="3">
        <f>B68</f>
        <v>240</v>
      </c>
      <c r="C67" s="3">
        <f>C68</f>
        <v>240</v>
      </c>
      <c r="D67" s="3"/>
      <c r="E67" s="3"/>
    </row>
    <row r="68" spans="1:5" x14ac:dyDescent="0.25">
      <c r="A68" s="47" t="s">
        <v>296</v>
      </c>
      <c r="B68" s="4">
        <v>240</v>
      </c>
      <c r="C68" s="4">
        <v>240</v>
      </c>
      <c r="D68" s="4"/>
      <c r="E68" s="13"/>
    </row>
    <row r="69" spans="1:5" ht="15.75" x14ac:dyDescent="0.25">
      <c r="A69" s="36" t="s">
        <v>267</v>
      </c>
      <c r="B69" s="3">
        <f>B67</f>
        <v>240</v>
      </c>
      <c r="C69" s="3">
        <f>C67</f>
        <v>240</v>
      </c>
      <c r="D69" s="3"/>
      <c r="E69" s="3"/>
    </row>
    <row r="70" spans="1:5" x14ac:dyDescent="0.25">
      <c r="A70" s="47" t="s">
        <v>296</v>
      </c>
      <c r="B70" s="4">
        <f>B68</f>
        <v>240</v>
      </c>
      <c r="C70" s="4">
        <f>C68</f>
        <v>240</v>
      </c>
      <c r="D70" s="4"/>
      <c r="E70" s="4"/>
    </row>
    <row r="71" spans="1:5" ht="24.75" customHeight="1" x14ac:dyDescent="0.25">
      <c r="A71" s="54" t="s">
        <v>30</v>
      </c>
      <c r="B71" s="4"/>
      <c r="C71" s="4"/>
      <c r="D71" s="4"/>
      <c r="E71" s="13"/>
    </row>
    <row r="72" spans="1:5" x14ac:dyDescent="0.25">
      <c r="A72" s="48" t="s">
        <v>20</v>
      </c>
      <c r="B72" s="50">
        <f>B73</f>
        <v>181</v>
      </c>
      <c r="C72" s="50">
        <f>C73</f>
        <v>121</v>
      </c>
      <c r="D72" s="50"/>
      <c r="E72" s="50">
        <f>E73</f>
        <v>60</v>
      </c>
    </row>
    <row r="73" spans="1:5" x14ac:dyDescent="0.25">
      <c r="A73" s="47" t="s">
        <v>296</v>
      </c>
      <c r="B73" s="40">
        <v>181</v>
      </c>
      <c r="C73" s="4">
        <v>121</v>
      </c>
      <c r="D73" s="4"/>
      <c r="E73" s="13">
        <v>60</v>
      </c>
    </row>
    <row r="74" spans="1:5" ht="15.75" x14ac:dyDescent="0.25">
      <c r="A74" s="52" t="s">
        <v>268</v>
      </c>
      <c r="B74" s="55">
        <f>B72</f>
        <v>181</v>
      </c>
      <c r="C74" s="55">
        <f>C72</f>
        <v>121</v>
      </c>
      <c r="D74" s="55"/>
      <c r="E74" s="55">
        <f>E72</f>
        <v>60</v>
      </c>
    </row>
    <row r="75" spans="1:5" x14ac:dyDescent="0.25">
      <c r="A75" s="56" t="s">
        <v>296</v>
      </c>
      <c r="B75" s="57">
        <f>B73</f>
        <v>181</v>
      </c>
      <c r="C75" s="57">
        <f>C73</f>
        <v>121</v>
      </c>
      <c r="D75" s="57"/>
      <c r="E75" s="57">
        <f>E73</f>
        <v>60</v>
      </c>
    </row>
    <row r="76" spans="1:5" ht="38.25" customHeight="1" x14ac:dyDescent="0.25">
      <c r="A76" s="279" t="s">
        <v>269</v>
      </c>
      <c r="B76" s="280"/>
      <c r="C76" s="280"/>
      <c r="D76" s="280"/>
      <c r="E76" s="281"/>
    </row>
    <row r="77" spans="1:5" ht="16.5" customHeight="1" x14ac:dyDescent="0.25">
      <c r="A77" s="48" t="s">
        <v>20</v>
      </c>
      <c r="B77" s="253">
        <f>B78+B79</f>
        <v>8004.4</v>
      </c>
      <c r="C77" s="253">
        <f t="shared" ref="C77:E77" si="19">C78+C79</f>
        <v>5486</v>
      </c>
      <c r="D77" s="253"/>
      <c r="E77" s="253">
        <f t="shared" si="19"/>
        <v>2518.4</v>
      </c>
    </row>
    <row r="78" spans="1:5" ht="19.5" customHeight="1" x14ac:dyDescent="0.25">
      <c r="A78" s="37" t="s">
        <v>295</v>
      </c>
      <c r="B78" s="194">
        <v>6830.4</v>
      </c>
      <c r="C78" s="195">
        <v>4312</v>
      </c>
      <c r="D78" s="195"/>
      <c r="E78" s="240">
        <v>2518.4</v>
      </c>
    </row>
    <row r="79" spans="1:5" ht="40.5" customHeight="1" x14ac:dyDescent="0.25">
      <c r="A79" s="47" t="s">
        <v>169</v>
      </c>
      <c r="B79" s="163">
        <v>1174</v>
      </c>
      <c r="C79" s="119">
        <v>1174</v>
      </c>
      <c r="D79" s="119"/>
      <c r="E79" s="121"/>
    </row>
    <row r="80" spans="1:5" ht="18.75" customHeight="1" x14ac:dyDescent="0.25">
      <c r="A80" s="52" t="s">
        <v>272</v>
      </c>
      <c r="B80" s="3">
        <f t="shared" ref="B80:E82" si="20">B77</f>
        <v>8004.4</v>
      </c>
      <c r="C80" s="3">
        <f t="shared" si="20"/>
        <v>5486</v>
      </c>
      <c r="D80" s="3"/>
      <c r="E80" s="3">
        <f>E77</f>
        <v>2518.4</v>
      </c>
    </row>
    <row r="81" spans="1:5" ht="17.25" customHeight="1" x14ac:dyDescent="0.25">
      <c r="A81" s="37" t="s">
        <v>298</v>
      </c>
      <c r="B81" s="4">
        <f t="shared" si="20"/>
        <v>6830.4</v>
      </c>
      <c r="C81" s="4">
        <f t="shared" si="20"/>
        <v>4312</v>
      </c>
      <c r="D81" s="4"/>
      <c r="E81" s="4">
        <f t="shared" si="20"/>
        <v>2518.4</v>
      </c>
    </row>
    <row r="82" spans="1:5" ht="38.25" customHeight="1" x14ac:dyDescent="0.25">
      <c r="A82" s="37" t="s">
        <v>170</v>
      </c>
      <c r="B82" s="9">
        <f t="shared" si="20"/>
        <v>1174</v>
      </c>
      <c r="C82" s="9">
        <f t="shared" si="20"/>
        <v>1174</v>
      </c>
      <c r="D82" s="9"/>
      <c r="E82" s="9"/>
    </row>
    <row r="83" spans="1:5" ht="26.25" customHeight="1" x14ac:dyDescent="0.25">
      <c r="A83" s="275" t="s">
        <v>71</v>
      </c>
      <c r="B83" s="267"/>
      <c r="C83" s="267"/>
      <c r="D83" s="267"/>
      <c r="E83" s="268"/>
    </row>
    <row r="84" spans="1:5" ht="18.75" customHeight="1" x14ac:dyDescent="0.25">
      <c r="A84" s="48" t="s">
        <v>20</v>
      </c>
      <c r="B84" s="3">
        <f>B85</f>
        <v>102</v>
      </c>
      <c r="C84" s="3">
        <f>C85</f>
        <v>102</v>
      </c>
      <c r="D84" s="3"/>
      <c r="E84" s="3"/>
    </row>
    <row r="85" spans="1:5" ht="16.5" customHeight="1" x14ac:dyDescent="0.25">
      <c r="A85" s="37" t="s">
        <v>296</v>
      </c>
      <c r="B85" s="119">
        <v>102</v>
      </c>
      <c r="C85" s="119">
        <v>102</v>
      </c>
      <c r="D85" s="4"/>
      <c r="E85" s="13"/>
    </row>
    <row r="86" spans="1:5" ht="19.5" customHeight="1" x14ac:dyDescent="0.25">
      <c r="A86" s="58" t="s">
        <v>2</v>
      </c>
      <c r="B86" s="50">
        <f>B87+B88</f>
        <v>833.8</v>
      </c>
      <c r="C86" s="3">
        <f>C87+C88</f>
        <v>829.8</v>
      </c>
      <c r="D86" s="3">
        <f>D87+D88</f>
        <v>720.8</v>
      </c>
      <c r="E86" s="3">
        <f>E87+E88</f>
        <v>4</v>
      </c>
    </row>
    <row r="87" spans="1:5" x14ac:dyDescent="0.25">
      <c r="A87" s="37" t="s">
        <v>295</v>
      </c>
      <c r="B87" s="46">
        <v>830.8</v>
      </c>
      <c r="C87" s="4">
        <v>826.8</v>
      </c>
      <c r="D87" s="4">
        <v>720.8</v>
      </c>
      <c r="E87" s="13">
        <v>4</v>
      </c>
    </row>
    <row r="88" spans="1:5" x14ac:dyDescent="0.25">
      <c r="A88" s="53" t="s">
        <v>33</v>
      </c>
      <c r="B88" s="46">
        <v>3</v>
      </c>
      <c r="C88" s="4">
        <v>3</v>
      </c>
      <c r="D88" s="4"/>
      <c r="E88" s="13"/>
    </row>
    <row r="89" spans="1:5" ht="16.5" customHeight="1" x14ac:dyDescent="0.25">
      <c r="A89" s="59" t="s">
        <v>10</v>
      </c>
      <c r="B89" s="50">
        <f>B90+B91</f>
        <v>257.2</v>
      </c>
      <c r="C89" s="3">
        <f>C90+C91</f>
        <v>249.2</v>
      </c>
      <c r="D89" s="3">
        <f>D90+D91</f>
        <v>182.3</v>
      </c>
      <c r="E89" s="3">
        <f>E90+E91</f>
        <v>8</v>
      </c>
    </row>
    <row r="90" spans="1:5" ht="20.25" customHeight="1" x14ac:dyDescent="0.25">
      <c r="A90" s="37" t="s">
        <v>298</v>
      </c>
      <c r="B90" s="46">
        <v>250.2</v>
      </c>
      <c r="C90" s="4">
        <v>242.2</v>
      </c>
      <c r="D90" s="4">
        <v>182.3</v>
      </c>
      <c r="E90" s="13">
        <v>8</v>
      </c>
    </row>
    <row r="91" spans="1:5" ht="15" customHeight="1" x14ac:dyDescent="0.25">
      <c r="A91" s="53" t="s">
        <v>171</v>
      </c>
      <c r="B91" s="46">
        <v>7</v>
      </c>
      <c r="C91" s="4">
        <v>7</v>
      </c>
      <c r="D91" s="4"/>
      <c r="E91" s="13"/>
    </row>
    <row r="92" spans="1:5" ht="17.25" customHeight="1" x14ac:dyDescent="0.25">
      <c r="A92" s="58" t="s">
        <v>3</v>
      </c>
      <c r="B92" s="50">
        <f>B93+B94</f>
        <v>473.8</v>
      </c>
      <c r="C92" s="3">
        <f>C93+C94</f>
        <v>471.8</v>
      </c>
      <c r="D92" s="3">
        <f>D93+D94</f>
        <v>414.3</v>
      </c>
      <c r="E92" s="3">
        <f>E93+E94</f>
        <v>2</v>
      </c>
    </row>
    <row r="93" spans="1:5" ht="19.5" customHeight="1" x14ac:dyDescent="0.25">
      <c r="A93" s="37" t="s">
        <v>298</v>
      </c>
      <c r="B93" s="46">
        <v>467.3</v>
      </c>
      <c r="C93" s="4">
        <v>467.3</v>
      </c>
      <c r="D93" s="4">
        <v>414.3</v>
      </c>
      <c r="E93" s="13"/>
    </row>
    <row r="94" spans="1:5" ht="17.25" customHeight="1" x14ac:dyDescent="0.25">
      <c r="A94" s="53" t="s">
        <v>171</v>
      </c>
      <c r="B94" s="46">
        <v>6.5</v>
      </c>
      <c r="C94" s="4">
        <v>4.5</v>
      </c>
      <c r="D94" s="4"/>
      <c r="E94" s="13">
        <v>2</v>
      </c>
    </row>
    <row r="95" spans="1:5" ht="18.75" customHeight="1" x14ac:dyDescent="0.25">
      <c r="A95" s="58" t="s">
        <v>4</v>
      </c>
      <c r="B95" s="50">
        <f>B96+B97</f>
        <v>386</v>
      </c>
      <c r="C95" s="50">
        <f t="shared" ref="C95:D95" si="21">C96+C97</f>
        <v>386</v>
      </c>
      <c r="D95" s="50">
        <f t="shared" si="21"/>
        <v>342.3</v>
      </c>
      <c r="E95" s="50"/>
    </row>
    <row r="96" spans="1:5" ht="18" customHeight="1" x14ac:dyDescent="0.25">
      <c r="A96" s="37" t="s">
        <v>298</v>
      </c>
      <c r="B96" s="46">
        <v>361</v>
      </c>
      <c r="C96" s="4">
        <v>361</v>
      </c>
      <c r="D96" s="4">
        <v>337.7</v>
      </c>
      <c r="E96" s="13"/>
    </row>
    <row r="97" spans="1:5" ht="17.25" customHeight="1" x14ac:dyDescent="0.25">
      <c r="A97" s="53" t="s">
        <v>171</v>
      </c>
      <c r="B97" s="46">
        <v>25</v>
      </c>
      <c r="C97" s="4">
        <v>25</v>
      </c>
      <c r="D97" s="4">
        <v>4.5999999999999996</v>
      </c>
      <c r="E97" s="13"/>
    </row>
    <row r="98" spans="1:5" ht="15.75" customHeight="1" x14ac:dyDescent="0.25">
      <c r="A98" s="58" t="s">
        <v>172</v>
      </c>
      <c r="B98" s="50">
        <f>B99+B100</f>
        <v>469.6</v>
      </c>
      <c r="C98" s="3">
        <f>C99+C100</f>
        <v>469.6</v>
      </c>
      <c r="D98" s="3">
        <f>D99+D100</f>
        <v>379.8</v>
      </c>
      <c r="E98" s="3"/>
    </row>
    <row r="99" spans="1:5" ht="15" customHeight="1" x14ac:dyDescent="0.25">
      <c r="A99" s="37" t="s">
        <v>295</v>
      </c>
      <c r="B99" s="77">
        <v>425.6</v>
      </c>
      <c r="C99" s="119">
        <v>425.6</v>
      </c>
      <c r="D99" s="119">
        <v>379.8</v>
      </c>
      <c r="E99" s="13"/>
    </row>
    <row r="100" spans="1:5" ht="14.25" customHeight="1" x14ac:dyDescent="0.25">
      <c r="A100" s="53" t="s">
        <v>33</v>
      </c>
      <c r="B100" s="46">
        <v>44</v>
      </c>
      <c r="C100" s="4">
        <v>44</v>
      </c>
      <c r="D100" s="4"/>
      <c r="E100" s="13"/>
    </row>
    <row r="101" spans="1:5" ht="32.25" customHeight="1" x14ac:dyDescent="0.25">
      <c r="A101" s="59" t="s">
        <v>18</v>
      </c>
      <c r="B101" s="50">
        <f>B102+B103</f>
        <v>993</v>
      </c>
      <c r="C101" s="50">
        <f>C102+C103</f>
        <v>984.3</v>
      </c>
      <c r="D101" s="50">
        <f>D102+D103</f>
        <v>564.79999999999995</v>
      </c>
      <c r="E101" s="50">
        <f>E102+E103</f>
        <v>8.6999999999999993</v>
      </c>
    </row>
    <row r="102" spans="1:5" ht="18" customHeight="1" x14ac:dyDescent="0.25">
      <c r="A102" s="37" t="s">
        <v>295</v>
      </c>
      <c r="B102" s="46">
        <v>848</v>
      </c>
      <c r="C102" s="4">
        <v>848</v>
      </c>
      <c r="D102" s="4">
        <v>564.79999999999995</v>
      </c>
      <c r="E102" s="13"/>
    </row>
    <row r="103" spans="1:5" x14ac:dyDescent="0.25">
      <c r="A103" s="60" t="s">
        <v>33</v>
      </c>
      <c r="B103" s="77">
        <v>145</v>
      </c>
      <c r="C103" s="119">
        <v>136.30000000000001</v>
      </c>
      <c r="D103" s="119"/>
      <c r="E103" s="120">
        <v>8.6999999999999993</v>
      </c>
    </row>
    <row r="104" spans="1:5" ht="15.75" x14ac:dyDescent="0.25">
      <c r="A104" s="58" t="s">
        <v>14</v>
      </c>
      <c r="B104" s="50">
        <f>B105+B106</f>
        <v>1355</v>
      </c>
      <c r="C104" s="3">
        <f>C105+C106</f>
        <v>1355</v>
      </c>
      <c r="D104" s="3">
        <f>D105+D106</f>
        <v>1210.5999999999999</v>
      </c>
      <c r="E104" s="3"/>
    </row>
    <row r="105" spans="1:5" x14ac:dyDescent="0.25">
      <c r="A105" s="37" t="s">
        <v>295</v>
      </c>
      <c r="B105" s="46">
        <v>1280</v>
      </c>
      <c r="C105" s="4">
        <v>1280</v>
      </c>
      <c r="D105" s="4">
        <v>1210.5999999999999</v>
      </c>
      <c r="E105" s="13"/>
    </row>
    <row r="106" spans="1:5" ht="16.5" customHeight="1" x14ac:dyDescent="0.25">
      <c r="A106" s="53" t="s">
        <v>33</v>
      </c>
      <c r="B106" s="46">
        <v>75</v>
      </c>
      <c r="C106" s="4">
        <v>75</v>
      </c>
      <c r="D106" s="4"/>
      <c r="E106" s="13"/>
    </row>
    <row r="107" spans="1:5" ht="16.5" customHeight="1" x14ac:dyDescent="0.25">
      <c r="A107" s="59" t="s">
        <v>249</v>
      </c>
      <c r="B107" s="50">
        <f>B108</f>
        <v>80.2</v>
      </c>
      <c r="C107" s="50">
        <f t="shared" ref="C107:D107" si="22">C108</f>
        <v>80.2</v>
      </c>
      <c r="D107" s="50">
        <f t="shared" si="22"/>
        <v>46.7</v>
      </c>
      <c r="E107" s="50"/>
    </row>
    <row r="108" spans="1:5" ht="16.5" customHeight="1" x14ac:dyDescent="0.25">
      <c r="A108" s="60" t="s">
        <v>296</v>
      </c>
      <c r="B108" s="46">
        <v>80.2</v>
      </c>
      <c r="C108" s="4">
        <v>80.2</v>
      </c>
      <c r="D108" s="4">
        <v>46.7</v>
      </c>
      <c r="E108" s="13"/>
    </row>
    <row r="109" spans="1:5" ht="15.75" x14ac:dyDescent="0.25">
      <c r="A109" s="58" t="s">
        <v>173</v>
      </c>
      <c r="B109" s="50">
        <f>B110+B111</f>
        <v>344.3</v>
      </c>
      <c r="C109" s="3">
        <f>C110+C111</f>
        <v>339.3</v>
      </c>
      <c r="D109" s="3">
        <f>D110+D111</f>
        <v>196.1</v>
      </c>
      <c r="E109" s="3">
        <f>E110+E111</f>
        <v>5</v>
      </c>
    </row>
    <row r="110" spans="1:5" x14ac:dyDescent="0.25">
      <c r="A110" s="37" t="s">
        <v>295</v>
      </c>
      <c r="B110" s="46">
        <v>194.3</v>
      </c>
      <c r="C110" s="4">
        <v>194.3</v>
      </c>
      <c r="D110" s="4">
        <v>188.6</v>
      </c>
      <c r="E110" s="13"/>
    </row>
    <row r="111" spans="1:5" x14ac:dyDescent="0.25">
      <c r="A111" s="60" t="s">
        <v>33</v>
      </c>
      <c r="B111" s="46">
        <v>150</v>
      </c>
      <c r="C111" s="4">
        <v>145</v>
      </c>
      <c r="D111" s="4">
        <v>7.5</v>
      </c>
      <c r="E111" s="13">
        <v>5</v>
      </c>
    </row>
    <row r="112" spans="1:5" x14ac:dyDescent="0.25">
      <c r="A112" s="61" t="s">
        <v>174</v>
      </c>
      <c r="B112" s="50">
        <f>B84+B86+B89+B92+B95+B98+B101+B104+B109+B107</f>
        <v>5294.9</v>
      </c>
      <c r="C112" s="50">
        <f t="shared" ref="C112:E112" si="23">C84+C86+C89+C92+C95+C98+C101+C104+C109+C107</f>
        <v>5267.2</v>
      </c>
      <c r="D112" s="50">
        <f t="shared" si="23"/>
        <v>4057.6999999999994</v>
      </c>
      <c r="E112" s="50">
        <f t="shared" si="23"/>
        <v>27.7</v>
      </c>
    </row>
    <row r="113" spans="1:6" x14ac:dyDescent="0.25">
      <c r="A113" s="37" t="s">
        <v>295</v>
      </c>
      <c r="B113" s="46">
        <f>B85+B87+B90+B93+B96+B99+B102+B105+B110+B108</f>
        <v>4839.3999999999996</v>
      </c>
      <c r="C113" s="46">
        <f t="shared" ref="C113:E113" si="24">C85+C87+C90+C93+C96+C99+C102+C105+C110+C108</f>
        <v>4827.3999999999996</v>
      </c>
      <c r="D113" s="46">
        <f t="shared" si="24"/>
        <v>4045.5999999999995</v>
      </c>
      <c r="E113" s="46">
        <f t="shared" si="24"/>
        <v>12</v>
      </c>
    </row>
    <row r="114" spans="1:6" ht="19.5" customHeight="1" x14ac:dyDescent="0.25">
      <c r="A114" s="53" t="s">
        <v>34</v>
      </c>
      <c r="B114" s="51">
        <f>B88+B91+B94+B97+B100+B103+B106+B111</f>
        <v>455.5</v>
      </c>
      <c r="C114" s="51">
        <f t="shared" ref="C114:E114" si="25">C88+C91+C94+C97+C100+C103+C106+C111</f>
        <v>439.8</v>
      </c>
      <c r="D114" s="51">
        <f t="shared" si="25"/>
        <v>12.1</v>
      </c>
      <c r="E114" s="51">
        <f t="shared" si="25"/>
        <v>15.7</v>
      </c>
    </row>
    <row r="115" spans="1:6" ht="24" customHeight="1" x14ac:dyDescent="0.25">
      <c r="A115" s="148" t="s">
        <v>250</v>
      </c>
      <c r="B115" s="149"/>
      <c r="C115" s="149"/>
      <c r="D115" s="149"/>
      <c r="E115" s="150"/>
    </row>
    <row r="116" spans="1:6" ht="20.25" customHeight="1" x14ac:dyDescent="0.25">
      <c r="A116" s="48" t="s">
        <v>20</v>
      </c>
      <c r="B116" s="3">
        <f>B117</f>
        <v>1230.5</v>
      </c>
      <c r="C116" s="3">
        <f>C117</f>
        <v>1230.5</v>
      </c>
      <c r="D116" s="3"/>
      <c r="E116" s="3"/>
    </row>
    <row r="117" spans="1:6" ht="15.75" customHeight="1" x14ac:dyDescent="0.25">
      <c r="A117" s="47" t="s">
        <v>296</v>
      </c>
      <c r="B117" s="195">
        <v>1230.5</v>
      </c>
      <c r="C117" s="195">
        <v>1230.5</v>
      </c>
      <c r="D117" s="117"/>
      <c r="E117" s="13"/>
    </row>
    <row r="118" spans="1:6" ht="18.75" customHeight="1" x14ac:dyDescent="0.25">
      <c r="A118" s="61" t="s">
        <v>279</v>
      </c>
      <c r="B118" s="15">
        <f>B119+B120</f>
        <v>2581.1999999999998</v>
      </c>
      <c r="C118" s="15">
        <f t="shared" ref="C118:E118" si="26">C119+C120</f>
        <v>2340.7999999999997</v>
      </c>
      <c r="D118" s="15">
        <f t="shared" si="26"/>
        <v>1809</v>
      </c>
      <c r="E118" s="15">
        <f t="shared" si="26"/>
        <v>240.4</v>
      </c>
    </row>
    <row r="119" spans="1:6" ht="17.25" customHeight="1" x14ac:dyDescent="0.25">
      <c r="A119" s="37" t="s">
        <v>295</v>
      </c>
      <c r="B119" s="46">
        <v>2421.1999999999998</v>
      </c>
      <c r="C119" s="4">
        <v>2190.1999999999998</v>
      </c>
      <c r="D119" s="4">
        <v>1809</v>
      </c>
      <c r="E119" s="13">
        <v>231</v>
      </c>
    </row>
    <row r="120" spans="1:6" ht="16.5" customHeight="1" x14ac:dyDescent="0.25">
      <c r="A120" s="60" t="s">
        <v>33</v>
      </c>
      <c r="B120" s="46">
        <v>160</v>
      </c>
      <c r="C120" s="4">
        <v>150.6</v>
      </c>
      <c r="D120" s="4"/>
      <c r="E120" s="13">
        <v>9.4</v>
      </c>
    </row>
    <row r="121" spans="1:6" x14ac:dyDescent="0.25">
      <c r="A121" s="61" t="s">
        <v>31</v>
      </c>
      <c r="B121" s="50">
        <f t="shared" ref="B121:E122" si="27">B118+B116</f>
        <v>3811.7</v>
      </c>
      <c r="C121" s="50">
        <f t="shared" si="27"/>
        <v>3571.2999999999997</v>
      </c>
      <c r="D121" s="50">
        <f t="shared" si="27"/>
        <v>1809</v>
      </c>
      <c r="E121" s="50">
        <f t="shared" si="27"/>
        <v>240.4</v>
      </c>
    </row>
    <row r="122" spans="1:6" ht="18.75" customHeight="1" x14ac:dyDescent="0.25">
      <c r="A122" s="37" t="s">
        <v>295</v>
      </c>
      <c r="B122" s="46">
        <f t="shared" si="27"/>
        <v>3651.7</v>
      </c>
      <c r="C122" s="46">
        <f>C119+C117</f>
        <v>3420.7</v>
      </c>
      <c r="D122" s="46">
        <f>D119+D117</f>
        <v>1809</v>
      </c>
      <c r="E122" s="46">
        <f t="shared" si="27"/>
        <v>231</v>
      </c>
      <c r="F122" s="204"/>
    </row>
    <row r="123" spans="1:6" x14ac:dyDescent="0.25">
      <c r="A123" s="60" t="s">
        <v>175</v>
      </c>
      <c r="B123" s="46">
        <f>B120</f>
        <v>160</v>
      </c>
      <c r="C123" s="46">
        <f>C120</f>
        <v>150.6</v>
      </c>
      <c r="D123" s="46"/>
      <c r="E123" s="46">
        <f>E120</f>
        <v>9.4</v>
      </c>
    </row>
    <row r="124" spans="1:6" ht="25.5" customHeight="1" x14ac:dyDescent="0.25">
      <c r="A124" s="266" t="s">
        <v>32</v>
      </c>
      <c r="B124" s="267"/>
      <c r="C124" s="267"/>
      <c r="D124" s="267"/>
      <c r="E124" s="268"/>
    </row>
    <row r="125" spans="1:6" ht="18.75" customHeight="1" x14ac:dyDescent="0.25">
      <c r="A125" s="58" t="s">
        <v>20</v>
      </c>
      <c r="B125" s="50">
        <f>B126+B127+B128</f>
        <v>2478.1999999999998</v>
      </c>
      <c r="C125" s="50">
        <f>C126+C127+C128</f>
        <v>2478.1999999999998</v>
      </c>
      <c r="D125" s="50"/>
      <c r="E125" s="50"/>
    </row>
    <row r="126" spans="1:6" ht="17.25" customHeight="1" x14ac:dyDescent="0.25">
      <c r="A126" s="37" t="s">
        <v>298</v>
      </c>
      <c r="B126" s="77">
        <v>225.8</v>
      </c>
      <c r="C126" s="119">
        <v>225.8</v>
      </c>
      <c r="D126" s="4"/>
      <c r="E126" s="13"/>
    </row>
    <row r="127" spans="1:6" ht="16.5" customHeight="1" x14ac:dyDescent="0.25">
      <c r="A127" s="200" t="s">
        <v>253</v>
      </c>
      <c r="B127" s="46">
        <v>1843.3</v>
      </c>
      <c r="C127" s="4">
        <v>1843.3</v>
      </c>
      <c r="D127" s="4"/>
      <c r="E127" s="138"/>
    </row>
    <row r="128" spans="1:6" ht="16.5" customHeight="1" x14ac:dyDescent="0.25">
      <c r="A128" s="198" t="s">
        <v>142</v>
      </c>
      <c r="B128" s="77">
        <v>409.1</v>
      </c>
      <c r="C128" s="119">
        <v>409.1</v>
      </c>
      <c r="D128" s="4"/>
      <c r="E128" s="138"/>
    </row>
    <row r="129" spans="1:5" ht="18" customHeight="1" x14ac:dyDescent="0.25">
      <c r="A129" s="59" t="s">
        <v>176</v>
      </c>
      <c r="B129" s="50">
        <f>B130+B131+B132</f>
        <v>1187.5</v>
      </c>
      <c r="C129" s="3">
        <f>C130+C131+C132</f>
        <v>1181.0999999999999</v>
      </c>
      <c r="D129" s="3">
        <f>D130+D131+D132</f>
        <v>964.40000000000009</v>
      </c>
      <c r="E129" s="3">
        <f>E130+E131+E132</f>
        <v>6.4</v>
      </c>
    </row>
    <row r="130" spans="1:5" x14ac:dyDescent="0.25">
      <c r="A130" s="37" t="s">
        <v>295</v>
      </c>
      <c r="B130" s="46">
        <v>722.6</v>
      </c>
      <c r="C130" s="4">
        <v>722.6</v>
      </c>
      <c r="D130" s="4">
        <v>634.1</v>
      </c>
      <c r="E130" s="13"/>
    </row>
    <row r="131" spans="1:5" ht="14.25" customHeight="1" x14ac:dyDescent="0.25">
      <c r="A131" s="60" t="s">
        <v>33</v>
      </c>
      <c r="B131" s="46">
        <v>116.8</v>
      </c>
      <c r="C131" s="4">
        <v>110.4</v>
      </c>
      <c r="D131" s="4"/>
      <c r="E131" s="13">
        <v>6.4</v>
      </c>
    </row>
    <row r="132" spans="1:5" ht="18" customHeight="1" x14ac:dyDescent="0.25">
      <c r="A132" s="199" t="s">
        <v>253</v>
      </c>
      <c r="B132" s="46">
        <v>348.1</v>
      </c>
      <c r="C132" s="4">
        <v>348.1</v>
      </c>
      <c r="D132" s="4">
        <v>330.3</v>
      </c>
      <c r="E132" s="13"/>
    </row>
    <row r="133" spans="1:5" ht="15.75" x14ac:dyDescent="0.25">
      <c r="A133" s="52" t="s">
        <v>177</v>
      </c>
      <c r="B133" s="50">
        <f>B134+B135+B136</f>
        <v>448.1</v>
      </c>
      <c r="C133" s="3">
        <f>C134+C135+C136</f>
        <v>448.1</v>
      </c>
      <c r="D133" s="3">
        <f>D134+D135+D136</f>
        <v>355.70000000000005</v>
      </c>
      <c r="E133" s="3"/>
    </row>
    <row r="134" spans="1:5" x14ac:dyDescent="0.25">
      <c r="A134" s="37" t="s">
        <v>295</v>
      </c>
      <c r="B134" s="46">
        <v>276.5</v>
      </c>
      <c r="C134" s="4">
        <v>276.5</v>
      </c>
      <c r="D134" s="4">
        <v>234.3</v>
      </c>
      <c r="E134" s="13"/>
    </row>
    <row r="135" spans="1:5" x14ac:dyDescent="0.25">
      <c r="A135" s="60" t="s">
        <v>33</v>
      </c>
      <c r="B135" s="46">
        <v>41.3</v>
      </c>
      <c r="C135" s="4">
        <v>41.3</v>
      </c>
      <c r="D135" s="4"/>
      <c r="E135" s="13"/>
    </row>
    <row r="136" spans="1:5" ht="17.25" customHeight="1" x14ac:dyDescent="0.25">
      <c r="A136" s="199" t="s">
        <v>253</v>
      </c>
      <c r="B136" s="46">
        <v>130.30000000000001</v>
      </c>
      <c r="C136" s="4">
        <v>130.30000000000001</v>
      </c>
      <c r="D136" s="4">
        <v>121.4</v>
      </c>
      <c r="E136" s="13"/>
    </row>
    <row r="137" spans="1:5" ht="15.75" x14ac:dyDescent="0.25">
      <c r="A137" s="36" t="s">
        <v>178</v>
      </c>
      <c r="B137" s="50">
        <f>B138+B139+B140</f>
        <v>933.5</v>
      </c>
      <c r="C137" s="50">
        <f>C138+C139+C140</f>
        <v>933.5</v>
      </c>
      <c r="D137" s="50">
        <f>D138+D139+D140</f>
        <v>792.59999999999991</v>
      </c>
      <c r="E137" s="50"/>
    </row>
    <row r="138" spans="1:5" ht="17.25" customHeight="1" x14ac:dyDescent="0.25">
      <c r="A138" s="37" t="s">
        <v>295</v>
      </c>
      <c r="B138" s="46">
        <v>559.5</v>
      </c>
      <c r="C138" s="4">
        <v>559.5</v>
      </c>
      <c r="D138" s="4">
        <v>501.9</v>
      </c>
      <c r="E138" s="13"/>
    </row>
    <row r="139" spans="1:5" ht="15.75" customHeight="1" x14ac:dyDescent="0.25">
      <c r="A139" s="60" t="s">
        <v>33</v>
      </c>
      <c r="B139" s="46">
        <v>69</v>
      </c>
      <c r="C139" s="4">
        <v>69</v>
      </c>
      <c r="D139" s="4"/>
      <c r="E139" s="13"/>
    </row>
    <row r="140" spans="1:5" ht="15.75" customHeight="1" x14ac:dyDescent="0.25">
      <c r="A140" s="199" t="s">
        <v>253</v>
      </c>
      <c r="B140" s="46">
        <v>305</v>
      </c>
      <c r="C140" s="4">
        <v>305</v>
      </c>
      <c r="D140" s="4">
        <v>290.7</v>
      </c>
      <c r="E140" s="13"/>
    </row>
    <row r="141" spans="1:5" ht="16.5" customHeight="1" x14ac:dyDescent="0.25">
      <c r="A141" s="36" t="s">
        <v>179</v>
      </c>
      <c r="B141" s="50">
        <f>B142+B143+B144</f>
        <v>707.5</v>
      </c>
      <c r="C141" s="3">
        <f>C142+C143+C144</f>
        <v>703.9</v>
      </c>
      <c r="D141" s="3">
        <f>D142+D143+D144</f>
        <v>555.29999999999995</v>
      </c>
      <c r="E141" s="3">
        <f>E142+E143+E144</f>
        <v>3.6</v>
      </c>
    </row>
    <row r="142" spans="1:5" ht="16.5" customHeight="1" x14ac:dyDescent="0.25">
      <c r="A142" s="37" t="s">
        <v>295</v>
      </c>
      <c r="B142" s="46">
        <v>393.9</v>
      </c>
      <c r="C142" s="4">
        <v>393.9</v>
      </c>
      <c r="D142" s="4">
        <v>342.7</v>
      </c>
      <c r="E142" s="13"/>
    </row>
    <row r="143" spans="1:5" ht="15" customHeight="1" x14ac:dyDescent="0.25">
      <c r="A143" s="60" t="s">
        <v>33</v>
      </c>
      <c r="B143" s="46">
        <v>85.9</v>
      </c>
      <c r="C143" s="4">
        <v>82.3</v>
      </c>
      <c r="D143" s="4"/>
      <c r="E143" s="13">
        <v>3.6</v>
      </c>
    </row>
    <row r="144" spans="1:5" ht="15.75" customHeight="1" x14ac:dyDescent="0.25">
      <c r="A144" s="199" t="s">
        <v>253</v>
      </c>
      <c r="B144" s="46">
        <v>227.7</v>
      </c>
      <c r="C144" s="4">
        <v>227.7</v>
      </c>
      <c r="D144" s="4">
        <v>212.6</v>
      </c>
      <c r="E144" s="13"/>
    </row>
    <row r="145" spans="1:9" ht="15.75" customHeight="1" x14ac:dyDescent="0.25">
      <c r="A145" s="62" t="s">
        <v>180</v>
      </c>
      <c r="B145" s="50">
        <f>B146+B147+B148</f>
        <v>788.4</v>
      </c>
      <c r="C145" s="3">
        <f>C146+C147+C148</f>
        <v>788.4</v>
      </c>
      <c r="D145" s="3">
        <f>D146+D147+D148</f>
        <v>621</v>
      </c>
      <c r="E145" s="3"/>
    </row>
    <row r="146" spans="1:9" ht="17.25" customHeight="1" x14ac:dyDescent="0.25">
      <c r="A146" s="37" t="s">
        <v>295</v>
      </c>
      <c r="B146" s="46">
        <v>458.6</v>
      </c>
      <c r="C146" s="4">
        <v>458.6</v>
      </c>
      <c r="D146" s="4">
        <v>395.6</v>
      </c>
      <c r="E146" s="13"/>
    </row>
    <row r="147" spans="1:9" x14ac:dyDescent="0.25">
      <c r="A147" s="60" t="s">
        <v>33</v>
      </c>
      <c r="B147" s="46">
        <v>90.3</v>
      </c>
      <c r="C147" s="46">
        <v>90.3</v>
      </c>
      <c r="D147" s="46"/>
      <c r="E147" s="13"/>
    </row>
    <row r="148" spans="1:9" ht="18" customHeight="1" x14ac:dyDescent="0.25">
      <c r="A148" s="199" t="s">
        <v>253</v>
      </c>
      <c r="B148" s="46">
        <v>239.5</v>
      </c>
      <c r="C148" s="4">
        <v>239.5</v>
      </c>
      <c r="D148" s="4">
        <v>225.4</v>
      </c>
      <c r="E148" s="13"/>
    </row>
    <row r="149" spans="1:9" ht="17.25" customHeight="1" x14ac:dyDescent="0.25">
      <c r="A149" s="36" t="s">
        <v>181</v>
      </c>
      <c r="B149" s="50">
        <f>B150+B151+B152</f>
        <v>415.3</v>
      </c>
      <c r="C149" s="3">
        <f>C150+C151+C152</f>
        <v>415.3</v>
      </c>
      <c r="D149" s="3">
        <f>D150+D151+D152</f>
        <v>333</v>
      </c>
      <c r="E149" s="3"/>
    </row>
    <row r="150" spans="1:9" ht="17.25" customHeight="1" x14ac:dyDescent="0.25">
      <c r="A150" s="37" t="s">
        <v>295</v>
      </c>
      <c r="B150" s="46">
        <v>235.3</v>
      </c>
      <c r="C150" s="4">
        <v>235.3</v>
      </c>
      <c r="D150" s="4">
        <v>204</v>
      </c>
      <c r="E150" s="13"/>
    </row>
    <row r="151" spans="1:9" ht="15" customHeight="1" x14ac:dyDescent="0.25">
      <c r="A151" s="60" t="s">
        <v>33</v>
      </c>
      <c r="B151" s="46">
        <v>43.2</v>
      </c>
      <c r="C151" s="4">
        <v>43.2</v>
      </c>
      <c r="D151" s="4"/>
      <c r="E151" s="13"/>
    </row>
    <row r="152" spans="1:9" ht="16.5" customHeight="1" x14ac:dyDescent="0.25">
      <c r="A152" s="199" t="s">
        <v>253</v>
      </c>
      <c r="B152" s="46">
        <v>136.80000000000001</v>
      </c>
      <c r="C152" s="4">
        <v>136.80000000000001</v>
      </c>
      <c r="D152" s="4">
        <v>129</v>
      </c>
      <c r="E152" s="13"/>
    </row>
    <row r="153" spans="1:9" ht="15.75" x14ac:dyDescent="0.25">
      <c r="A153" s="36" t="s">
        <v>182</v>
      </c>
      <c r="B153" s="50">
        <f>B154+B155+B156</f>
        <v>430.9</v>
      </c>
      <c r="C153" s="50">
        <f>C154+C155+C156</f>
        <v>430.9</v>
      </c>
      <c r="D153" s="50">
        <f>D154+D155+D156</f>
        <v>350.4</v>
      </c>
      <c r="E153" s="50"/>
    </row>
    <row r="154" spans="1:9" ht="17.25" customHeight="1" x14ac:dyDescent="0.25">
      <c r="A154" s="37" t="s">
        <v>295</v>
      </c>
      <c r="B154" s="40">
        <v>264.2</v>
      </c>
      <c r="C154" s="4">
        <v>264.2</v>
      </c>
      <c r="D154" s="4">
        <v>234.9</v>
      </c>
      <c r="E154" s="13"/>
    </row>
    <row r="155" spans="1:9" ht="15" customHeight="1" x14ac:dyDescent="0.25">
      <c r="A155" s="60" t="s">
        <v>33</v>
      </c>
      <c r="B155" s="46">
        <v>45.1</v>
      </c>
      <c r="C155" s="4">
        <v>45.1</v>
      </c>
      <c r="D155" s="4"/>
      <c r="E155" s="13"/>
    </row>
    <row r="156" spans="1:9" ht="15.75" x14ac:dyDescent="0.25">
      <c r="A156" s="199" t="s">
        <v>253</v>
      </c>
      <c r="B156" s="16">
        <v>121.6</v>
      </c>
      <c r="C156" s="63">
        <v>121.6</v>
      </c>
      <c r="D156" s="64">
        <v>115.5</v>
      </c>
      <c r="E156" s="65"/>
    </row>
    <row r="157" spans="1:9" ht="15.75" x14ac:dyDescent="0.25">
      <c r="A157" s="66" t="s">
        <v>183</v>
      </c>
      <c r="B157" s="18">
        <f>B158+B159+B160</f>
        <v>701.90000000000009</v>
      </c>
      <c r="C157" s="18">
        <f t="shared" ref="C157:D157" si="28">C158+C159+C160</f>
        <v>701.90000000000009</v>
      </c>
      <c r="D157" s="18">
        <f t="shared" si="28"/>
        <v>551</v>
      </c>
      <c r="E157" s="18"/>
      <c r="G157" s="7"/>
      <c r="H157" s="7"/>
      <c r="I157" s="7"/>
    </row>
    <row r="158" spans="1:9" x14ac:dyDescent="0.25">
      <c r="A158" s="37" t="s">
        <v>295</v>
      </c>
      <c r="B158" s="16">
        <v>413.8</v>
      </c>
      <c r="C158" s="13">
        <v>413.8</v>
      </c>
      <c r="D158" s="17">
        <v>351.2</v>
      </c>
      <c r="E158" s="16"/>
    </row>
    <row r="159" spans="1:9" x14ac:dyDescent="0.25">
      <c r="A159" s="60" t="s">
        <v>33</v>
      </c>
      <c r="B159" s="16">
        <v>76.8</v>
      </c>
      <c r="C159" s="13">
        <v>76.8</v>
      </c>
      <c r="D159" s="17"/>
      <c r="E159" s="16"/>
      <c r="I159" s="7"/>
    </row>
    <row r="160" spans="1:9" x14ac:dyDescent="0.25">
      <c r="A160" s="199" t="s">
        <v>253</v>
      </c>
      <c r="B160" s="16">
        <v>211.3</v>
      </c>
      <c r="C160" s="13">
        <v>211.3</v>
      </c>
      <c r="D160" s="17">
        <v>199.8</v>
      </c>
      <c r="E160" s="18"/>
    </row>
    <row r="161" spans="1:5" ht="15.75" x14ac:dyDescent="0.25">
      <c r="A161" s="66" t="s">
        <v>85</v>
      </c>
      <c r="B161" s="18">
        <f>B162+B163+B164</f>
        <v>678.9</v>
      </c>
      <c r="C161" s="35">
        <f>C162+C163+C164</f>
        <v>670</v>
      </c>
      <c r="D161" s="35">
        <f>D162+D163+D164</f>
        <v>548.09999999999991</v>
      </c>
      <c r="E161" s="35">
        <f>E162+E163+E164</f>
        <v>8.9</v>
      </c>
    </row>
    <row r="162" spans="1:5" x14ac:dyDescent="0.25">
      <c r="A162" s="37" t="s">
        <v>295</v>
      </c>
      <c r="B162" s="16">
        <v>393.2</v>
      </c>
      <c r="C162" s="13">
        <v>393.2</v>
      </c>
      <c r="D162" s="17">
        <v>346.9</v>
      </c>
      <c r="E162" s="13"/>
    </row>
    <row r="163" spans="1:5" x14ac:dyDescent="0.25">
      <c r="A163" s="60" t="s">
        <v>33</v>
      </c>
      <c r="B163" s="16">
        <v>73</v>
      </c>
      <c r="C163" s="13">
        <v>64.099999999999994</v>
      </c>
      <c r="D163" s="17"/>
      <c r="E163" s="13">
        <v>8.9</v>
      </c>
    </row>
    <row r="164" spans="1:5" x14ac:dyDescent="0.25">
      <c r="A164" s="199" t="s">
        <v>253</v>
      </c>
      <c r="B164" s="16">
        <v>212.7</v>
      </c>
      <c r="C164" s="13">
        <v>212.7</v>
      </c>
      <c r="D164" s="17">
        <v>201.2</v>
      </c>
      <c r="E164" s="13"/>
    </row>
    <row r="165" spans="1:5" ht="15.75" x14ac:dyDescent="0.25">
      <c r="A165" s="66" t="s">
        <v>184</v>
      </c>
      <c r="B165" s="18">
        <f>B166+B167+B168</f>
        <v>442.20000000000005</v>
      </c>
      <c r="C165" s="35">
        <f>C166+C167+C168</f>
        <v>441.5</v>
      </c>
      <c r="D165" s="35">
        <f>D166+D167+D168</f>
        <v>354.4</v>
      </c>
      <c r="E165" s="35">
        <f>E166+E167+E168</f>
        <v>0.7</v>
      </c>
    </row>
    <row r="166" spans="1:5" x14ac:dyDescent="0.25">
      <c r="A166" s="37" t="s">
        <v>295</v>
      </c>
      <c r="B166" s="16">
        <v>257.60000000000002</v>
      </c>
      <c r="C166" s="13">
        <v>257.60000000000002</v>
      </c>
      <c r="D166" s="17">
        <v>224.6</v>
      </c>
      <c r="E166" s="13"/>
    </row>
    <row r="167" spans="1:5" x14ac:dyDescent="0.25">
      <c r="A167" s="60" t="s">
        <v>33</v>
      </c>
      <c r="B167" s="16">
        <v>48.2</v>
      </c>
      <c r="C167" s="13">
        <v>47.5</v>
      </c>
      <c r="D167" s="17"/>
      <c r="E167" s="13">
        <v>0.7</v>
      </c>
    </row>
    <row r="168" spans="1:5" x14ac:dyDescent="0.25">
      <c r="A168" s="199" t="s">
        <v>253</v>
      </c>
      <c r="B168" s="16">
        <v>136.4</v>
      </c>
      <c r="C168" s="13">
        <v>136.4</v>
      </c>
      <c r="D168" s="17">
        <v>129.80000000000001</v>
      </c>
      <c r="E168" s="13"/>
    </row>
    <row r="169" spans="1:5" ht="15.75" x14ac:dyDescent="0.25">
      <c r="A169" s="67" t="s">
        <v>185</v>
      </c>
      <c r="B169" s="18">
        <f>B170+B171+B172</f>
        <v>417.59999999999997</v>
      </c>
      <c r="C169" s="18">
        <f>C170+C171+C172</f>
        <v>416.59999999999997</v>
      </c>
      <c r="D169" s="18">
        <f>D170+D171+D172</f>
        <v>325.89999999999998</v>
      </c>
      <c r="E169" s="18">
        <f>E170+E171+E172</f>
        <v>1</v>
      </c>
    </row>
    <row r="170" spans="1:5" x14ac:dyDescent="0.25">
      <c r="A170" s="37" t="s">
        <v>295</v>
      </c>
      <c r="B170" s="16">
        <v>239.7</v>
      </c>
      <c r="C170" s="13">
        <v>239.7</v>
      </c>
      <c r="D170" s="17">
        <v>197.6</v>
      </c>
      <c r="E170" s="13"/>
    </row>
    <row r="171" spans="1:5" x14ac:dyDescent="0.25">
      <c r="A171" s="60" t="s">
        <v>33</v>
      </c>
      <c r="B171" s="16">
        <v>42.2</v>
      </c>
      <c r="C171" s="13">
        <v>41.2</v>
      </c>
      <c r="D171" s="17"/>
      <c r="E171" s="13">
        <v>1</v>
      </c>
    </row>
    <row r="172" spans="1:5" x14ac:dyDescent="0.25">
      <c r="A172" s="199" t="s">
        <v>253</v>
      </c>
      <c r="B172" s="16">
        <v>135.69999999999999</v>
      </c>
      <c r="C172" s="13">
        <v>135.69999999999999</v>
      </c>
      <c r="D172" s="17">
        <v>128.30000000000001</v>
      </c>
      <c r="E172" s="13"/>
    </row>
    <row r="173" spans="1:5" ht="15.75" x14ac:dyDescent="0.25">
      <c r="A173" s="66" t="s">
        <v>186</v>
      </c>
      <c r="B173" s="18">
        <f>B174+B175+B176</f>
        <v>743.3</v>
      </c>
      <c r="C173" s="18">
        <f>C174+C175+C176</f>
        <v>741.3</v>
      </c>
      <c r="D173" s="18">
        <f>D174+D175+D176</f>
        <v>585</v>
      </c>
      <c r="E173" s="18">
        <f>E174+E175+E176</f>
        <v>2</v>
      </c>
    </row>
    <row r="174" spans="1:5" x14ac:dyDescent="0.25">
      <c r="A174" s="37" t="s">
        <v>295</v>
      </c>
      <c r="B174" s="16">
        <v>408.1</v>
      </c>
      <c r="C174" s="13">
        <v>408.1</v>
      </c>
      <c r="D174" s="17">
        <v>356.8</v>
      </c>
      <c r="E174" s="13"/>
    </row>
    <row r="175" spans="1:5" x14ac:dyDescent="0.25">
      <c r="A175" s="60" t="s">
        <v>33</v>
      </c>
      <c r="B175" s="16">
        <v>90.5</v>
      </c>
      <c r="C175" s="13">
        <v>88.5</v>
      </c>
      <c r="D175" s="17"/>
      <c r="E175" s="13">
        <v>2</v>
      </c>
    </row>
    <row r="176" spans="1:5" x14ac:dyDescent="0.25">
      <c r="A176" s="199" t="s">
        <v>253</v>
      </c>
      <c r="B176" s="16">
        <v>244.7</v>
      </c>
      <c r="C176" s="13">
        <v>244.7</v>
      </c>
      <c r="D176" s="17">
        <v>228.2</v>
      </c>
      <c r="E176" s="13"/>
    </row>
    <row r="177" spans="1:5" ht="15.75" x14ac:dyDescent="0.25">
      <c r="A177" s="67" t="s">
        <v>187</v>
      </c>
      <c r="B177" s="18">
        <f>B178+B179+B180</f>
        <v>420.5</v>
      </c>
      <c r="C177" s="35">
        <f>C178+C179+C180</f>
        <v>420.5</v>
      </c>
      <c r="D177" s="35">
        <f>D178+D179+D180</f>
        <v>322.60000000000002</v>
      </c>
      <c r="E177" s="35"/>
    </row>
    <row r="178" spans="1:5" x14ac:dyDescent="0.25">
      <c r="A178" s="37" t="s">
        <v>295</v>
      </c>
      <c r="B178" s="16">
        <v>254.9</v>
      </c>
      <c r="C178" s="13">
        <v>254.9</v>
      </c>
      <c r="D178" s="17">
        <v>213.3</v>
      </c>
      <c r="E178" s="13"/>
    </row>
    <row r="179" spans="1:5" x14ac:dyDescent="0.25">
      <c r="A179" s="60" t="s">
        <v>33</v>
      </c>
      <c r="B179" s="16">
        <v>43.4</v>
      </c>
      <c r="C179" s="13">
        <v>43.4</v>
      </c>
      <c r="D179" s="17"/>
      <c r="E179" s="13"/>
    </row>
    <row r="180" spans="1:5" x14ac:dyDescent="0.25">
      <c r="A180" s="199" t="s">
        <v>253</v>
      </c>
      <c r="B180" s="16">
        <v>122.2</v>
      </c>
      <c r="C180" s="13">
        <v>122.2</v>
      </c>
      <c r="D180" s="17">
        <v>109.3</v>
      </c>
      <c r="E180" s="13"/>
    </row>
    <row r="181" spans="1:5" ht="15.75" x14ac:dyDescent="0.25">
      <c r="A181" s="66" t="s">
        <v>188</v>
      </c>
      <c r="B181" s="18">
        <f>B182+B183+B184</f>
        <v>527.6</v>
      </c>
      <c r="C181" s="18">
        <f>C182+C183+C184</f>
        <v>527.6</v>
      </c>
      <c r="D181" s="18">
        <f>D182+D183+D184</f>
        <v>424.9</v>
      </c>
      <c r="E181" s="18"/>
    </row>
    <row r="182" spans="1:5" x14ac:dyDescent="0.25">
      <c r="A182" s="37" t="s">
        <v>295</v>
      </c>
      <c r="B182" s="16">
        <v>296.7</v>
      </c>
      <c r="C182" s="13">
        <v>296.7</v>
      </c>
      <c r="D182" s="17">
        <v>261.2</v>
      </c>
      <c r="E182" s="13"/>
    </row>
    <row r="183" spans="1:5" x14ac:dyDescent="0.25">
      <c r="A183" s="60" t="s">
        <v>33</v>
      </c>
      <c r="B183" s="16">
        <v>58.8</v>
      </c>
      <c r="C183" s="13">
        <v>58.8</v>
      </c>
      <c r="D183" s="17"/>
      <c r="E183" s="13"/>
    </row>
    <row r="184" spans="1:5" x14ac:dyDescent="0.25">
      <c r="A184" s="199" t="s">
        <v>253</v>
      </c>
      <c r="B184" s="16">
        <v>172.1</v>
      </c>
      <c r="C184" s="13">
        <v>172.1</v>
      </c>
      <c r="D184" s="17">
        <v>163.69999999999999</v>
      </c>
      <c r="E184" s="13"/>
    </row>
    <row r="185" spans="1:5" ht="15.75" x14ac:dyDescent="0.25">
      <c r="A185" s="67" t="s">
        <v>189</v>
      </c>
      <c r="B185" s="18">
        <f>B186+B187+B188</f>
        <v>759.7</v>
      </c>
      <c r="C185" s="35">
        <f>C186+C187+C188</f>
        <v>759.7</v>
      </c>
      <c r="D185" s="35">
        <f>D186+D187+D188</f>
        <v>646.6</v>
      </c>
      <c r="E185" s="35"/>
    </row>
    <row r="186" spans="1:5" x14ac:dyDescent="0.25">
      <c r="A186" s="37" t="s">
        <v>295</v>
      </c>
      <c r="B186" s="16">
        <v>480.8</v>
      </c>
      <c r="C186" s="13">
        <v>480.8</v>
      </c>
      <c r="D186" s="17">
        <v>421.6</v>
      </c>
      <c r="E186" s="13"/>
    </row>
    <row r="187" spans="1:5" x14ac:dyDescent="0.25">
      <c r="A187" s="60" t="s">
        <v>33</v>
      </c>
      <c r="B187" s="16">
        <v>44.4</v>
      </c>
      <c r="C187" s="13">
        <v>44.4</v>
      </c>
      <c r="D187" s="17"/>
      <c r="E187" s="13"/>
    </row>
    <row r="188" spans="1:5" x14ac:dyDescent="0.25">
      <c r="A188" s="199" t="s">
        <v>253</v>
      </c>
      <c r="B188" s="16">
        <v>234.5</v>
      </c>
      <c r="C188" s="13">
        <v>234.5</v>
      </c>
      <c r="D188" s="17">
        <v>225</v>
      </c>
      <c r="E188" s="13"/>
    </row>
    <row r="189" spans="1:5" ht="15.75" x14ac:dyDescent="0.25">
      <c r="A189" s="66" t="s">
        <v>190</v>
      </c>
      <c r="B189" s="18">
        <f>B190+B191+B192</f>
        <v>730.59999999999991</v>
      </c>
      <c r="C189" s="35">
        <f>C190+C191+C192</f>
        <v>724.09999999999991</v>
      </c>
      <c r="D189" s="35">
        <f>D190+D191+D192</f>
        <v>582.79999999999995</v>
      </c>
      <c r="E189" s="35">
        <f>E190+E191+E192</f>
        <v>6.5</v>
      </c>
    </row>
    <row r="190" spans="1:5" x14ac:dyDescent="0.25">
      <c r="A190" s="37" t="s">
        <v>295</v>
      </c>
      <c r="B190" s="16">
        <v>416.9</v>
      </c>
      <c r="C190" s="13">
        <v>416.9</v>
      </c>
      <c r="D190" s="17">
        <v>367.5</v>
      </c>
      <c r="E190" s="13"/>
    </row>
    <row r="191" spans="1:5" x14ac:dyDescent="0.25">
      <c r="A191" s="60" t="s">
        <v>33</v>
      </c>
      <c r="B191" s="16">
        <v>83.5</v>
      </c>
      <c r="C191" s="13">
        <v>77</v>
      </c>
      <c r="D191" s="17"/>
      <c r="E191" s="13">
        <v>6.5</v>
      </c>
    </row>
    <row r="192" spans="1:5" x14ac:dyDescent="0.25">
      <c r="A192" s="199" t="s">
        <v>253</v>
      </c>
      <c r="B192" s="16">
        <v>230.2</v>
      </c>
      <c r="C192" s="13">
        <v>230.2</v>
      </c>
      <c r="D192" s="17">
        <v>215.3</v>
      </c>
      <c r="E192" s="13"/>
    </row>
    <row r="193" spans="1:5" ht="15.75" x14ac:dyDescent="0.25">
      <c r="A193" s="66" t="s">
        <v>191</v>
      </c>
      <c r="B193" s="18">
        <f>B194+B195+B196</f>
        <v>603.9</v>
      </c>
      <c r="C193" s="35">
        <f>C194+C195+C196</f>
        <v>603.9</v>
      </c>
      <c r="D193" s="35">
        <f>D194+D195+D196</f>
        <v>476.5</v>
      </c>
      <c r="E193" s="35"/>
    </row>
    <row r="194" spans="1:5" x14ac:dyDescent="0.25">
      <c r="A194" s="37" t="s">
        <v>295</v>
      </c>
      <c r="B194" s="16">
        <v>353.6</v>
      </c>
      <c r="C194" s="13">
        <v>353.6</v>
      </c>
      <c r="D194" s="17">
        <v>312.2</v>
      </c>
      <c r="E194" s="13"/>
    </row>
    <row r="195" spans="1:5" x14ac:dyDescent="0.25">
      <c r="A195" s="60" t="s">
        <v>33</v>
      </c>
      <c r="B195" s="16">
        <v>76.2</v>
      </c>
      <c r="C195" s="13">
        <v>76.2</v>
      </c>
      <c r="D195" s="17"/>
      <c r="E195" s="13"/>
    </row>
    <row r="196" spans="1:5" x14ac:dyDescent="0.25">
      <c r="A196" s="199" t="s">
        <v>253</v>
      </c>
      <c r="B196" s="16">
        <v>174.1</v>
      </c>
      <c r="C196" s="13">
        <v>174.1</v>
      </c>
      <c r="D196" s="17">
        <v>164.3</v>
      </c>
      <c r="E196" s="13"/>
    </row>
    <row r="197" spans="1:5" ht="15.75" x14ac:dyDescent="0.25">
      <c r="A197" s="66" t="s">
        <v>192</v>
      </c>
      <c r="B197" s="18">
        <f>B198+B199+B200</f>
        <v>526.29999999999995</v>
      </c>
      <c r="C197" s="18">
        <f>C198+C199+C200</f>
        <v>522.29999999999995</v>
      </c>
      <c r="D197" s="18">
        <f>D198+D199+D200</f>
        <v>421.70000000000005</v>
      </c>
      <c r="E197" s="18">
        <f>E198+E199+E200</f>
        <v>4</v>
      </c>
    </row>
    <row r="198" spans="1:5" x14ac:dyDescent="0.25">
      <c r="A198" s="37" t="s">
        <v>295</v>
      </c>
      <c r="B198" s="16">
        <v>316.39999999999998</v>
      </c>
      <c r="C198" s="13">
        <v>316.39999999999998</v>
      </c>
      <c r="D198" s="17">
        <v>273.8</v>
      </c>
      <c r="E198" s="13"/>
    </row>
    <row r="199" spans="1:5" x14ac:dyDescent="0.25">
      <c r="A199" s="60" t="s">
        <v>33</v>
      </c>
      <c r="B199" s="16">
        <v>53</v>
      </c>
      <c r="C199" s="13">
        <v>49</v>
      </c>
      <c r="D199" s="17"/>
      <c r="E199" s="13">
        <v>4</v>
      </c>
    </row>
    <row r="200" spans="1:5" x14ac:dyDescent="0.25">
      <c r="A200" s="199" t="s">
        <v>253</v>
      </c>
      <c r="B200" s="16">
        <v>156.9</v>
      </c>
      <c r="C200" s="13">
        <v>156.9</v>
      </c>
      <c r="D200" s="17">
        <v>147.9</v>
      </c>
      <c r="E200" s="13"/>
    </row>
    <row r="201" spans="1:5" ht="15.75" x14ac:dyDescent="0.25">
      <c r="A201" s="66" t="s">
        <v>193</v>
      </c>
      <c r="B201" s="18">
        <f>B202+B203+B204</f>
        <v>669.8</v>
      </c>
      <c r="C201" s="35">
        <f>C202+C203+C204</f>
        <v>669.8</v>
      </c>
      <c r="D201" s="35">
        <f>D202+D203+D204</f>
        <v>541.4</v>
      </c>
      <c r="E201" s="35"/>
    </row>
    <row r="202" spans="1:5" x14ac:dyDescent="0.25">
      <c r="A202" s="37" t="s">
        <v>298</v>
      </c>
      <c r="B202" s="16">
        <v>411</v>
      </c>
      <c r="C202" s="13">
        <v>411</v>
      </c>
      <c r="D202" s="17">
        <v>360.4</v>
      </c>
      <c r="E202" s="13"/>
    </row>
    <row r="203" spans="1:5" x14ac:dyDescent="0.25">
      <c r="A203" s="60" t="s">
        <v>33</v>
      </c>
      <c r="B203" s="16">
        <v>66.8</v>
      </c>
      <c r="C203" s="13">
        <v>66.8</v>
      </c>
      <c r="D203" s="17"/>
      <c r="E203" s="13"/>
    </row>
    <row r="204" spans="1:5" x14ac:dyDescent="0.25">
      <c r="A204" s="199" t="s">
        <v>253</v>
      </c>
      <c r="B204" s="16">
        <v>192</v>
      </c>
      <c r="C204" s="13">
        <v>192</v>
      </c>
      <c r="D204" s="17">
        <v>181</v>
      </c>
      <c r="E204" s="13"/>
    </row>
    <row r="205" spans="1:5" ht="15.75" x14ac:dyDescent="0.25">
      <c r="A205" s="66" t="s">
        <v>247</v>
      </c>
      <c r="B205" s="18">
        <f>B206+B207+B208</f>
        <v>589</v>
      </c>
      <c r="C205" s="35">
        <f>C206+C207+C208</f>
        <v>586</v>
      </c>
      <c r="D205" s="35">
        <f>D206+D207+D208</f>
        <v>468</v>
      </c>
      <c r="E205" s="35">
        <f>E206+E207+E208</f>
        <v>3</v>
      </c>
    </row>
    <row r="206" spans="1:5" x14ac:dyDescent="0.25">
      <c r="A206" s="37" t="s">
        <v>298</v>
      </c>
      <c r="B206" s="16">
        <v>364.2</v>
      </c>
      <c r="C206" s="13">
        <v>364.2</v>
      </c>
      <c r="D206" s="17">
        <v>315.39999999999998</v>
      </c>
      <c r="E206" s="13"/>
    </row>
    <row r="207" spans="1:5" x14ac:dyDescent="0.25">
      <c r="A207" s="60" t="s">
        <v>33</v>
      </c>
      <c r="B207" s="16">
        <v>63.1</v>
      </c>
      <c r="C207" s="13">
        <v>60.1</v>
      </c>
      <c r="D207" s="17"/>
      <c r="E207" s="13">
        <v>3</v>
      </c>
    </row>
    <row r="208" spans="1:5" x14ac:dyDescent="0.25">
      <c r="A208" s="199" t="s">
        <v>253</v>
      </c>
      <c r="B208" s="16">
        <v>161.69999999999999</v>
      </c>
      <c r="C208" s="13">
        <v>161.69999999999999</v>
      </c>
      <c r="D208" s="17">
        <v>152.6</v>
      </c>
      <c r="E208" s="13"/>
    </row>
    <row r="209" spans="1:5" ht="15.75" x14ac:dyDescent="0.25">
      <c r="A209" s="66" t="s">
        <v>194</v>
      </c>
      <c r="B209" s="18">
        <f>B210+B211+B212</f>
        <v>810.2</v>
      </c>
      <c r="C209" s="35">
        <f>C210+C211+C212</f>
        <v>809.2</v>
      </c>
      <c r="D209" s="35">
        <f>D210+D211+D212</f>
        <v>668</v>
      </c>
      <c r="E209" s="35">
        <f>E210+E211+E212</f>
        <v>1</v>
      </c>
    </row>
    <row r="210" spans="1:5" x14ac:dyDescent="0.25">
      <c r="A210" s="37" t="s">
        <v>298</v>
      </c>
      <c r="B210" s="16">
        <v>496.7</v>
      </c>
      <c r="C210" s="13">
        <v>495.7</v>
      </c>
      <c r="D210" s="17">
        <v>443.9</v>
      </c>
      <c r="E210" s="13">
        <v>1</v>
      </c>
    </row>
    <row r="211" spans="1:5" x14ac:dyDescent="0.25">
      <c r="A211" s="60" t="s">
        <v>33</v>
      </c>
      <c r="B211" s="16">
        <v>74.400000000000006</v>
      </c>
      <c r="C211" s="13">
        <v>74.400000000000006</v>
      </c>
      <c r="D211" s="17"/>
      <c r="E211" s="13"/>
    </row>
    <row r="212" spans="1:5" x14ac:dyDescent="0.25">
      <c r="A212" s="199" t="s">
        <v>253</v>
      </c>
      <c r="B212" s="16">
        <v>239.1</v>
      </c>
      <c r="C212" s="13">
        <v>239.1</v>
      </c>
      <c r="D212" s="17">
        <v>224.1</v>
      </c>
      <c r="E212" s="13"/>
    </row>
    <row r="213" spans="1:5" ht="15.75" x14ac:dyDescent="0.25">
      <c r="A213" s="67" t="s">
        <v>195</v>
      </c>
      <c r="B213" s="18">
        <f>B214+B215+B216</f>
        <v>681.40000000000009</v>
      </c>
      <c r="C213" s="35">
        <f>C214+C215+C216</f>
        <v>681.40000000000009</v>
      </c>
      <c r="D213" s="35">
        <f>D214+D215+D216</f>
        <v>545.70000000000005</v>
      </c>
      <c r="E213" s="35"/>
    </row>
    <row r="214" spans="1:5" x14ac:dyDescent="0.25">
      <c r="A214" s="37" t="s">
        <v>298</v>
      </c>
      <c r="B214" s="16">
        <v>386.5</v>
      </c>
      <c r="C214" s="13">
        <v>386.5</v>
      </c>
      <c r="D214" s="17">
        <v>344.3</v>
      </c>
      <c r="E214" s="13"/>
    </row>
    <row r="215" spans="1:5" x14ac:dyDescent="0.25">
      <c r="A215" s="60" t="s">
        <v>33</v>
      </c>
      <c r="B215" s="16">
        <v>80.099999999999994</v>
      </c>
      <c r="C215" s="13">
        <v>80.099999999999994</v>
      </c>
      <c r="D215" s="17"/>
      <c r="E215" s="13"/>
    </row>
    <row r="216" spans="1:5" x14ac:dyDescent="0.25">
      <c r="A216" s="199" t="s">
        <v>253</v>
      </c>
      <c r="B216" s="16">
        <v>214.8</v>
      </c>
      <c r="C216" s="13">
        <v>214.8</v>
      </c>
      <c r="D216" s="17">
        <v>201.4</v>
      </c>
      <c r="E216" s="13"/>
    </row>
    <row r="217" spans="1:5" ht="15.75" x14ac:dyDescent="0.25">
      <c r="A217" s="66" t="s">
        <v>196</v>
      </c>
      <c r="B217" s="18">
        <f>B218+B219+B220</f>
        <v>686.4</v>
      </c>
      <c r="C217" s="18">
        <f>C218+C219+C220</f>
        <v>686.4</v>
      </c>
      <c r="D217" s="18">
        <f>D218+D219+D220</f>
        <v>535.29999999999995</v>
      </c>
      <c r="E217" s="18"/>
    </row>
    <row r="218" spans="1:5" x14ac:dyDescent="0.25">
      <c r="A218" s="37" t="s">
        <v>298</v>
      </c>
      <c r="B218" s="16">
        <v>384.5</v>
      </c>
      <c r="C218" s="13">
        <v>384.5</v>
      </c>
      <c r="D218" s="17">
        <v>337.6</v>
      </c>
      <c r="E218" s="13"/>
    </row>
    <row r="219" spans="1:5" x14ac:dyDescent="0.25">
      <c r="A219" s="60" t="s">
        <v>33</v>
      </c>
      <c r="B219" s="16">
        <v>89.2</v>
      </c>
      <c r="C219" s="13">
        <v>89.2</v>
      </c>
      <c r="D219" s="17"/>
      <c r="E219" s="13"/>
    </row>
    <row r="220" spans="1:5" x14ac:dyDescent="0.25">
      <c r="A220" s="199" t="s">
        <v>253</v>
      </c>
      <c r="B220" s="16">
        <v>212.7</v>
      </c>
      <c r="C220" s="13">
        <v>212.7</v>
      </c>
      <c r="D220" s="17">
        <v>197.7</v>
      </c>
      <c r="E220" s="13"/>
    </row>
    <row r="221" spans="1:5" x14ac:dyDescent="0.25">
      <c r="A221" s="68" t="s">
        <v>197</v>
      </c>
      <c r="B221" s="18">
        <f>B222+B223+B224</f>
        <v>776</v>
      </c>
      <c r="C221" s="18">
        <f>C222+C223+C224</f>
        <v>776</v>
      </c>
      <c r="D221" s="18">
        <f>D222+D223+D224</f>
        <v>610.5</v>
      </c>
      <c r="E221" s="18"/>
    </row>
    <row r="222" spans="1:5" x14ac:dyDescent="0.25">
      <c r="A222" s="37" t="s">
        <v>298</v>
      </c>
      <c r="B222" s="16">
        <v>463.1</v>
      </c>
      <c r="C222" s="13">
        <v>463.1</v>
      </c>
      <c r="D222" s="17">
        <v>406.3</v>
      </c>
      <c r="E222" s="13"/>
    </row>
    <row r="223" spans="1:5" x14ac:dyDescent="0.25">
      <c r="A223" s="60" t="s">
        <v>33</v>
      </c>
      <c r="B223" s="16">
        <v>96.6</v>
      </c>
      <c r="C223" s="13">
        <v>96.6</v>
      </c>
      <c r="D223" s="17"/>
      <c r="E223" s="13"/>
    </row>
    <row r="224" spans="1:5" x14ac:dyDescent="0.25">
      <c r="A224" s="199" t="s">
        <v>253</v>
      </c>
      <c r="B224" s="16">
        <v>216.3</v>
      </c>
      <c r="C224" s="13">
        <v>216.3</v>
      </c>
      <c r="D224" s="17">
        <v>204.2</v>
      </c>
      <c r="E224" s="13"/>
    </row>
    <row r="225" spans="1:5" ht="15.75" x14ac:dyDescent="0.25">
      <c r="A225" s="66" t="s">
        <v>198</v>
      </c>
      <c r="B225" s="18">
        <f>B226+B227+B228</f>
        <v>652.4</v>
      </c>
      <c r="C225" s="18">
        <f>C226+C227+C228</f>
        <v>649.9</v>
      </c>
      <c r="D225" s="18">
        <f>D226+D227+D228</f>
        <v>507.3</v>
      </c>
      <c r="E225" s="18">
        <f>E226+E227+E228</f>
        <v>2.5</v>
      </c>
    </row>
    <row r="226" spans="1:5" x14ac:dyDescent="0.25">
      <c r="A226" s="37" t="s">
        <v>298</v>
      </c>
      <c r="B226" s="16">
        <v>349.5</v>
      </c>
      <c r="C226" s="13">
        <v>349.5</v>
      </c>
      <c r="D226" s="17">
        <v>304.3</v>
      </c>
      <c r="E226" s="13"/>
    </row>
    <row r="227" spans="1:5" x14ac:dyDescent="0.25">
      <c r="A227" s="60" t="s">
        <v>33</v>
      </c>
      <c r="B227" s="16">
        <v>89.3</v>
      </c>
      <c r="C227" s="13">
        <v>86.8</v>
      </c>
      <c r="D227" s="17"/>
      <c r="E227" s="13">
        <v>2.5</v>
      </c>
    </row>
    <row r="228" spans="1:5" x14ac:dyDescent="0.25">
      <c r="A228" s="199" t="s">
        <v>253</v>
      </c>
      <c r="B228" s="16">
        <v>213.6</v>
      </c>
      <c r="C228" s="13">
        <v>213.6</v>
      </c>
      <c r="D228" s="17">
        <v>203</v>
      </c>
      <c r="E228" s="13"/>
    </row>
    <row r="229" spans="1:5" ht="17.25" customHeight="1" x14ac:dyDescent="0.25">
      <c r="A229" s="66" t="s">
        <v>199</v>
      </c>
      <c r="B229" s="18">
        <f>B230+B231+B232</f>
        <v>557.40000000000009</v>
      </c>
      <c r="C229" s="35">
        <f>C230+C231+C232</f>
        <v>557.40000000000009</v>
      </c>
      <c r="D229" s="35">
        <f>D230+D231+D232</f>
        <v>449.5</v>
      </c>
      <c r="E229" s="35"/>
    </row>
    <row r="230" spans="1:5" x14ac:dyDescent="0.25">
      <c r="A230" s="37" t="s">
        <v>298</v>
      </c>
      <c r="B230" s="16">
        <v>332.1</v>
      </c>
      <c r="C230" s="13">
        <v>332.1</v>
      </c>
      <c r="D230" s="17">
        <v>289.8</v>
      </c>
      <c r="E230" s="13"/>
    </row>
    <row r="231" spans="1:5" x14ac:dyDescent="0.25">
      <c r="A231" s="60" t="s">
        <v>33</v>
      </c>
      <c r="B231" s="16">
        <v>57</v>
      </c>
      <c r="C231" s="13">
        <v>57</v>
      </c>
      <c r="D231" s="17"/>
      <c r="E231" s="13"/>
    </row>
    <row r="232" spans="1:5" x14ac:dyDescent="0.25">
      <c r="A232" s="199" t="s">
        <v>253</v>
      </c>
      <c r="B232" s="16">
        <v>168.3</v>
      </c>
      <c r="C232" s="13">
        <v>168.3</v>
      </c>
      <c r="D232" s="17">
        <v>159.69999999999999</v>
      </c>
      <c r="E232" s="13"/>
    </row>
    <row r="233" spans="1:5" ht="17.25" customHeight="1" x14ac:dyDescent="0.25">
      <c r="A233" s="69" t="s">
        <v>200</v>
      </c>
      <c r="B233" s="18">
        <f>B234+B235+B236</f>
        <v>560.29999999999995</v>
      </c>
      <c r="C233" s="18">
        <f>C234+C235+C236</f>
        <v>560.29999999999995</v>
      </c>
      <c r="D233" s="18">
        <f>D234+D235+D236</f>
        <v>446.4</v>
      </c>
      <c r="E233" s="18"/>
    </row>
    <row r="234" spans="1:5" x14ac:dyDescent="0.25">
      <c r="A234" s="37" t="s">
        <v>298</v>
      </c>
      <c r="B234" s="16">
        <v>324.3</v>
      </c>
      <c r="C234" s="13">
        <v>324.3</v>
      </c>
      <c r="D234" s="17">
        <v>283</v>
      </c>
      <c r="E234" s="13"/>
    </row>
    <row r="235" spans="1:5" x14ac:dyDescent="0.25">
      <c r="A235" s="60" t="s">
        <v>33</v>
      </c>
      <c r="B235" s="16">
        <v>63.3</v>
      </c>
      <c r="C235" s="13">
        <v>63.3</v>
      </c>
      <c r="D235" s="17"/>
      <c r="E235" s="13"/>
    </row>
    <row r="236" spans="1:5" x14ac:dyDescent="0.25">
      <c r="A236" s="199" t="s">
        <v>253</v>
      </c>
      <c r="B236" s="16">
        <v>172.7</v>
      </c>
      <c r="C236" s="13">
        <v>172.7</v>
      </c>
      <c r="D236" s="17">
        <v>163.4</v>
      </c>
      <c r="E236" s="13"/>
    </row>
    <row r="237" spans="1:5" ht="15.75" x14ac:dyDescent="0.25">
      <c r="A237" s="66" t="s">
        <v>201</v>
      </c>
      <c r="B237" s="18">
        <f>B238+B239+B240</f>
        <v>689.59999999999991</v>
      </c>
      <c r="C237" s="35">
        <f>C238+C239+C240</f>
        <v>684.59999999999991</v>
      </c>
      <c r="D237" s="35">
        <f>D238+D239+D240</f>
        <v>546.1</v>
      </c>
      <c r="E237" s="35">
        <f>E238+E239+E240</f>
        <v>5</v>
      </c>
    </row>
    <row r="238" spans="1:5" x14ac:dyDescent="0.25">
      <c r="A238" s="37" t="s">
        <v>295</v>
      </c>
      <c r="B238" s="16">
        <v>415.4</v>
      </c>
      <c r="C238" s="13">
        <v>415.4</v>
      </c>
      <c r="D238" s="17">
        <v>359.6</v>
      </c>
      <c r="E238" s="13"/>
    </row>
    <row r="239" spans="1:5" x14ac:dyDescent="0.25">
      <c r="A239" s="60" t="s">
        <v>33</v>
      </c>
      <c r="B239" s="16">
        <v>75.7</v>
      </c>
      <c r="C239" s="13">
        <v>70.7</v>
      </c>
      <c r="D239" s="17"/>
      <c r="E239" s="13">
        <v>5</v>
      </c>
    </row>
    <row r="240" spans="1:5" x14ac:dyDescent="0.25">
      <c r="A240" s="199" t="s">
        <v>253</v>
      </c>
      <c r="B240" s="16">
        <v>198.5</v>
      </c>
      <c r="C240" s="13">
        <v>198.5</v>
      </c>
      <c r="D240" s="17">
        <v>186.5</v>
      </c>
      <c r="E240" s="13"/>
    </row>
    <row r="241" spans="1:5" ht="15.75" x14ac:dyDescent="0.25">
      <c r="A241" s="153" t="s">
        <v>216</v>
      </c>
      <c r="B241" s="18">
        <f>B242+B243+B244</f>
        <v>452</v>
      </c>
      <c r="C241" s="35">
        <f>C242+C243+C244</f>
        <v>452</v>
      </c>
      <c r="D241" s="35">
        <f>D242+D243+D244</f>
        <v>373.90000000000003</v>
      </c>
      <c r="E241" s="35"/>
    </row>
    <row r="242" spans="1:5" x14ac:dyDescent="0.25">
      <c r="A242" s="37" t="s">
        <v>295</v>
      </c>
      <c r="B242" s="16">
        <v>319.8</v>
      </c>
      <c r="C242" s="13">
        <v>319.8</v>
      </c>
      <c r="D242" s="17">
        <v>280.10000000000002</v>
      </c>
      <c r="E242" s="13"/>
    </row>
    <row r="243" spans="1:5" x14ac:dyDescent="0.25">
      <c r="A243" s="154" t="s">
        <v>33</v>
      </c>
      <c r="B243" s="147">
        <v>32.6</v>
      </c>
      <c r="C243" s="13">
        <v>32.6</v>
      </c>
      <c r="D243" s="17"/>
      <c r="E243" s="13"/>
    </row>
    <row r="244" spans="1:5" x14ac:dyDescent="0.25">
      <c r="A244" s="199" t="s">
        <v>253</v>
      </c>
      <c r="B244" s="16">
        <v>99.6</v>
      </c>
      <c r="C244" s="13">
        <v>99.6</v>
      </c>
      <c r="D244" s="17">
        <v>93.8</v>
      </c>
      <c r="E244" s="13"/>
    </row>
    <row r="245" spans="1:5" ht="15.75" x14ac:dyDescent="0.25">
      <c r="A245" s="66" t="s">
        <v>86</v>
      </c>
      <c r="B245" s="18">
        <f>B246+B247+B248</f>
        <v>1455.7</v>
      </c>
      <c r="C245" s="35">
        <f>C246+C247+C248</f>
        <v>1455.7</v>
      </c>
      <c r="D245" s="35">
        <f>D246+D247+D248</f>
        <v>1303.1000000000001</v>
      </c>
      <c r="E245" s="35"/>
    </row>
    <row r="246" spans="1:5" x14ac:dyDescent="0.25">
      <c r="A246" s="37" t="s">
        <v>295</v>
      </c>
      <c r="B246" s="16">
        <v>320.60000000000002</v>
      </c>
      <c r="C246" s="13">
        <v>320.60000000000002</v>
      </c>
      <c r="D246" s="17">
        <v>223.7</v>
      </c>
      <c r="E246" s="13"/>
    </row>
    <row r="247" spans="1:5" x14ac:dyDescent="0.25">
      <c r="A247" s="60" t="s">
        <v>33</v>
      </c>
      <c r="B247" s="16">
        <v>7.7</v>
      </c>
      <c r="C247" s="13">
        <v>7.7</v>
      </c>
      <c r="D247" s="17"/>
      <c r="E247" s="13"/>
    </row>
    <row r="248" spans="1:5" x14ac:dyDescent="0.25">
      <c r="A248" s="199" t="s">
        <v>253</v>
      </c>
      <c r="B248" s="16">
        <v>1127.4000000000001</v>
      </c>
      <c r="C248" s="13">
        <v>1127.4000000000001</v>
      </c>
      <c r="D248" s="17">
        <v>1079.4000000000001</v>
      </c>
      <c r="E248" s="13"/>
    </row>
    <row r="249" spans="1:5" ht="15.75" x14ac:dyDescent="0.25">
      <c r="A249" s="66" t="s">
        <v>87</v>
      </c>
      <c r="B249" s="18">
        <f>B250+B251+B252</f>
        <v>1203</v>
      </c>
      <c r="C249" s="18">
        <f>C250+C251+C252</f>
        <v>1203</v>
      </c>
      <c r="D249" s="35">
        <f>D250+D251+D252</f>
        <v>1085.5999999999999</v>
      </c>
      <c r="E249" s="35"/>
    </row>
    <row r="250" spans="1:5" x14ac:dyDescent="0.25">
      <c r="A250" s="37" t="s">
        <v>295</v>
      </c>
      <c r="B250" s="16">
        <v>327.8</v>
      </c>
      <c r="C250" s="13">
        <v>327.8</v>
      </c>
      <c r="D250" s="17">
        <v>251.1</v>
      </c>
      <c r="E250" s="13"/>
    </row>
    <row r="251" spans="1:5" x14ac:dyDescent="0.25">
      <c r="A251" s="60" t="s">
        <v>33</v>
      </c>
      <c r="B251" s="16">
        <v>7.3</v>
      </c>
      <c r="C251" s="13">
        <v>7.3</v>
      </c>
      <c r="D251" s="17"/>
      <c r="E251" s="13"/>
    </row>
    <row r="252" spans="1:5" x14ac:dyDescent="0.25">
      <c r="A252" s="199" t="s">
        <v>253</v>
      </c>
      <c r="B252" s="16">
        <v>867.9</v>
      </c>
      <c r="C252" s="13">
        <v>867.9</v>
      </c>
      <c r="D252" s="17">
        <v>834.5</v>
      </c>
      <c r="E252" s="13"/>
    </row>
    <row r="253" spans="1:5" ht="15.75" x14ac:dyDescent="0.25">
      <c r="A253" s="66" t="s">
        <v>35</v>
      </c>
      <c r="B253" s="18">
        <f>B254+B255+B256</f>
        <v>1402.5</v>
      </c>
      <c r="C253" s="18">
        <f>C254+C255+C256</f>
        <v>1402.5</v>
      </c>
      <c r="D253" s="18">
        <f>D254+D255+D256</f>
        <v>1256.1000000000001</v>
      </c>
      <c r="E253" s="18"/>
    </row>
    <row r="254" spans="1:5" x14ac:dyDescent="0.25">
      <c r="A254" s="37" t="s">
        <v>295</v>
      </c>
      <c r="B254" s="16">
        <v>321.2</v>
      </c>
      <c r="C254" s="13">
        <v>321.2</v>
      </c>
      <c r="D254" s="17">
        <v>225.9</v>
      </c>
      <c r="E254" s="13"/>
    </row>
    <row r="255" spans="1:5" x14ac:dyDescent="0.25">
      <c r="A255" s="60" t="s">
        <v>33</v>
      </c>
      <c r="B255" s="16">
        <v>6</v>
      </c>
      <c r="C255" s="13">
        <v>6</v>
      </c>
      <c r="D255" s="17"/>
      <c r="E255" s="13"/>
    </row>
    <row r="256" spans="1:5" x14ac:dyDescent="0.25">
      <c r="A256" s="199" t="s">
        <v>253</v>
      </c>
      <c r="B256" s="16">
        <v>1075.3</v>
      </c>
      <c r="C256" s="13">
        <v>1075.3</v>
      </c>
      <c r="D256" s="17">
        <v>1030.2</v>
      </c>
      <c r="E256" s="13"/>
    </row>
    <row r="257" spans="1:5" ht="15.75" x14ac:dyDescent="0.25">
      <c r="A257" s="66" t="s">
        <v>88</v>
      </c>
      <c r="B257" s="18">
        <f>B258+B259+B260</f>
        <v>1445.5</v>
      </c>
      <c r="C257" s="35">
        <f>C258+C259+C260</f>
        <v>1445.5</v>
      </c>
      <c r="D257" s="35">
        <f>D258+D259+D260</f>
        <v>1310.8999999999999</v>
      </c>
      <c r="E257" s="35"/>
    </row>
    <row r="258" spans="1:5" x14ac:dyDescent="0.25">
      <c r="A258" s="37" t="s">
        <v>295</v>
      </c>
      <c r="B258" s="16">
        <v>309</v>
      </c>
      <c r="C258" s="13">
        <v>309</v>
      </c>
      <c r="D258" s="17">
        <v>226.8</v>
      </c>
      <c r="E258" s="13"/>
    </row>
    <row r="259" spans="1:5" x14ac:dyDescent="0.25">
      <c r="A259" s="60" t="s">
        <v>33</v>
      </c>
      <c r="B259" s="16">
        <v>3.9</v>
      </c>
      <c r="C259" s="13">
        <v>3.9</v>
      </c>
      <c r="D259" s="17"/>
      <c r="E259" s="13"/>
    </row>
    <row r="260" spans="1:5" x14ac:dyDescent="0.25">
      <c r="A260" s="199" t="s">
        <v>253</v>
      </c>
      <c r="B260" s="16">
        <v>1132.5999999999999</v>
      </c>
      <c r="C260" s="13">
        <v>1132.5999999999999</v>
      </c>
      <c r="D260" s="17">
        <v>1084.0999999999999</v>
      </c>
      <c r="E260" s="13"/>
    </row>
    <row r="261" spans="1:5" ht="17.25" customHeight="1" x14ac:dyDescent="0.25">
      <c r="A261" s="67" t="s">
        <v>202</v>
      </c>
      <c r="B261" s="18">
        <f>B262+B263+B264</f>
        <v>1139.2</v>
      </c>
      <c r="C261" s="35">
        <f>C262+C263+C264</f>
        <v>1139.2</v>
      </c>
      <c r="D261" s="35">
        <f>D262+D263+D264</f>
        <v>1005.3</v>
      </c>
      <c r="E261" s="35">
        <f>E262+E263+E264</f>
        <v>0</v>
      </c>
    </row>
    <row r="262" spans="1:5" x14ac:dyDescent="0.25">
      <c r="A262" s="37" t="s">
        <v>295</v>
      </c>
      <c r="B262" s="16">
        <v>332</v>
      </c>
      <c r="C262" s="13">
        <v>332</v>
      </c>
      <c r="D262" s="17">
        <v>235.4</v>
      </c>
      <c r="E262" s="13"/>
    </row>
    <row r="263" spans="1:5" x14ac:dyDescent="0.25">
      <c r="A263" s="60" t="s">
        <v>33</v>
      </c>
      <c r="B263" s="16">
        <v>5</v>
      </c>
      <c r="C263" s="13">
        <v>5</v>
      </c>
      <c r="D263" s="17"/>
      <c r="E263" s="13"/>
    </row>
    <row r="264" spans="1:5" x14ac:dyDescent="0.25">
      <c r="A264" s="200" t="s">
        <v>253</v>
      </c>
      <c r="B264" s="16">
        <v>802.2</v>
      </c>
      <c r="C264" s="13">
        <v>802.2</v>
      </c>
      <c r="D264" s="17">
        <v>769.9</v>
      </c>
      <c r="E264" s="13"/>
    </row>
    <row r="265" spans="1:5" ht="19.5" customHeight="1" x14ac:dyDescent="0.25">
      <c r="A265" s="58" t="s">
        <v>122</v>
      </c>
      <c r="B265" s="18">
        <f>B266+B267+B268+B269</f>
        <v>1560.3000000000002</v>
      </c>
      <c r="C265" s="18">
        <f>C266+C267+C268+C269</f>
        <v>1554.3000000000002</v>
      </c>
      <c r="D265" s="18">
        <f>D266+D267+D268+D269</f>
        <v>1236</v>
      </c>
      <c r="E265" s="18">
        <f>E266+E267+E268+E269</f>
        <v>6</v>
      </c>
    </row>
    <row r="266" spans="1:5" x14ac:dyDescent="0.25">
      <c r="A266" s="37" t="s">
        <v>295</v>
      </c>
      <c r="B266" s="16">
        <v>62.5</v>
      </c>
      <c r="C266" s="13">
        <v>62.5</v>
      </c>
      <c r="D266" s="17">
        <v>22.2</v>
      </c>
      <c r="E266" s="13"/>
    </row>
    <row r="267" spans="1:5" x14ac:dyDescent="0.25">
      <c r="A267" s="60" t="s">
        <v>33</v>
      </c>
      <c r="B267" s="16">
        <v>7.9</v>
      </c>
      <c r="C267" s="13">
        <v>1.9</v>
      </c>
      <c r="D267" s="17"/>
      <c r="E267" s="13">
        <v>6</v>
      </c>
    </row>
    <row r="268" spans="1:5" x14ac:dyDescent="0.25">
      <c r="A268" s="200" t="s">
        <v>253</v>
      </c>
      <c r="B268" s="16">
        <v>788.2</v>
      </c>
      <c r="C268" s="13">
        <v>788.2</v>
      </c>
      <c r="D268" s="17">
        <v>766</v>
      </c>
      <c r="E268" s="13"/>
    </row>
    <row r="269" spans="1:5" ht="25.5" x14ac:dyDescent="0.25">
      <c r="A269" s="47" t="s">
        <v>203</v>
      </c>
      <c r="B269" s="16">
        <v>701.7</v>
      </c>
      <c r="C269" s="13">
        <v>701.7</v>
      </c>
      <c r="D269" s="17">
        <v>447.8</v>
      </c>
      <c r="E269" s="13"/>
    </row>
    <row r="270" spans="1:5" ht="17.25" customHeight="1" x14ac:dyDescent="0.25">
      <c r="A270" s="67" t="s">
        <v>204</v>
      </c>
      <c r="B270" s="18">
        <f>B271+B272+B273</f>
        <v>1371.4</v>
      </c>
      <c r="C270" s="18">
        <f>C271+C272+C273</f>
        <v>1366.9</v>
      </c>
      <c r="D270" s="18">
        <f>D271+D272+D273</f>
        <v>1229.5999999999999</v>
      </c>
      <c r="E270" s="18">
        <f>E271+E272+E273</f>
        <v>4.5</v>
      </c>
    </row>
    <row r="271" spans="1:5" x14ac:dyDescent="0.25">
      <c r="A271" s="37" t="s">
        <v>295</v>
      </c>
      <c r="B271" s="16">
        <v>326.7</v>
      </c>
      <c r="C271" s="13">
        <v>326.7</v>
      </c>
      <c r="D271" s="17">
        <v>242.1</v>
      </c>
      <c r="E271" s="13"/>
    </row>
    <row r="272" spans="1:5" x14ac:dyDescent="0.25">
      <c r="A272" s="60" t="s">
        <v>33</v>
      </c>
      <c r="B272" s="16">
        <v>7.5</v>
      </c>
      <c r="C272" s="13">
        <v>7.5</v>
      </c>
      <c r="D272" s="17"/>
      <c r="E272" s="13"/>
    </row>
    <row r="273" spans="1:5" x14ac:dyDescent="0.25">
      <c r="A273" s="199" t="s">
        <v>253</v>
      </c>
      <c r="B273" s="16">
        <v>1037.2</v>
      </c>
      <c r="C273" s="13">
        <v>1032.7</v>
      </c>
      <c r="D273" s="17">
        <v>987.5</v>
      </c>
      <c r="E273" s="13">
        <v>4.5</v>
      </c>
    </row>
    <row r="274" spans="1:5" ht="16.5" customHeight="1" x14ac:dyDescent="0.25">
      <c r="A274" s="69" t="s">
        <v>205</v>
      </c>
      <c r="B274" s="18">
        <f>B275+B276+B277</f>
        <v>741.1</v>
      </c>
      <c r="C274" s="18">
        <f>C275+C276+C277</f>
        <v>741.1</v>
      </c>
      <c r="D274" s="18">
        <f>D275+D276+D277</f>
        <v>632.20000000000005</v>
      </c>
      <c r="E274" s="18"/>
    </row>
    <row r="275" spans="1:5" x14ac:dyDescent="0.25">
      <c r="A275" s="37" t="s">
        <v>295</v>
      </c>
      <c r="B275" s="16">
        <v>246.3</v>
      </c>
      <c r="C275" s="13">
        <v>246.3</v>
      </c>
      <c r="D275" s="17">
        <v>166.4</v>
      </c>
      <c r="E275" s="13"/>
    </row>
    <row r="276" spans="1:5" x14ac:dyDescent="0.25">
      <c r="A276" s="60" t="s">
        <v>33</v>
      </c>
      <c r="B276" s="16">
        <v>4.9000000000000004</v>
      </c>
      <c r="C276" s="13">
        <v>4.9000000000000004</v>
      </c>
      <c r="D276" s="17"/>
      <c r="E276" s="13"/>
    </row>
    <row r="277" spans="1:5" x14ac:dyDescent="0.25">
      <c r="A277" s="199" t="s">
        <v>253</v>
      </c>
      <c r="B277" s="16">
        <v>489.9</v>
      </c>
      <c r="C277" s="13">
        <v>489.9</v>
      </c>
      <c r="D277" s="17">
        <v>465.8</v>
      </c>
      <c r="E277" s="13"/>
    </row>
    <row r="278" spans="1:5" ht="15.75" x14ac:dyDescent="0.25">
      <c r="A278" s="66" t="s">
        <v>76</v>
      </c>
      <c r="B278" s="18">
        <f>B279+B280+B281</f>
        <v>886.3</v>
      </c>
      <c r="C278" s="35">
        <f>C279+C280+C281</f>
        <v>886.3</v>
      </c>
      <c r="D278" s="35">
        <f>D279+D280+D281</f>
        <v>760.19999999999993</v>
      </c>
      <c r="E278" s="35"/>
    </row>
    <row r="279" spans="1:5" x14ac:dyDescent="0.25">
      <c r="A279" s="37" t="s">
        <v>295</v>
      </c>
      <c r="B279" s="16">
        <v>277.5</v>
      </c>
      <c r="C279" s="13">
        <v>277.5</v>
      </c>
      <c r="D279" s="17">
        <v>205.7</v>
      </c>
      <c r="E279" s="13"/>
    </row>
    <row r="280" spans="1:5" x14ac:dyDescent="0.25">
      <c r="A280" s="60" t="s">
        <v>33</v>
      </c>
      <c r="B280" s="16">
        <v>45.4</v>
      </c>
      <c r="C280" s="13">
        <v>45.4</v>
      </c>
      <c r="D280" s="17">
        <v>16.7</v>
      </c>
      <c r="E280" s="13"/>
    </row>
    <row r="281" spans="1:5" x14ac:dyDescent="0.25">
      <c r="A281" s="199" t="s">
        <v>253</v>
      </c>
      <c r="B281" s="16">
        <v>563.4</v>
      </c>
      <c r="C281" s="13">
        <v>563.4</v>
      </c>
      <c r="D281" s="17">
        <v>537.79999999999995</v>
      </c>
      <c r="E281" s="13"/>
    </row>
    <row r="282" spans="1:5" ht="15.75" x14ac:dyDescent="0.25">
      <c r="A282" s="67" t="s">
        <v>152</v>
      </c>
      <c r="B282" s="18">
        <f>SUM(B283:B286)</f>
        <v>946.5</v>
      </c>
      <c r="C282" s="18">
        <f t="shared" ref="C282:D282" si="29">SUM(C283:C286)</f>
        <v>946.5</v>
      </c>
      <c r="D282" s="18">
        <f t="shared" si="29"/>
        <v>845.1</v>
      </c>
      <c r="E282" s="18"/>
    </row>
    <row r="283" spans="1:5" x14ac:dyDescent="0.25">
      <c r="A283" s="37" t="s">
        <v>295</v>
      </c>
      <c r="B283" s="16">
        <v>287.3</v>
      </c>
      <c r="C283" s="13">
        <v>287.3</v>
      </c>
      <c r="D283" s="17">
        <v>226.8</v>
      </c>
      <c r="E283" s="13"/>
    </row>
    <row r="284" spans="1:5" x14ac:dyDescent="0.25">
      <c r="A284" s="60" t="s">
        <v>33</v>
      </c>
      <c r="B284" s="16">
        <v>6.2</v>
      </c>
      <c r="C284" s="13">
        <v>6.2</v>
      </c>
      <c r="D284" s="17"/>
      <c r="E284" s="13"/>
    </row>
    <row r="285" spans="1:5" ht="25.5" x14ac:dyDescent="0.25">
      <c r="A285" s="37" t="s">
        <v>83</v>
      </c>
      <c r="B285" s="16">
        <v>18.5</v>
      </c>
      <c r="C285" s="13">
        <v>18.5</v>
      </c>
      <c r="D285" s="17">
        <v>6.9</v>
      </c>
      <c r="E285" s="13"/>
    </row>
    <row r="286" spans="1:5" x14ac:dyDescent="0.25">
      <c r="A286" s="199" t="s">
        <v>253</v>
      </c>
      <c r="B286" s="16">
        <v>634.5</v>
      </c>
      <c r="C286" s="13">
        <v>634.5</v>
      </c>
      <c r="D286" s="17">
        <v>611.4</v>
      </c>
      <c r="E286" s="13"/>
    </row>
    <row r="287" spans="1:5" ht="15.75" x14ac:dyDescent="0.25">
      <c r="A287" s="66" t="s">
        <v>206</v>
      </c>
      <c r="B287" s="18">
        <f>B288+B289+B290</f>
        <v>1381.1</v>
      </c>
      <c r="C287" s="18">
        <f>C288+C289+C290</f>
        <v>1381.1</v>
      </c>
      <c r="D287" s="18">
        <f>D288+D289+D290</f>
        <v>1237.7</v>
      </c>
      <c r="E287" s="18"/>
    </row>
    <row r="288" spans="1:5" x14ac:dyDescent="0.25">
      <c r="A288" s="37" t="s">
        <v>295</v>
      </c>
      <c r="B288" s="16">
        <v>341</v>
      </c>
      <c r="C288" s="13">
        <v>341</v>
      </c>
      <c r="D288" s="17">
        <v>252.9</v>
      </c>
      <c r="E288" s="13"/>
    </row>
    <row r="289" spans="1:5" x14ac:dyDescent="0.25">
      <c r="A289" s="60" t="s">
        <v>33</v>
      </c>
      <c r="B289" s="16">
        <v>6.1</v>
      </c>
      <c r="C289" s="13">
        <v>6.1</v>
      </c>
      <c r="D289" s="17"/>
      <c r="E289" s="13"/>
    </row>
    <row r="290" spans="1:5" x14ac:dyDescent="0.25">
      <c r="A290" s="200" t="s">
        <v>253</v>
      </c>
      <c r="B290" s="16">
        <v>1034</v>
      </c>
      <c r="C290" s="13">
        <v>1034</v>
      </c>
      <c r="D290" s="17">
        <v>984.8</v>
      </c>
      <c r="E290" s="13"/>
    </row>
    <row r="291" spans="1:5" x14ac:dyDescent="0.25">
      <c r="A291" s="69" t="s">
        <v>89</v>
      </c>
      <c r="B291" s="18">
        <f>B292+B293+B294+B295</f>
        <v>1720.3999999999999</v>
      </c>
      <c r="C291" s="18">
        <f>C292+C293+C294+C295</f>
        <v>1720.3999999999999</v>
      </c>
      <c r="D291" s="18">
        <f>D292+D293+D294+D295</f>
        <v>1526.4</v>
      </c>
      <c r="E291" s="18"/>
    </row>
    <row r="292" spans="1:5" x14ac:dyDescent="0.25">
      <c r="A292" s="37" t="s">
        <v>295</v>
      </c>
      <c r="B292" s="16">
        <v>296.2</v>
      </c>
      <c r="C292" s="13">
        <v>296.2</v>
      </c>
      <c r="D292" s="17">
        <v>234.4</v>
      </c>
      <c r="E292" s="13"/>
    </row>
    <row r="293" spans="1:5" x14ac:dyDescent="0.25">
      <c r="A293" s="60" t="s">
        <v>33</v>
      </c>
      <c r="B293" s="16">
        <v>30.4</v>
      </c>
      <c r="C293" s="13">
        <v>30.4</v>
      </c>
      <c r="D293" s="17">
        <v>8.5</v>
      </c>
      <c r="E293" s="13"/>
    </row>
    <row r="294" spans="1:5" x14ac:dyDescent="0.25">
      <c r="A294" s="200" t="s">
        <v>253</v>
      </c>
      <c r="B294" s="16">
        <v>1244.5</v>
      </c>
      <c r="C294" s="13">
        <v>1244.5</v>
      </c>
      <c r="D294" s="17">
        <v>1194.5</v>
      </c>
      <c r="E294" s="13"/>
    </row>
    <row r="295" spans="1:5" ht="25.5" x14ac:dyDescent="0.25">
      <c r="A295" s="47" t="s">
        <v>273</v>
      </c>
      <c r="B295" s="16">
        <v>149.30000000000001</v>
      </c>
      <c r="C295" s="16">
        <v>149.30000000000001</v>
      </c>
      <c r="D295" s="70">
        <v>89</v>
      </c>
      <c r="E295" s="16"/>
    </row>
    <row r="296" spans="1:5" ht="15.75" x14ac:dyDescent="0.25">
      <c r="A296" s="67" t="s">
        <v>207</v>
      </c>
      <c r="B296" s="18">
        <f>B297+B298+B299</f>
        <v>1786.7</v>
      </c>
      <c r="C296" s="18">
        <f>C297+C298+C299</f>
        <v>1786.7</v>
      </c>
      <c r="D296" s="18">
        <f>D297+D298+D299</f>
        <v>1518.3000000000002</v>
      </c>
      <c r="E296" s="18"/>
    </row>
    <row r="297" spans="1:5" x14ac:dyDescent="0.25">
      <c r="A297" s="37" t="s">
        <v>295</v>
      </c>
      <c r="B297" s="16">
        <v>814.2</v>
      </c>
      <c r="C297" s="13">
        <v>814.2</v>
      </c>
      <c r="D297" s="17">
        <v>636.9</v>
      </c>
      <c r="E297" s="13"/>
    </row>
    <row r="298" spans="1:5" x14ac:dyDescent="0.25">
      <c r="A298" s="60" t="s">
        <v>33</v>
      </c>
      <c r="B298" s="16">
        <v>64</v>
      </c>
      <c r="C298" s="13">
        <v>64</v>
      </c>
      <c r="D298" s="17">
        <v>21.2</v>
      </c>
      <c r="E298" s="13"/>
    </row>
    <row r="299" spans="1:5" x14ac:dyDescent="0.25">
      <c r="A299" s="200" t="s">
        <v>253</v>
      </c>
      <c r="B299" s="16">
        <v>908.5</v>
      </c>
      <c r="C299" s="13">
        <v>908.5</v>
      </c>
      <c r="D299" s="17">
        <v>860.2</v>
      </c>
      <c r="E299" s="13"/>
    </row>
    <row r="300" spans="1:5" ht="15.75" x14ac:dyDescent="0.25">
      <c r="A300" s="66" t="s">
        <v>208</v>
      </c>
      <c r="B300" s="18">
        <f>B301+B302+B303</f>
        <v>1434</v>
      </c>
      <c r="C300" s="18">
        <f>C301+C302+C303</f>
        <v>1431.8</v>
      </c>
      <c r="D300" s="18">
        <f>D301+D302+D303</f>
        <v>1276.5999999999999</v>
      </c>
      <c r="E300" s="18">
        <f>E301+E302+E303</f>
        <v>2.2000000000000002</v>
      </c>
    </row>
    <row r="301" spans="1:5" x14ac:dyDescent="0.25">
      <c r="A301" s="37" t="s">
        <v>295</v>
      </c>
      <c r="B301" s="16">
        <v>382.7</v>
      </c>
      <c r="C301" s="13">
        <v>382.7</v>
      </c>
      <c r="D301" s="17">
        <v>286.10000000000002</v>
      </c>
      <c r="E301" s="13"/>
    </row>
    <row r="302" spans="1:5" x14ac:dyDescent="0.25">
      <c r="A302" s="60" t="s">
        <v>33</v>
      </c>
      <c r="B302" s="16">
        <v>10.7</v>
      </c>
      <c r="C302" s="13">
        <v>8.5</v>
      </c>
      <c r="D302" s="17"/>
      <c r="E302" s="13">
        <v>2.2000000000000002</v>
      </c>
    </row>
    <row r="303" spans="1:5" x14ac:dyDescent="0.25">
      <c r="A303" s="199" t="s">
        <v>253</v>
      </c>
      <c r="B303" s="16">
        <v>1040.5999999999999</v>
      </c>
      <c r="C303" s="13">
        <v>1040.5999999999999</v>
      </c>
      <c r="D303" s="17">
        <v>990.5</v>
      </c>
      <c r="E303" s="13"/>
    </row>
    <row r="304" spans="1:5" ht="15.75" x14ac:dyDescent="0.25">
      <c r="A304" s="67" t="s">
        <v>90</v>
      </c>
      <c r="B304" s="18">
        <f>B305+B306+B307</f>
        <v>876.8</v>
      </c>
      <c r="C304" s="35">
        <f>C305+C306+C307</f>
        <v>873.4</v>
      </c>
      <c r="D304" s="35">
        <f>D305+D306+D307</f>
        <v>766.90000000000009</v>
      </c>
      <c r="E304" s="35">
        <f>E305+E306+E307</f>
        <v>3.4</v>
      </c>
    </row>
    <row r="305" spans="1:5" x14ac:dyDescent="0.25">
      <c r="A305" s="37" t="s">
        <v>295</v>
      </c>
      <c r="B305" s="16">
        <v>292.39999999999998</v>
      </c>
      <c r="C305" s="13">
        <v>292.39999999999998</v>
      </c>
      <c r="D305" s="17">
        <v>212.8</v>
      </c>
      <c r="E305" s="13"/>
    </row>
    <row r="306" spans="1:5" x14ac:dyDescent="0.25">
      <c r="A306" s="60" t="s">
        <v>33</v>
      </c>
      <c r="B306" s="16">
        <v>3.6</v>
      </c>
      <c r="C306" s="13">
        <v>3.6</v>
      </c>
      <c r="D306" s="17"/>
      <c r="E306" s="13"/>
    </row>
    <row r="307" spans="1:5" x14ac:dyDescent="0.25">
      <c r="A307" s="199" t="s">
        <v>253</v>
      </c>
      <c r="B307" s="16">
        <v>580.79999999999995</v>
      </c>
      <c r="C307" s="13">
        <v>577.4</v>
      </c>
      <c r="D307" s="17">
        <v>554.1</v>
      </c>
      <c r="E307" s="13">
        <v>3.4</v>
      </c>
    </row>
    <row r="308" spans="1:5" ht="15.75" x14ac:dyDescent="0.25">
      <c r="A308" s="66" t="s">
        <v>209</v>
      </c>
      <c r="B308" s="18">
        <f>B309+B310+B311</f>
        <v>1140.7</v>
      </c>
      <c r="C308" s="35">
        <f>C309+C310+C311</f>
        <v>1140.7</v>
      </c>
      <c r="D308" s="35">
        <f>D309+D310+D311</f>
        <v>1024.8</v>
      </c>
      <c r="E308" s="35"/>
    </row>
    <row r="309" spans="1:5" x14ac:dyDescent="0.25">
      <c r="A309" s="37" t="s">
        <v>295</v>
      </c>
      <c r="B309" s="16">
        <v>306.8</v>
      </c>
      <c r="C309" s="13">
        <v>306.8</v>
      </c>
      <c r="D309" s="17">
        <v>239.4</v>
      </c>
      <c r="E309" s="13"/>
    </row>
    <row r="310" spans="1:5" x14ac:dyDescent="0.25">
      <c r="A310" s="60" t="s">
        <v>33</v>
      </c>
      <c r="B310" s="16">
        <v>8.8000000000000007</v>
      </c>
      <c r="C310" s="13">
        <v>8.8000000000000007</v>
      </c>
      <c r="D310" s="17"/>
      <c r="E310" s="13"/>
    </row>
    <row r="311" spans="1:5" x14ac:dyDescent="0.25">
      <c r="A311" s="199" t="s">
        <v>253</v>
      </c>
      <c r="B311" s="16">
        <v>825.1</v>
      </c>
      <c r="C311" s="13">
        <v>825.1</v>
      </c>
      <c r="D311" s="17">
        <v>785.4</v>
      </c>
      <c r="E311" s="13"/>
    </row>
    <row r="312" spans="1:5" ht="15.75" x14ac:dyDescent="0.25">
      <c r="A312" s="66" t="s">
        <v>210</v>
      </c>
      <c r="B312" s="18">
        <f>B313+B314+B315</f>
        <v>1099.0999999999999</v>
      </c>
      <c r="C312" s="35">
        <f>C313+C314+C315</f>
        <v>1099.0999999999999</v>
      </c>
      <c r="D312" s="35">
        <f>D313+D314+D315</f>
        <v>962</v>
      </c>
      <c r="E312" s="35"/>
    </row>
    <row r="313" spans="1:5" x14ac:dyDescent="0.25">
      <c r="A313" s="37" t="s">
        <v>295</v>
      </c>
      <c r="B313" s="16">
        <v>342.7</v>
      </c>
      <c r="C313" s="13">
        <v>342.7</v>
      </c>
      <c r="D313" s="17">
        <v>244.8</v>
      </c>
      <c r="E313" s="13"/>
    </row>
    <row r="314" spans="1:5" x14ac:dyDescent="0.25">
      <c r="A314" s="60" t="s">
        <v>33</v>
      </c>
      <c r="B314" s="16">
        <v>6.9</v>
      </c>
      <c r="C314" s="13">
        <v>6.9</v>
      </c>
      <c r="D314" s="17"/>
      <c r="E314" s="13"/>
    </row>
    <row r="315" spans="1:5" x14ac:dyDescent="0.25">
      <c r="A315" s="199" t="s">
        <v>253</v>
      </c>
      <c r="B315" s="16">
        <v>749.5</v>
      </c>
      <c r="C315" s="13">
        <v>749.5</v>
      </c>
      <c r="D315" s="17">
        <v>717.2</v>
      </c>
      <c r="E315" s="13"/>
    </row>
    <row r="316" spans="1:5" ht="15.75" x14ac:dyDescent="0.25">
      <c r="A316" s="66" t="s">
        <v>7</v>
      </c>
      <c r="B316" s="18">
        <f>B317+B318+B319</f>
        <v>570.79999999999995</v>
      </c>
      <c r="C316" s="35">
        <f>C317+C318+C319</f>
        <v>570.79999999999995</v>
      </c>
      <c r="D316" s="35">
        <f>D317+D318+D319</f>
        <v>500.1</v>
      </c>
      <c r="E316" s="35"/>
    </row>
    <row r="317" spans="1:5" x14ac:dyDescent="0.25">
      <c r="A317" s="37" t="s">
        <v>295</v>
      </c>
      <c r="B317" s="16">
        <v>204.5</v>
      </c>
      <c r="C317" s="13">
        <v>204.5</v>
      </c>
      <c r="D317" s="17">
        <v>156.5</v>
      </c>
      <c r="E317" s="13"/>
    </row>
    <row r="318" spans="1:5" x14ac:dyDescent="0.25">
      <c r="A318" s="60" t="s">
        <v>33</v>
      </c>
      <c r="B318" s="16">
        <v>2</v>
      </c>
      <c r="C318" s="13">
        <v>2</v>
      </c>
      <c r="D318" s="17"/>
      <c r="E318" s="13"/>
    </row>
    <row r="319" spans="1:5" ht="16.5" customHeight="1" x14ac:dyDescent="0.25">
      <c r="A319" s="199" t="s">
        <v>253</v>
      </c>
      <c r="B319" s="16">
        <v>364.3</v>
      </c>
      <c r="C319" s="13">
        <v>364.3</v>
      </c>
      <c r="D319" s="17">
        <v>343.6</v>
      </c>
      <c r="E319" s="13"/>
    </row>
    <row r="320" spans="1:5" ht="20.25" customHeight="1" x14ac:dyDescent="0.25">
      <c r="A320" s="61" t="s">
        <v>274</v>
      </c>
      <c r="B320" s="18">
        <f>B321+B323+B322</f>
        <v>1489.7</v>
      </c>
      <c r="C320" s="18">
        <f>C321+C323+C322</f>
        <v>1463</v>
      </c>
      <c r="D320" s="18">
        <f>D321+D323+D322</f>
        <v>1288</v>
      </c>
      <c r="E320" s="18">
        <f>E321+E323+E322</f>
        <v>26.7</v>
      </c>
    </row>
    <row r="321" spans="1:5" ht="27" customHeight="1" x14ac:dyDescent="0.25">
      <c r="A321" s="37" t="s">
        <v>211</v>
      </c>
      <c r="B321" s="16">
        <v>653.20000000000005</v>
      </c>
      <c r="C321" s="13">
        <v>628.20000000000005</v>
      </c>
      <c r="D321" s="17">
        <v>490</v>
      </c>
      <c r="E321" s="13">
        <v>25</v>
      </c>
    </row>
    <row r="322" spans="1:5" ht="15.75" customHeight="1" x14ac:dyDescent="0.25">
      <c r="A322" s="60" t="s">
        <v>212</v>
      </c>
      <c r="B322" s="16">
        <v>17</v>
      </c>
      <c r="C322" s="13">
        <v>17</v>
      </c>
      <c r="D322" s="17"/>
      <c r="E322" s="13"/>
    </row>
    <row r="323" spans="1:5" ht="17.25" customHeight="1" x14ac:dyDescent="0.25">
      <c r="A323" s="199" t="s">
        <v>253</v>
      </c>
      <c r="B323" s="16">
        <v>819.5</v>
      </c>
      <c r="C323" s="13">
        <v>817.8</v>
      </c>
      <c r="D323" s="17">
        <v>798</v>
      </c>
      <c r="E323" s="13">
        <v>1.7</v>
      </c>
    </row>
    <row r="324" spans="1:5" ht="33" customHeight="1" x14ac:dyDescent="0.25">
      <c r="A324" s="58" t="s">
        <v>22</v>
      </c>
      <c r="B324" s="18">
        <f>B326+B328+B327+B325</f>
        <v>643.69999999999982</v>
      </c>
      <c r="C324" s="18">
        <f t="shared" ref="C324:D324" si="30">C326+C328+C327+C325</f>
        <v>643.69999999999982</v>
      </c>
      <c r="D324" s="18">
        <f t="shared" si="30"/>
        <v>582</v>
      </c>
      <c r="E324" s="18"/>
    </row>
    <row r="325" spans="1:5" ht="21" customHeight="1" x14ac:dyDescent="0.25">
      <c r="A325" s="60" t="s">
        <v>295</v>
      </c>
      <c r="B325" s="16">
        <v>29.8</v>
      </c>
      <c r="C325" s="16">
        <v>29.8</v>
      </c>
      <c r="D325" s="16">
        <v>29.4</v>
      </c>
      <c r="E325" s="18"/>
    </row>
    <row r="326" spans="1:5" ht="27.75" customHeight="1" x14ac:dyDescent="0.25">
      <c r="A326" s="37" t="s">
        <v>73</v>
      </c>
      <c r="B326" s="16">
        <v>302.89999999999998</v>
      </c>
      <c r="C326" s="13">
        <v>302.89999999999998</v>
      </c>
      <c r="D326" s="17">
        <v>253.3</v>
      </c>
      <c r="E326" s="13"/>
    </row>
    <row r="327" spans="1:5" ht="18" customHeight="1" x14ac:dyDescent="0.25">
      <c r="A327" s="60" t="s">
        <v>33</v>
      </c>
      <c r="B327" s="16">
        <v>4.3</v>
      </c>
      <c r="C327" s="13">
        <v>4.3</v>
      </c>
      <c r="D327" s="17"/>
      <c r="E327" s="13"/>
    </row>
    <row r="328" spans="1:5" ht="18" customHeight="1" x14ac:dyDescent="0.25">
      <c r="A328" s="199" t="s">
        <v>253</v>
      </c>
      <c r="B328" s="16">
        <v>306.7</v>
      </c>
      <c r="C328" s="13">
        <v>306.7</v>
      </c>
      <c r="D328" s="17">
        <v>299.3</v>
      </c>
      <c r="E328" s="13"/>
    </row>
    <row r="329" spans="1:5" ht="20.25" customHeight="1" x14ac:dyDescent="0.25">
      <c r="A329" s="58" t="s">
        <v>140</v>
      </c>
      <c r="B329" s="18">
        <f>B330+B331+B333+B332</f>
        <v>745.59999999999991</v>
      </c>
      <c r="C329" s="18">
        <f>C330+C331+C333+C332</f>
        <v>745.59999999999991</v>
      </c>
      <c r="D329" s="18">
        <f>D330+D331+D333+D332</f>
        <v>663.5</v>
      </c>
      <c r="E329" s="18"/>
    </row>
    <row r="330" spans="1:5" x14ac:dyDescent="0.25">
      <c r="A330" s="37" t="s">
        <v>295</v>
      </c>
      <c r="B330" s="16">
        <v>247.7</v>
      </c>
      <c r="C330" s="13">
        <v>247.7</v>
      </c>
      <c r="D330" s="17">
        <v>188</v>
      </c>
      <c r="E330" s="13"/>
    </row>
    <row r="331" spans="1:5" x14ac:dyDescent="0.25">
      <c r="A331" s="60" t="s">
        <v>33</v>
      </c>
      <c r="B331" s="16">
        <v>0.8</v>
      </c>
      <c r="C331" s="13">
        <v>0.8</v>
      </c>
      <c r="D331" s="17"/>
      <c r="E331" s="13"/>
    </row>
    <row r="332" spans="1:5" ht="28.5" customHeight="1" x14ac:dyDescent="0.25">
      <c r="A332" s="37" t="s">
        <v>83</v>
      </c>
      <c r="B332" s="16">
        <v>4.8</v>
      </c>
      <c r="C332" s="13">
        <v>4.8</v>
      </c>
      <c r="D332" s="17">
        <v>4.7</v>
      </c>
      <c r="E332" s="13"/>
    </row>
    <row r="333" spans="1:5" x14ac:dyDescent="0.25">
      <c r="A333" s="200" t="s">
        <v>253</v>
      </c>
      <c r="B333" s="16">
        <v>492.3</v>
      </c>
      <c r="C333" s="13">
        <v>492.3</v>
      </c>
      <c r="D333" s="17">
        <v>470.8</v>
      </c>
      <c r="E333" s="13"/>
    </row>
    <row r="334" spans="1:5" ht="20.25" customHeight="1" x14ac:dyDescent="0.25">
      <c r="A334" s="66" t="s">
        <v>11</v>
      </c>
      <c r="B334" s="71">
        <f>B335+B336+B337+B338</f>
        <v>1237.5999999999999</v>
      </c>
      <c r="C334" s="71">
        <f t="shared" ref="C334:E334" si="31">C335+C336+C337+C338</f>
        <v>1227.0999999999999</v>
      </c>
      <c r="D334" s="71">
        <f t="shared" si="31"/>
        <v>1116.8</v>
      </c>
      <c r="E334" s="71">
        <f t="shared" si="31"/>
        <v>10.5</v>
      </c>
    </row>
    <row r="335" spans="1:5" x14ac:dyDescent="0.25">
      <c r="A335" s="37" t="s">
        <v>295</v>
      </c>
      <c r="B335" s="16">
        <v>959.5</v>
      </c>
      <c r="C335" s="13">
        <v>959.5</v>
      </c>
      <c r="D335" s="17">
        <v>909.3</v>
      </c>
      <c r="E335" s="13"/>
    </row>
    <row r="336" spans="1:5" x14ac:dyDescent="0.25">
      <c r="A336" s="60" t="s">
        <v>33</v>
      </c>
      <c r="B336" s="16">
        <v>110</v>
      </c>
      <c r="C336" s="13">
        <v>99.5</v>
      </c>
      <c r="D336" s="17">
        <v>41.8</v>
      </c>
      <c r="E336" s="13">
        <v>10.5</v>
      </c>
    </row>
    <row r="337" spans="1:5" ht="16.5" customHeight="1" x14ac:dyDescent="0.25">
      <c r="A337" s="200" t="s">
        <v>253</v>
      </c>
      <c r="B337" s="16">
        <v>125.3</v>
      </c>
      <c r="C337" s="13">
        <v>125.3</v>
      </c>
      <c r="D337" s="17">
        <v>123.5</v>
      </c>
      <c r="E337" s="13"/>
    </row>
    <row r="338" spans="1:5" ht="16.5" customHeight="1" x14ac:dyDescent="0.25">
      <c r="A338" s="200" t="s">
        <v>255</v>
      </c>
      <c r="B338" s="16">
        <v>42.8</v>
      </c>
      <c r="C338" s="16">
        <v>42.8</v>
      </c>
      <c r="D338" s="70">
        <v>42.2</v>
      </c>
      <c r="E338" s="16"/>
    </row>
    <row r="339" spans="1:5" ht="18.75" customHeight="1" x14ac:dyDescent="0.25">
      <c r="A339" s="66" t="s">
        <v>12</v>
      </c>
      <c r="B339" s="18">
        <f>B340+B341+B342+B343</f>
        <v>344.50000000000006</v>
      </c>
      <c r="C339" s="18">
        <f t="shared" ref="C339:D339" si="32">C340+C341+C342+C343</f>
        <v>344.50000000000006</v>
      </c>
      <c r="D339" s="18">
        <f t="shared" si="32"/>
        <v>301.7</v>
      </c>
      <c r="E339" s="18"/>
    </row>
    <row r="340" spans="1:5" ht="16.5" customHeight="1" x14ac:dyDescent="0.25">
      <c r="A340" s="37" t="s">
        <v>295</v>
      </c>
      <c r="B340" s="16">
        <v>205.8</v>
      </c>
      <c r="C340" s="13">
        <v>205.8</v>
      </c>
      <c r="D340" s="17">
        <v>202.9</v>
      </c>
      <c r="E340" s="13"/>
    </row>
    <row r="341" spans="1:5" x14ac:dyDescent="0.25">
      <c r="A341" s="60" t="s">
        <v>33</v>
      </c>
      <c r="B341" s="16">
        <v>64</v>
      </c>
      <c r="C341" s="13">
        <v>64</v>
      </c>
      <c r="D341" s="17">
        <v>25.2</v>
      </c>
      <c r="E341" s="13"/>
    </row>
    <row r="342" spans="1:5" x14ac:dyDescent="0.25">
      <c r="A342" s="200" t="s">
        <v>253</v>
      </c>
      <c r="B342" s="16">
        <v>67.400000000000006</v>
      </c>
      <c r="C342" s="13">
        <v>67.400000000000006</v>
      </c>
      <c r="D342" s="17">
        <v>66.400000000000006</v>
      </c>
      <c r="E342" s="13"/>
    </row>
    <row r="343" spans="1:5" x14ac:dyDescent="0.25">
      <c r="A343" s="200" t="s">
        <v>255</v>
      </c>
      <c r="B343" s="16">
        <v>7.3</v>
      </c>
      <c r="C343" s="16">
        <v>7.3</v>
      </c>
      <c r="D343" s="70">
        <v>7.2</v>
      </c>
      <c r="E343" s="16"/>
    </row>
    <row r="344" spans="1:5" ht="18.75" customHeight="1" x14ac:dyDescent="0.25">
      <c r="A344" s="66" t="s">
        <v>1</v>
      </c>
      <c r="B344" s="18">
        <f>B345+B346+B347</f>
        <v>309.60000000000002</v>
      </c>
      <c r="C344" s="18">
        <f t="shared" ref="C344:D344" si="33">C345+C346+C347</f>
        <v>309.60000000000002</v>
      </c>
      <c r="D344" s="18">
        <f t="shared" si="33"/>
        <v>282.40000000000003</v>
      </c>
      <c r="E344" s="18"/>
    </row>
    <row r="345" spans="1:5" ht="15.75" customHeight="1" x14ac:dyDescent="0.25">
      <c r="A345" s="37" t="s">
        <v>295</v>
      </c>
      <c r="B345" s="16">
        <v>305.8</v>
      </c>
      <c r="C345" s="13">
        <v>305.8</v>
      </c>
      <c r="D345" s="17">
        <v>280.60000000000002</v>
      </c>
      <c r="E345" s="13"/>
    </row>
    <row r="346" spans="1:5" x14ac:dyDescent="0.25">
      <c r="A346" s="60" t="s">
        <v>33</v>
      </c>
      <c r="B346" s="16">
        <v>2</v>
      </c>
      <c r="C346" s="13">
        <v>2</v>
      </c>
      <c r="D346" s="17"/>
      <c r="E346" s="13"/>
    </row>
    <row r="347" spans="1:5" x14ac:dyDescent="0.25">
      <c r="A347" s="200" t="s">
        <v>263</v>
      </c>
      <c r="B347" s="16">
        <v>1.8</v>
      </c>
      <c r="C347" s="16">
        <v>1.8</v>
      </c>
      <c r="D347" s="70">
        <v>1.8</v>
      </c>
      <c r="E347" s="16"/>
    </row>
    <row r="348" spans="1:5" ht="18" customHeight="1" x14ac:dyDescent="0.25">
      <c r="A348" s="66" t="s">
        <v>8</v>
      </c>
      <c r="B348" s="18">
        <f>B349+B350+B351</f>
        <v>418.2</v>
      </c>
      <c r="C348" s="18">
        <f t="shared" ref="C348:E348" si="34">C349+C350+C351</f>
        <v>415.7</v>
      </c>
      <c r="D348" s="18">
        <f t="shared" si="34"/>
        <v>359.5</v>
      </c>
      <c r="E348" s="18">
        <f t="shared" si="34"/>
        <v>2.5</v>
      </c>
    </row>
    <row r="349" spans="1:5" x14ac:dyDescent="0.25">
      <c r="A349" s="37" t="s">
        <v>295</v>
      </c>
      <c r="B349" s="16">
        <v>393.2</v>
      </c>
      <c r="C349" s="13">
        <v>393.2</v>
      </c>
      <c r="D349" s="17">
        <v>351.6</v>
      </c>
      <c r="E349" s="13"/>
    </row>
    <row r="350" spans="1:5" x14ac:dyDescent="0.25">
      <c r="A350" s="60" t="s">
        <v>33</v>
      </c>
      <c r="B350" s="16">
        <v>17</v>
      </c>
      <c r="C350" s="13">
        <v>14.5</v>
      </c>
      <c r="D350" s="17"/>
      <c r="E350" s="13">
        <v>2.5</v>
      </c>
    </row>
    <row r="351" spans="1:5" x14ac:dyDescent="0.25">
      <c r="A351" s="199" t="s">
        <v>255</v>
      </c>
      <c r="B351" s="16">
        <v>8</v>
      </c>
      <c r="C351" s="13">
        <v>8</v>
      </c>
      <c r="D351" s="17">
        <v>7.9</v>
      </c>
      <c r="E351" s="13"/>
    </row>
    <row r="352" spans="1:5" x14ac:dyDescent="0.25">
      <c r="A352" s="68" t="s">
        <v>251</v>
      </c>
      <c r="B352" s="18">
        <f>B353+B354+B355</f>
        <v>365.8</v>
      </c>
      <c r="C352" s="18">
        <f t="shared" ref="C352:E352" si="35">C353+C354+C355</f>
        <v>365.09999999999997</v>
      </c>
      <c r="D352" s="18">
        <f t="shared" si="35"/>
        <v>278.20000000000005</v>
      </c>
      <c r="E352" s="18">
        <f t="shared" si="35"/>
        <v>0.7</v>
      </c>
    </row>
    <row r="353" spans="1:5" x14ac:dyDescent="0.25">
      <c r="A353" s="37" t="s">
        <v>295</v>
      </c>
      <c r="B353" s="16">
        <v>338.6</v>
      </c>
      <c r="C353" s="13">
        <v>337.9</v>
      </c>
      <c r="D353" s="17">
        <v>276.10000000000002</v>
      </c>
      <c r="E353" s="13">
        <v>0.7</v>
      </c>
    </row>
    <row r="354" spans="1:5" x14ac:dyDescent="0.25">
      <c r="A354" s="60" t="s">
        <v>33</v>
      </c>
      <c r="B354" s="16">
        <v>25</v>
      </c>
      <c r="C354" s="13">
        <v>25</v>
      </c>
      <c r="D354" s="17"/>
      <c r="E354" s="13"/>
    </row>
    <row r="355" spans="1:5" x14ac:dyDescent="0.25">
      <c r="A355" s="200" t="s">
        <v>263</v>
      </c>
      <c r="B355" s="16">
        <v>2.2000000000000002</v>
      </c>
      <c r="C355" s="16">
        <v>2.2000000000000002</v>
      </c>
      <c r="D355" s="70">
        <v>2.1</v>
      </c>
      <c r="E355" s="16"/>
    </row>
    <row r="356" spans="1:5" ht="15.75" x14ac:dyDescent="0.25">
      <c r="A356" s="66" t="s">
        <v>15</v>
      </c>
      <c r="B356" s="18">
        <f>B357+B358</f>
        <v>315.60000000000002</v>
      </c>
      <c r="C356" s="18">
        <f t="shared" ref="C356:D356" si="36">C357+C358</f>
        <v>315.60000000000002</v>
      </c>
      <c r="D356" s="18">
        <f t="shared" si="36"/>
        <v>298.10000000000002</v>
      </c>
      <c r="E356" s="18"/>
    </row>
    <row r="357" spans="1:5" x14ac:dyDescent="0.25">
      <c r="A357" s="37" t="s">
        <v>295</v>
      </c>
      <c r="B357" s="16">
        <v>121.2</v>
      </c>
      <c r="C357" s="13">
        <v>121.2</v>
      </c>
      <c r="D357" s="17">
        <v>106.5</v>
      </c>
      <c r="E357" s="13"/>
    </row>
    <row r="358" spans="1:5" x14ac:dyDescent="0.25">
      <c r="A358" s="199" t="s">
        <v>253</v>
      </c>
      <c r="B358" s="16">
        <v>194.4</v>
      </c>
      <c r="C358" s="13">
        <v>194.4</v>
      </c>
      <c r="D358" s="17">
        <v>191.6</v>
      </c>
      <c r="E358" s="13"/>
    </row>
    <row r="359" spans="1:5" ht="15.75" x14ac:dyDescent="0.25">
      <c r="A359" s="52" t="s">
        <v>137</v>
      </c>
      <c r="B359" s="18">
        <f>B360</f>
        <v>132.6</v>
      </c>
      <c r="C359" s="18">
        <f t="shared" ref="C359:E359" si="37">C360</f>
        <v>130.6</v>
      </c>
      <c r="D359" s="18">
        <f t="shared" si="37"/>
        <v>93.1</v>
      </c>
      <c r="E359" s="18">
        <f t="shared" si="37"/>
        <v>2</v>
      </c>
    </row>
    <row r="360" spans="1:5" x14ac:dyDescent="0.25">
      <c r="A360" s="37" t="s">
        <v>296</v>
      </c>
      <c r="B360" s="16">
        <v>132.6</v>
      </c>
      <c r="C360" s="16">
        <v>130.6</v>
      </c>
      <c r="D360" s="191">
        <v>93.1</v>
      </c>
      <c r="E360" s="16">
        <v>2</v>
      </c>
    </row>
    <row r="361" spans="1:5" ht="15.75" x14ac:dyDescent="0.25">
      <c r="A361" s="66" t="s">
        <v>36</v>
      </c>
      <c r="B361" s="18">
        <f>B125+B129+B133+B137+B141+B145+B149+B153+B157+B161+B165+B169+B173+B177+B181+B185+B189+B193+B197+B201+B205+B209+B213+B217+B221+B225+B229+B233+B237+B241+B245+B249+B253+B257+B261+B265+B270+B274+B278+B282+B287+B291+B296+B300+B304+B308+B312+B316+B320+B324+B329+B334+B339+B344+B348+B352+B356+B359</f>
        <v>49230.399999999987</v>
      </c>
      <c r="C361" s="18">
        <f>C125+C129+C133+C137+C141+C145+C149+C153+C157+C161+C165+C169+C173+C177+C181+C185+C189+C193+C197+C201+C205+C209+C213+C217+C221+C225+C229+C233+C237+C241+C245+C249+C253+C257+C261+C265+C270+C274+C278+C282+C287+C291+C296+C300+C304+C308+C312+C316+C320+C324+C329+C334+C339+C344+C348+C352+C356+C359</f>
        <v>49127.299999999988</v>
      </c>
      <c r="D361" s="18">
        <f>D125+D129+D133+D137+D141+D145+D149+D153+D157+D161+D165+D169+D173+D177+D181+D185+D189+D193+D197+D201+D205+D209+D213+D217+D221+D225+D229+D233+D237+D241+D245+D249+D253+D257+D261+D265+D270+D274+D278+D282+D287+D291+D296+D300+D304+D308+D312+D316+D320+D324+D329+D334+D339+D344+D348+D352+D356+D359</f>
        <v>39644.19999999999</v>
      </c>
      <c r="E361" s="18">
        <f>E125+E129+E133+E137+E141+E145+E149+E153+E157+E161+E165+E169+E173+E177+E181+E185+E189+E193+E197+E201+E205+E209+E213+E217+E221+E225+E229+E233+E237+E241+E245+E249+E253+E257+E261+E265+E270+E274+E278+E282+E287+E291+E296+E300+E304+E308+E312+E316+E320+E324+E329+E334+E339+E344+E348+E352+E356+E359</f>
        <v>103.1</v>
      </c>
    </row>
    <row r="362" spans="1:5" x14ac:dyDescent="0.25">
      <c r="A362" s="37" t="s">
        <v>295</v>
      </c>
      <c r="B362" s="16">
        <f>B126+B130+B134+B138+B142+B146+B150+B154+B158+B162+B166+B170+B174+B178+B182+B186+B190+B194+B198+B202+B206+B210+B214+B218+B222+B226+B230+B234+B238+B242+B246+B250+B254+B258+B262+B266+B271+B275+B279+B283+B288+B292+B297+B301+B305+B309+B313+B317+B325+B330+B335+B340+B345+B349+B353+B357+B360</f>
        <v>19740.8</v>
      </c>
      <c r="C362" s="16">
        <f>C126+C130+C134+C138+C142+C146+C150+C154+C158+C162+C166+C170+C174+C178+C182+C186+C190+C194+C198+C202+C206+C210+C214+C218+C222+C226+C230+C234+C238+C242+C246+C250+C254+C258+C262+C266+C271+C275+C279+C283+C288+C292+C297+C301+C305+C309+C313+C317+C325+C330+C335+C340+C345+C349+C353+C357+C360</f>
        <v>19737.100000000002</v>
      </c>
      <c r="D362" s="16">
        <f>D126+D130+D134+D138+D142+D146+D150+D154+D158+D162+D166+D170+D174+D178+D182+D186+D190+D194+D198+D202+D206+D210+D214+D218+D222+D226+D230+D234+D238+D242+D246+D250+D254+D258+D262+D266+D271+D275+D279+D283+D288+D292+D297+D301+D305+D309+D313+D317+D325+D330+D335+D340+D345+D349+D353+D357+D360</f>
        <v>16326.299999999997</v>
      </c>
      <c r="E362" s="16">
        <f>E126+E130+E134+E138+E142+E146+E150+E154+E158+E162+E166+E170+E174+E178+E182+E186+E190+E194+E198+E202+E206+E210+E214+E218+E222+E226+E230+E234+E238+E242+E246+E250+E254+E258+E262+E266+E271+E275+E279+E283+E288+E292+E297+E301+E305+E309+E313+E317+E325+E330+E335+E340+E345+E349+E353+E357+E360</f>
        <v>3.7</v>
      </c>
    </row>
    <row r="363" spans="1:5" x14ac:dyDescent="0.25">
      <c r="A363" s="60" t="s">
        <v>34</v>
      </c>
      <c r="B363" s="16">
        <f>B131+B135+B139+B143+B147+B151+B155+B159+B163+B167+B171+B175+B179+B183+B187+B191+B195+B199+B203+B207+B211+B215+B219+B223+B227+B231+B235+B239+B243+B247+B251+B255+B259+B263+B267+B272+B276+B280+B284+B289+B293+B298+B302+B306+B310+B314+B318+B322+B327+B331+B336+B341+B346+B350+B354</f>
        <v>2444.1000000000004</v>
      </c>
      <c r="C363" s="16">
        <f>C131+C135+C139+C143+C147+C151+C155+C159+C163+C167+C171+C175+C179+C183+C187+C191+C195+C199+C203+C207+C211+C215+C219+C223+C227+C231+C235+C239+C243+C247+C251+C255+C259+C263+C267+C272+C276+C280+C284+C289+C293+C298+C302+C306+C310+C314+C318+C322+C327+C331+C336+C341+C346+C350+C354</f>
        <v>2379.3000000000006</v>
      </c>
      <c r="D363" s="16">
        <f>D131+D135+D139+D143+D147+D151+D155+D159+D163+D167+D171+D175+D179+D183+D187+D191+D195+D199+D203+D207+D211+D215+D219+D223+D227+D231+D235+D239+D243+D247+D251+D255+D259+D263+D267+D272+D276+D280+D284+D289+D293+D298+D302+D306+D310+D314+D318+D322+D327+D331+D336+D341+D346+D350+D354</f>
        <v>113.39999999999999</v>
      </c>
      <c r="E363" s="16">
        <f>E131+E135+E139+E143+E147+E151+E155+E159+E163+E167+E171+E175+E179+E183+E187+E191+E195+E199+E203+E207+E211+E215+E219+E223+E227+E231+E235+E239+E243+E247+E251+E255+E259+E263+E267+E272+E276+E280+E284+E289+E293+E298+E302+E306+E310+E314+E318+E322+E327+E331+E336+E341+E346+E350+E354</f>
        <v>64.8</v>
      </c>
    </row>
    <row r="364" spans="1:5" x14ac:dyDescent="0.25">
      <c r="A364" s="200" t="s">
        <v>253</v>
      </c>
      <c r="B364" s="16">
        <f>B127+B132+B136+B140+B144+B148+B152+B156+B160+B164+B168+B172+B176+B180+B184+B188+B192+B196+B200+B204+B208+B212+B216+B220+B224+B228+B232+B236+B240+B244+B248+B252+B256+B260+B264+B268+B273+B277+B281+B286+B290+B294+B299+B303+B307+B311+B315+B319+B323+B328+B333+B337+B342+B358</f>
        <v>24743.899999999998</v>
      </c>
      <c r="C364" s="16">
        <f>C127+C132+C136+C140+C144+C148+C152+C156+C160+C164+C168+C172+C176+C180+C184+C188+C192+C196+C200+C204+C208+C212+C216+C220+C224+C228+C232+C236+C240+C244+C248+C252+C256+C260+C264+C268+C273+C277+C281+C286+C290+C294+C299+C303+C307+C311+C315+C319+C323+C328+C333+C337+C342+C358</f>
        <v>24734.3</v>
      </c>
      <c r="D364" s="16">
        <f>D127+D132+D136+D140+D144+D148+D152+D156+D160+D164+D168+D172+D176+D180+D184+D188+D192+D196+D200+D204+D208+D212+D216+D220+D224+D228+D232+D236+D240+D244+D248+D252+D256+D260+D264+D268+D273+D277+D281+D286+D290+D294+D299+D303+D307+D311+D315+D319+D323+D328+D333+D337+D342+D358</f>
        <v>21851.599999999995</v>
      </c>
      <c r="E364" s="16">
        <f>E127+E132+E136+E140+E144+E148+E152+E156+E160+E164+E168+E172+E176+E180+E184+E188+E192+E196+E200+E204+E208+E212+E216+E220+E224+E228+E232+E236+E240+E244+E248+E252+E256+E260+E264+E268+E273+E277+E281+E286+E290+E294+E299+E303+E307+E311+E315+E319+E323+E328+E333+E337+E342+E358</f>
        <v>9.6</v>
      </c>
    </row>
    <row r="365" spans="1:5" x14ac:dyDescent="0.25">
      <c r="A365" s="200" t="s">
        <v>255</v>
      </c>
      <c r="B365" s="72">
        <f>B338+B343+B347+B351+B355</f>
        <v>62.099999999999994</v>
      </c>
      <c r="C365" s="72">
        <f t="shared" ref="C365:D365" si="38">C338+C343+C347+C351+C355</f>
        <v>62.099999999999994</v>
      </c>
      <c r="D365" s="72">
        <f t="shared" si="38"/>
        <v>61.2</v>
      </c>
      <c r="E365" s="72"/>
    </row>
    <row r="366" spans="1:5" ht="27.75" customHeight="1" x14ac:dyDescent="0.25">
      <c r="A366" s="37" t="s">
        <v>214</v>
      </c>
      <c r="B366" s="72">
        <f>SUM(B269+B285+B295+B321+B326+B332)</f>
        <v>1830.3999999999999</v>
      </c>
      <c r="C366" s="72">
        <f>SUM(C269+C285+C295+C321+C326+C332)</f>
        <v>1805.3999999999999</v>
      </c>
      <c r="D366" s="72">
        <f>SUM(D269+D285+D295+D321+D326+D332)</f>
        <v>1291.7</v>
      </c>
      <c r="E366" s="72">
        <f>SUM(E269+E285+E295+E321+E326+E332)</f>
        <v>25</v>
      </c>
    </row>
    <row r="367" spans="1:5" ht="19.5" customHeight="1" x14ac:dyDescent="0.25">
      <c r="A367" s="184" t="s">
        <v>142</v>
      </c>
      <c r="B367" s="16">
        <f>B128</f>
        <v>409.1</v>
      </c>
      <c r="C367" s="13">
        <f>C128</f>
        <v>409.1</v>
      </c>
      <c r="D367" s="13"/>
      <c r="E367" s="13"/>
    </row>
    <row r="368" spans="1:5" ht="36" customHeight="1" x14ac:dyDescent="0.25">
      <c r="A368" s="263" t="s">
        <v>151</v>
      </c>
      <c r="B368" s="264"/>
      <c r="C368" s="264"/>
      <c r="D368" s="264"/>
      <c r="E368" s="265"/>
    </row>
    <row r="369" spans="1:6" ht="15.75" x14ac:dyDescent="0.25">
      <c r="A369" s="66" t="s">
        <v>20</v>
      </c>
      <c r="B369" s="73">
        <f>B370</f>
        <v>67</v>
      </c>
      <c r="C369" s="20">
        <f>C370</f>
        <v>67</v>
      </c>
      <c r="D369" s="20"/>
      <c r="E369" s="20"/>
    </row>
    <row r="370" spans="1:6" x14ac:dyDescent="0.25">
      <c r="A370" s="37" t="s">
        <v>296</v>
      </c>
      <c r="B370" s="16">
        <v>67</v>
      </c>
      <c r="C370" s="13">
        <v>67</v>
      </c>
      <c r="D370" s="17"/>
      <c r="E370" s="13"/>
    </row>
    <row r="371" spans="1:6" ht="15.75" x14ac:dyDescent="0.25">
      <c r="A371" s="66" t="s">
        <v>37</v>
      </c>
      <c r="B371" s="18">
        <f>B372</f>
        <v>67</v>
      </c>
      <c r="C371" s="18">
        <f>C372</f>
        <v>67</v>
      </c>
      <c r="D371" s="18"/>
      <c r="E371" s="18"/>
    </row>
    <row r="372" spans="1:6" x14ac:dyDescent="0.25">
      <c r="A372" s="74" t="s">
        <v>296</v>
      </c>
      <c r="B372" s="72">
        <f>B370</f>
        <v>67</v>
      </c>
      <c r="C372" s="72">
        <f>C370</f>
        <v>67</v>
      </c>
      <c r="D372" s="21"/>
      <c r="E372" s="19"/>
    </row>
    <row r="373" spans="1:6" ht="28.5" customHeight="1" x14ac:dyDescent="0.25">
      <c r="A373" s="262" t="s">
        <v>38</v>
      </c>
      <c r="B373" s="260"/>
      <c r="C373" s="260"/>
      <c r="D373" s="260"/>
      <c r="E373" s="261"/>
    </row>
    <row r="374" spans="1:6" ht="31.5" x14ac:dyDescent="0.25">
      <c r="A374" s="180" t="s">
        <v>133</v>
      </c>
      <c r="B374" s="181">
        <f>B375+B376+B377</f>
        <v>6516.7</v>
      </c>
      <c r="C374" s="181">
        <f t="shared" ref="C374:D374" si="39">C375+C376+C377</f>
        <v>6516.7</v>
      </c>
      <c r="D374" s="181">
        <f t="shared" si="39"/>
        <v>15</v>
      </c>
      <c r="E374" s="181"/>
    </row>
    <row r="375" spans="1:6" x14ac:dyDescent="0.25">
      <c r="A375" s="161" t="s">
        <v>295</v>
      </c>
      <c r="B375" s="147">
        <v>4736.5</v>
      </c>
      <c r="C375" s="182">
        <v>4736.5</v>
      </c>
      <c r="D375" s="183"/>
      <c r="E375" s="182"/>
    </row>
    <row r="376" spans="1:6" ht="39" customHeight="1" x14ac:dyDescent="0.25">
      <c r="A376" s="161" t="s">
        <v>68</v>
      </c>
      <c r="B376" s="147">
        <v>1690.5</v>
      </c>
      <c r="C376" s="182">
        <v>1690.5</v>
      </c>
      <c r="D376" s="183"/>
      <c r="E376" s="182"/>
    </row>
    <row r="377" spans="1:6" ht="16.5" customHeight="1" x14ac:dyDescent="0.25">
      <c r="A377" s="184" t="s">
        <v>280</v>
      </c>
      <c r="B377" s="147">
        <v>89.7</v>
      </c>
      <c r="C377" s="182">
        <v>89.7</v>
      </c>
      <c r="D377" s="183">
        <v>15</v>
      </c>
      <c r="E377" s="182"/>
      <c r="F377" s="204"/>
    </row>
    <row r="378" spans="1:6" ht="17.25" customHeight="1" x14ac:dyDescent="0.25">
      <c r="A378" s="66" t="s">
        <v>20</v>
      </c>
      <c r="B378" s="18">
        <f>B379</f>
        <v>1827</v>
      </c>
      <c r="C378" s="35">
        <f>C379</f>
        <v>1787</v>
      </c>
      <c r="D378" s="35"/>
      <c r="E378" s="35">
        <f t="shared" ref="E378" si="40">E379</f>
        <v>40</v>
      </c>
    </row>
    <row r="379" spans="1:6" ht="16.5" customHeight="1" x14ac:dyDescent="0.25">
      <c r="A379" s="37" t="s">
        <v>296</v>
      </c>
      <c r="B379" s="140">
        <v>1827</v>
      </c>
      <c r="C379" s="120">
        <v>1787</v>
      </c>
      <c r="D379" s="146"/>
      <c r="E379" s="120">
        <v>40</v>
      </c>
    </row>
    <row r="380" spans="1:6" ht="18" customHeight="1" x14ac:dyDescent="0.25">
      <c r="A380" s="66" t="s">
        <v>16</v>
      </c>
      <c r="B380" s="18">
        <f>B381+B382+B383+B384</f>
        <v>3012.4</v>
      </c>
      <c r="C380" s="18">
        <f t="shared" ref="C380:E380" si="41">C381+C382+C383+C384</f>
        <v>2963.4</v>
      </c>
      <c r="D380" s="18">
        <f t="shared" si="41"/>
        <v>2510.1999999999998</v>
      </c>
      <c r="E380" s="18">
        <f t="shared" si="41"/>
        <v>49</v>
      </c>
    </row>
    <row r="381" spans="1:6" ht="17.25" customHeight="1" x14ac:dyDescent="0.25">
      <c r="A381" s="37" t="s">
        <v>295</v>
      </c>
      <c r="B381" s="16">
        <v>2269.6</v>
      </c>
      <c r="C381" s="13">
        <v>2224.6</v>
      </c>
      <c r="D381" s="17">
        <v>1919.9</v>
      </c>
      <c r="E381" s="13">
        <v>45</v>
      </c>
    </row>
    <row r="382" spans="1:6" ht="38.25" x14ac:dyDescent="0.25">
      <c r="A382" s="37" t="s">
        <v>275</v>
      </c>
      <c r="B382" s="16">
        <v>592.5</v>
      </c>
      <c r="C382" s="13">
        <v>592.5</v>
      </c>
      <c r="D382" s="17">
        <v>537.29999999999995</v>
      </c>
      <c r="E382" s="13"/>
    </row>
    <row r="383" spans="1:6" ht="16.5" customHeight="1" x14ac:dyDescent="0.25">
      <c r="A383" s="60" t="s">
        <v>34</v>
      </c>
      <c r="B383" s="16">
        <v>105</v>
      </c>
      <c r="C383" s="13">
        <v>101</v>
      </c>
      <c r="D383" s="17">
        <v>13</v>
      </c>
      <c r="E383" s="13">
        <v>4</v>
      </c>
    </row>
    <row r="384" spans="1:6" ht="16.5" customHeight="1" x14ac:dyDescent="0.25">
      <c r="A384" s="184" t="s">
        <v>142</v>
      </c>
      <c r="B384" s="16">
        <v>45.3</v>
      </c>
      <c r="C384" s="13">
        <v>45.3</v>
      </c>
      <c r="D384" s="17">
        <v>40</v>
      </c>
      <c r="E384" s="13"/>
    </row>
    <row r="385" spans="1:5" ht="15.75" x14ac:dyDescent="0.25">
      <c r="A385" s="67" t="s">
        <v>13</v>
      </c>
      <c r="B385" s="18">
        <f>B386+B387+B388</f>
        <v>609</v>
      </c>
      <c r="C385" s="35">
        <f>C386+C387+C388</f>
        <v>608.6</v>
      </c>
      <c r="D385" s="35">
        <f>D386+D387+D388</f>
        <v>518.70000000000005</v>
      </c>
      <c r="E385" s="35">
        <f>E386+E387+E388</f>
        <v>0.4</v>
      </c>
    </row>
    <row r="386" spans="1:5" x14ac:dyDescent="0.25">
      <c r="A386" s="37" t="s">
        <v>295</v>
      </c>
      <c r="B386" s="16">
        <v>264.3</v>
      </c>
      <c r="C386" s="13">
        <v>264.3</v>
      </c>
      <c r="D386" s="17">
        <v>240.7</v>
      </c>
      <c r="E386" s="13"/>
    </row>
    <row r="387" spans="1:5" ht="38.25" x14ac:dyDescent="0.25">
      <c r="A387" s="37" t="s">
        <v>68</v>
      </c>
      <c r="B387" s="16">
        <v>291.7</v>
      </c>
      <c r="C387" s="13">
        <v>291.7</v>
      </c>
      <c r="D387" s="17">
        <v>241.9</v>
      </c>
      <c r="E387" s="13"/>
    </row>
    <row r="388" spans="1:5" x14ac:dyDescent="0.25">
      <c r="A388" s="53" t="s">
        <v>34</v>
      </c>
      <c r="B388" s="16">
        <v>53</v>
      </c>
      <c r="C388" s="13">
        <v>52.6</v>
      </c>
      <c r="D388" s="17">
        <v>36.1</v>
      </c>
      <c r="E388" s="13">
        <v>0.4</v>
      </c>
    </row>
    <row r="389" spans="1:5" ht="18" customHeight="1" x14ac:dyDescent="0.25">
      <c r="A389" s="75" t="s">
        <v>82</v>
      </c>
      <c r="B389" s="18">
        <f>B390+B391+B393+B394+B392</f>
        <v>638.5</v>
      </c>
      <c r="C389" s="18">
        <f>C390+C391+C393+C394+C392</f>
        <v>621.4</v>
      </c>
      <c r="D389" s="18">
        <f>D390+D391+D393+D394+D392</f>
        <v>520.70000000000005</v>
      </c>
      <c r="E389" s="18">
        <f>E390+E391+E393+E394+E392</f>
        <v>17.100000000000001</v>
      </c>
    </row>
    <row r="390" spans="1:5" ht="17.25" customHeight="1" x14ac:dyDescent="0.25">
      <c r="A390" s="37" t="s">
        <v>295</v>
      </c>
      <c r="B390" s="16">
        <v>269.5</v>
      </c>
      <c r="C390" s="13">
        <v>252.4</v>
      </c>
      <c r="D390" s="17">
        <v>193.5</v>
      </c>
      <c r="E390" s="13">
        <v>17.100000000000001</v>
      </c>
    </row>
    <row r="391" spans="1:5" ht="38.25" x14ac:dyDescent="0.25">
      <c r="A391" s="37" t="s">
        <v>68</v>
      </c>
      <c r="B391" s="16">
        <v>147.1</v>
      </c>
      <c r="C391" s="13">
        <v>147.1</v>
      </c>
      <c r="D391" s="17">
        <v>125.1</v>
      </c>
      <c r="E391" s="13"/>
    </row>
    <row r="392" spans="1:5" ht="25.5" x14ac:dyDescent="0.25">
      <c r="A392" s="37" t="s">
        <v>213</v>
      </c>
      <c r="B392" s="16">
        <v>54.3</v>
      </c>
      <c r="C392" s="13">
        <v>54.3</v>
      </c>
      <c r="D392" s="17">
        <v>50.6</v>
      </c>
      <c r="E392" s="13"/>
    </row>
    <row r="393" spans="1:5" ht="17.25" customHeight="1" x14ac:dyDescent="0.25">
      <c r="A393" s="60" t="s">
        <v>175</v>
      </c>
      <c r="B393" s="16">
        <v>52.5</v>
      </c>
      <c r="C393" s="13">
        <v>52.5</v>
      </c>
      <c r="D393" s="17">
        <v>39.1</v>
      </c>
      <c r="E393" s="13"/>
    </row>
    <row r="394" spans="1:5" ht="17.25" customHeight="1" x14ac:dyDescent="0.25">
      <c r="A394" s="200" t="s">
        <v>253</v>
      </c>
      <c r="B394" s="16">
        <v>115.1</v>
      </c>
      <c r="C394" s="13">
        <v>115.1</v>
      </c>
      <c r="D394" s="17">
        <v>112.4</v>
      </c>
      <c r="E394" s="13"/>
    </row>
    <row r="395" spans="1:5" ht="18" customHeight="1" x14ac:dyDescent="0.25">
      <c r="A395" s="66" t="s">
        <v>39</v>
      </c>
      <c r="B395" s="18">
        <f t="shared" ref="B395:E396" si="42">B374+B378+B380+B385+B389</f>
        <v>12603.6</v>
      </c>
      <c r="C395" s="18">
        <f t="shared" si="42"/>
        <v>12497.1</v>
      </c>
      <c r="D395" s="18">
        <f t="shared" si="42"/>
        <v>3564.5999999999995</v>
      </c>
      <c r="E395" s="18">
        <f t="shared" si="42"/>
        <v>106.5</v>
      </c>
    </row>
    <row r="396" spans="1:5" x14ac:dyDescent="0.25">
      <c r="A396" s="37" t="s">
        <v>295</v>
      </c>
      <c r="B396" s="16">
        <f t="shared" si="42"/>
        <v>9366.9</v>
      </c>
      <c r="C396" s="16">
        <f t="shared" si="42"/>
        <v>9264.7999999999993</v>
      </c>
      <c r="D396" s="16">
        <f t="shared" si="42"/>
        <v>2354.1</v>
      </c>
      <c r="E396" s="16">
        <f t="shared" si="42"/>
        <v>102.1</v>
      </c>
    </row>
    <row r="397" spans="1:5" ht="38.25" x14ac:dyDescent="0.25">
      <c r="A397" s="37" t="s">
        <v>276</v>
      </c>
      <c r="B397" s="16">
        <f>B376+B382+B387+B391</f>
        <v>2721.7999999999997</v>
      </c>
      <c r="C397" s="16">
        <f>C376+C382+C387+C391</f>
        <v>2721.7999999999997</v>
      </c>
      <c r="D397" s="16">
        <f>D376+D382+D387+D391</f>
        <v>904.3</v>
      </c>
      <c r="E397" s="16"/>
    </row>
    <row r="398" spans="1:5" ht="25.5" x14ac:dyDescent="0.25">
      <c r="A398" s="37" t="s">
        <v>73</v>
      </c>
      <c r="B398" s="16">
        <f>B392</f>
        <v>54.3</v>
      </c>
      <c r="C398" s="16">
        <f>C392</f>
        <v>54.3</v>
      </c>
      <c r="D398" s="16">
        <f>D392</f>
        <v>50.6</v>
      </c>
      <c r="E398" s="16"/>
    </row>
    <row r="399" spans="1:5" x14ac:dyDescent="0.25">
      <c r="A399" s="60" t="s">
        <v>34</v>
      </c>
      <c r="B399" s="16">
        <f>B383+B388+B393</f>
        <v>210.5</v>
      </c>
      <c r="C399" s="16">
        <f>C383+C388+C393</f>
        <v>206.1</v>
      </c>
      <c r="D399" s="16">
        <f>D383+D388+D393</f>
        <v>88.2</v>
      </c>
      <c r="E399" s="16">
        <f>E383+E388+E393</f>
        <v>4.4000000000000004</v>
      </c>
    </row>
    <row r="400" spans="1:5" x14ac:dyDescent="0.25">
      <c r="A400" s="200" t="s">
        <v>253</v>
      </c>
      <c r="B400" s="72">
        <f>B394</f>
        <v>115.1</v>
      </c>
      <c r="C400" s="72">
        <f t="shared" ref="C400:D400" si="43">C394</f>
        <v>115.1</v>
      </c>
      <c r="D400" s="72">
        <f t="shared" si="43"/>
        <v>112.4</v>
      </c>
      <c r="E400" s="72"/>
    </row>
    <row r="401" spans="1:5" x14ac:dyDescent="0.25">
      <c r="A401" s="184" t="s">
        <v>142</v>
      </c>
      <c r="B401" s="16">
        <f>B377+B384</f>
        <v>135</v>
      </c>
      <c r="C401" s="16">
        <f t="shared" ref="C401:D401" si="44">C377+C384</f>
        <v>135</v>
      </c>
      <c r="D401" s="16">
        <f t="shared" si="44"/>
        <v>55</v>
      </c>
      <c r="E401" s="16"/>
    </row>
    <row r="402" spans="1:5" ht="26.25" customHeight="1" x14ac:dyDescent="0.25">
      <c r="A402" s="259" t="s">
        <v>40</v>
      </c>
      <c r="B402" s="260"/>
      <c r="C402" s="260"/>
      <c r="D402" s="260"/>
      <c r="E402" s="261"/>
    </row>
    <row r="403" spans="1:5" ht="17.25" customHeight="1" x14ac:dyDescent="0.25">
      <c r="A403" s="66" t="s">
        <v>20</v>
      </c>
      <c r="B403" s="73">
        <f>B404</f>
        <v>10.9</v>
      </c>
      <c r="C403" s="73">
        <f t="shared" ref="C403:D403" si="45">C404</f>
        <v>10.9</v>
      </c>
      <c r="D403" s="73">
        <f t="shared" si="45"/>
        <v>9.6</v>
      </c>
      <c r="E403" s="73"/>
    </row>
    <row r="404" spans="1:5" ht="38.25" x14ac:dyDescent="0.25">
      <c r="A404" s="37" t="s">
        <v>283</v>
      </c>
      <c r="B404" s="245">
        <v>10.9</v>
      </c>
      <c r="C404" s="245">
        <v>10.9</v>
      </c>
      <c r="D404" s="246">
        <v>9.6</v>
      </c>
      <c r="E404" s="16"/>
    </row>
    <row r="405" spans="1:5" ht="16.5" customHeight="1" x14ac:dyDescent="0.25">
      <c r="A405" s="66" t="s">
        <v>41</v>
      </c>
      <c r="B405" s="18">
        <f>B408+B406+B407+B409</f>
        <v>885.69999999999993</v>
      </c>
      <c r="C405" s="18">
        <f t="shared" ref="C405:D405" si="46">C408+C406+C407+C409</f>
        <v>885.69999999999993</v>
      </c>
      <c r="D405" s="18">
        <f t="shared" si="46"/>
        <v>639.1</v>
      </c>
      <c r="E405" s="18"/>
    </row>
    <row r="406" spans="1:5" x14ac:dyDescent="0.25">
      <c r="A406" s="37" t="s">
        <v>295</v>
      </c>
      <c r="B406" s="16">
        <v>67.900000000000006</v>
      </c>
      <c r="C406" s="16">
        <v>67.900000000000006</v>
      </c>
      <c r="D406" s="16">
        <v>22.6</v>
      </c>
      <c r="E406" s="18"/>
    </row>
    <row r="407" spans="1:5" x14ac:dyDescent="0.25">
      <c r="A407" s="60" t="s">
        <v>175</v>
      </c>
      <c r="B407" s="16">
        <v>2.8</v>
      </c>
      <c r="C407" s="16">
        <v>2.8</v>
      </c>
      <c r="D407" s="16"/>
      <c r="E407" s="18"/>
    </row>
    <row r="408" spans="1:5" ht="38.25" x14ac:dyDescent="0.25">
      <c r="A408" s="37" t="s">
        <v>68</v>
      </c>
      <c r="B408" s="16">
        <v>753.7</v>
      </c>
      <c r="C408" s="16">
        <v>753.7</v>
      </c>
      <c r="D408" s="70">
        <v>616.5</v>
      </c>
      <c r="E408" s="16"/>
    </row>
    <row r="409" spans="1:5" x14ac:dyDescent="0.25">
      <c r="A409" s="184" t="s">
        <v>142</v>
      </c>
      <c r="B409" s="16">
        <v>61.3</v>
      </c>
      <c r="C409" s="16">
        <v>61.3</v>
      </c>
      <c r="D409" s="70"/>
      <c r="E409" s="16"/>
    </row>
    <row r="410" spans="1:5" ht="15.75" x14ac:dyDescent="0.25">
      <c r="A410" s="67" t="s">
        <v>75</v>
      </c>
      <c r="B410" s="18">
        <f>B403+B405</f>
        <v>896.59999999999991</v>
      </c>
      <c r="C410" s="18">
        <f>C403+C405</f>
        <v>896.59999999999991</v>
      </c>
      <c r="D410" s="18">
        <f>D403+D405</f>
        <v>648.70000000000005</v>
      </c>
      <c r="E410" s="18"/>
    </row>
    <row r="411" spans="1:5" x14ac:dyDescent="0.25">
      <c r="A411" s="76" t="s">
        <v>295</v>
      </c>
      <c r="B411" s="16">
        <f>B406</f>
        <v>67.900000000000006</v>
      </c>
      <c r="C411" s="16">
        <f t="shared" ref="C411:D411" si="47">C406</f>
        <v>67.900000000000006</v>
      </c>
      <c r="D411" s="16">
        <f t="shared" si="47"/>
        <v>22.6</v>
      </c>
      <c r="E411" s="16"/>
    </row>
    <row r="412" spans="1:5" x14ac:dyDescent="0.25">
      <c r="A412" s="60" t="s">
        <v>34</v>
      </c>
      <c r="B412" s="16">
        <f>B407</f>
        <v>2.8</v>
      </c>
      <c r="C412" s="16">
        <f t="shared" ref="C412" si="48">C407</f>
        <v>2.8</v>
      </c>
      <c r="D412" s="16"/>
      <c r="E412" s="16"/>
    </row>
    <row r="413" spans="1:5" ht="38.25" x14ac:dyDescent="0.25">
      <c r="A413" s="37" t="s">
        <v>276</v>
      </c>
      <c r="B413" s="16">
        <f>B408+B404</f>
        <v>764.6</v>
      </c>
      <c r="C413" s="16">
        <f t="shared" ref="C413:D413" si="49">C408+C404</f>
        <v>764.6</v>
      </c>
      <c r="D413" s="16">
        <f t="shared" si="49"/>
        <v>626.1</v>
      </c>
      <c r="E413" s="16"/>
    </row>
    <row r="414" spans="1:5" x14ac:dyDescent="0.25">
      <c r="A414" s="184" t="s">
        <v>142</v>
      </c>
      <c r="B414" s="16">
        <f>B409</f>
        <v>61.3</v>
      </c>
      <c r="C414" s="16">
        <f t="shared" ref="C414" si="50">C409</f>
        <v>61.3</v>
      </c>
      <c r="D414" s="16"/>
      <c r="E414" s="16"/>
    </row>
    <row r="415" spans="1:5" ht="20.25" customHeight="1" x14ac:dyDescent="0.25">
      <c r="A415" s="66" t="s">
        <v>277</v>
      </c>
      <c r="B415" s="186">
        <f>B21+B32+B40+B46+B52+B58+B64+B69+B74+B80+B112+B121+B361+B371+B395+B410</f>
        <v>116582.2</v>
      </c>
      <c r="C415" s="186">
        <f>C21+C32+C40+C46+C52+C58+C64+C69+C74+C80+C112+C121+C361+C371+C395+C410</f>
        <v>89053.4</v>
      </c>
      <c r="D415" s="186">
        <f>D21+D32+D40+D46+D52+D58+D64+D69+D74+D80+D112+D121+D361+D371+D395+D410</f>
        <v>55192.899999999987</v>
      </c>
      <c r="E415" s="186">
        <f>E21+E32+E40+E46+E52+E58+E64+E69+E74+E80+E112+E121+E361+E371+E395+E410</f>
        <v>27528.800000000003</v>
      </c>
    </row>
    <row r="416" spans="1:5" x14ac:dyDescent="0.25">
      <c r="A416" s="37" t="s">
        <v>295</v>
      </c>
      <c r="B416" s="147">
        <f>B22+B33+B41+B47+B53+B59+B70+B81+B113+B122+B362+B372+B396+B411+B75+B65</f>
        <v>56375.000000000007</v>
      </c>
      <c r="C416" s="147">
        <f>C22+C33+C41+C47+C53+C59+C70+C81+C113+C122+C362+C372+C396+C411+C75+C65</f>
        <v>49952</v>
      </c>
      <c r="D416" s="147">
        <f>D22+D33+D41+D47+D53+D59+D70+D81+D113+D122+D362+D372+D396+D411+D75+D65</f>
        <v>29625.299999999996</v>
      </c>
      <c r="E416" s="147">
        <f>E22+E33+E41+E47+E53+E59+E70+E81+E113+E122+E362+E372+E396+E411+E75+E65</f>
        <v>6423</v>
      </c>
    </row>
    <row r="417" spans="1:8" ht="38.25" x14ac:dyDescent="0.25">
      <c r="A417" s="37" t="s">
        <v>68</v>
      </c>
      <c r="B417" s="147">
        <f>B23+B397+B413</f>
        <v>3815.3999999999996</v>
      </c>
      <c r="C417" s="147">
        <f>C23+C397+C413</f>
        <v>3815.3999999999996</v>
      </c>
      <c r="D417" s="147">
        <f>D23+D397+D413</f>
        <v>1806.1999999999998</v>
      </c>
      <c r="E417" s="147"/>
    </row>
    <row r="418" spans="1:8" x14ac:dyDescent="0.25">
      <c r="A418" s="76" t="s">
        <v>175</v>
      </c>
      <c r="B418" s="147">
        <f>B60+B114+B123+B363+B399+B412</f>
        <v>3535.9000000000005</v>
      </c>
      <c r="C418" s="147">
        <f>C60+C114+C123+C363+C399+C412</f>
        <v>3409.6000000000008</v>
      </c>
      <c r="D418" s="147">
        <f>D60+D114+D123+D363+D399+D412</f>
        <v>213.7</v>
      </c>
      <c r="E418" s="147">
        <f>E60+E114+E123+E363+E399+E412</f>
        <v>126.30000000000001</v>
      </c>
    </row>
    <row r="419" spans="1:8" x14ac:dyDescent="0.25">
      <c r="A419" s="200" t="s">
        <v>278</v>
      </c>
      <c r="B419" s="147">
        <f>B364+B400</f>
        <v>24858.999999999996</v>
      </c>
      <c r="C419" s="147">
        <f t="shared" ref="C419:E419" si="51">C364+C400</f>
        <v>24849.399999999998</v>
      </c>
      <c r="D419" s="147">
        <f t="shared" si="51"/>
        <v>21963.999999999996</v>
      </c>
      <c r="E419" s="147">
        <f t="shared" si="51"/>
        <v>9.6</v>
      </c>
    </row>
    <row r="420" spans="1:8" ht="25.5" x14ac:dyDescent="0.25">
      <c r="A420" s="37" t="s">
        <v>214</v>
      </c>
      <c r="B420" s="147">
        <f>B366+B398</f>
        <v>1884.6999999999998</v>
      </c>
      <c r="C420" s="147">
        <f>C366+C398</f>
        <v>1859.6999999999998</v>
      </c>
      <c r="D420" s="147">
        <f>D366+D398</f>
        <v>1342.3</v>
      </c>
      <c r="E420" s="147">
        <f>E366+E398</f>
        <v>25</v>
      </c>
    </row>
    <row r="421" spans="1:8" x14ac:dyDescent="0.25">
      <c r="A421" s="37" t="s">
        <v>290</v>
      </c>
      <c r="B421" s="147">
        <f>B34</f>
        <v>2338</v>
      </c>
      <c r="C421" s="147"/>
      <c r="D421" s="147"/>
      <c r="E421" s="147">
        <f>E34</f>
        <v>2338</v>
      </c>
    </row>
    <row r="422" spans="1:8" ht="38.25" x14ac:dyDescent="0.25">
      <c r="A422" s="37" t="s">
        <v>169</v>
      </c>
      <c r="B422" s="147">
        <f>B82</f>
        <v>1174</v>
      </c>
      <c r="C422" s="147">
        <f>C82</f>
        <v>1174</v>
      </c>
      <c r="D422" s="147"/>
      <c r="E422" s="147"/>
    </row>
    <row r="423" spans="1:8" ht="18" customHeight="1" x14ac:dyDescent="0.25">
      <c r="A423" s="37" t="s">
        <v>215</v>
      </c>
      <c r="B423" s="187">
        <f>B35</f>
        <v>4311</v>
      </c>
      <c r="C423" s="187">
        <f>C35</f>
        <v>0</v>
      </c>
      <c r="D423" s="187"/>
      <c r="E423" s="187">
        <f>E35</f>
        <v>4311</v>
      </c>
      <c r="F423" s="204"/>
      <c r="G423" s="204"/>
      <c r="H423" s="204"/>
    </row>
    <row r="424" spans="1:8" ht="18" customHeight="1" x14ac:dyDescent="0.25">
      <c r="A424" s="37" t="s">
        <v>254</v>
      </c>
      <c r="B424" s="187">
        <f>B365+B48+B24</f>
        <v>104.8</v>
      </c>
      <c r="C424" s="187">
        <f>C365+C48+C24</f>
        <v>104.8</v>
      </c>
      <c r="D424" s="187">
        <f>D365+D48+D24</f>
        <v>84.800000000000011</v>
      </c>
      <c r="E424" s="187"/>
    </row>
    <row r="425" spans="1:8" ht="18" customHeight="1" x14ac:dyDescent="0.25">
      <c r="A425" s="37" t="s">
        <v>167</v>
      </c>
      <c r="B425" s="187">
        <f>SUM(B31+B128+B401+B17+B414)</f>
        <v>18184.399999999998</v>
      </c>
      <c r="C425" s="187">
        <f>SUM(C31+C128+C401+C17+C414)</f>
        <v>3888.5</v>
      </c>
      <c r="D425" s="187">
        <f>SUM(D31+D128+D401+D17+D414)</f>
        <v>156.60000000000002</v>
      </c>
      <c r="E425" s="187">
        <f>SUM(E31+E128+E401+E17+E414)</f>
        <v>14295.9</v>
      </c>
    </row>
    <row r="426" spans="1:8" ht="30.75" customHeight="1" x14ac:dyDescent="0.25">
      <c r="A426" s="97" t="s">
        <v>302</v>
      </c>
      <c r="B426" s="206">
        <f>B415-B19</f>
        <v>114409.8</v>
      </c>
      <c r="C426" s="123">
        <f>C415-C19</f>
        <v>89053.4</v>
      </c>
      <c r="D426" s="123">
        <f>D415-D19</f>
        <v>55192.899999999987</v>
      </c>
      <c r="E426" s="123">
        <f>E415-E19</f>
        <v>25356.400000000001</v>
      </c>
      <c r="F426" s="204"/>
      <c r="G426" s="204"/>
      <c r="H426" s="204"/>
    </row>
    <row r="427" spans="1:8" x14ac:dyDescent="0.25">
      <c r="A427" s="7"/>
      <c r="B427" s="7"/>
      <c r="C427" s="7"/>
      <c r="D427" s="22"/>
      <c r="E427" s="7"/>
    </row>
    <row r="428" spans="1:8" x14ac:dyDescent="0.25">
      <c r="A428" s="7"/>
      <c r="B428" s="7"/>
      <c r="C428" s="7"/>
      <c r="D428" s="22"/>
      <c r="E428" s="7"/>
    </row>
    <row r="429" spans="1:8" x14ac:dyDescent="0.25">
      <c r="A429" s="7"/>
      <c r="B429" s="8"/>
      <c r="C429" s="8"/>
      <c r="D429" s="8"/>
      <c r="E429" s="8"/>
    </row>
    <row r="430" spans="1:8" x14ac:dyDescent="0.25">
      <c r="A430" s="7"/>
      <c r="B430" s="7"/>
      <c r="C430" s="7"/>
      <c r="D430" s="22"/>
      <c r="E430" s="7"/>
    </row>
    <row r="431" spans="1:8" x14ac:dyDescent="0.25">
      <c r="A431" s="7"/>
      <c r="B431" s="8"/>
      <c r="C431" s="7"/>
      <c r="D431" s="22"/>
      <c r="E431" s="7"/>
    </row>
    <row r="432" spans="1:8" x14ac:dyDescent="0.25">
      <c r="A432" s="7"/>
      <c r="B432" s="7"/>
      <c r="C432" s="7"/>
      <c r="D432" s="22"/>
      <c r="E432" s="7"/>
    </row>
    <row r="433" spans="1:5" x14ac:dyDescent="0.25">
      <c r="A433" s="7"/>
      <c r="B433" s="7"/>
      <c r="C433" s="7"/>
      <c r="D433" s="22"/>
      <c r="E433" s="7"/>
    </row>
    <row r="434" spans="1:5" x14ac:dyDescent="0.25">
      <c r="A434" s="7"/>
      <c r="B434" s="7"/>
      <c r="C434" s="7"/>
      <c r="D434" s="22"/>
      <c r="E434" s="7"/>
    </row>
    <row r="435" spans="1:5" x14ac:dyDescent="0.25">
      <c r="A435" s="7"/>
      <c r="B435" s="7"/>
      <c r="C435" s="7"/>
      <c r="D435" s="22"/>
      <c r="E435" s="7"/>
    </row>
    <row r="436" spans="1:5" x14ac:dyDescent="0.25">
      <c r="A436" s="7"/>
      <c r="B436" s="7"/>
      <c r="C436" s="7"/>
      <c r="D436" s="22"/>
      <c r="E436" s="7"/>
    </row>
    <row r="437" spans="1:5" x14ac:dyDescent="0.25">
      <c r="A437" s="7"/>
      <c r="B437" s="7"/>
      <c r="C437" s="7"/>
      <c r="D437" s="22"/>
      <c r="E437" s="7"/>
    </row>
    <row r="438" spans="1:5" x14ac:dyDescent="0.25">
      <c r="A438" s="7"/>
      <c r="B438" s="7"/>
      <c r="C438" s="7"/>
      <c r="D438" s="22"/>
      <c r="E438" s="7"/>
    </row>
    <row r="439" spans="1:5" x14ac:dyDescent="0.25">
      <c r="A439" s="7"/>
      <c r="B439" s="7"/>
      <c r="C439" s="7"/>
      <c r="D439" s="22"/>
      <c r="E439" s="7"/>
    </row>
  </sheetData>
  <mergeCells count="18">
    <mergeCell ref="A2:E2"/>
    <mergeCell ref="A26:E26"/>
    <mergeCell ref="A4:A6"/>
    <mergeCell ref="B4:B6"/>
    <mergeCell ref="C4:E4"/>
    <mergeCell ref="C5:D5"/>
    <mergeCell ref="A7:E7"/>
    <mergeCell ref="E5:E6"/>
    <mergeCell ref="A402:E402"/>
    <mergeCell ref="A373:E373"/>
    <mergeCell ref="A368:E368"/>
    <mergeCell ref="A124:E124"/>
    <mergeCell ref="A37:E37"/>
    <mergeCell ref="A42:E42"/>
    <mergeCell ref="A83:E83"/>
    <mergeCell ref="A54:E54"/>
    <mergeCell ref="A76:E76"/>
    <mergeCell ref="A61:E61"/>
  </mergeCells>
  <phoneticPr fontId="3" type="noConversion"/>
  <pageMargins left="0.74803149606299213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zoomScaleNormal="100" workbookViewId="0">
      <selection activeCell="O24" sqref="O24"/>
    </sheetView>
  </sheetViews>
  <sheetFormatPr defaultRowHeight="12.75" x14ac:dyDescent="0.2"/>
  <cols>
    <col min="1" max="1" width="43.85546875" customWidth="1"/>
    <col min="2" max="2" width="11.42578125" customWidth="1"/>
    <col min="3" max="3" width="11.140625" customWidth="1"/>
    <col min="4" max="4" width="10.140625" customWidth="1"/>
    <col min="5" max="5" width="11.140625" customWidth="1"/>
  </cols>
  <sheetData>
    <row r="1" spans="1:7" ht="63" customHeight="1" x14ac:dyDescent="0.2">
      <c r="A1" s="12"/>
      <c r="B1" s="12"/>
      <c r="C1" s="12"/>
      <c r="D1" s="12"/>
      <c r="E1" s="12"/>
    </row>
    <row r="2" spans="1:7" ht="45.75" customHeight="1" x14ac:dyDescent="0.2">
      <c r="A2" s="285" t="s">
        <v>19</v>
      </c>
      <c r="B2" s="285"/>
      <c r="C2" s="285"/>
      <c r="D2" s="285"/>
      <c r="E2" s="12"/>
    </row>
    <row r="3" spans="1:7" hidden="1" x14ac:dyDescent="0.2">
      <c r="A3" s="12"/>
      <c r="B3" s="12"/>
      <c r="C3" s="12"/>
      <c r="D3" s="12"/>
      <c r="E3" s="12"/>
    </row>
    <row r="4" spans="1:7" x14ac:dyDescent="0.2">
      <c r="A4" s="12"/>
      <c r="B4" s="12"/>
      <c r="C4" s="12"/>
      <c r="D4" s="12"/>
      <c r="E4" s="12"/>
    </row>
    <row r="5" spans="1:7" ht="15.75" x14ac:dyDescent="0.25">
      <c r="A5" s="304" t="s">
        <v>9</v>
      </c>
      <c r="B5" s="304" t="s">
        <v>118</v>
      </c>
      <c r="C5" s="26" t="s">
        <v>93</v>
      </c>
      <c r="D5" s="26"/>
      <c r="E5" s="25"/>
    </row>
    <row r="6" spans="1:7" ht="45.75" customHeight="1" x14ac:dyDescent="0.2">
      <c r="A6" s="306"/>
      <c r="B6" s="306"/>
      <c r="C6" s="300" t="s">
        <v>69</v>
      </c>
      <c r="D6" s="302" t="s">
        <v>70</v>
      </c>
      <c r="E6" s="304" t="s">
        <v>81</v>
      </c>
    </row>
    <row r="7" spans="1:7" ht="69" customHeight="1" x14ac:dyDescent="0.2">
      <c r="A7" s="305"/>
      <c r="B7" s="305"/>
      <c r="C7" s="301"/>
      <c r="D7" s="303"/>
      <c r="E7" s="305"/>
    </row>
    <row r="8" spans="1:7" ht="18.75" customHeight="1" x14ac:dyDescent="0.2">
      <c r="A8" s="27" t="s">
        <v>6</v>
      </c>
      <c r="B8" s="78">
        <f>C8+D8+E8</f>
        <v>263</v>
      </c>
      <c r="C8" s="79"/>
      <c r="D8" s="80"/>
      <c r="E8" s="155">
        <v>263</v>
      </c>
    </row>
    <row r="9" spans="1:7" ht="15.75" x14ac:dyDescent="0.25">
      <c r="A9" s="1" t="s">
        <v>279</v>
      </c>
      <c r="B9" s="78">
        <f t="shared" ref="B9:B71" si="0">C9+D9+E9</f>
        <v>160</v>
      </c>
      <c r="C9" s="81">
        <v>40</v>
      </c>
      <c r="D9" s="81"/>
      <c r="E9" s="82">
        <v>120</v>
      </c>
      <c r="G9" s="14"/>
    </row>
    <row r="10" spans="1:7" ht="15.75" x14ac:dyDescent="0.25">
      <c r="A10" s="1" t="s">
        <v>2</v>
      </c>
      <c r="B10" s="78">
        <f t="shared" si="0"/>
        <v>3</v>
      </c>
      <c r="C10" s="81"/>
      <c r="D10" s="81">
        <v>3</v>
      </c>
      <c r="E10" s="83"/>
    </row>
    <row r="11" spans="1:7" ht="15.75" x14ac:dyDescent="0.25">
      <c r="A11" s="1" t="s">
        <v>3</v>
      </c>
      <c r="B11" s="78">
        <f t="shared" si="0"/>
        <v>6.5</v>
      </c>
      <c r="C11" s="81"/>
      <c r="D11" s="81">
        <v>6.5</v>
      </c>
      <c r="E11" s="83"/>
    </row>
    <row r="12" spans="1:7" ht="15.75" x14ac:dyDescent="0.25">
      <c r="A12" s="1" t="s">
        <v>10</v>
      </c>
      <c r="B12" s="78">
        <f t="shared" si="0"/>
        <v>7</v>
      </c>
      <c r="C12" s="81"/>
      <c r="D12" s="81">
        <v>6.7</v>
      </c>
      <c r="E12" s="83">
        <v>0.3</v>
      </c>
    </row>
    <row r="13" spans="1:7" ht="15.75" x14ac:dyDescent="0.25">
      <c r="A13" s="1" t="s">
        <v>5</v>
      </c>
      <c r="B13" s="78">
        <f t="shared" si="0"/>
        <v>44</v>
      </c>
      <c r="C13" s="81"/>
      <c r="D13" s="81">
        <v>44</v>
      </c>
      <c r="E13" s="83"/>
    </row>
    <row r="14" spans="1:7" ht="15.75" x14ac:dyDescent="0.25">
      <c r="A14" s="28" t="s">
        <v>14</v>
      </c>
      <c r="B14" s="78">
        <f t="shared" si="0"/>
        <v>75</v>
      </c>
      <c r="C14" s="84"/>
      <c r="D14" s="84">
        <v>63</v>
      </c>
      <c r="E14" s="83">
        <v>12</v>
      </c>
    </row>
    <row r="15" spans="1:7" ht="15.75" x14ac:dyDescent="0.25">
      <c r="A15" s="1" t="s">
        <v>4</v>
      </c>
      <c r="B15" s="78">
        <f t="shared" si="0"/>
        <v>25</v>
      </c>
      <c r="C15" s="81"/>
      <c r="D15" s="81">
        <v>24.6</v>
      </c>
      <c r="E15" s="83">
        <v>0.4</v>
      </c>
    </row>
    <row r="16" spans="1:7" ht="15.75" x14ac:dyDescent="0.25">
      <c r="A16" s="29" t="s">
        <v>18</v>
      </c>
      <c r="B16" s="78">
        <f t="shared" si="0"/>
        <v>145</v>
      </c>
      <c r="C16" s="85"/>
      <c r="D16" s="85">
        <v>95.3</v>
      </c>
      <c r="E16" s="83">
        <v>49.7</v>
      </c>
    </row>
    <row r="17" spans="1:5" ht="15.75" x14ac:dyDescent="0.25">
      <c r="A17" s="30" t="s">
        <v>222</v>
      </c>
      <c r="B17" s="78">
        <f t="shared" si="0"/>
        <v>150</v>
      </c>
      <c r="C17" s="85"/>
      <c r="D17" s="81">
        <v>150</v>
      </c>
      <c r="E17" s="83"/>
    </row>
    <row r="18" spans="1:5" ht="15.75" x14ac:dyDescent="0.25">
      <c r="A18" s="2" t="s">
        <v>79</v>
      </c>
      <c r="B18" s="78">
        <f t="shared" si="0"/>
        <v>116.8</v>
      </c>
      <c r="C18" s="81">
        <v>109.6</v>
      </c>
      <c r="D18" s="81">
        <v>6.9</v>
      </c>
      <c r="E18" s="83">
        <v>0.3</v>
      </c>
    </row>
    <row r="19" spans="1:5" ht="15.75" x14ac:dyDescent="0.25">
      <c r="A19" s="2" t="s">
        <v>43</v>
      </c>
      <c r="B19" s="78">
        <f t="shared" si="0"/>
        <v>41.3</v>
      </c>
      <c r="C19" s="81">
        <v>39.200000000000003</v>
      </c>
      <c r="D19" s="81">
        <v>1.8</v>
      </c>
      <c r="E19" s="83">
        <v>0.3</v>
      </c>
    </row>
    <row r="20" spans="1:5" ht="15.75" x14ac:dyDescent="0.25">
      <c r="A20" s="2" t="s">
        <v>17</v>
      </c>
      <c r="B20" s="78">
        <f t="shared" si="0"/>
        <v>69</v>
      </c>
      <c r="C20" s="81">
        <v>65.2</v>
      </c>
      <c r="D20" s="81">
        <v>3.3</v>
      </c>
      <c r="E20" s="83">
        <v>0.5</v>
      </c>
    </row>
    <row r="21" spans="1:5" ht="15.75" x14ac:dyDescent="0.25">
      <c r="A21" s="2" t="s">
        <v>42</v>
      </c>
      <c r="B21" s="78">
        <f t="shared" si="0"/>
        <v>85.9</v>
      </c>
      <c r="C21" s="81">
        <v>84.7</v>
      </c>
      <c r="D21" s="81">
        <v>1</v>
      </c>
      <c r="E21" s="83">
        <v>0.2</v>
      </c>
    </row>
    <row r="22" spans="1:5" ht="15.75" x14ac:dyDescent="0.25">
      <c r="A22" s="2" t="s">
        <v>44</v>
      </c>
      <c r="B22" s="78">
        <f t="shared" si="0"/>
        <v>90.3</v>
      </c>
      <c r="C22" s="81">
        <v>84.9</v>
      </c>
      <c r="D22" s="81">
        <v>4.0999999999999996</v>
      </c>
      <c r="E22" s="83">
        <v>1.3</v>
      </c>
    </row>
    <row r="23" spans="1:5" ht="15.75" x14ac:dyDescent="0.25">
      <c r="A23" s="2" t="s">
        <v>45</v>
      </c>
      <c r="B23" s="78">
        <f t="shared" si="0"/>
        <v>43.2</v>
      </c>
      <c r="C23" s="81">
        <v>40.799999999999997</v>
      </c>
      <c r="D23" s="81">
        <v>1.7</v>
      </c>
      <c r="E23" s="83">
        <v>0.7</v>
      </c>
    </row>
    <row r="24" spans="1:5" ht="15.75" x14ac:dyDescent="0.25">
      <c r="A24" s="2" t="s">
        <v>46</v>
      </c>
      <c r="B24" s="78">
        <f t="shared" si="0"/>
        <v>45.1</v>
      </c>
      <c r="C24" s="81">
        <v>43.2</v>
      </c>
      <c r="D24" s="81">
        <v>1.4</v>
      </c>
      <c r="E24" s="83">
        <v>0.5</v>
      </c>
    </row>
    <row r="25" spans="1:5" ht="15.75" x14ac:dyDescent="0.25">
      <c r="A25" s="2" t="s">
        <v>47</v>
      </c>
      <c r="B25" s="78">
        <f t="shared" si="0"/>
        <v>76.8</v>
      </c>
      <c r="C25" s="81">
        <v>72.7</v>
      </c>
      <c r="D25" s="81">
        <v>3.5</v>
      </c>
      <c r="E25" s="83">
        <v>0.6</v>
      </c>
    </row>
    <row r="26" spans="1:5" ht="15.75" x14ac:dyDescent="0.25">
      <c r="A26" s="2" t="s">
        <v>91</v>
      </c>
      <c r="B26" s="78">
        <f t="shared" si="0"/>
        <v>73</v>
      </c>
      <c r="C26" s="81">
        <v>69.7</v>
      </c>
      <c r="D26" s="81">
        <v>3</v>
      </c>
      <c r="E26" s="83">
        <v>0.3</v>
      </c>
    </row>
    <row r="27" spans="1:5" ht="15.75" x14ac:dyDescent="0.25">
      <c r="A27" s="2" t="s">
        <v>48</v>
      </c>
      <c r="B27" s="78">
        <f t="shared" si="0"/>
        <v>48.199999999999996</v>
      </c>
      <c r="C27" s="81">
        <v>44.8</v>
      </c>
      <c r="D27" s="81">
        <v>3.1</v>
      </c>
      <c r="E27" s="83">
        <v>0.3</v>
      </c>
    </row>
    <row r="28" spans="1:5" ht="15.75" x14ac:dyDescent="0.25">
      <c r="A28" s="2" t="s">
        <v>49</v>
      </c>
      <c r="B28" s="78">
        <f t="shared" si="0"/>
        <v>42.2</v>
      </c>
      <c r="C28" s="81">
        <v>39.5</v>
      </c>
      <c r="D28" s="81">
        <v>2.6</v>
      </c>
      <c r="E28" s="83">
        <v>0.1</v>
      </c>
    </row>
    <row r="29" spans="1:5" ht="15.75" x14ac:dyDescent="0.25">
      <c r="A29" s="2" t="s">
        <v>50</v>
      </c>
      <c r="B29" s="78">
        <f t="shared" si="0"/>
        <v>90.5</v>
      </c>
      <c r="C29" s="81">
        <v>86.8</v>
      </c>
      <c r="D29" s="81">
        <v>3.2</v>
      </c>
      <c r="E29" s="83">
        <v>0.5</v>
      </c>
    </row>
    <row r="30" spans="1:5" ht="15.75" x14ac:dyDescent="0.25">
      <c r="A30" s="2" t="s">
        <v>51</v>
      </c>
      <c r="B30" s="78">
        <f t="shared" si="0"/>
        <v>43.4</v>
      </c>
      <c r="C30" s="81">
        <v>41.7</v>
      </c>
      <c r="D30" s="81">
        <v>1.4</v>
      </c>
      <c r="E30" s="83">
        <v>0.3</v>
      </c>
    </row>
    <row r="31" spans="1:5" ht="15.75" x14ac:dyDescent="0.25">
      <c r="A31" s="2" t="s">
        <v>52</v>
      </c>
      <c r="B31" s="78">
        <f t="shared" si="0"/>
        <v>58.8</v>
      </c>
      <c r="C31" s="81">
        <v>56.4</v>
      </c>
      <c r="D31" s="81">
        <v>2.1</v>
      </c>
      <c r="E31" s="83">
        <v>0.3</v>
      </c>
    </row>
    <row r="32" spans="1:5" ht="15.75" x14ac:dyDescent="0.25">
      <c r="A32" s="2" t="s">
        <v>53</v>
      </c>
      <c r="B32" s="78">
        <f t="shared" si="0"/>
        <v>44.4</v>
      </c>
      <c r="C32" s="81">
        <v>39.799999999999997</v>
      </c>
      <c r="D32" s="81">
        <v>3.7</v>
      </c>
      <c r="E32" s="83">
        <v>0.9</v>
      </c>
    </row>
    <row r="33" spans="1:6" ht="15.75" x14ac:dyDescent="0.25">
      <c r="A33" s="2" t="s">
        <v>54</v>
      </c>
      <c r="B33" s="78">
        <f t="shared" si="0"/>
        <v>83.5</v>
      </c>
      <c r="C33" s="81">
        <v>80.099999999999994</v>
      </c>
      <c r="D33" s="81">
        <v>3</v>
      </c>
      <c r="E33" s="83">
        <v>0.4</v>
      </c>
    </row>
    <row r="34" spans="1:6" ht="15.75" x14ac:dyDescent="0.25">
      <c r="A34" s="2" t="s">
        <v>55</v>
      </c>
      <c r="B34" s="78">
        <f t="shared" si="0"/>
        <v>76.199999999999989</v>
      </c>
      <c r="C34" s="86">
        <v>73.099999999999994</v>
      </c>
      <c r="D34" s="81">
        <v>2.6</v>
      </c>
      <c r="E34" s="83">
        <v>0.5</v>
      </c>
    </row>
    <row r="35" spans="1:6" ht="15.75" x14ac:dyDescent="0.25">
      <c r="A35" s="2" t="s">
        <v>56</v>
      </c>
      <c r="B35" s="78">
        <f t="shared" si="0"/>
        <v>53</v>
      </c>
      <c r="C35" s="86">
        <v>50.4</v>
      </c>
      <c r="D35" s="81">
        <v>2.5</v>
      </c>
      <c r="E35" s="83">
        <v>0.1</v>
      </c>
    </row>
    <row r="36" spans="1:6" ht="15.75" x14ac:dyDescent="0.25">
      <c r="A36" s="2" t="s">
        <v>57</v>
      </c>
      <c r="B36" s="78">
        <f t="shared" si="0"/>
        <v>66.8</v>
      </c>
      <c r="C36" s="86">
        <v>61.1</v>
      </c>
      <c r="D36" s="81">
        <v>5.2</v>
      </c>
      <c r="E36" s="83">
        <v>0.5</v>
      </c>
    </row>
    <row r="37" spans="1:6" ht="15.75" x14ac:dyDescent="0.25">
      <c r="A37" s="2" t="s">
        <v>58</v>
      </c>
      <c r="B37" s="78">
        <f t="shared" si="0"/>
        <v>63.100000000000009</v>
      </c>
      <c r="C37" s="86">
        <v>60.7</v>
      </c>
      <c r="D37" s="81">
        <v>2.2000000000000002</v>
      </c>
      <c r="E37" s="83">
        <v>0.2</v>
      </c>
    </row>
    <row r="38" spans="1:6" ht="15.75" x14ac:dyDescent="0.25">
      <c r="A38" s="2" t="s">
        <v>59</v>
      </c>
      <c r="B38" s="78">
        <f t="shared" si="0"/>
        <v>74.399999999999991</v>
      </c>
      <c r="C38" s="86">
        <v>72.5</v>
      </c>
      <c r="D38" s="81">
        <v>1.8</v>
      </c>
      <c r="E38" s="83">
        <v>0.1</v>
      </c>
    </row>
    <row r="39" spans="1:6" ht="15.75" x14ac:dyDescent="0.25">
      <c r="A39" s="2" t="s">
        <v>60</v>
      </c>
      <c r="B39" s="78">
        <f t="shared" si="0"/>
        <v>80.100000000000009</v>
      </c>
      <c r="C39" s="86">
        <v>78.7</v>
      </c>
      <c r="D39" s="81">
        <v>0.9</v>
      </c>
      <c r="E39" s="83">
        <v>0.5</v>
      </c>
    </row>
    <row r="40" spans="1:6" ht="15.75" x14ac:dyDescent="0.25">
      <c r="A40" s="2" t="s">
        <v>61</v>
      </c>
      <c r="B40" s="78">
        <f t="shared" si="0"/>
        <v>89.199999999999989</v>
      </c>
      <c r="C40" s="86">
        <v>86.3</v>
      </c>
      <c r="D40" s="81">
        <v>2.6</v>
      </c>
      <c r="E40" s="83">
        <v>0.3</v>
      </c>
    </row>
    <row r="41" spans="1:6" ht="15.75" x14ac:dyDescent="0.25">
      <c r="A41" s="2" t="s">
        <v>62</v>
      </c>
      <c r="B41" s="78">
        <f t="shared" si="0"/>
        <v>96.600000000000009</v>
      </c>
      <c r="C41" s="86">
        <v>95</v>
      </c>
      <c r="D41" s="81">
        <v>1.2</v>
      </c>
      <c r="E41" s="83">
        <v>0.4</v>
      </c>
    </row>
    <row r="42" spans="1:6" ht="15.75" x14ac:dyDescent="0.25">
      <c r="A42" s="2" t="s">
        <v>63</v>
      </c>
      <c r="B42" s="78">
        <f t="shared" si="0"/>
        <v>89.3</v>
      </c>
      <c r="C42" s="86">
        <v>87.5</v>
      </c>
      <c r="D42" s="81">
        <v>1.3</v>
      </c>
      <c r="E42" s="83">
        <v>0.5</v>
      </c>
    </row>
    <row r="43" spans="1:6" ht="15.75" x14ac:dyDescent="0.25">
      <c r="A43" s="2" t="s">
        <v>64</v>
      </c>
      <c r="B43" s="78">
        <f t="shared" si="0"/>
        <v>57</v>
      </c>
      <c r="C43" s="86">
        <v>53.5</v>
      </c>
      <c r="D43" s="81">
        <v>3.2</v>
      </c>
      <c r="E43" s="83">
        <v>0.3</v>
      </c>
    </row>
    <row r="44" spans="1:6" ht="15.75" x14ac:dyDescent="0.25">
      <c r="A44" s="2" t="s">
        <v>65</v>
      </c>
      <c r="B44" s="78">
        <f t="shared" si="0"/>
        <v>63.3</v>
      </c>
      <c r="C44" s="86">
        <v>60.8</v>
      </c>
      <c r="D44" s="81">
        <v>1.9</v>
      </c>
      <c r="E44" s="83">
        <v>0.6</v>
      </c>
    </row>
    <row r="45" spans="1:6" ht="15.75" x14ac:dyDescent="0.25">
      <c r="A45" s="2" t="s">
        <v>66</v>
      </c>
      <c r="B45" s="78">
        <f t="shared" si="0"/>
        <v>75.7</v>
      </c>
      <c r="C45" s="86">
        <v>73.2</v>
      </c>
      <c r="D45" s="81">
        <v>2.2000000000000002</v>
      </c>
      <c r="E45" s="83">
        <v>0.3</v>
      </c>
    </row>
    <row r="46" spans="1:6" ht="15.75" x14ac:dyDescent="0.25">
      <c r="A46" s="156" t="s">
        <v>21</v>
      </c>
      <c r="B46" s="78">
        <f t="shared" si="0"/>
        <v>32.6</v>
      </c>
      <c r="C46" s="157">
        <v>28.5</v>
      </c>
      <c r="D46" s="84">
        <v>3.6</v>
      </c>
      <c r="E46" s="158">
        <v>0.5</v>
      </c>
      <c r="F46" s="151"/>
    </row>
    <row r="47" spans="1:6" ht="15.75" x14ac:dyDescent="0.25">
      <c r="A47" s="2" t="s">
        <v>86</v>
      </c>
      <c r="B47" s="78">
        <f t="shared" si="0"/>
        <v>7.7</v>
      </c>
      <c r="C47" s="86"/>
      <c r="D47" s="81">
        <v>3</v>
      </c>
      <c r="E47" s="83">
        <v>4.7</v>
      </c>
    </row>
    <row r="48" spans="1:6" ht="15.75" x14ac:dyDescent="0.25">
      <c r="A48" s="2" t="s">
        <v>87</v>
      </c>
      <c r="B48" s="78">
        <f t="shared" si="0"/>
        <v>7.3</v>
      </c>
      <c r="C48" s="86"/>
      <c r="D48" s="81">
        <v>2.8</v>
      </c>
      <c r="E48" s="83">
        <v>4.5</v>
      </c>
    </row>
    <row r="49" spans="1:5" ht="15.75" x14ac:dyDescent="0.25">
      <c r="A49" s="2" t="s">
        <v>35</v>
      </c>
      <c r="B49" s="78">
        <f t="shared" si="0"/>
        <v>6</v>
      </c>
      <c r="C49" s="86"/>
      <c r="D49" s="81">
        <v>3</v>
      </c>
      <c r="E49" s="83">
        <v>3</v>
      </c>
    </row>
    <row r="50" spans="1:5" ht="15.75" x14ac:dyDescent="0.25">
      <c r="A50" s="2" t="s">
        <v>88</v>
      </c>
      <c r="B50" s="78">
        <f t="shared" si="0"/>
        <v>3.9</v>
      </c>
      <c r="C50" s="86"/>
      <c r="D50" s="81">
        <v>1.1000000000000001</v>
      </c>
      <c r="E50" s="83">
        <v>2.8</v>
      </c>
    </row>
    <row r="51" spans="1:5" ht="15.75" x14ac:dyDescent="0.25">
      <c r="A51" s="2" t="s">
        <v>223</v>
      </c>
      <c r="B51" s="78">
        <f t="shared" si="0"/>
        <v>5</v>
      </c>
      <c r="C51" s="86"/>
      <c r="D51" s="81"/>
      <c r="E51" s="83">
        <v>5</v>
      </c>
    </row>
    <row r="52" spans="1:5" ht="15.75" x14ac:dyDescent="0.25">
      <c r="A52" s="2" t="s">
        <v>122</v>
      </c>
      <c r="B52" s="78">
        <f t="shared" si="0"/>
        <v>7.9</v>
      </c>
      <c r="C52" s="86"/>
      <c r="D52" s="81">
        <v>7.4</v>
      </c>
      <c r="E52" s="83">
        <v>0.5</v>
      </c>
    </row>
    <row r="53" spans="1:5" ht="15.75" x14ac:dyDescent="0.25">
      <c r="A53" s="31" t="s">
        <v>140</v>
      </c>
      <c r="B53" s="78">
        <f t="shared" si="0"/>
        <v>0.79999999999999993</v>
      </c>
      <c r="C53" s="86"/>
      <c r="D53" s="81">
        <v>0.1</v>
      </c>
      <c r="E53" s="83">
        <v>0.7</v>
      </c>
    </row>
    <row r="54" spans="1:5" ht="15.75" x14ac:dyDescent="0.25">
      <c r="A54" s="2" t="s">
        <v>217</v>
      </c>
      <c r="B54" s="78">
        <f t="shared" si="0"/>
        <v>7.5</v>
      </c>
      <c r="C54" s="86"/>
      <c r="D54" s="81">
        <v>1.5</v>
      </c>
      <c r="E54" s="83">
        <v>6</v>
      </c>
    </row>
    <row r="55" spans="1:5" ht="15.75" x14ac:dyDescent="0.25">
      <c r="A55" s="2" t="s">
        <v>218</v>
      </c>
      <c r="B55" s="78">
        <f t="shared" si="0"/>
        <v>4.8999999999999995</v>
      </c>
      <c r="C55" s="86"/>
      <c r="D55" s="81">
        <v>0.3</v>
      </c>
      <c r="E55" s="83">
        <v>4.5999999999999996</v>
      </c>
    </row>
    <row r="56" spans="1:5" ht="15.75" x14ac:dyDescent="0.25">
      <c r="A56" s="2" t="s">
        <v>76</v>
      </c>
      <c r="B56" s="78">
        <f t="shared" si="0"/>
        <v>45.4</v>
      </c>
      <c r="C56" s="86"/>
      <c r="D56" s="81">
        <v>40.4</v>
      </c>
      <c r="E56" s="83">
        <v>5</v>
      </c>
    </row>
    <row r="57" spans="1:5" ht="15.75" x14ac:dyDescent="0.25">
      <c r="A57" s="2" t="s">
        <v>152</v>
      </c>
      <c r="B57" s="78">
        <f t="shared" si="0"/>
        <v>6.2</v>
      </c>
      <c r="C57" s="86"/>
      <c r="D57" s="81"/>
      <c r="E57" s="83">
        <v>6.2</v>
      </c>
    </row>
    <row r="58" spans="1:5" ht="15.75" x14ac:dyDescent="0.25">
      <c r="A58" s="2" t="s">
        <v>219</v>
      </c>
      <c r="B58" s="78">
        <f t="shared" si="0"/>
        <v>6.1</v>
      </c>
      <c r="C58" s="86"/>
      <c r="D58" s="81">
        <v>0.8</v>
      </c>
      <c r="E58" s="83">
        <v>5.3</v>
      </c>
    </row>
    <row r="59" spans="1:5" ht="15.75" x14ac:dyDescent="0.25">
      <c r="A59" s="2" t="s">
        <v>89</v>
      </c>
      <c r="B59" s="78">
        <f t="shared" si="0"/>
        <v>30.4</v>
      </c>
      <c r="C59" s="86"/>
      <c r="D59" s="81">
        <v>28</v>
      </c>
      <c r="E59" s="83">
        <v>2.4</v>
      </c>
    </row>
    <row r="60" spans="1:5" ht="15.75" x14ac:dyDescent="0.25">
      <c r="A60" s="2" t="s">
        <v>77</v>
      </c>
      <c r="B60" s="78">
        <f t="shared" si="0"/>
        <v>64</v>
      </c>
      <c r="C60" s="86"/>
      <c r="D60" s="81">
        <v>50</v>
      </c>
      <c r="E60" s="83">
        <v>14</v>
      </c>
    </row>
    <row r="61" spans="1:5" ht="15.75" x14ac:dyDescent="0.25">
      <c r="A61" s="2" t="s">
        <v>67</v>
      </c>
      <c r="B61" s="78">
        <f t="shared" si="0"/>
        <v>10.7</v>
      </c>
      <c r="C61" s="86"/>
      <c r="D61" s="81">
        <v>2</v>
      </c>
      <c r="E61" s="83">
        <v>8.6999999999999993</v>
      </c>
    </row>
    <row r="62" spans="1:5" ht="15.75" x14ac:dyDescent="0.25">
      <c r="A62" s="2" t="s">
        <v>90</v>
      </c>
      <c r="B62" s="78">
        <f t="shared" si="0"/>
        <v>3.6</v>
      </c>
      <c r="C62" s="86"/>
      <c r="D62" s="81"/>
      <c r="E62" s="83">
        <v>3.6</v>
      </c>
    </row>
    <row r="63" spans="1:5" ht="15.75" x14ac:dyDescent="0.25">
      <c r="A63" s="2" t="s">
        <v>94</v>
      </c>
      <c r="B63" s="78">
        <f t="shared" si="0"/>
        <v>8.8000000000000007</v>
      </c>
      <c r="C63" s="86"/>
      <c r="D63" s="81"/>
      <c r="E63" s="83">
        <v>8.8000000000000007</v>
      </c>
    </row>
    <row r="64" spans="1:5" ht="15.75" x14ac:dyDescent="0.25">
      <c r="A64" s="2" t="s">
        <v>80</v>
      </c>
      <c r="B64" s="78">
        <f t="shared" si="0"/>
        <v>6.8999999999999995</v>
      </c>
      <c r="C64" s="86"/>
      <c r="D64" s="81">
        <v>0.3</v>
      </c>
      <c r="E64" s="83">
        <v>6.6</v>
      </c>
    </row>
    <row r="65" spans="1:6" ht="15.75" x14ac:dyDescent="0.25">
      <c r="A65" s="89" t="s">
        <v>22</v>
      </c>
      <c r="B65" s="78">
        <f t="shared" si="0"/>
        <v>4.3</v>
      </c>
      <c r="C65" s="86"/>
      <c r="D65" s="81">
        <v>4.3</v>
      </c>
      <c r="E65" s="83"/>
    </row>
    <row r="66" spans="1:6" ht="15.75" x14ac:dyDescent="0.25">
      <c r="A66" s="89" t="s">
        <v>220</v>
      </c>
      <c r="B66" s="78">
        <f t="shared" si="0"/>
        <v>17</v>
      </c>
      <c r="C66" s="86">
        <v>1</v>
      </c>
      <c r="D66" s="81">
        <v>15.5</v>
      </c>
      <c r="E66" s="83">
        <v>0.5</v>
      </c>
    </row>
    <row r="67" spans="1:6" ht="15.75" x14ac:dyDescent="0.25">
      <c r="A67" s="2" t="s">
        <v>7</v>
      </c>
      <c r="B67" s="78">
        <f t="shared" si="0"/>
        <v>2</v>
      </c>
      <c r="C67" s="86"/>
      <c r="D67" s="81"/>
      <c r="E67" s="83">
        <v>2</v>
      </c>
    </row>
    <row r="68" spans="1:6" ht="15.75" x14ac:dyDescent="0.25">
      <c r="A68" s="2" t="s">
        <v>11</v>
      </c>
      <c r="B68" s="78">
        <f t="shared" si="0"/>
        <v>110</v>
      </c>
      <c r="C68" s="86">
        <v>106</v>
      </c>
      <c r="D68" s="81">
        <v>2.2000000000000002</v>
      </c>
      <c r="E68" s="83">
        <v>1.8</v>
      </c>
    </row>
    <row r="69" spans="1:6" ht="15.75" x14ac:dyDescent="0.25">
      <c r="A69" s="1" t="s">
        <v>12</v>
      </c>
      <c r="B69" s="78">
        <f t="shared" si="0"/>
        <v>64</v>
      </c>
      <c r="C69" s="81">
        <v>64</v>
      </c>
      <c r="D69" s="81"/>
      <c r="E69" s="83"/>
    </row>
    <row r="70" spans="1:6" ht="15.75" x14ac:dyDescent="0.25">
      <c r="A70" s="1" t="s">
        <v>1</v>
      </c>
      <c r="B70" s="78">
        <f t="shared" si="0"/>
        <v>2</v>
      </c>
      <c r="C70" s="81"/>
      <c r="D70" s="81">
        <v>2</v>
      </c>
      <c r="E70" s="83"/>
    </row>
    <row r="71" spans="1:6" ht="15.75" x14ac:dyDescent="0.25">
      <c r="A71" s="2" t="s">
        <v>8</v>
      </c>
      <c r="B71" s="78">
        <f t="shared" si="0"/>
        <v>17</v>
      </c>
      <c r="C71" s="86">
        <v>17</v>
      </c>
      <c r="D71" s="81"/>
      <c r="E71" s="83"/>
    </row>
    <row r="72" spans="1:6" ht="15.75" x14ac:dyDescent="0.25">
      <c r="A72" s="1" t="s">
        <v>251</v>
      </c>
      <c r="B72" s="78">
        <f t="shared" ref="B72:B76" si="1">C72+D72+E72</f>
        <v>25</v>
      </c>
      <c r="C72" s="81">
        <v>13</v>
      </c>
      <c r="D72" s="81">
        <v>12</v>
      </c>
      <c r="E72" s="83"/>
    </row>
    <row r="73" spans="1:6" ht="15.75" x14ac:dyDescent="0.25">
      <c r="A73" s="1" t="s">
        <v>16</v>
      </c>
      <c r="B73" s="78">
        <f t="shared" si="1"/>
        <v>105</v>
      </c>
      <c r="C73" s="81">
        <v>55</v>
      </c>
      <c r="D73" s="81">
        <v>50</v>
      </c>
      <c r="E73" s="83"/>
    </row>
    <row r="74" spans="1:6" ht="15.75" x14ac:dyDescent="0.25">
      <c r="A74" s="1" t="s">
        <v>13</v>
      </c>
      <c r="B74" s="78">
        <f t="shared" si="1"/>
        <v>53</v>
      </c>
      <c r="C74" s="81">
        <v>53</v>
      </c>
      <c r="D74" s="81"/>
      <c r="E74" s="83"/>
    </row>
    <row r="75" spans="1:6" ht="15.75" x14ac:dyDescent="0.25">
      <c r="A75" s="34" t="s">
        <v>82</v>
      </c>
      <c r="B75" s="78">
        <f t="shared" si="1"/>
        <v>52.5</v>
      </c>
      <c r="C75" s="81">
        <v>48.3</v>
      </c>
      <c r="D75" s="81">
        <v>4.0999999999999996</v>
      </c>
      <c r="E75" s="83">
        <v>0.1</v>
      </c>
      <c r="F75" s="33"/>
    </row>
    <row r="76" spans="1:6" ht="15.75" x14ac:dyDescent="0.25">
      <c r="A76" s="88" t="s">
        <v>41</v>
      </c>
      <c r="B76" s="78">
        <f t="shared" si="1"/>
        <v>2.8</v>
      </c>
      <c r="C76" s="87"/>
      <c r="D76" s="87">
        <v>2.8</v>
      </c>
      <c r="E76" s="83"/>
      <c r="F76" s="33"/>
    </row>
    <row r="77" spans="1:6" ht="15.75" x14ac:dyDescent="0.2">
      <c r="A77" s="32" t="s">
        <v>221</v>
      </c>
      <c r="B77" s="159">
        <f>SUM(B8:B76)</f>
        <v>3535.900000000001</v>
      </c>
      <c r="C77" s="159">
        <f t="shared" ref="C77:E77" si="2">SUM(C8:C76)</f>
        <v>2277.6999999999998</v>
      </c>
      <c r="D77" s="159">
        <f t="shared" si="2"/>
        <v>703.69999999999993</v>
      </c>
      <c r="E77" s="160">
        <f t="shared" si="2"/>
        <v>554.50000000000011</v>
      </c>
      <c r="F77" s="151"/>
    </row>
    <row r="78" spans="1:6" x14ac:dyDescent="0.2">
      <c r="A78" s="12"/>
      <c r="B78" s="12"/>
      <c r="C78" s="12"/>
      <c r="D78" s="12"/>
      <c r="E78" s="12"/>
    </row>
    <row r="79" spans="1:6" x14ac:dyDescent="0.2">
      <c r="A79" s="12"/>
      <c r="B79" s="12"/>
      <c r="C79" s="12"/>
      <c r="D79" s="12"/>
      <c r="E79" s="12"/>
    </row>
    <row r="80" spans="1:6" x14ac:dyDescent="0.2">
      <c r="A80" s="12"/>
      <c r="B80" s="12"/>
      <c r="C80" s="12"/>
      <c r="D80" s="12"/>
      <c r="E80" s="12"/>
    </row>
    <row r="81" spans="1:5" x14ac:dyDescent="0.2">
      <c r="A81" s="12"/>
      <c r="B81" s="12"/>
      <c r="C81" s="12"/>
      <c r="D81" s="12"/>
      <c r="E81" s="12"/>
    </row>
  </sheetData>
  <mergeCells count="6">
    <mergeCell ref="A2:D2"/>
    <mergeCell ref="C6:C7"/>
    <mergeCell ref="D6:D7"/>
    <mergeCell ref="E6:E7"/>
    <mergeCell ref="B5:B7"/>
    <mergeCell ref="A5:A7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5"/>
  <sheetViews>
    <sheetView zoomScaleNormal="100" workbookViewId="0">
      <selection activeCell="E12" sqref="E12"/>
    </sheetView>
  </sheetViews>
  <sheetFormatPr defaultRowHeight="12.75" x14ac:dyDescent="0.2"/>
  <cols>
    <col min="1" max="1" width="37.5703125" customWidth="1"/>
    <col min="2" max="2" width="13.5703125" customWidth="1"/>
    <col min="3" max="3" width="13.28515625" customWidth="1"/>
    <col min="4" max="4" width="12.42578125" customWidth="1"/>
    <col min="5" max="5" width="13.5703125" customWidth="1"/>
  </cols>
  <sheetData>
    <row r="1" spans="1:5" x14ac:dyDescent="0.2">
      <c r="A1" s="91"/>
      <c r="B1" s="12"/>
      <c r="C1" s="12"/>
      <c r="D1" s="12"/>
    </row>
    <row r="2" spans="1:5" ht="15" x14ac:dyDescent="0.25">
      <c r="A2" s="91"/>
      <c r="B2" s="5" t="s">
        <v>224</v>
      </c>
      <c r="C2" s="5"/>
      <c r="D2" s="5"/>
    </row>
    <row r="3" spans="1:5" ht="15" x14ac:dyDescent="0.25">
      <c r="A3" s="91"/>
      <c r="B3" s="5" t="s">
        <v>303</v>
      </c>
      <c r="C3" s="5"/>
      <c r="D3" s="5"/>
    </row>
    <row r="4" spans="1:5" ht="15" x14ac:dyDescent="0.25">
      <c r="A4" s="91"/>
      <c r="B4" s="5" t="s">
        <v>123</v>
      </c>
      <c r="C4" s="5"/>
      <c r="D4" s="5"/>
    </row>
    <row r="5" spans="1:5" x14ac:dyDescent="0.2">
      <c r="A5" s="91"/>
      <c r="B5" s="12"/>
      <c r="C5" s="12"/>
      <c r="D5" s="12"/>
    </row>
    <row r="6" spans="1:5" ht="15.75" x14ac:dyDescent="0.25">
      <c r="A6" s="90" t="s">
        <v>284</v>
      </c>
      <c r="B6" s="90"/>
      <c r="C6" s="90"/>
      <c r="D6" s="90"/>
    </row>
    <row r="7" spans="1:5" ht="2.25" customHeight="1" x14ac:dyDescent="0.25">
      <c r="A7" s="90"/>
      <c r="B7" s="90"/>
      <c r="C7" s="90"/>
      <c r="D7" s="90"/>
    </row>
    <row r="8" spans="1:5" ht="15.75" x14ac:dyDescent="0.25">
      <c r="A8" s="92" t="s">
        <v>124</v>
      </c>
      <c r="B8" s="92"/>
      <c r="C8" s="92"/>
      <c r="D8" s="92"/>
    </row>
    <row r="9" spans="1:5" ht="15.75" x14ac:dyDescent="0.25">
      <c r="A9" s="92"/>
      <c r="B9" s="92"/>
      <c r="C9" s="92"/>
      <c r="D9" s="92"/>
    </row>
    <row r="10" spans="1:5" ht="15.75" customHeight="1" x14ac:dyDescent="0.2">
      <c r="A10" s="256" t="s">
        <v>164</v>
      </c>
      <c r="B10" s="256"/>
      <c r="C10" s="256"/>
      <c r="D10" s="256"/>
      <c r="E10" s="256"/>
    </row>
    <row r="11" spans="1:5" ht="15.75" x14ac:dyDescent="0.25">
      <c r="A11" s="93"/>
      <c r="B11" s="93"/>
      <c r="C11" s="93"/>
      <c r="D11" s="92"/>
    </row>
    <row r="12" spans="1:5" ht="15" x14ac:dyDescent="0.2">
      <c r="A12" s="304" t="s">
        <v>125</v>
      </c>
      <c r="B12" s="304" t="s">
        <v>126</v>
      </c>
      <c r="C12" s="303" t="s">
        <v>127</v>
      </c>
      <c r="D12" s="308"/>
      <c r="E12" s="94"/>
    </row>
    <row r="13" spans="1:5" ht="15.75" x14ac:dyDescent="0.2">
      <c r="A13" s="306"/>
      <c r="B13" s="306"/>
      <c r="C13" s="309" t="s">
        <v>128</v>
      </c>
      <c r="D13" s="301"/>
      <c r="E13" s="310" t="s">
        <v>143</v>
      </c>
    </row>
    <row r="14" spans="1:5" ht="54.75" customHeight="1" x14ac:dyDescent="0.2">
      <c r="A14" s="307"/>
      <c r="B14" s="307"/>
      <c r="C14" s="95" t="s">
        <v>129</v>
      </c>
      <c r="D14" s="96" t="s">
        <v>121</v>
      </c>
      <c r="E14" s="311"/>
    </row>
    <row r="15" spans="1:5" ht="30.75" customHeight="1" x14ac:dyDescent="0.25">
      <c r="A15" s="166" t="s">
        <v>162</v>
      </c>
      <c r="B15" s="98"/>
      <c r="C15" s="99"/>
      <c r="D15" s="100"/>
      <c r="E15" s="101"/>
    </row>
    <row r="16" spans="1:5" ht="19.5" customHeight="1" x14ac:dyDescent="0.25">
      <c r="A16" s="102" t="s">
        <v>6</v>
      </c>
      <c r="B16" s="211">
        <f>C16+E16</f>
        <v>338235.59</v>
      </c>
      <c r="C16" s="212"/>
      <c r="D16" s="176"/>
      <c r="E16" s="176">
        <v>338235.59</v>
      </c>
    </row>
    <row r="17" spans="1:7" ht="18.75" customHeight="1" x14ac:dyDescent="0.25">
      <c r="A17" s="2" t="s">
        <v>225</v>
      </c>
      <c r="B17" s="100">
        <f>B16</f>
        <v>338235.59</v>
      </c>
      <c r="C17" s="100"/>
      <c r="D17" s="98"/>
      <c r="E17" s="100">
        <f>E16</f>
        <v>338235.59</v>
      </c>
    </row>
    <row r="18" spans="1:7" ht="34.5" customHeight="1" x14ac:dyDescent="0.25">
      <c r="A18" s="104" t="s">
        <v>161</v>
      </c>
      <c r="B18" s="197"/>
      <c r="C18" s="115"/>
      <c r="D18" s="105"/>
      <c r="E18" s="101"/>
    </row>
    <row r="19" spans="1:7" ht="20.25" customHeight="1" x14ac:dyDescent="0.25">
      <c r="A19" s="102" t="s">
        <v>6</v>
      </c>
      <c r="B19" s="211">
        <f>C19+E19</f>
        <v>95000</v>
      </c>
      <c r="C19" s="176">
        <v>30000</v>
      </c>
      <c r="D19" s="175"/>
      <c r="E19" s="172">
        <v>65000</v>
      </c>
      <c r="F19" s="33"/>
    </row>
    <row r="20" spans="1:7" ht="23.25" customHeight="1" x14ac:dyDescent="0.25">
      <c r="A20" s="2" t="s">
        <v>226</v>
      </c>
      <c r="B20" s="100">
        <f>B19</f>
        <v>95000</v>
      </c>
      <c r="C20" s="100">
        <f>C19</f>
        <v>30000</v>
      </c>
      <c r="D20" s="100"/>
      <c r="E20" s="100">
        <f>E19</f>
        <v>65000</v>
      </c>
    </row>
    <row r="21" spans="1:7" ht="45.75" customHeight="1" x14ac:dyDescent="0.25">
      <c r="A21" s="166" t="s">
        <v>160</v>
      </c>
      <c r="B21" s="165"/>
      <c r="C21" s="164"/>
      <c r="D21" s="107"/>
      <c r="E21" s="101"/>
    </row>
    <row r="22" spans="1:7" ht="18.75" customHeight="1" x14ac:dyDescent="0.25">
      <c r="A22" s="102" t="s">
        <v>6</v>
      </c>
      <c r="B22" s="185">
        <f>C22+E22</f>
        <v>68016.12</v>
      </c>
      <c r="C22" s="185">
        <v>68016.12</v>
      </c>
      <c r="D22" s="108"/>
      <c r="E22" s="101"/>
    </row>
    <row r="23" spans="1:7" ht="21" customHeight="1" x14ac:dyDescent="0.25">
      <c r="A23" s="2" t="s">
        <v>227</v>
      </c>
      <c r="B23" s="109">
        <f>B22</f>
        <v>68016.12</v>
      </c>
      <c r="C23" s="109">
        <f>C22</f>
        <v>68016.12</v>
      </c>
      <c r="D23" s="106"/>
      <c r="E23" s="101"/>
    </row>
    <row r="24" spans="1:7" ht="32.25" customHeight="1" x14ac:dyDescent="0.25">
      <c r="A24" s="167" t="s">
        <v>256</v>
      </c>
      <c r="B24" s="171"/>
      <c r="C24" s="129"/>
      <c r="D24" s="110"/>
      <c r="E24" s="101"/>
    </row>
    <row r="25" spans="1:7" ht="19.5" customHeight="1" x14ac:dyDescent="0.25">
      <c r="A25" s="111" t="s">
        <v>6</v>
      </c>
      <c r="B25" s="210">
        <f>C25+E25</f>
        <v>156540.66</v>
      </c>
      <c r="C25" s="129">
        <v>156540.66</v>
      </c>
      <c r="D25" s="110"/>
      <c r="E25" s="128"/>
    </row>
    <row r="26" spans="1:7" ht="21" customHeight="1" x14ac:dyDescent="0.25">
      <c r="A26" s="2" t="s">
        <v>242</v>
      </c>
      <c r="B26" s="126">
        <f>B25</f>
        <v>156540.66</v>
      </c>
      <c r="C26" s="126">
        <f>C25</f>
        <v>156540.66</v>
      </c>
      <c r="D26" s="126"/>
      <c r="E26" s="126"/>
    </row>
    <row r="27" spans="1:7" ht="22.5" customHeight="1" x14ac:dyDescent="0.25">
      <c r="A27" s="249" t="s">
        <v>159</v>
      </c>
      <c r="B27" s="247"/>
      <c r="C27" s="247"/>
      <c r="D27" s="247"/>
      <c r="E27" s="248"/>
      <c r="F27" s="205"/>
    </row>
    <row r="28" spans="1:7" ht="19.5" customHeight="1" x14ac:dyDescent="0.25">
      <c r="A28" s="111" t="s">
        <v>6</v>
      </c>
      <c r="B28" s="251">
        <f>C28+E28</f>
        <v>354191.3</v>
      </c>
      <c r="C28" s="252">
        <v>74191.3</v>
      </c>
      <c r="D28" s="252"/>
      <c r="E28" s="210">
        <v>280000</v>
      </c>
      <c r="F28" s="205"/>
      <c r="G28" s="205"/>
    </row>
    <row r="29" spans="1:7" ht="20.25" customHeight="1" x14ac:dyDescent="0.25">
      <c r="A29" s="2" t="s">
        <v>243</v>
      </c>
      <c r="B29" s="126">
        <f>B28</f>
        <v>354191.3</v>
      </c>
      <c r="C29" s="126">
        <f>C28</f>
        <v>74191.3</v>
      </c>
      <c r="D29" s="126"/>
      <c r="E29" s="126">
        <f>E28</f>
        <v>280000</v>
      </c>
    </row>
    <row r="30" spans="1:7" ht="61.5" customHeight="1" x14ac:dyDescent="0.25">
      <c r="A30" s="136" t="s">
        <v>158</v>
      </c>
      <c r="B30" s="126"/>
      <c r="C30" s="127"/>
      <c r="D30" s="107"/>
      <c r="E30" s="128"/>
    </row>
    <row r="31" spans="1:7" ht="19.5" customHeight="1" x14ac:dyDescent="0.25">
      <c r="A31" s="2" t="s">
        <v>6</v>
      </c>
      <c r="B31" s="171">
        <f>C31+E31</f>
        <v>185468.22</v>
      </c>
      <c r="C31" s="172">
        <v>7996.76</v>
      </c>
      <c r="D31" s="173"/>
      <c r="E31" s="174">
        <v>177471.46</v>
      </c>
    </row>
    <row r="32" spans="1:7" ht="18" customHeight="1" x14ac:dyDescent="0.25">
      <c r="A32" s="2" t="s">
        <v>244</v>
      </c>
      <c r="B32" s="126">
        <f>B31</f>
        <v>185468.22</v>
      </c>
      <c r="C32" s="126">
        <f>C31</f>
        <v>7996.76</v>
      </c>
      <c r="D32" s="126"/>
      <c r="E32" s="126">
        <f t="shared" ref="E32" si="0">E31</f>
        <v>177471.46</v>
      </c>
    </row>
    <row r="33" spans="1:8" ht="33.75" customHeight="1" x14ac:dyDescent="0.25">
      <c r="A33" s="167" t="s">
        <v>157</v>
      </c>
      <c r="B33" s="129"/>
      <c r="C33" s="107"/>
      <c r="D33" s="107"/>
      <c r="E33" s="128"/>
    </row>
    <row r="34" spans="1:8" ht="18.75" customHeight="1" x14ac:dyDescent="0.25">
      <c r="A34" s="2" t="s">
        <v>2</v>
      </c>
      <c r="B34" s="129">
        <f>C34+E34</f>
        <v>2308.66</v>
      </c>
      <c r="C34" s="107">
        <v>308.66000000000003</v>
      </c>
      <c r="D34" s="107"/>
      <c r="E34" s="128">
        <v>2000</v>
      </c>
    </row>
    <row r="35" spans="1:8" ht="15.75" customHeight="1" x14ac:dyDescent="0.25">
      <c r="A35" s="2" t="s">
        <v>10</v>
      </c>
      <c r="B35" s="129">
        <f t="shared" ref="B35:B40" si="1">C35+E35</f>
        <v>874.04</v>
      </c>
      <c r="C35" s="107">
        <v>874.04</v>
      </c>
      <c r="D35" s="107"/>
      <c r="E35" s="128"/>
    </row>
    <row r="36" spans="1:8" ht="17.25" customHeight="1" x14ac:dyDescent="0.25">
      <c r="A36" s="2" t="s">
        <v>222</v>
      </c>
      <c r="B36" s="129">
        <f t="shared" si="1"/>
        <v>16482.77</v>
      </c>
      <c r="C36" s="107">
        <v>14482.77</v>
      </c>
      <c r="D36" s="107">
        <v>13200</v>
      </c>
      <c r="E36" s="128">
        <v>2000</v>
      </c>
    </row>
    <row r="37" spans="1:8" ht="15.75" x14ac:dyDescent="0.25">
      <c r="A37" s="102" t="s">
        <v>14</v>
      </c>
      <c r="B37" s="129">
        <f t="shared" si="1"/>
        <v>5861.27</v>
      </c>
      <c r="C37" s="107">
        <v>5861.27</v>
      </c>
      <c r="D37" s="107"/>
      <c r="E37" s="128"/>
    </row>
    <row r="38" spans="1:8" ht="19.5" customHeight="1" x14ac:dyDescent="0.25">
      <c r="A38" s="2" t="s">
        <v>5</v>
      </c>
      <c r="B38" s="129">
        <f t="shared" si="1"/>
        <v>31916.799999999999</v>
      </c>
      <c r="C38" s="107">
        <v>31916.799999999999</v>
      </c>
      <c r="D38" s="107">
        <v>10000</v>
      </c>
      <c r="E38" s="128"/>
    </row>
    <row r="39" spans="1:8" ht="17.25" customHeight="1" x14ac:dyDescent="0.25">
      <c r="A39" s="2" t="s">
        <v>4</v>
      </c>
      <c r="B39" s="129">
        <f t="shared" si="1"/>
        <v>6125.85</v>
      </c>
      <c r="C39" s="107">
        <v>6125.85</v>
      </c>
      <c r="D39" s="107"/>
      <c r="E39" s="128"/>
    </row>
    <row r="40" spans="1:8" ht="33.75" customHeight="1" x14ac:dyDescent="0.25">
      <c r="A40" s="2" t="s">
        <v>18</v>
      </c>
      <c r="B40" s="129">
        <f t="shared" si="1"/>
        <v>12794.09</v>
      </c>
      <c r="C40" s="107">
        <v>11794.09</v>
      </c>
      <c r="D40" s="107">
        <v>9400</v>
      </c>
      <c r="E40" s="128">
        <v>1000</v>
      </c>
    </row>
    <row r="41" spans="1:8" ht="20.25" customHeight="1" x14ac:dyDescent="0.25">
      <c r="A41" s="2" t="s">
        <v>228</v>
      </c>
      <c r="B41" s="126">
        <f>SUM(B34:B40)</f>
        <v>76363.48</v>
      </c>
      <c r="C41" s="126">
        <f>SUM(C34:C40)</f>
        <v>71363.48</v>
      </c>
      <c r="D41" s="126">
        <f>SUM(D34:D40)</f>
        <v>32600</v>
      </c>
      <c r="E41" s="126">
        <f>SUM(E34:E40)</f>
        <v>5000</v>
      </c>
    </row>
    <row r="42" spans="1:8" ht="21.75" customHeight="1" x14ac:dyDescent="0.25">
      <c r="A42" s="167" t="s">
        <v>257</v>
      </c>
      <c r="B42" s="129"/>
      <c r="C42" s="107"/>
      <c r="D42" s="107"/>
      <c r="E42" s="128"/>
    </row>
    <row r="43" spans="1:8" ht="20.25" customHeight="1" x14ac:dyDescent="0.25">
      <c r="A43" s="112" t="s">
        <v>279</v>
      </c>
      <c r="B43" s="129">
        <f>C43+E43</f>
        <v>26415.26</v>
      </c>
      <c r="C43" s="107">
        <v>26415.26</v>
      </c>
      <c r="D43" s="107"/>
      <c r="E43" s="128"/>
      <c r="F43" s="205"/>
    </row>
    <row r="44" spans="1:8" ht="19.5" customHeight="1" x14ac:dyDescent="0.25">
      <c r="A44" s="2" t="s">
        <v>229</v>
      </c>
      <c r="B44" s="127">
        <f>B43</f>
        <v>26415.26</v>
      </c>
      <c r="C44" s="127">
        <f>C43</f>
        <v>26415.26</v>
      </c>
      <c r="D44" s="127"/>
      <c r="E44" s="127"/>
    </row>
    <row r="45" spans="1:8" ht="35.25" customHeight="1" x14ac:dyDescent="0.25">
      <c r="A45" s="167" t="s">
        <v>156</v>
      </c>
      <c r="B45" s="129"/>
      <c r="C45" s="107"/>
      <c r="D45" s="107"/>
      <c r="E45" s="128"/>
      <c r="F45" s="205"/>
      <c r="G45" s="205"/>
      <c r="H45" s="205"/>
    </row>
    <row r="46" spans="1:8" ht="20.25" customHeight="1" x14ac:dyDescent="0.25">
      <c r="A46" s="250" t="s">
        <v>6</v>
      </c>
      <c r="B46" s="129">
        <f>C46+E46</f>
        <v>52</v>
      </c>
      <c r="C46" s="107">
        <v>52</v>
      </c>
      <c r="D46" s="107"/>
      <c r="E46" s="128"/>
      <c r="F46" s="205"/>
      <c r="G46" s="205"/>
      <c r="H46" s="205"/>
    </row>
    <row r="47" spans="1:8" ht="19.5" customHeight="1" x14ac:dyDescent="0.25">
      <c r="A47" s="2" t="s">
        <v>17</v>
      </c>
      <c r="B47" s="129">
        <f>C47+E47</f>
        <v>4154.25</v>
      </c>
      <c r="C47" s="129">
        <v>4154.25</v>
      </c>
      <c r="D47" s="107"/>
      <c r="E47" s="128"/>
      <c r="F47" s="205"/>
      <c r="G47" s="205"/>
      <c r="H47" s="205"/>
    </row>
    <row r="48" spans="1:8" ht="18" customHeight="1" x14ac:dyDescent="0.25">
      <c r="A48" s="2" t="s">
        <v>43</v>
      </c>
      <c r="B48" s="129">
        <f t="shared" ref="B48:B100" si="2">C48+E48</f>
        <v>1093.8599999999999</v>
      </c>
      <c r="C48" s="129">
        <v>1093.8599999999999</v>
      </c>
      <c r="D48" s="107"/>
      <c r="E48" s="128"/>
    </row>
    <row r="49" spans="1:5" ht="18" customHeight="1" x14ac:dyDescent="0.25">
      <c r="A49" s="2" t="s">
        <v>42</v>
      </c>
      <c r="B49" s="129">
        <f t="shared" si="2"/>
        <v>11876.62</v>
      </c>
      <c r="C49" s="129">
        <v>11876.62</v>
      </c>
      <c r="D49" s="107"/>
      <c r="E49" s="128"/>
    </row>
    <row r="50" spans="1:5" ht="19.5" customHeight="1" x14ac:dyDescent="0.25">
      <c r="A50" s="2" t="s">
        <v>44</v>
      </c>
      <c r="B50" s="129">
        <f t="shared" si="2"/>
        <v>6509.08</v>
      </c>
      <c r="C50" s="129">
        <v>6509.08</v>
      </c>
      <c r="D50" s="107"/>
      <c r="E50" s="128"/>
    </row>
    <row r="51" spans="1:5" ht="18.75" customHeight="1" x14ac:dyDescent="0.25">
      <c r="A51" s="2" t="s">
        <v>46</v>
      </c>
      <c r="B51" s="129">
        <f t="shared" si="2"/>
        <v>5740.13</v>
      </c>
      <c r="C51" s="129">
        <v>5740.13</v>
      </c>
      <c r="D51" s="107"/>
      <c r="E51" s="128"/>
    </row>
    <row r="52" spans="1:5" ht="18" customHeight="1" x14ac:dyDescent="0.25">
      <c r="A52" s="2" t="s">
        <v>91</v>
      </c>
      <c r="B52" s="129">
        <f t="shared" si="2"/>
        <v>9068.9</v>
      </c>
      <c r="C52" s="129">
        <v>5468.9</v>
      </c>
      <c r="D52" s="107"/>
      <c r="E52" s="128">
        <v>3600</v>
      </c>
    </row>
    <row r="53" spans="1:5" ht="15.75" customHeight="1" x14ac:dyDescent="0.25">
      <c r="A53" s="2" t="s">
        <v>45</v>
      </c>
      <c r="B53" s="129">
        <f t="shared" si="2"/>
        <v>5393.2</v>
      </c>
      <c r="C53" s="129">
        <v>4043.2</v>
      </c>
      <c r="D53" s="107"/>
      <c r="E53" s="128">
        <v>1350</v>
      </c>
    </row>
    <row r="54" spans="1:5" ht="18" customHeight="1" x14ac:dyDescent="0.25">
      <c r="A54" s="2" t="s">
        <v>47</v>
      </c>
      <c r="B54" s="129">
        <f t="shared" si="2"/>
        <v>4934.91</v>
      </c>
      <c r="C54" s="129">
        <v>3858.01</v>
      </c>
      <c r="D54" s="107"/>
      <c r="E54" s="128">
        <v>1076.9000000000001</v>
      </c>
    </row>
    <row r="55" spans="1:5" ht="16.5" customHeight="1" x14ac:dyDescent="0.25">
      <c r="A55" s="2" t="s">
        <v>52</v>
      </c>
      <c r="B55" s="129">
        <f t="shared" si="2"/>
        <v>4104.5</v>
      </c>
      <c r="C55" s="129">
        <v>4104.5</v>
      </c>
      <c r="D55" s="107"/>
      <c r="E55" s="128"/>
    </row>
    <row r="56" spans="1:5" ht="18" customHeight="1" x14ac:dyDescent="0.25">
      <c r="A56" s="2" t="s">
        <v>55</v>
      </c>
      <c r="B56" s="129">
        <f t="shared" si="2"/>
        <v>2521.79</v>
      </c>
      <c r="C56" s="129">
        <v>521.79</v>
      </c>
      <c r="D56" s="107"/>
      <c r="E56" s="128">
        <v>2000</v>
      </c>
    </row>
    <row r="57" spans="1:5" ht="15.75" customHeight="1" x14ac:dyDescent="0.25">
      <c r="A57" s="2" t="s">
        <v>79</v>
      </c>
      <c r="B57" s="129">
        <f t="shared" si="2"/>
        <v>10021.26</v>
      </c>
      <c r="C57" s="129">
        <v>6621.26</v>
      </c>
      <c r="D57" s="107"/>
      <c r="E57" s="128">
        <v>3400</v>
      </c>
    </row>
    <row r="58" spans="1:5" ht="15.75" customHeight="1" x14ac:dyDescent="0.25">
      <c r="A58" s="2" t="s">
        <v>60</v>
      </c>
      <c r="B58" s="129">
        <f t="shared" si="2"/>
        <v>12773.53</v>
      </c>
      <c r="C58" s="129">
        <v>12773.53</v>
      </c>
      <c r="D58" s="107"/>
      <c r="E58" s="128"/>
    </row>
    <row r="59" spans="1:5" ht="16.5" customHeight="1" x14ac:dyDescent="0.25">
      <c r="A59" s="2" t="s">
        <v>61</v>
      </c>
      <c r="B59" s="129">
        <f t="shared" si="2"/>
        <v>16793.41</v>
      </c>
      <c r="C59" s="129">
        <v>16793.41</v>
      </c>
      <c r="D59" s="107"/>
      <c r="E59" s="128"/>
    </row>
    <row r="60" spans="1:5" ht="18" customHeight="1" x14ac:dyDescent="0.25">
      <c r="A60" s="2" t="s">
        <v>63</v>
      </c>
      <c r="B60" s="129">
        <f t="shared" si="2"/>
        <v>3813.18</v>
      </c>
      <c r="C60" s="129">
        <v>3813.18</v>
      </c>
      <c r="D60" s="107"/>
      <c r="E60" s="128"/>
    </row>
    <row r="61" spans="1:5" ht="16.5" customHeight="1" x14ac:dyDescent="0.25">
      <c r="A61" s="2" t="s">
        <v>49</v>
      </c>
      <c r="B61" s="129">
        <f t="shared" si="2"/>
        <v>8944.82</v>
      </c>
      <c r="C61" s="129">
        <v>8944.82</v>
      </c>
      <c r="D61" s="107"/>
      <c r="E61" s="128"/>
    </row>
    <row r="62" spans="1:5" ht="17.25" customHeight="1" x14ac:dyDescent="0.25">
      <c r="A62" s="2" t="s">
        <v>48</v>
      </c>
      <c r="B62" s="129">
        <f t="shared" si="2"/>
        <v>3216.95</v>
      </c>
      <c r="C62" s="129">
        <v>3216.95</v>
      </c>
      <c r="D62" s="107"/>
      <c r="E62" s="128"/>
    </row>
    <row r="63" spans="1:5" ht="17.25" customHeight="1" x14ac:dyDescent="0.25">
      <c r="A63" s="2" t="s">
        <v>50</v>
      </c>
      <c r="B63" s="129">
        <f t="shared" si="2"/>
        <v>656.1</v>
      </c>
      <c r="C63" s="129">
        <v>656.1</v>
      </c>
      <c r="D63" s="107"/>
      <c r="E63" s="128"/>
    </row>
    <row r="64" spans="1:5" ht="16.5" customHeight="1" x14ac:dyDescent="0.25">
      <c r="A64" s="2" t="s">
        <v>51</v>
      </c>
      <c r="B64" s="129">
        <f t="shared" si="2"/>
        <v>3140.1</v>
      </c>
      <c r="C64" s="129">
        <v>3140.1</v>
      </c>
      <c r="D64" s="107"/>
      <c r="E64" s="128"/>
    </row>
    <row r="65" spans="1:8" ht="16.5" customHeight="1" x14ac:dyDescent="0.25">
      <c r="A65" s="2" t="s">
        <v>53</v>
      </c>
      <c r="B65" s="129">
        <f t="shared" si="2"/>
        <v>7478.83</v>
      </c>
      <c r="C65" s="129">
        <v>7478.83</v>
      </c>
      <c r="D65" s="107"/>
      <c r="E65" s="128"/>
    </row>
    <row r="66" spans="1:8" ht="15.75" customHeight="1" x14ac:dyDescent="0.25">
      <c r="A66" s="2" t="s">
        <v>54</v>
      </c>
      <c r="B66" s="129">
        <f t="shared" si="2"/>
        <v>8913.89</v>
      </c>
      <c r="C66" s="129">
        <v>8013.89</v>
      </c>
      <c r="D66" s="107"/>
      <c r="E66" s="128">
        <v>900</v>
      </c>
    </row>
    <row r="67" spans="1:8" ht="15" customHeight="1" x14ac:dyDescent="0.25">
      <c r="A67" s="2" t="s">
        <v>56</v>
      </c>
      <c r="B67" s="129">
        <f t="shared" si="2"/>
        <v>3926.5</v>
      </c>
      <c r="C67" s="129">
        <v>2926.5</v>
      </c>
      <c r="D67" s="107"/>
      <c r="E67" s="128">
        <v>1000</v>
      </c>
    </row>
    <row r="68" spans="1:8" ht="17.25" customHeight="1" x14ac:dyDescent="0.25">
      <c r="A68" s="2" t="s">
        <v>57</v>
      </c>
      <c r="B68" s="129">
        <f t="shared" si="2"/>
        <v>5887.3</v>
      </c>
      <c r="C68" s="129">
        <v>5887.3</v>
      </c>
      <c r="D68" s="107"/>
      <c r="E68" s="128"/>
    </row>
    <row r="69" spans="1:8" ht="15.75" customHeight="1" x14ac:dyDescent="0.25">
      <c r="A69" s="2" t="s">
        <v>58</v>
      </c>
      <c r="B69" s="129">
        <f t="shared" si="2"/>
        <v>5623.38</v>
      </c>
      <c r="C69" s="129">
        <v>5623.38</v>
      </c>
      <c r="D69" s="107"/>
      <c r="E69" s="128"/>
    </row>
    <row r="70" spans="1:8" ht="16.5" customHeight="1" x14ac:dyDescent="0.25">
      <c r="A70" s="2" t="s">
        <v>59</v>
      </c>
      <c r="B70" s="129">
        <f t="shared" si="2"/>
        <v>6068.12</v>
      </c>
      <c r="C70" s="129">
        <v>6068.12</v>
      </c>
      <c r="D70" s="107"/>
      <c r="E70" s="128"/>
    </row>
    <row r="71" spans="1:8" ht="15.75" customHeight="1" x14ac:dyDescent="0.25">
      <c r="A71" s="2" t="s">
        <v>64</v>
      </c>
      <c r="B71" s="129">
        <f t="shared" si="2"/>
        <v>3491.16</v>
      </c>
      <c r="C71" s="129">
        <v>3491.16</v>
      </c>
      <c r="D71" s="107"/>
      <c r="E71" s="128"/>
    </row>
    <row r="72" spans="1:8" ht="15.75" customHeight="1" x14ac:dyDescent="0.25">
      <c r="A72" s="2" t="s">
        <v>65</v>
      </c>
      <c r="B72" s="129">
        <f t="shared" si="2"/>
        <v>4500</v>
      </c>
      <c r="C72" s="129">
        <v>4500</v>
      </c>
      <c r="D72" s="107"/>
      <c r="E72" s="128"/>
    </row>
    <row r="73" spans="1:8" ht="16.5" customHeight="1" x14ac:dyDescent="0.25">
      <c r="A73" s="2" t="s">
        <v>62</v>
      </c>
      <c r="B73" s="129">
        <f t="shared" si="2"/>
        <v>7146.43</v>
      </c>
      <c r="C73" s="129">
        <v>7146.43</v>
      </c>
      <c r="D73" s="107"/>
      <c r="E73" s="128"/>
    </row>
    <row r="74" spans="1:8" ht="15.75" customHeight="1" x14ac:dyDescent="0.25">
      <c r="A74" s="2" t="s">
        <v>66</v>
      </c>
      <c r="B74" s="129">
        <f t="shared" si="2"/>
        <v>5968.94</v>
      </c>
      <c r="C74" s="129">
        <v>4868.9399999999996</v>
      </c>
      <c r="D74" s="107"/>
      <c r="E74" s="128">
        <v>1100</v>
      </c>
    </row>
    <row r="75" spans="1:8" ht="16.5" customHeight="1" x14ac:dyDescent="0.25">
      <c r="A75" s="2" t="s">
        <v>230</v>
      </c>
      <c r="B75" s="129">
        <f t="shared" si="2"/>
        <v>3502.82</v>
      </c>
      <c r="C75" s="129">
        <v>1765.92</v>
      </c>
      <c r="D75" s="107"/>
      <c r="E75" s="128">
        <v>1736.9</v>
      </c>
      <c r="F75" s="205"/>
      <c r="G75" s="205"/>
      <c r="H75" s="205"/>
    </row>
    <row r="76" spans="1:8" ht="16.5" customHeight="1" x14ac:dyDescent="0.25">
      <c r="A76" s="2" t="s">
        <v>86</v>
      </c>
      <c r="B76" s="129">
        <f t="shared" si="2"/>
        <v>1082.0899999999999</v>
      </c>
      <c r="C76" s="129">
        <v>1082.0899999999999</v>
      </c>
      <c r="D76" s="107"/>
      <c r="E76" s="128"/>
    </row>
    <row r="77" spans="1:8" ht="15.75" customHeight="1" x14ac:dyDescent="0.25">
      <c r="A77" s="2" t="s">
        <v>87</v>
      </c>
      <c r="B77" s="129">
        <f t="shared" si="2"/>
        <v>768.62</v>
      </c>
      <c r="C77" s="129">
        <v>768.62</v>
      </c>
      <c r="D77" s="107"/>
      <c r="E77" s="128"/>
    </row>
    <row r="78" spans="1:8" ht="15.75" customHeight="1" x14ac:dyDescent="0.25">
      <c r="A78" s="2" t="s">
        <v>35</v>
      </c>
      <c r="B78" s="129">
        <f t="shared" si="2"/>
        <v>406.65</v>
      </c>
      <c r="C78" s="129">
        <v>406.65</v>
      </c>
      <c r="D78" s="107"/>
      <c r="E78" s="128"/>
    </row>
    <row r="79" spans="1:8" ht="16.5" customHeight="1" x14ac:dyDescent="0.25">
      <c r="A79" s="2" t="s">
        <v>88</v>
      </c>
      <c r="B79" s="129">
        <f t="shared" si="2"/>
        <v>305.49</v>
      </c>
      <c r="C79" s="129">
        <v>305.49</v>
      </c>
      <c r="D79" s="107"/>
      <c r="E79" s="128"/>
    </row>
    <row r="80" spans="1:8" ht="17.25" customHeight="1" x14ac:dyDescent="0.25">
      <c r="A80" s="2" t="s">
        <v>122</v>
      </c>
      <c r="B80" s="129">
        <f t="shared" si="2"/>
        <v>7616.65</v>
      </c>
      <c r="C80" s="129">
        <v>4616.6499999999996</v>
      </c>
      <c r="D80" s="107"/>
      <c r="E80" s="128">
        <v>3000</v>
      </c>
    </row>
    <row r="81" spans="1:7" ht="17.25" customHeight="1" x14ac:dyDescent="0.25">
      <c r="A81" s="2" t="s">
        <v>223</v>
      </c>
      <c r="B81" s="129">
        <f t="shared" si="2"/>
        <v>8804.44</v>
      </c>
      <c r="C81" s="129">
        <v>8804.44</v>
      </c>
      <c r="D81" s="128">
        <v>800</v>
      </c>
      <c r="E81" s="128"/>
    </row>
    <row r="82" spans="1:7" ht="17.25" customHeight="1" x14ac:dyDescent="0.25">
      <c r="A82" s="2" t="s">
        <v>217</v>
      </c>
      <c r="B82" s="129">
        <f t="shared" si="2"/>
        <v>744.69</v>
      </c>
      <c r="C82" s="130">
        <v>744.69</v>
      </c>
      <c r="D82" s="131"/>
      <c r="E82" s="128"/>
    </row>
    <row r="83" spans="1:7" ht="16.5" customHeight="1" x14ac:dyDescent="0.25">
      <c r="A83" s="2" t="s">
        <v>218</v>
      </c>
      <c r="B83" s="129">
        <f t="shared" si="2"/>
        <v>45</v>
      </c>
      <c r="C83" s="130">
        <v>45</v>
      </c>
      <c r="D83" s="107"/>
      <c r="E83" s="128"/>
    </row>
    <row r="84" spans="1:7" ht="17.25" customHeight="1" x14ac:dyDescent="0.25">
      <c r="A84" s="2" t="s">
        <v>76</v>
      </c>
      <c r="B84" s="129">
        <f t="shared" si="2"/>
        <v>2626.9300000000003</v>
      </c>
      <c r="C84" s="130">
        <v>1626.93</v>
      </c>
      <c r="D84" s="107"/>
      <c r="E84" s="128">
        <v>1000</v>
      </c>
    </row>
    <row r="85" spans="1:7" ht="16.5" customHeight="1" x14ac:dyDescent="0.25">
      <c r="A85" s="2" t="s">
        <v>90</v>
      </c>
      <c r="B85" s="129">
        <f t="shared" si="2"/>
        <v>3859.4</v>
      </c>
      <c r="C85" s="129">
        <v>3859.4</v>
      </c>
      <c r="D85" s="107"/>
      <c r="E85" s="128"/>
      <c r="F85" s="205"/>
      <c r="G85" s="205"/>
    </row>
    <row r="86" spans="1:7" ht="16.5" customHeight="1" x14ac:dyDescent="0.25">
      <c r="A86" s="2" t="s">
        <v>80</v>
      </c>
      <c r="B86" s="129">
        <f t="shared" si="2"/>
        <v>402.96</v>
      </c>
      <c r="C86" s="129">
        <v>402.96</v>
      </c>
      <c r="D86" s="107"/>
      <c r="E86" s="128"/>
      <c r="F86" s="205"/>
      <c r="G86" s="205"/>
    </row>
    <row r="87" spans="1:7" ht="17.25" customHeight="1" x14ac:dyDescent="0.25">
      <c r="A87" s="2" t="s">
        <v>67</v>
      </c>
      <c r="B87" s="129">
        <f t="shared" si="2"/>
        <v>1818.11</v>
      </c>
      <c r="C87" s="129">
        <v>1818.11</v>
      </c>
      <c r="D87" s="107"/>
      <c r="E87" s="128"/>
    </row>
    <row r="88" spans="1:7" ht="18" customHeight="1" x14ac:dyDescent="0.25">
      <c r="A88" s="2" t="s">
        <v>89</v>
      </c>
      <c r="B88" s="129">
        <f t="shared" si="2"/>
        <v>2561.11</v>
      </c>
      <c r="C88" s="129">
        <v>2561.11</v>
      </c>
      <c r="D88" s="107">
        <v>546.17999999999995</v>
      </c>
      <c r="E88" s="128"/>
    </row>
    <row r="89" spans="1:7" ht="16.5" customHeight="1" x14ac:dyDescent="0.25">
      <c r="A89" s="2" t="s">
        <v>94</v>
      </c>
      <c r="B89" s="129">
        <f t="shared" si="2"/>
        <v>62.91</v>
      </c>
      <c r="C89" s="129">
        <v>62.91</v>
      </c>
      <c r="D89" s="107"/>
      <c r="E89" s="128"/>
    </row>
    <row r="90" spans="1:7" ht="17.25" customHeight="1" x14ac:dyDescent="0.25">
      <c r="A90" s="2" t="s">
        <v>77</v>
      </c>
      <c r="B90" s="129">
        <f t="shared" si="2"/>
        <v>6435.94</v>
      </c>
      <c r="C90" s="129">
        <v>5104.9399999999996</v>
      </c>
      <c r="D90" s="107"/>
      <c r="E90" s="128">
        <v>1331</v>
      </c>
    </row>
    <row r="91" spans="1:7" ht="16.5" customHeight="1" x14ac:dyDescent="0.25">
      <c r="A91" s="2" t="s">
        <v>152</v>
      </c>
      <c r="B91" s="129">
        <f t="shared" si="2"/>
        <v>91.87</v>
      </c>
      <c r="C91" s="129">
        <v>91.87</v>
      </c>
      <c r="D91" s="107"/>
      <c r="E91" s="128"/>
    </row>
    <row r="92" spans="1:7" ht="17.25" customHeight="1" x14ac:dyDescent="0.25">
      <c r="A92" s="2" t="s">
        <v>220</v>
      </c>
      <c r="B92" s="129">
        <f t="shared" si="2"/>
        <v>2730</v>
      </c>
      <c r="C92" s="129">
        <v>2730</v>
      </c>
      <c r="D92" s="107"/>
      <c r="E92" s="128"/>
    </row>
    <row r="93" spans="1:7" ht="33" customHeight="1" x14ac:dyDescent="0.25">
      <c r="A93" s="2" t="s">
        <v>22</v>
      </c>
      <c r="B93" s="129">
        <f t="shared" si="2"/>
        <v>443.39</v>
      </c>
      <c r="C93" s="129">
        <v>443.39</v>
      </c>
      <c r="D93" s="107"/>
      <c r="E93" s="128"/>
    </row>
    <row r="94" spans="1:7" ht="15.75" customHeight="1" x14ac:dyDescent="0.25">
      <c r="A94" s="2" t="s">
        <v>7</v>
      </c>
      <c r="B94" s="129">
        <f t="shared" si="2"/>
        <v>792.13</v>
      </c>
      <c r="C94" s="129">
        <v>792.13</v>
      </c>
      <c r="D94" s="107"/>
      <c r="E94" s="128"/>
    </row>
    <row r="95" spans="1:7" ht="15.75" x14ac:dyDescent="0.25">
      <c r="A95" s="2" t="s">
        <v>11</v>
      </c>
      <c r="B95" s="129">
        <f t="shared" si="2"/>
        <v>22315.26</v>
      </c>
      <c r="C95" s="129">
        <v>22315.26</v>
      </c>
      <c r="D95" s="107"/>
      <c r="E95" s="128"/>
    </row>
    <row r="96" spans="1:7" ht="17.25" customHeight="1" x14ac:dyDescent="0.25">
      <c r="A96" s="1" t="s">
        <v>12</v>
      </c>
      <c r="B96" s="129">
        <f t="shared" si="2"/>
        <v>4749.24</v>
      </c>
      <c r="C96" s="129">
        <v>4749.24</v>
      </c>
      <c r="D96" s="107"/>
      <c r="E96" s="128"/>
    </row>
    <row r="97" spans="1:7" ht="16.5" customHeight="1" x14ac:dyDescent="0.25">
      <c r="A97" s="1" t="s">
        <v>1</v>
      </c>
      <c r="B97" s="129">
        <f t="shared" si="2"/>
        <v>221.42</v>
      </c>
      <c r="C97" s="129">
        <v>221.42</v>
      </c>
      <c r="D97" s="107"/>
      <c r="E97" s="128"/>
    </row>
    <row r="98" spans="1:7" ht="15.75" customHeight="1" x14ac:dyDescent="0.25">
      <c r="A98" s="2" t="s">
        <v>8</v>
      </c>
      <c r="B98" s="129">
        <f t="shared" si="2"/>
        <v>3533.03</v>
      </c>
      <c r="C98" s="129">
        <v>3533.03</v>
      </c>
      <c r="D98" s="107"/>
      <c r="E98" s="128"/>
    </row>
    <row r="99" spans="1:7" ht="15.75" customHeight="1" x14ac:dyDescent="0.25">
      <c r="A99" s="2" t="s">
        <v>15</v>
      </c>
      <c r="B99" s="129">
        <f t="shared" si="2"/>
        <v>82</v>
      </c>
      <c r="C99" s="129">
        <v>82</v>
      </c>
      <c r="D99" s="107"/>
      <c r="E99" s="128"/>
    </row>
    <row r="100" spans="1:7" ht="15" customHeight="1" x14ac:dyDescent="0.25">
      <c r="A100" s="2" t="s">
        <v>251</v>
      </c>
      <c r="B100" s="129">
        <f t="shared" si="2"/>
        <v>1263.4000000000001</v>
      </c>
      <c r="C100" s="129">
        <v>1263.4000000000001</v>
      </c>
      <c r="D100" s="107"/>
      <c r="E100" s="128"/>
    </row>
    <row r="101" spans="1:7" ht="18.75" customHeight="1" x14ac:dyDescent="0.25">
      <c r="A101" s="2" t="s">
        <v>231</v>
      </c>
      <c r="B101" s="126">
        <f>SUM(B46:B100)</f>
        <v>251078.68999999994</v>
      </c>
      <c r="C101" s="126">
        <f t="shared" ref="C101:E101" si="3">SUM(C46:C100)</f>
        <v>229583.88999999998</v>
      </c>
      <c r="D101" s="126">
        <f t="shared" si="3"/>
        <v>1346.1799999999998</v>
      </c>
      <c r="E101" s="126">
        <f t="shared" si="3"/>
        <v>21494.799999999999</v>
      </c>
    </row>
    <row r="102" spans="1:7" ht="34.5" customHeight="1" x14ac:dyDescent="0.25">
      <c r="A102" s="168" t="s">
        <v>155</v>
      </c>
      <c r="B102" s="129"/>
      <c r="C102" s="129"/>
      <c r="D102" s="126"/>
      <c r="E102" s="128"/>
    </row>
    <row r="103" spans="1:7" ht="23.25" customHeight="1" x14ac:dyDescent="0.25">
      <c r="A103" s="255" t="s">
        <v>6</v>
      </c>
      <c r="B103" s="210">
        <f>C103</f>
        <v>75007.94</v>
      </c>
      <c r="C103" s="210">
        <v>75007.94</v>
      </c>
      <c r="D103" s="126"/>
      <c r="E103" s="128"/>
      <c r="F103" s="33"/>
    </row>
    <row r="104" spans="1:7" ht="18.75" customHeight="1" x14ac:dyDescent="0.25">
      <c r="A104" s="1" t="s">
        <v>16</v>
      </c>
      <c r="B104" s="129">
        <f>C104+E104</f>
        <v>4439.3</v>
      </c>
      <c r="C104" s="129">
        <v>4439.3</v>
      </c>
      <c r="D104" s="107"/>
      <c r="E104" s="128"/>
      <c r="F104" s="205"/>
    </row>
    <row r="105" spans="1:7" ht="21.75" customHeight="1" x14ac:dyDescent="0.25">
      <c r="A105" s="113" t="s">
        <v>82</v>
      </c>
      <c r="B105" s="129">
        <f>C105+E105</f>
        <v>2404.79</v>
      </c>
      <c r="C105" s="129">
        <v>2404.79</v>
      </c>
      <c r="D105" s="107"/>
      <c r="E105" s="128"/>
    </row>
    <row r="106" spans="1:7" ht="21.75" customHeight="1" x14ac:dyDescent="0.25">
      <c r="A106" s="1" t="s">
        <v>232</v>
      </c>
      <c r="B106" s="126">
        <f>B104+B105+B103</f>
        <v>81852.03</v>
      </c>
      <c r="C106" s="126">
        <f>C104+C105+C103</f>
        <v>81852.03</v>
      </c>
      <c r="D106" s="126"/>
      <c r="E106" s="126"/>
    </row>
    <row r="107" spans="1:7" ht="53.25" customHeight="1" x14ac:dyDescent="0.25">
      <c r="A107" s="136" t="s">
        <v>154</v>
      </c>
      <c r="B107" s="129"/>
      <c r="C107" s="107"/>
      <c r="D107" s="127"/>
      <c r="E107" s="128"/>
      <c r="G107" s="33" t="s">
        <v>288</v>
      </c>
    </row>
    <row r="108" spans="1:7" ht="16.5" customHeight="1" x14ac:dyDescent="0.25">
      <c r="A108" s="1" t="s">
        <v>6</v>
      </c>
      <c r="B108" s="210">
        <f>C108+E108</f>
        <v>12306.2</v>
      </c>
      <c r="C108" s="107">
        <v>12306.2</v>
      </c>
      <c r="D108" s="127"/>
      <c r="E108" s="128"/>
    </row>
    <row r="109" spans="1:7" ht="16.5" customHeight="1" x14ac:dyDescent="0.25">
      <c r="A109" s="1" t="s">
        <v>41</v>
      </c>
      <c r="B109" s="210">
        <f>C109+E109</f>
        <v>3520.8599999999997</v>
      </c>
      <c r="C109" s="107">
        <v>1520.86</v>
      </c>
      <c r="D109" s="127"/>
      <c r="E109" s="128">
        <v>2000</v>
      </c>
    </row>
    <row r="110" spans="1:7" ht="16.5" customHeight="1" x14ac:dyDescent="0.25">
      <c r="A110" s="1" t="s">
        <v>233</v>
      </c>
      <c r="B110" s="127">
        <f>B108+B109</f>
        <v>15827.060000000001</v>
      </c>
      <c r="C110" s="127">
        <f>C108+C109</f>
        <v>13827.060000000001</v>
      </c>
      <c r="D110" s="127"/>
      <c r="E110" s="127">
        <f t="shared" ref="E110" si="4">E108+E109</f>
        <v>2000</v>
      </c>
    </row>
    <row r="111" spans="1:7" ht="20.25" customHeight="1" x14ac:dyDescent="0.25">
      <c r="A111" s="114" t="s">
        <v>234</v>
      </c>
      <c r="B111" s="127">
        <f>B17+B20+B23+B26+B29+B32+B41+B44+B101+B106+B110</f>
        <v>1648988.41</v>
      </c>
      <c r="C111" s="127">
        <f>C17+C20+C23+C26+C29+C32+C41+C44+C101+C106+C110</f>
        <v>759786.56</v>
      </c>
      <c r="D111" s="127">
        <f>D17+D20+D23+D26+D29+D32+D41+D44+D101+D106+D110</f>
        <v>33946.18</v>
      </c>
      <c r="E111" s="127">
        <f>E17+E20+E23+E26+E29+E32+E41+E44+E101+E106+E110</f>
        <v>889201.85000000009</v>
      </c>
    </row>
    <row r="113" spans="1:8" ht="20.25" customHeight="1" x14ac:dyDescent="0.2">
      <c r="A113" s="208" t="s">
        <v>299</v>
      </c>
      <c r="B113" s="208"/>
      <c r="C113" s="208"/>
      <c r="D113" s="208"/>
      <c r="E113" s="208"/>
    </row>
    <row r="115" spans="1:8" ht="15" x14ac:dyDescent="0.2">
      <c r="A115" s="304" t="s">
        <v>125</v>
      </c>
      <c r="B115" s="304" t="s">
        <v>126</v>
      </c>
      <c r="C115" s="303" t="s">
        <v>127</v>
      </c>
      <c r="D115" s="308"/>
      <c r="E115" s="217"/>
    </row>
    <row r="116" spans="1:8" ht="15.75" x14ac:dyDescent="0.2">
      <c r="A116" s="306"/>
      <c r="B116" s="306"/>
      <c r="C116" s="309" t="s">
        <v>128</v>
      </c>
      <c r="D116" s="301"/>
      <c r="E116" s="310" t="s">
        <v>143</v>
      </c>
    </row>
    <row r="117" spans="1:8" ht="45" customHeight="1" x14ac:dyDescent="0.2">
      <c r="A117" s="307"/>
      <c r="B117" s="307"/>
      <c r="C117" s="95" t="s">
        <v>129</v>
      </c>
      <c r="D117" s="96" t="s">
        <v>121</v>
      </c>
      <c r="E117" s="311"/>
    </row>
    <row r="118" spans="1:8" ht="35.25" customHeight="1" x14ac:dyDescent="0.2">
      <c r="A118" s="136" t="s">
        <v>131</v>
      </c>
      <c r="B118" s="143"/>
      <c r="C118" s="115"/>
      <c r="D118" s="105"/>
      <c r="E118" s="218"/>
    </row>
    <row r="119" spans="1:8" ht="21" customHeight="1" x14ac:dyDescent="0.2">
      <c r="A119" s="214" t="s">
        <v>6</v>
      </c>
      <c r="B119" s="122">
        <f>B120+B121</f>
        <v>8852.98</v>
      </c>
      <c r="C119" s="122">
        <f t="shared" ref="C119" si="5">C120+C121</f>
        <v>8852.98</v>
      </c>
      <c r="D119" s="122"/>
      <c r="E119" s="103"/>
    </row>
    <row r="120" spans="1:8" ht="25.5" customHeight="1" x14ac:dyDescent="0.2">
      <c r="A120" s="137" t="s">
        <v>300</v>
      </c>
      <c r="B120" s="103">
        <f>C120+E120</f>
        <v>1192.6099999999999</v>
      </c>
      <c r="C120" s="115">
        <v>1192.6099999999999</v>
      </c>
      <c r="D120" s="105"/>
      <c r="E120" s="218"/>
    </row>
    <row r="121" spans="1:8" ht="33" customHeight="1" x14ac:dyDescent="0.2">
      <c r="A121" s="215" t="s">
        <v>301</v>
      </c>
      <c r="B121" s="103">
        <f>C121+E121</f>
        <v>7660.37</v>
      </c>
      <c r="C121" s="144">
        <v>7660.37</v>
      </c>
      <c r="D121" s="105"/>
      <c r="E121" s="218"/>
      <c r="F121" s="205"/>
      <c r="G121" s="205"/>
    </row>
    <row r="122" spans="1:8" ht="18.75" customHeight="1" x14ac:dyDescent="0.25">
      <c r="A122" s="116" t="s">
        <v>235</v>
      </c>
      <c r="B122" s="122">
        <f>B119</f>
        <v>8852.98</v>
      </c>
      <c r="C122" s="122">
        <f>C119</f>
        <v>8852.98</v>
      </c>
      <c r="D122" s="122"/>
      <c r="E122" s="122"/>
    </row>
    <row r="123" spans="1:8" ht="59.25" customHeight="1" x14ac:dyDescent="0.2">
      <c r="A123" s="166" t="s">
        <v>163</v>
      </c>
      <c r="B123" s="122"/>
      <c r="C123" s="122"/>
      <c r="D123" s="100"/>
      <c r="E123" s="100"/>
    </row>
    <row r="124" spans="1:8" ht="18.75" customHeight="1" x14ac:dyDescent="0.25">
      <c r="A124" s="116" t="s">
        <v>6</v>
      </c>
      <c r="B124" s="103">
        <f>C124+E124</f>
        <v>57482.45</v>
      </c>
      <c r="C124" s="103">
        <v>57482.45</v>
      </c>
      <c r="D124" s="100"/>
      <c r="E124" s="219"/>
      <c r="F124" s="205"/>
      <c r="G124" s="205"/>
      <c r="H124" s="205"/>
    </row>
    <row r="125" spans="1:8" ht="18.75" customHeight="1" x14ac:dyDescent="0.25">
      <c r="A125" s="135" t="s">
        <v>236</v>
      </c>
      <c r="B125" s="122">
        <f>B124</f>
        <v>57482.45</v>
      </c>
      <c r="C125" s="122">
        <f>C124</f>
        <v>57482.45</v>
      </c>
      <c r="D125" s="122"/>
      <c r="E125" s="122"/>
    </row>
    <row r="126" spans="1:8" ht="39.75" customHeight="1" x14ac:dyDescent="0.25">
      <c r="A126" s="169" t="s">
        <v>135</v>
      </c>
      <c r="B126" s="125"/>
      <c r="C126" s="125"/>
      <c r="D126" s="125"/>
      <c r="E126" s="125"/>
    </row>
    <row r="127" spans="1:8" ht="15.75" x14ac:dyDescent="0.25">
      <c r="A127" s="141" t="s">
        <v>2</v>
      </c>
      <c r="B127" s="107">
        <f>C127+E127</f>
        <v>2705.76</v>
      </c>
      <c r="C127" s="107">
        <v>2705.76</v>
      </c>
      <c r="D127" s="107"/>
      <c r="E127" s="107"/>
    </row>
    <row r="128" spans="1:8" ht="15.75" x14ac:dyDescent="0.25">
      <c r="A128" s="141" t="s">
        <v>10</v>
      </c>
      <c r="B128" s="107">
        <f t="shared" ref="B128:B134" si="6">C128+E128</f>
        <v>1521.57</v>
      </c>
      <c r="C128" s="107">
        <v>1521.57</v>
      </c>
      <c r="D128" s="107"/>
      <c r="E128" s="107"/>
    </row>
    <row r="129" spans="1:5" ht="15.75" x14ac:dyDescent="0.25">
      <c r="A129" s="141" t="s">
        <v>3</v>
      </c>
      <c r="B129" s="107">
        <f t="shared" si="6"/>
        <v>922.85</v>
      </c>
      <c r="C129" s="107">
        <v>922.85</v>
      </c>
      <c r="D129" s="107"/>
      <c r="E129" s="107"/>
    </row>
    <row r="130" spans="1:5" ht="15.75" x14ac:dyDescent="0.25">
      <c r="A130" s="141" t="s">
        <v>4</v>
      </c>
      <c r="B130" s="107">
        <f t="shared" si="6"/>
        <v>205.42</v>
      </c>
      <c r="C130" s="107">
        <v>205.42</v>
      </c>
      <c r="D130" s="107"/>
      <c r="E130" s="107"/>
    </row>
    <row r="131" spans="1:5" ht="15.75" x14ac:dyDescent="0.25">
      <c r="A131" s="141" t="s">
        <v>5</v>
      </c>
      <c r="B131" s="107">
        <f t="shared" si="6"/>
        <v>683.37</v>
      </c>
      <c r="C131" s="107">
        <v>683.37</v>
      </c>
      <c r="D131" s="107"/>
      <c r="E131" s="107"/>
    </row>
    <row r="132" spans="1:5" ht="15.75" x14ac:dyDescent="0.25">
      <c r="A132" s="141" t="s">
        <v>249</v>
      </c>
      <c r="B132" s="107">
        <f t="shared" si="6"/>
        <v>342.06</v>
      </c>
      <c r="C132" s="107">
        <v>342.06</v>
      </c>
      <c r="D132" s="107"/>
      <c r="E132" s="107"/>
    </row>
    <row r="133" spans="1:5" ht="31.5" x14ac:dyDescent="0.25">
      <c r="A133" s="111" t="s">
        <v>18</v>
      </c>
      <c r="B133" s="107">
        <f t="shared" si="6"/>
        <v>1902.26</v>
      </c>
      <c r="C133" s="107">
        <v>1902.26</v>
      </c>
      <c r="D133" s="107"/>
      <c r="E133" s="107"/>
    </row>
    <row r="134" spans="1:5" ht="15.75" x14ac:dyDescent="0.25">
      <c r="A134" s="141" t="s">
        <v>14</v>
      </c>
      <c r="B134" s="107">
        <f t="shared" si="6"/>
        <v>487.73</v>
      </c>
      <c r="C134" s="107">
        <v>487.73</v>
      </c>
      <c r="D134" s="107"/>
      <c r="E134" s="107"/>
    </row>
    <row r="135" spans="1:5" ht="21" customHeight="1" x14ac:dyDescent="0.25">
      <c r="A135" s="114" t="s">
        <v>245</v>
      </c>
      <c r="B135" s="127">
        <f>SUM(B127:B134)</f>
        <v>8771.02</v>
      </c>
      <c r="C135" s="127">
        <f>SUM(C127:C134)</f>
        <v>8771.02</v>
      </c>
      <c r="D135" s="127"/>
      <c r="E135" s="107"/>
    </row>
    <row r="136" spans="1:5" ht="24.75" customHeight="1" x14ac:dyDescent="0.25">
      <c r="A136" s="170" t="s">
        <v>258</v>
      </c>
      <c r="B136" s="107"/>
      <c r="C136" s="107"/>
      <c r="D136" s="107"/>
      <c r="E136" s="107"/>
    </row>
    <row r="137" spans="1:5" ht="15.75" x14ac:dyDescent="0.25">
      <c r="A137" s="141" t="s">
        <v>279</v>
      </c>
      <c r="B137" s="128">
        <f>C137+E137</f>
        <v>13012.79</v>
      </c>
      <c r="C137" s="128">
        <v>13012.79</v>
      </c>
      <c r="D137" s="107"/>
      <c r="E137" s="107"/>
    </row>
    <row r="138" spans="1:5" ht="15.75" x14ac:dyDescent="0.25">
      <c r="A138" s="114" t="s">
        <v>237</v>
      </c>
      <c r="B138" s="127">
        <f>B137</f>
        <v>13012.79</v>
      </c>
      <c r="C138" s="127">
        <f>C137</f>
        <v>13012.79</v>
      </c>
      <c r="D138" s="127"/>
      <c r="E138" s="107"/>
    </row>
    <row r="139" spans="1:5" ht="34.5" customHeight="1" x14ac:dyDescent="0.25">
      <c r="A139" s="170" t="s">
        <v>136</v>
      </c>
      <c r="B139" s="107"/>
      <c r="C139" s="107"/>
      <c r="D139" s="107"/>
      <c r="E139" s="107"/>
    </row>
    <row r="140" spans="1:5" ht="15.75" x14ac:dyDescent="0.25">
      <c r="A140" s="111" t="s">
        <v>17</v>
      </c>
      <c r="B140" s="129">
        <f t="shared" ref="B140:B188" si="7">C140+E140</f>
        <v>474.14</v>
      </c>
      <c r="C140" s="129">
        <v>474.14</v>
      </c>
      <c r="D140" s="107"/>
      <c r="E140" s="107"/>
    </row>
    <row r="141" spans="1:5" ht="15.75" x14ac:dyDescent="0.25">
      <c r="A141" s="111" t="s">
        <v>43</v>
      </c>
      <c r="B141" s="129">
        <f t="shared" si="7"/>
        <v>1792.92</v>
      </c>
      <c r="C141" s="129">
        <v>1792.92</v>
      </c>
      <c r="D141" s="107"/>
      <c r="E141" s="107"/>
    </row>
    <row r="142" spans="1:5" ht="15.75" x14ac:dyDescent="0.25">
      <c r="A142" s="111" t="s">
        <v>42</v>
      </c>
      <c r="B142" s="129">
        <f t="shared" si="7"/>
        <v>584.85</v>
      </c>
      <c r="C142" s="129">
        <v>584.85</v>
      </c>
      <c r="D142" s="107"/>
      <c r="E142" s="107"/>
    </row>
    <row r="143" spans="1:5" ht="15.75" x14ac:dyDescent="0.25">
      <c r="A143" s="111" t="s">
        <v>44</v>
      </c>
      <c r="B143" s="129">
        <f t="shared" si="7"/>
        <v>809.01</v>
      </c>
      <c r="C143" s="129">
        <v>809.01</v>
      </c>
      <c r="D143" s="107"/>
      <c r="E143" s="107"/>
    </row>
    <row r="144" spans="1:5" ht="15.75" x14ac:dyDescent="0.25">
      <c r="A144" s="111" t="s">
        <v>46</v>
      </c>
      <c r="B144" s="129">
        <f t="shared" si="7"/>
        <v>387.9</v>
      </c>
      <c r="C144" s="129">
        <v>387.9</v>
      </c>
      <c r="D144" s="107"/>
      <c r="E144" s="107"/>
    </row>
    <row r="145" spans="1:6" ht="15.75" x14ac:dyDescent="0.25">
      <c r="A145" s="111" t="s">
        <v>91</v>
      </c>
      <c r="B145" s="129">
        <f t="shared" si="7"/>
        <v>231.87</v>
      </c>
      <c r="C145" s="129">
        <v>231.87</v>
      </c>
      <c r="D145" s="107"/>
      <c r="E145" s="107"/>
    </row>
    <row r="146" spans="1:6" ht="15.75" x14ac:dyDescent="0.25">
      <c r="A146" s="111" t="s">
        <v>45</v>
      </c>
      <c r="B146" s="129">
        <f t="shared" si="7"/>
        <v>1494.88</v>
      </c>
      <c r="C146" s="129">
        <v>1494.88</v>
      </c>
      <c r="D146" s="107"/>
      <c r="E146" s="107"/>
      <c r="F146" s="33"/>
    </row>
    <row r="147" spans="1:6" ht="15.75" x14ac:dyDescent="0.25">
      <c r="A147" s="111" t="s">
        <v>47</v>
      </c>
      <c r="B147" s="129">
        <f t="shared" si="7"/>
        <v>707.72</v>
      </c>
      <c r="C147" s="129">
        <v>707.72</v>
      </c>
      <c r="D147" s="107"/>
      <c r="E147" s="107"/>
    </row>
    <row r="148" spans="1:6" ht="15.75" x14ac:dyDescent="0.25">
      <c r="A148" s="111" t="s">
        <v>52</v>
      </c>
      <c r="B148" s="129">
        <f t="shared" si="7"/>
        <v>369.94</v>
      </c>
      <c r="C148" s="129">
        <v>369.94</v>
      </c>
      <c r="D148" s="107"/>
      <c r="E148" s="107"/>
    </row>
    <row r="149" spans="1:6" ht="15.75" x14ac:dyDescent="0.25">
      <c r="A149" s="111" t="s">
        <v>55</v>
      </c>
      <c r="B149" s="129">
        <f t="shared" si="7"/>
        <v>654.17999999999995</v>
      </c>
      <c r="C149" s="129">
        <v>654.17999999999995</v>
      </c>
      <c r="D149" s="107"/>
      <c r="E149" s="107"/>
    </row>
    <row r="150" spans="1:6" ht="15.75" x14ac:dyDescent="0.25">
      <c r="A150" s="111" t="s">
        <v>79</v>
      </c>
      <c r="B150" s="129">
        <f t="shared" si="7"/>
        <v>996.39</v>
      </c>
      <c r="C150" s="129">
        <v>996.39</v>
      </c>
      <c r="D150" s="107"/>
      <c r="E150" s="107"/>
    </row>
    <row r="151" spans="1:6" ht="15.75" x14ac:dyDescent="0.25">
      <c r="A151" s="111" t="s">
        <v>60</v>
      </c>
      <c r="B151" s="129">
        <f t="shared" si="7"/>
        <v>497.13</v>
      </c>
      <c r="C151" s="129">
        <v>497.13</v>
      </c>
      <c r="D151" s="107"/>
      <c r="E151" s="107"/>
    </row>
    <row r="152" spans="1:6" ht="15.75" x14ac:dyDescent="0.25">
      <c r="A152" s="111" t="s">
        <v>61</v>
      </c>
      <c r="B152" s="129">
        <f t="shared" si="7"/>
        <v>958.7</v>
      </c>
      <c r="C152" s="129">
        <v>958.7</v>
      </c>
      <c r="D152" s="107"/>
      <c r="E152" s="107"/>
    </row>
    <row r="153" spans="1:6" ht="15.75" x14ac:dyDescent="0.25">
      <c r="A153" s="111" t="s">
        <v>63</v>
      </c>
      <c r="B153" s="129">
        <f t="shared" si="7"/>
        <v>919.39</v>
      </c>
      <c r="C153" s="129">
        <v>919.39</v>
      </c>
      <c r="D153" s="107"/>
      <c r="E153" s="107"/>
    </row>
    <row r="154" spans="1:6" ht="15.75" x14ac:dyDescent="0.25">
      <c r="A154" s="111" t="s">
        <v>49</v>
      </c>
      <c r="B154" s="129">
        <f t="shared" si="7"/>
        <v>395.02</v>
      </c>
      <c r="C154" s="129">
        <v>395.02</v>
      </c>
      <c r="D154" s="107"/>
      <c r="E154" s="107"/>
    </row>
    <row r="155" spans="1:6" ht="15.75" x14ac:dyDescent="0.25">
      <c r="A155" s="111" t="s">
        <v>65</v>
      </c>
      <c r="B155" s="129">
        <f t="shared" si="7"/>
        <v>808.97</v>
      </c>
      <c r="C155" s="129">
        <v>808.97</v>
      </c>
      <c r="D155" s="107"/>
      <c r="E155" s="107"/>
    </row>
    <row r="156" spans="1:6" ht="15.75" x14ac:dyDescent="0.25">
      <c r="A156" s="111" t="s">
        <v>48</v>
      </c>
      <c r="B156" s="129">
        <f t="shared" si="7"/>
        <v>303.79000000000002</v>
      </c>
      <c r="C156" s="129">
        <v>303.79000000000002</v>
      </c>
      <c r="D156" s="107"/>
      <c r="E156" s="107"/>
    </row>
    <row r="157" spans="1:6" ht="15.75" x14ac:dyDescent="0.25">
      <c r="A157" s="111" t="s">
        <v>50</v>
      </c>
      <c r="B157" s="129">
        <f t="shared" si="7"/>
        <v>959.65</v>
      </c>
      <c r="C157" s="129">
        <v>959.65</v>
      </c>
      <c r="D157" s="107"/>
      <c r="E157" s="107"/>
    </row>
    <row r="158" spans="1:6" ht="15.75" x14ac:dyDescent="0.25">
      <c r="A158" s="111" t="s">
        <v>53</v>
      </c>
      <c r="B158" s="129">
        <f t="shared" si="7"/>
        <v>1512.43</v>
      </c>
      <c r="C158" s="129">
        <v>1512.43</v>
      </c>
      <c r="D158" s="107"/>
      <c r="E158" s="107"/>
    </row>
    <row r="159" spans="1:6" ht="15.75" x14ac:dyDescent="0.25">
      <c r="A159" s="111" t="s">
        <v>54</v>
      </c>
      <c r="B159" s="129">
        <f t="shared" si="7"/>
        <v>662.89</v>
      </c>
      <c r="C159" s="129">
        <v>662.89</v>
      </c>
      <c r="D159" s="107"/>
      <c r="E159" s="107"/>
    </row>
    <row r="160" spans="1:6" ht="15.75" x14ac:dyDescent="0.25">
      <c r="A160" s="111" t="s">
        <v>56</v>
      </c>
      <c r="B160" s="129">
        <f t="shared" si="7"/>
        <v>476.41</v>
      </c>
      <c r="C160" s="129">
        <v>476.41</v>
      </c>
      <c r="D160" s="107"/>
      <c r="E160" s="107"/>
    </row>
    <row r="161" spans="1:5" ht="15.75" x14ac:dyDescent="0.25">
      <c r="A161" s="111" t="s">
        <v>57</v>
      </c>
      <c r="B161" s="129">
        <f t="shared" si="7"/>
        <v>553.04999999999995</v>
      </c>
      <c r="C161" s="129">
        <v>553.04999999999995</v>
      </c>
      <c r="D161" s="107"/>
      <c r="E161" s="107"/>
    </row>
    <row r="162" spans="1:5" ht="15.75" x14ac:dyDescent="0.25">
      <c r="A162" s="111" t="s">
        <v>58</v>
      </c>
      <c r="B162" s="129">
        <f t="shared" si="7"/>
        <v>741.37</v>
      </c>
      <c r="C162" s="129">
        <v>741.37</v>
      </c>
      <c r="D162" s="107"/>
      <c r="E162" s="107"/>
    </row>
    <row r="163" spans="1:5" ht="15.75" x14ac:dyDescent="0.25">
      <c r="A163" s="111" t="s">
        <v>59</v>
      </c>
      <c r="B163" s="129">
        <f t="shared" si="7"/>
        <v>900.26</v>
      </c>
      <c r="C163" s="129">
        <v>900.26</v>
      </c>
      <c r="D163" s="107"/>
      <c r="E163" s="107"/>
    </row>
    <row r="164" spans="1:5" ht="15.75" x14ac:dyDescent="0.25">
      <c r="A164" s="111" t="s">
        <v>64</v>
      </c>
      <c r="B164" s="129">
        <f t="shared" si="7"/>
        <v>657.87</v>
      </c>
      <c r="C164" s="129">
        <v>657.87</v>
      </c>
      <c r="D164" s="107"/>
      <c r="E164" s="107"/>
    </row>
    <row r="165" spans="1:5" ht="15.75" x14ac:dyDescent="0.25">
      <c r="A165" s="111" t="s">
        <v>62</v>
      </c>
      <c r="B165" s="129">
        <f t="shared" si="7"/>
        <v>1234.6500000000001</v>
      </c>
      <c r="C165" s="129">
        <v>1234.6500000000001</v>
      </c>
      <c r="D165" s="107"/>
      <c r="E165" s="107"/>
    </row>
    <row r="166" spans="1:5" ht="15.75" x14ac:dyDescent="0.25">
      <c r="A166" s="111" t="s">
        <v>66</v>
      </c>
      <c r="B166" s="129">
        <f t="shared" si="7"/>
        <v>945.44</v>
      </c>
      <c r="C166" s="129">
        <v>945.44</v>
      </c>
      <c r="D166" s="107"/>
      <c r="E166" s="107"/>
    </row>
    <row r="167" spans="1:5" ht="15.75" x14ac:dyDescent="0.25">
      <c r="A167" s="111" t="s">
        <v>230</v>
      </c>
      <c r="B167" s="129">
        <f t="shared" si="7"/>
        <v>143.21</v>
      </c>
      <c r="C167" s="129">
        <v>143.21</v>
      </c>
      <c r="D167" s="107"/>
      <c r="E167" s="107"/>
    </row>
    <row r="168" spans="1:5" ht="15.75" x14ac:dyDescent="0.25">
      <c r="A168" s="111" t="s">
        <v>86</v>
      </c>
      <c r="B168" s="129">
        <f t="shared" si="7"/>
        <v>1452.16</v>
      </c>
      <c r="C168" s="129">
        <v>1452.16</v>
      </c>
      <c r="D168" s="107"/>
      <c r="E168" s="107"/>
    </row>
    <row r="169" spans="1:5" ht="15.75" x14ac:dyDescent="0.25">
      <c r="A169" s="111" t="s">
        <v>87</v>
      </c>
      <c r="B169" s="129">
        <f t="shared" si="7"/>
        <v>2253.77</v>
      </c>
      <c r="C169" s="129">
        <v>2253.77</v>
      </c>
      <c r="D169" s="107"/>
      <c r="E169" s="107"/>
    </row>
    <row r="170" spans="1:5" ht="15.75" x14ac:dyDescent="0.25">
      <c r="A170" s="111" t="s">
        <v>88</v>
      </c>
      <c r="B170" s="129">
        <f t="shared" si="7"/>
        <v>947.82</v>
      </c>
      <c r="C170" s="129">
        <v>947.82</v>
      </c>
      <c r="D170" s="107"/>
      <c r="E170" s="107"/>
    </row>
    <row r="171" spans="1:5" ht="15.75" x14ac:dyDescent="0.25">
      <c r="A171" s="111" t="s">
        <v>35</v>
      </c>
      <c r="B171" s="129">
        <f t="shared" si="7"/>
        <v>2142.16</v>
      </c>
      <c r="C171" s="130">
        <v>2142.16</v>
      </c>
      <c r="D171" s="107"/>
      <c r="E171" s="107"/>
    </row>
    <row r="172" spans="1:5" ht="15.75" x14ac:dyDescent="0.25">
      <c r="A172" s="111" t="s">
        <v>223</v>
      </c>
      <c r="B172" s="129">
        <f t="shared" si="7"/>
        <v>3208.04</v>
      </c>
      <c r="C172" s="130">
        <v>3208.04</v>
      </c>
      <c r="D172" s="107"/>
      <c r="E172" s="107"/>
    </row>
    <row r="173" spans="1:5" ht="15.75" x14ac:dyDescent="0.25">
      <c r="A173" s="111" t="s">
        <v>218</v>
      </c>
      <c r="B173" s="129">
        <f t="shared" si="7"/>
        <v>3144.7</v>
      </c>
      <c r="C173" s="129">
        <v>3144.7</v>
      </c>
      <c r="D173" s="107"/>
      <c r="E173" s="107"/>
    </row>
    <row r="174" spans="1:5" ht="15.75" x14ac:dyDescent="0.25">
      <c r="A174" s="111" t="s">
        <v>238</v>
      </c>
      <c r="B174" s="129">
        <f t="shared" si="7"/>
        <v>629.62</v>
      </c>
      <c r="C174" s="129">
        <v>629.62</v>
      </c>
      <c r="D174" s="107"/>
      <c r="E174" s="107"/>
    </row>
    <row r="175" spans="1:5" ht="15.75" x14ac:dyDescent="0.25">
      <c r="A175" s="111" t="s">
        <v>76</v>
      </c>
      <c r="B175" s="129">
        <f t="shared" si="7"/>
        <v>737.28</v>
      </c>
      <c r="C175" s="129">
        <v>737.28</v>
      </c>
      <c r="D175" s="107"/>
      <c r="E175" s="107"/>
    </row>
    <row r="176" spans="1:5" ht="15.75" x14ac:dyDescent="0.25">
      <c r="A176" s="111" t="s">
        <v>67</v>
      </c>
      <c r="B176" s="129">
        <f t="shared" si="7"/>
        <v>1365.61</v>
      </c>
      <c r="C176" s="129">
        <v>1365.61</v>
      </c>
      <c r="D176" s="107"/>
      <c r="E176" s="107"/>
    </row>
    <row r="177" spans="1:5" ht="15.75" x14ac:dyDescent="0.25">
      <c r="A177" s="111" t="s">
        <v>89</v>
      </c>
      <c r="B177" s="129">
        <f t="shared" si="7"/>
        <v>1952.77</v>
      </c>
      <c r="C177" s="129">
        <v>1952.77</v>
      </c>
      <c r="D177" s="107"/>
      <c r="E177" s="107"/>
    </row>
    <row r="178" spans="1:5" ht="15.75" x14ac:dyDescent="0.25">
      <c r="A178" s="111" t="s">
        <v>219</v>
      </c>
      <c r="B178" s="129">
        <f t="shared" si="7"/>
        <v>869.05</v>
      </c>
      <c r="C178" s="129">
        <v>869.05</v>
      </c>
      <c r="D178" s="107"/>
      <c r="E178" s="107"/>
    </row>
    <row r="179" spans="1:5" ht="15.75" x14ac:dyDescent="0.25">
      <c r="A179" s="111" t="s">
        <v>94</v>
      </c>
      <c r="B179" s="129">
        <f t="shared" si="7"/>
        <v>1011.84</v>
      </c>
      <c r="C179" s="129">
        <v>1011.84</v>
      </c>
      <c r="D179" s="107"/>
      <c r="E179" s="107"/>
    </row>
    <row r="180" spans="1:5" ht="15.75" x14ac:dyDescent="0.25">
      <c r="A180" s="2" t="s">
        <v>152</v>
      </c>
      <c r="B180" s="129">
        <f t="shared" si="7"/>
        <v>2335.0500000000002</v>
      </c>
      <c r="C180" s="129">
        <v>2335.0500000000002</v>
      </c>
      <c r="D180" s="107"/>
      <c r="E180" s="107"/>
    </row>
    <row r="181" spans="1:5" ht="15.75" x14ac:dyDescent="0.25">
      <c r="A181" s="111" t="s">
        <v>80</v>
      </c>
      <c r="B181" s="129">
        <f t="shared" si="7"/>
        <v>2996.13</v>
      </c>
      <c r="C181" s="129">
        <v>2996.13</v>
      </c>
      <c r="D181" s="107"/>
      <c r="E181" s="107"/>
    </row>
    <row r="182" spans="1:5" ht="15.75" x14ac:dyDescent="0.25">
      <c r="A182" s="111" t="s">
        <v>7</v>
      </c>
      <c r="B182" s="129">
        <f t="shared" si="7"/>
        <v>180.69</v>
      </c>
      <c r="C182" s="129">
        <v>180.69</v>
      </c>
      <c r="D182" s="107"/>
      <c r="E182" s="107"/>
    </row>
    <row r="183" spans="1:5" ht="15.75" x14ac:dyDescent="0.25">
      <c r="A183" s="111" t="s">
        <v>140</v>
      </c>
      <c r="B183" s="129">
        <f t="shared" si="7"/>
        <v>468.96</v>
      </c>
      <c r="C183" s="129">
        <v>468.96</v>
      </c>
      <c r="D183" s="107"/>
      <c r="E183" s="107"/>
    </row>
    <row r="184" spans="1:5" ht="15.75" x14ac:dyDescent="0.25">
      <c r="A184" s="111" t="s">
        <v>11</v>
      </c>
      <c r="B184" s="129">
        <f t="shared" si="7"/>
        <v>1798.81</v>
      </c>
      <c r="C184" s="129">
        <v>1798.81</v>
      </c>
      <c r="D184" s="107"/>
      <c r="E184" s="107"/>
    </row>
    <row r="185" spans="1:5" ht="15.75" x14ac:dyDescent="0.25">
      <c r="A185" s="111" t="s">
        <v>8</v>
      </c>
      <c r="B185" s="129">
        <f t="shared" si="7"/>
        <v>1286.3599999999999</v>
      </c>
      <c r="C185" s="129">
        <v>1286.3599999999999</v>
      </c>
      <c r="D185" s="107"/>
      <c r="E185" s="107"/>
    </row>
    <row r="186" spans="1:5" ht="15.75" x14ac:dyDescent="0.25">
      <c r="A186" s="111" t="s">
        <v>251</v>
      </c>
      <c r="B186" s="129">
        <f t="shared" si="7"/>
        <v>80.63</v>
      </c>
      <c r="C186" s="107">
        <v>80.63</v>
      </c>
      <c r="D186" s="107"/>
      <c r="E186" s="107"/>
    </row>
    <row r="187" spans="1:5" ht="15.75" x14ac:dyDescent="0.25">
      <c r="A187" s="111" t="s">
        <v>15</v>
      </c>
      <c r="B187" s="129">
        <f t="shared" si="7"/>
        <v>788.14</v>
      </c>
      <c r="C187" s="107">
        <v>788.14</v>
      </c>
      <c r="D187" s="107"/>
      <c r="E187" s="107"/>
    </row>
    <row r="188" spans="1:5" ht="15.75" x14ac:dyDescent="0.25">
      <c r="A188" s="111" t="s">
        <v>137</v>
      </c>
      <c r="B188" s="129">
        <f t="shared" si="7"/>
        <v>362.09</v>
      </c>
      <c r="C188" s="107">
        <v>362.09</v>
      </c>
      <c r="D188" s="107"/>
      <c r="E188" s="107"/>
    </row>
    <row r="189" spans="1:5" ht="15.75" x14ac:dyDescent="0.25">
      <c r="A189" s="114" t="s">
        <v>239</v>
      </c>
      <c r="B189" s="127">
        <f>SUM(B140:B188)</f>
        <v>51185.709999999985</v>
      </c>
      <c r="C189" s="127">
        <f>SUM(C140:C188)</f>
        <v>51185.709999999985</v>
      </c>
      <c r="D189" s="127"/>
      <c r="E189" s="107"/>
    </row>
    <row r="190" spans="1:5" ht="36" customHeight="1" x14ac:dyDescent="0.25">
      <c r="A190" s="170" t="s">
        <v>138</v>
      </c>
      <c r="B190" s="216"/>
      <c r="C190" s="216"/>
      <c r="D190" s="216"/>
      <c r="E190" s="216"/>
    </row>
    <row r="191" spans="1:5" ht="31.5" x14ac:dyDescent="0.25">
      <c r="A191" s="111" t="s">
        <v>139</v>
      </c>
      <c r="B191" s="107">
        <f>C191+E191</f>
        <v>214511.38</v>
      </c>
      <c r="C191" s="107">
        <v>214511.38</v>
      </c>
      <c r="D191" s="107"/>
      <c r="E191" s="216"/>
    </row>
    <row r="192" spans="1:5" ht="15.75" x14ac:dyDescent="0.25">
      <c r="A192" s="141" t="s">
        <v>6</v>
      </c>
      <c r="B192" s="107">
        <f t="shared" ref="B192:B193" si="8">C192+E192</f>
        <v>25590.3</v>
      </c>
      <c r="C192" s="172">
        <v>25590.3</v>
      </c>
      <c r="D192" s="107"/>
      <c r="E192" s="216"/>
    </row>
    <row r="193" spans="1:5" ht="15.75" x14ac:dyDescent="0.25">
      <c r="A193" s="141" t="s">
        <v>16</v>
      </c>
      <c r="B193" s="107">
        <f t="shared" si="8"/>
        <v>3338.67</v>
      </c>
      <c r="C193" s="174">
        <v>3338.67</v>
      </c>
      <c r="D193" s="107"/>
      <c r="E193" s="216"/>
    </row>
    <row r="194" spans="1:5" ht="15.75" x14ac:dyDescent="0.25">
      <c r="A194" s="114" t="s">
        <v>240</v>
      </c>
      <c r="B194" s="127">
        <f>B191+B192+B193</f>
        <v>243440.35</v>
      </c>
      <c r="C194" s="127">
        <f>C191+C192+C193</f>
        <v>243440.35</v>
      </c>
      <c r="D194" s="107"/>
      <c r="E194" s="216"/>
    </row>
    <row r="195" spans="1:5" ht="24" customHeight="1" x14ac:dyDescent="0.25">
      <c r="A195" s="114" t="s">
        <v>246</v>
      </c>
      <c r="B195" s="127">
        <f>B122++B125+B135+B138+B189+B194</f>
        <v>382745.3</v>
      </c>
      <c r="C195" s="127">
        <f>C122++C125+C135+C138+C189+C194</f>
        <v>382745.3</v>
      </c>
      <c r="D195" s="127"/>
      <c r="E195" s="127"/>
    </row>
    <row r="197" spans="1:5" ht="14.25" x14ac:dyDescent="0.2">
      <c r="A197" s="312" t="s">
        <v>285</v>
      </c>
      <c r="B197" s="312"/>
      <c r="C197" s="312"/>
      <c r="D197" s="312"/>
      <c r="E197" s="312"/>
    </row>
    <row r="198" spans="1:5" ht="14.25" x14ac:dyDescent="0.2">
      <c r="A198" s="177"/>
      <c r="B198" s="177"/>
      <c r="C198" s="177"/>
      <c r="D198" s="177"/>
      <c r="E198" s="177"/>
    </row>
    <row r="199" spans="1:5" ht="15" x14ac:dyDescent="0.2">
      <c r="A199" s="304" t="s">
        <v>125</v>
      </c>
      <c r="B199" s="304" t="s">
        <v>126</v>
      </c>
      <c r="C199" s="303" t="s">
        <v>127</v>
      </c>
      <c r="D199" s="308"/>
      <c r="E199" s="94"/>
    </row>
    <row r="200" spans="1:5" ht="15.75" x14ac:dyDescent="0.2">
      <c r="A200" s="306"/>
      <c r="B200" s="306"/>
      <c r="C200" s="309" t="s">
        <v>128</v>
      </c>
      <c r="D200" s="301"/>
      <c r="E200" s="310" t="s">
        <v>143</v>
      </c>
    </row>
    <row r="201" spans="1:5" ht="45.75" customHeight="1" x14ac:dyDescent="0.2">
      <c r="A201" s="307"/>
      <c r="B201" s="307"/>
      <c r="C201" s="95" t="s">
        <v>129</v>
      </c>
      <c r="D201" s="96" t="s">
        <v>121</v>
      </c>
      <c r="E201" s="311"/>
    </row>
    <row r="202" spans="1:5" ht="28.5" x14ac:dyDescent="0.25">
      <c r="A202" s="136" t="s">
        <v>162</v>
      </c>
      <c r="B202" s="170"/>
      <c r="C202" s="178"/>
      <c r="D202" s="179"/>
      <c r="E202" s="101"/>
    </row>
    <row r="203" spans="1:5" ht="18" customHeight="1" x14ac:dyDescent="0.25">
      <c r="A203" s="102" t="s">
        <v>130</v>
      </c>
      <c r="B203" s="219">
        <f>C203+E203</f>
        <v>6495936.25</v>
      </c>
      <c r="C203" s="238">
        <v>1002700</v>
      </c>
      <c r="D203" s="176"/>
      <c r="E203" s="176">
        <v>5493236.25</v>
      </c>
    </row>
    <row r="204" spans="1:5" ht="18.75" customHeight="1" x14ac:dyDescent="0.25">
      <c r="A204" s="2" t="s">
        <v>241</v>
      </c>
      <c r="B204" s="100">
        <f>B203</f>
        <v>6495936.25</v>
      </c>
      <c r="C204" s="100">
        <f>C203</f>
        <v>1002700</v>
      </c>
      <c r="D204" s="98"/>
      <c r="E204" s="100">
        <f>E203</f>
        <v>5493236.25</v>
      </c>
    </row>
    <row r="205" spans="1:5" x14ac:dyDescent="0.2">
      <c r="A205" s="33"/>
    </row>
  </sheetData>
  <mergeCells count="17">
    <mergeCell ref="A197:E197"/>
    <mergeCell ref="A199:A201"/>
    <mergeCell ref="B199:B201"/>
    <mergeCell ref="C199:D199"/>
    <mergeCell ref="C200:D200"/>
    <mergeCell ref="E200:E201"/>
    <mergeCell ref="A10:E10"/>
    <mergeCell ref="A115:A117"/>
    <mergeCell ref="B115:B117"/>
    <mergeCell ref="C115:D115"/>
    <mergeCell ref="C116:D116"/>
    <mergeCell ref="E116:E117"/>
    <mergeCell ref="A12:A14"/>
    <mergeCell ref="B12:B14"/>
    <mergeCell ref="C12:D12"/>
    <mergeCell ref="C13:D13"/>
    <mergeCell ref="E13:E14"/>
  </mergeCells>
  <pageMargins left="0.70866141732283472" right="0.59055118110236227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6</vt:i4>
      </vt:variant>
    </vt:vector>
  </HeadingPairs>
  <TitlesOfParts>
    <vt:vector size="10" baseType="lpstr">
      <vt:lpstr>1priedas</vt:lpstr>
      <vt:lpstr>2 priedas</vt:lpstr>
      <vt:lpstr>3 priedas</vt:lpstr>
      <vt:lpstr>4 priedas</vt:lpstr>
      <vt:lpstr>'2 priedas'!Print_Area</vt:lpstr>
      <vt:lpstr>'4 priedas'!Print_Area</vt:lpstr>
      <vt:lpstr>'1priedas'!Print_Titles</vt:lpstr>
      <vt:lpstr>'2 priedas'!Print_Titles</vt:lpstr>
      <vt:lpstr>'3 priedas'!Print_Titles</vt:lpstr>
      <vt:lpstr>'4 priedas'!Print_Titles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Daiva Breivienė</cp:lastModifiedBy>
  <cp:lastPrinted>2020-02-18T13:19:36Z</cp:lastPrinted>
  <dcterms:created xsi:type="dcterms:W3CDTF">2005-12-13T07:19:10Z</dcterms:created>
  <dcterms:modified xsi:type="dcterms:W3CDTF">2020-02-18T13:20:12Z</dcterms:modified>
</cp:coreProperties>
</file>