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s3\Downloads\sprend 32\"/>
    </mc:Choice>
  </mc:AlternateContent>
  <xr:revisionPtr revIDLastSave="0" documentId="8_{21CD6F37-5492-49FA-9B01-579470A8CD64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1 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 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81029"/>
</workbook>
</file>

<file path=xl/calcChain.xml><?xml version="1.0" encoding="utf-8"?>
<calcChain xmlns="http://schemas.openxmlformats.org/spreadsheetml/2006/main">
  <c r="C383" i="22" l="1"/>
  <c r="D383" i="22"/>
  <c r="E383" i="22"/>
  <c r="C384" i="22"/>
  <c r="E384" i="22"/>
  <c r="E448" i="22" s="1"/>
  <c r="B384" i="22" l="1"/>
  <c r="E443" i="22" l="1"/>
  <c r="C351" i="22"/>
  <c r="D351" i="22"/>
  <c r="B351" i="22"/>
  <c r="C340" i="22"/>
  <c r="D340" i="22"/>
  <c r="B340" i="22"/>
  <c r="C345" i="22"/>
  <c r="D345" i="22"/>
  <c r="B345" i="22"/>
  <c r="C335" i="22"/>
  <c r="D335" i="22"/>
  <c r="B335" i="22"/>
  <c r="C272" i="22"/>
  <c r="D272" i="22"/>
  <c r="E272" i="22"/>
  <c r="B272" i="22"/>
  <c r="C330" i="22"/>
  <c r="D330" i="22"/>
  <c r="E330" i="22"/>
  <c r="B330" i="22"/>
  <c r="B325" i="22"/>
  <c r="C325" i="22"/>
  <c r="D325" i="22"/>
  <c r="C320" i="22"/>
  <c r="D320" i="22"/>
  <c r="E320" i="22"/>
  <c r="B320" i="22"/>
  <c r="C315" i="22"/>
  <c r="D315" i="22"/>
  <c r="E315" i="22"/>
  <c r="B315" i="22"/>
  <c r="C310" i="22"/>
  <c r="D310" i="22"/>
  <c r="E310" i="22"/>
  <c r="B310" i="22"/>
  <c r="C304" i="22"/>
  <c r="D304" i="22"/>
  <c r="E304" i="22"/>
  <c r="B304" i="22"/>
  <c r="C299" i="22"/>
  <c r="B299" i="22"/>
  <c r="D299" i="22"/>
  <c r="C293" i="22"/>
  <c r="D293" i="22"/>
  <c r="B293" i="22"/>
  <c r="C288" i="22"/>
  <c r="D288" i="22"/>
  <c r="B288" i="22"/>
  <c r="C283" i="22"/>
  <c r="D283" i="22"/>
  <c r="B283" i="22"/>
  <c r="C278" i="22"/>
  <c r="D278" i="22"/>
  <c r="E278" i="22"/>
  <c r="B278" i="22"/>
  <c r="B267" i="22" l="1"/>
  <c r="B262" i="22"/>
  <c r="C267" i="22"/>
  <c r="B257" i="22"/>
  <c r="C262" i="22"/>
  <c r="D262" i="22"/>
  <c r="C257" i="22"/>
  <c r="D257" i="22"/>
  <c r="E257" i="22"/>
  <c r="C252" i="22"/>
  <c r="D252" i="22"/>
  <c r="E252" i="22"/>
  <c r="B252" i="22"/>
  <c r="C247" i="22"/>
  <c r="D247" i="22"/>
  <c r="E247" i="22"/>
  <c r="B247" i="22"/>
  <c r="D438" i="22" l="1"/>
  <c r="C41" i="22" l="1"/>
  <c r="E41" i="22"/>
  <c r="C17" i="25" l="1"/>
  <c r="D17" i="25"/>
  <c r="B437" i="22" l="1"/>
  <c r="B424" i="22"/>
  <c r="C424" i="22"/>
  <c r="D424" i="22"/>
  <c r="C393" i="22"/>
  <c r="B393" i="22"/>
  <c r="D371" i="22"/>
  <c r="C371" i="22"/>
  <c r="B371" i="22"/>
  <c r="E368" i="22"/>
  <c r="D368" i="22"/>
  <c r="C368" i="22"/>
  <c r="B368" i="22"/>
  <c r="D365" i="22"/>
  <c r="C365" i="22"/>
  <c r="B365" i="22"/>
  <c r="E361" i="22"/>
  <c r="D361" i="22"/>
  <c r="C361" i="22"/>
  <c r="B361" i="22"/>
  <c r="C357" i="22"/>
  <c r="D357" i="22"/>
  <c r="E357" i="22"/>
  <c r="B357" i="22"/>
  <c r="B20" i="24"/>
  <c r="C26" i="25" l="1"/>
  <c r="E26" i="25"/>
  <c r="B16" i="25" l="1"/>
  <c r="C212" i="25"/>
  <c r="B211" i="25"/>
  <c r="B212" i="25" s="1"/>
  <c r="E125" i="25"/>
  <c r="E200" i="25" s="1"/>
  <c r="B121" i="25"/>
  <c r="B122" i="25" s="1"/>
  <c r="C122" i="25"/>
  <c r="C116" i="25"/>
  <c r="C119" i="25" s="1"/>
  <c r="C199" i="25" l="1"/>
  <c r="B198" i="25"/>
  <c r="B199" i="25" s="1"/>
  <c r="B148" i="25"/>
  <c r="B187" i="25"/>
  <c r="C196" i="25"/>
  <c r="B108" i="22" l="1"/>
  <c r="C108" i="22"/>
  <c r="B93" i="22"/>
  <c r="C93" i="22"/>
  <c r="D93" i="22"/>
  <c r="B97" i="22"/>
  <c r="C97" i="22"/>
  <c r="E10" i="22"/>
  <c r="E22" i="22"/>
  <c r="E441" i="22" s="1"/>
  <c r="B115" i="22" l="1"/>
  <c r="B113" i="22"/>
  <c r="B421" i="22"/>
  <c r="B179" i="25" l="1"/>
  <c r="B400" i="22" l="1"/>
  <c r="C397" i="22"/>
  <c r="D397" i="22"/>
  <c r="B397" i="22"/>
  <c r="C421" i="22"/>
  <c r="D421" i="22"/>
  <c r="C126" i="22"/>
  <c r="B126" i="22"/>
  <c r="C73" i="22" l="1"/>
  <c r="C446" i="22" s="1"/>
  <c r="E73" i="22"/>
  <c r="E446" i="22" s="1"/>
  <c r="C400" i="22" l="1"/>
  <c r="D400" i="22"/>
  <c r="E400" i="22"/>
  <c r="C410" i="22"/>
  <c r="D410" i="22"/>
  <c r="E410" i="22"/>
  <c r="B410" i="22"/>
  <c r="C386" i="22" l="1"/>
  <c r="D386" i="22"/>
  <c r="D449" i="22" s="1"/>
  <c r="E386" i="22"/>
  <c r="E449" i="22" s="1"/>
  <c r="B386" i="22"/>
  <c r="C377" i="22"/>
  <c r="D377" i="22"/>
  <c r="E377" i="22"/>
  <c r="B377" i="22"/>
  <c r="B114" i="22" l="1"/>
  <c r="C114" i="22"/>
  <c r="D114" i="22"/>
  <c r="D108" i="22"/>
  <c r="C105" i="22"/>
  <c r="D105" i="22"/>
  <c r="B105" i="22"/>
  <c r="C101" i="22"/>
  <c r="D101" i="22"/>
  <c r="B101" i="22"/>
  <c r="D97" i="22"/>
  <c r="E97" i="22"/>
  <c r="B81" i="22"/>
  <c r="C85" i="22"/>
  <c r="D85" i="22"/>
  <c r="B85" i="22"/>
  <c r="C89" i="22"/>
  <c r="D89" i="22"/>
  <c r="B89" i="22"/>
  <c r="C81" i="22"/>
  <c r="D81" i="22"/>
  <c r="C77" i="22"/>
  <c r="D77" i="22"/>
  <c r="B77" i="22"/>
  <c r="E187" i="22" l="1"/>
  <c r="E183" i="22"/>
  <c r="B69" i="22" l="1"/>
  <c r="B16" i="22" l="1"/>
  <c r="B13" i="22"/>
  <c r="B11" i="22"/>
  <c r="B12" i="22"/>
  <c r="C435" i="22" l="1"/>
  <c r="D435" i="22"/>
  <c r="C106" i="25" l="1"/>
  <c r="B427" i="22"/>
  <c r="C426" i="22"/>
  <c r="D426" i="22"/>
  <c r="B433" i="22"/>
  <c r="B426" i="22" l="1"/>
  <c r="B435" i="22"/>
  <c r="E103" i="25" l="1"/>
  <c r="B99" i="25"/>
  <c r="B52" i="22" l="1"/>
  <c r="B53" i="22"/>
  <c r="B19" i="22"/>
  <c r="B18" i="22"/>
  <c r="B21" i="22" l="1"/>
  <c r="B37" i="22"/>
  <c r="B118" i="22" l="1"/>
  <c r="B64" i="22"/>
  <c r="B42" i="22"/>
  <c r="B41" i="22" s="1"/>
  <c r="E23" i="25"/>
  <c r="B87" i="25" l="1"/>
  <c r="D97" i="25"/>
  <c r="C103" i="25"/>
  <c r="B37" i="25"/>
  <c r="C38" i="25"/>
  <c r="D38" i="25"/>
  <c r="E38" i="25"/>
  <c r="B102" i="25"/>
  <c r="D108" i="25" l="1"/>
  <c r="B207" i="22"/>
  <c r="C207" i="22"/>
  <c r="D207" i="22"/>
  <c r="E207" i="22"/>
  <c r="E175" i="22" l="1"/>
  <c r="E171" i="22"/>
  <c r="B385" i="22" l="1"/>
  <c r="C97" i="25" l="1"/>
  <c r="E97" i="25"/>
  <c r="B43" i="25"/>
  <c r="B95" i="25" l="1"/>
  <c r="E44" i="22" l="1"/>
  <c r="C438" i="22"/>
  <c r="B438" i="22"/>
  <c r="B449" i="22" s="1"/>
  <c r="C429" i="22"/>
  <c r="D429" i="22"/>
  <c r="B429" i="22"/>
  <c r="E406" i="22"/>
  <c r="C449" i="22" l="1"/>
  <c r="D123" i="22"/>
  <c r="C23" i="22" l="1"/>
  <c r="C448" i="22" s="1"/>
  <c r="D23" i="22"/>
  <c r="D448" i="22" s="1"/>
  <c r="B23" i="22"/>
  <c r="B448" i="22" s="1"/>
  <c r="B25" i="24" l="1"/>
  <c r="B19" i="24" l="1"/>
  <c r="B18" i="24" s="1"/>
  <c r="E43" i="22" l="1"/>
  <c r="C44" i="22" l="1"/>
  <c r="B44" i="22"/>
  <c r="B208" i="25" l="1"/>
  <c r="B195" i="25"/>
  <c r="B194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80" i="25"/>
  <c r="B181" i="25"/>
  <c r="B182" i="25"/>
  <c r="B183" i="25"/>
  <c r="B184" i="25"/>
  <c r="B185" i="25"/>
  <c r="B186" i="25"/>
  <c r="B188" i="25"/>
  <c r="B189" i="25"/>
  <c r="B190" i="25"/>
  <c r="B191" i="25"/>
  <c r="B140" i="25"/>
  <c r="B141" i="25"/>
  <c r="B142" i="25"/>
  <c r="B143" i="25"/>
  <c r="B144" i="25"/>
  <c r="B145" i="25"/>
  <c r="B146" i="25"/>
  <c r="B147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37" i="25"/>
  <c r="B134" i="25"/>
  <c r="B128" i="25"/>
  <c r="B129" i="25"/>
  <c r="B130" i="25"/>
  <c r="B131" i="25"/>
  <c r="B132" i="25"/>
  <c r="B133" i="25"/>
  <c r="B127" i="25"/>
  <c r="B124" i="25"/>
  <c r="B118" i="25"/>
  <c r="B117" i="25"/>
  <c r="B106" i="25"/>
  <c r="B105" i="25"/>
  <c r="B101" i="25"/>
  <c r="B100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8" i="25"/>
  <c r="B89" i="25"/>
  <c r="B90" i="25"/>
  <c r="B91" i="25"/>
  <c r="B92" i="25"/>
  <c r="B93" i="25"/>
  <c r="B94" i="25"/>
  <c r="B96" i="25"/>
  <c r="B40" i="25"/>
  <c r="B32" i="25"/>
  <c r="B33" i="25"/>
  <c r="B34" i="25"/>
  <c r="B35" i="25"/>
  <c r="B36" i="25"/>
  <c r="B31" i="25"/>
  <c r="B28" i="25"/>
  <c r="B25" i="25"/>
  <c r="B19" i="25"/>
  <c r="B116" i="25" l="1"/>
  <c r="B119" i="25" s="1"/>
  <c r="B38" i="25"/>
  <c r="B196" i="25"/>
  <c r="B97" i="25"/>
  <c r="B103" i="25"/>
  <c r="C209" i="25"/>
  <c r="C213" i="25" s="1"/>
  <c r="C72" i="22" l="1"/>
  <c r="E72" i="22"/>
  <c r="C43" i="22" l="1"/>
  <c r="B43" i="22"/>
  <c r="C381" i="22" l="1"/>
  <c r="D381" i="22"/>
  <c r="E381" i="22"/>
  <c r="B381" i="22"/>
  <c r="B383" i="22"/>
  <c r="E199" i="22"/>
  <c r="E191" i="22"/>
  <c r="E163" i="22"/>
  <c r="E143" i="22"/>
  <c r="C138" i="25" l="1"/>
  <c r="B138" i="25"/>
  <c r="C423" i="22" l="1"/>
  <c r="C443" i="22" s="1"/>
  <c r="D423" i="22"/>
  <c r="D443" i="22" s="1"/>
  <c r="B423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B77" i="19" l="1"/>
  <c r="C23" i="25"/>
  <c r="B23" i="25"/>
  <c r="E29" i="25"/>
  <c r="C119" i="22" l="1"/>
  <c r="D119" i="22"/>
  <c r="E119" i="22"/>
  <c r="B119" i="22"/>
  <c r="C25" i="22" l="1"/>
  <c r="D25" i="22"/>
  <c r="C374" i="22" l="1"/>
  <c r="D374" i="22"/>
  <c r="C107" i="25" l="1"/>
  <c r="B107" i="25" l="1"/>
  <c r="C41" i="25" l="1"/>
  <c r="B41" i="25"/>
  <c r="C51" i="22" l="1"/>
  <c r="E51" i="22"/>
  <c r="E54" i="22" s="1"/>
  <c r="B51" i="22"/>
  <c r="E55" i="22"/>
  <c r="B55" i="22"/>
  <c r="C56" i="22"/>
  <c r="E56" i="22"/>
  <c r="B56" i="22"/>
  <c r="C113" i="22" l="1"/>
  <c r="D113" i="22"/>
  <c r="C124" i="22" l="1"/>
  <c r="E124" i="22"/>
  <c r="B124" i="22"/>
  <c r="C123" i="22"/>
  <c r="E123" i="22"/>
  <c r="B123" i="22"/>
  <c r="B30" i="24" l="1"/>
  <c r="C21" i="22" l="1"/>
  <c r="D21" i="22"/>
  <c r="E21" i="22"/>
  <c r="E209" i="25" l="1"/>
  <c r="E213" i="25" s="1"/>
  <c r="B209" i="25"/>
  <c r="B213" i="25" s="1"/>
  <c r="C135" i="25" l="1"/>
  <c r="B135" i="25"/>
  <c r="C17" i="22" l="1"/>
  <c r="E17" i="22"/>
  <c r="B17" i="22"/>
  <c r="C10" i="22"/>
  <c r="D10" i="22"/>
  <c r="B10" i="22"/>
  <c r="C8" i="22"/>
  <c r="D8" i="22"/>
  <c r="B8" i="22"/>
  <c r="B443" i="22" l="1"/>
  <c r="C385" i="22"/>
  <c r="D385" i="22"/>
  <c r="C382" i="22"/>
  <c r="D382" i="22"/>
  <c r="E382" i="22"/>
  <c r="B382" i="22"/>
  <c r="E239" i="22"/>
  <c r="E167" i="22"/>
  <c r="E131" i="22"/>
  <c r="C34" i="22" l="1"/>
  <c r="D34" i="22"/>
  <c r="E34" i="22"/>
  <c r="B34" i="22"/>
  <c r="E25" i="22"/>
  <c r="B25" i="22"/>
  <c r="C115" i="22" l="1"/>
  <c r="D115" i="22"/>
  <c r="E115" i="22"/>
  <c r="C46" i="22" l="1"/>
  <c r="B46" i="22"/>
  <c r="B48" i="22" s="1"/>
  <c r="C48" i="22" l="1"/>
  <c r="B38" i="24"/>
  <c r="B17" i="25" l="1"/>
  <c r="C437" i="22" l="1"/>
  <c r="D437" i="22"/>
  <c r="B68" i="22" l="1"/>
  <c r="E39" i="22"/>
  <c r="C192" i="25" l="1"/>
  <c r="B192" i="25"/>
  <c r="C125" i="25" l="1"/>
  <c r="C200" i="25" s="1"/>
  <c r="B125" i="25"/>
  <c r="B200" i="25" s="1"/>
  <c r="C36" i="22"/>
  <c r="E36" i="22"/>
  <c r="E38" i="22" s="1"/>
  <c r="B36" i="22"/>
  <c r="B38" i="22" s="1"/>
  <c r="B33" i="22" l="1"/>
  <c r="B447" i="22" s="1"/>
  <c r="E33" i="22"/>
  <c r="E447" i="22" l="1"/>
  <c r="C29" i="25"/>
  <c r="B29" i="25"/>
  <c r="B26" i="25"/>
  <c r="E20" i="25"/>
  <c r="C20" i="25"/>
  <c r="C108" i="25" s="1"/>
  <c r="B20" i="25"/>
  <c r="E17" i="25"/>
  <c r="E108" i="25" s="1"/>
  <c r="B108" i="25" l="1"/>
  <c r="C77" i="19"/>
  <c r="D77" i="19"/>
  <c r="E77" i="19"/>
  <c r="C38" i="22"/>
  <c r="C159" i="22"/>
  <c r="D159" i="22"/>
  <c r="B159" i="22"/>
  <c r="C436" i="22" l="1"/>
  <c r="B436" i="22"/>
  <c r="D434" i="22"/>
  <c r="C434" i="22" l="1"/>
  <c r="C68" i="22"/>
  <c r="E68" i="22"/>
  <c r="E32" i="22" l="1"/>
  <c r="E445" i="22" s="1"/>
  <c r="B32" i="22"/>
  <c r="B445" i="22" s="1"/>
  <c r="B10" i="24" l="1"/>
  <c r="B12" i="24"/>
  <c r="B16" i="24"/>
  <c r="B34" i="24"/>
  <c r="B41" i="24"/>
  <c r="B43" i="24"/>
  <c r="E380" i="22" l="1"/>
  <c r="B29" i="24"/>
  <c r="B9" i="24"/>
  <c r="B46" i="24" s="1"/>
  <c r="B54" i="22" l="1"/>
  <c r="C54" i="22" l="1"/>
  <c r="C31" i="22"/>
  <c r="D31" i="22"/>
  <c r="C30" i="22"/>
  <c r="D30" i="22"/>
  <c r="E30" i="22"/>
  <c r="C71" i="22" l="1"/>
  <c r="B73" i="22"/>
  <c r="B446" i="22" s="1"/>
  <c r="C420" i="22"/>
  <c r="C444" i="22" s="1"/>
  <c r="D420" i="22"/>
  <c r="D444" i="22" s="1"/>
  <c r="B420" i="22"/>
  <c r="C117" i="22"/>
  <c r="B117" i="22"/>
  <c r="C63" i="22"/>
  <c r="E63" i="22"/>
  <c r="E65" i="22" s="1"/>
  <c r="B63" i="22"/>
  <c r="B65" i="22" s="1"/>
  <c r="B22" i="22"/>
  <c r="B419" i="22"/>
  <c r="C22" i="22"/>
  <c r="C419" i="22"/>
  <c r="D22" i="22"/>
  <c r="D419" i="22"/>
  <c r="E71" i="22"/>
  <c r="B71" i="22"/>
  <c r="E418" i="22"/>
  <c r="C406" i="22"/>
  <c r="C58" i="22"/>
  <c r="C75" i="22"/>
  <c r="C131" i="22"/>
  <c r="C135" i="22"/>
  <c r="C139" i="22"/>
  <c r="C143" i="22"/>
  <c r="C147" i="22"/>
  <c r="C151" i="22"/>
  <c r="C155" i="22"/>
  <c r="C163" i="22"/>
  <c r="C167" i="22"/>
  <c r="C171" i="22"/>
  <c r="C175" i="22"/>
  <c r="C179" i="22"/>
  <c r="C183" i="22"/>
  <c r="C187" i="22"/>
  <c r="C191" i="22"/>
  <c r="C195" i="22"/>
  <c r="C199" i="22"/>
  <c r="C203" i="22"/>
  <c r="C211" i="22"/>
  <c r="C215" i="22"/>
  <c r="C219" i="22"/>
  <c r="C223" i="22"/>
  <c r="C227" i="22"/>
  <c r="C231" i="22"/>
  <c r="C235" i="22"/>
  <c r="C239" i="22"/>
  <c r="C243" i="22"/>
  <c r="C391" i="22"/>
  <c r="D406" i="22"/>
  <c r="D122" i="22"/>
  <c r="D131" i="22"/>
  <c r="D135" i="22"/>
  <c r="D139" i="22"/>
  <c r="D143" i="22"/>
  <c r="D147" i="22"/>
  <c r="D151" i="22"/>
  <c r="D155" i="22"/>
  <c r="D163" i="22"/>
  <c r="D167" i="22"/>
  <c r="D171" i="22"/>
  <c r="D175" i="22"/>
  <c r="D179" i="22"/>
  <c r="D183" i="22"/>
  <c r="D187" i="22"/>
  <c r="D191" i="22"/>
  <c r="D195" i="22"/>
  <c r="D199" i="22"/>
  <c r="D203" i="22"/>
  <c r="D211" i="22"/>
  <c r="D215" i="22"/>
  <c r="D219" i="22"/>
  <c r="D223" i="22"/>
  <c r="D227" i="22"/>
  <c r="D231" i="22"/>
  <c r="D235" i="22"/>
  <c r="D239" i="22"/>
  <c r="D243" i="22"/>
  <c r="D267" i="22"/>
  <c r="E112" i="22"/>
  <c r="E122" i="22"/>
  <c r="C418" i="22"/>
  <c r="C39" i="22"/>
  <c r="C49" i="22"/>
  <c r="C61" i="22"/>
  <c r="C66" i="22"/>
  <c r="D418" i="22"/>
  <c r="D440" i="22" s="1"/>
  <c r="E66" i="22"/>
  <c r="B406" i="22"/>
  <c r="B30" i="22"/>
  <c r="B58" i="22"/>
  <c r="B60" i="22" s="1"/>
  <c r="B75" i="22"/>
  <c r="B131" i="22"/>
  <c r="B135" i="22"/>
  <c r="B139" i="22"/>
  <c r="B143" i="22"/>
  <c r="B147" i="22"/>
  <c r="B151" i="22"/>
  <c r="B155" i="22"/>
  <c r="B163" i="22"/>
  <c r="B167" i="22"/>
  <c r="B171" i="22"/>
  <c r="B175" i="22"/>
  <c r="B179" i="22"/>
  <c r="B183" i="22"/>
  <c r="B187" i="22"/>
  <c r="B191" i="22"/>
  <c r="B195" i="22"/>
  <c r="B199" i="22"/>
  <c r="B203" i="22"/>
  <c r="B211" i="22"/>
  <c r="B215" i="22"/>
  <c r="B219" i="22"/>
  <c r="B223" i="22"/>
  <c r="B227" i="22"/>
  <c r="B231" i="22"/>
  <c r="B235" i="22"/>
  <c r="B239" i="22"/>
  <c r="B243" i="22"/>
  <c r="B374" i="22"/>
  <c r="B391" i="22"/>
  <c r="B390" i="22" s="1"/>
  <c r="B418" i="22"/>
  <c r="B39" i="22"/>
  <c r="B31" i="22"/>
  <c r="B49" i="22"/>
  <c r="B61" i="22"/>
  <c r="B66" i="22"/>
  <c r="B72" i="22"/>
  <c r="C422" i="22"/>
  <c r="C442" i="22" s="1"/>
  <c r="D422" i="22"/>
  <c r="D442" i="22" s="1"/>
  <c r="E422" i="22"/>
  <c r="E442" i="22" s="1"/>
  <c r="B422" i="22"/>
  <c r="C388" i="22"/>
  <c r="B388" i="22"/>
  <c r="C440" i="22" l="1"/>
  <c r="B440" i="22"/>
  <c r="E440" i="22"/>
  <c r="C441" i="22"/>
  <c r="D441" i="22"/>
  <c r="C380" i="22"/>
  <c r="D380" i="22"/>
  <c r="B380" i="22"/>
  <c r="C122" i="22"/>
  <c r="B122" i="22"/>
  <c r="D112" i="22"/>
  <c r="C112" i="22"/>
  <c r="B112" i="22"/>
  <c r="B441" i="22"/>
  <c r="C65" i="22"/>
  <c r="C60" i="22"/>
  <c r="C390" i="22"/>
  <c r="B442" i="22"/>
  <c r="E20" i="22"/>
  <c r="B434" i="22"/>
  <c r="E417" i="22"/>
  <c r="D417" i="22"/>
  <c r="C417" i="22"/>
  <c r="B444" i="22"/>
  <c r="B417" i="22"/>
  <c r="B20" i="22"/>
  <c r="C20" i="22"/>
  <c r="D20" i="22"/>
  <c r="E439" i="22" l="1"/>
  <c r="E450" i="22" s="1"/>
  <c r="D439" i="22"/>
  <c r="D450" i="22" s="1"/>
  <c r="C439" i="22"/>
  <c r="C450" i="22" s="1"/>
  <c r="B439" i="22"/>
  <c r="B450" i="22" s="1"/>
</calcChain>
</file>

<file path=xl/sharedStrings.xml><?xml version="1.0" encoding="utf-8"?>
<sst xmlns="http://schemas.openxmlformats.org/spreadsheetml/2006/main" count="786" uniqueCount="299">
  <si>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</si>
  <si>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</si>
  <si>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</si>
  <si>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</si>
  <si>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</si>
  <si>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</si>
  <si>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</si>
  <si>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</si>
  <si>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</si>
  <si>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</si>
  <si>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</si>
  <si>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</si>
  <si>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</si>
  <si>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</si>
  <si>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</si>
  <si>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</si>
  <si>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</si>
  <si>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</si>
  <si>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</si>
  <si>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</si>
  <si>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</si>
  <si>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</si>
  <si>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</si>
  <si>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</si>
  <si>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</si>
  <si>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jų: paskoloms grąžinti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</si>
  <si>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</si>
  <si>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</si>
  <si>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</si>
  <si>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</si>
  <si>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</si>
  <si>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</si>
  <si>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</si>
  <si>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</si>
  <si>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</si>
  <si>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</si>
  <si>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</si>
  <si>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</si>
  <si>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</si>
  <si>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</si>
  <si>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</si>
  <si>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</si>
  <si>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</si>
  <si>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</si>
  <si>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</si>
  <si>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</si>
  <si>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</si>
  <si>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</si>
  <si>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</si>
  <si>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</si>
  <si>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</si>
  <si>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</si>
  <si>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</si>
  <si>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</si>
  <si>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</si>
  <si>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</si>
  <si>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</si>
  <si>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</si>
  <si>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</si>
  <si>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</si>
  <si>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</si>
  <si>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</si>
  <si>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</si>
  <si>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</si>
  <si>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</si>
  <si>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</si>
  <si>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</si>
  <si>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</si>
  <si>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</si>
  <si>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</si>
  <si>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</si>
  <si>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</si>
  <si>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</si>
  <si>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</si>
  <si>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</si>
  <si>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</si>
  <si>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</si>
  <si>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</si>
  <si>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</si>
  <si>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</si>
  <si>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</si>
  <si>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</si>
  <si>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</si>
  <si>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</si>
  <si>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</si>
  <si>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</si>
  <si>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</si>
  <si>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</si>
  <si>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</si>
  <si>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</si>
  <si>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</si>
  <si>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</si>
  <si>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</si>
  <si>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</si>
  <si>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</si>
  <si>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</si>
  <si>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</si>
  <si>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</si>
  <si>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</si>
  <si>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</si>
  <si>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</si>
  <si>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</si>
  <si>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</si>
  <si>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</si>
  <si>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</si>
  <si>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</si>
  <si>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</si>
  <si>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</si>
  <si>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</si>
  <si>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</si>
  <si>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</si>
  <si>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</si>
  <si>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</si>
  <si>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</si>
  <si>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</si>
  <si>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</si>
  <si>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</si>
  <si>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</si>
  <si>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</si>
  <si>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</si>
  <si>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</si>
  <si>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</si>
  <si>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</si>
  <si>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</si>
  <si>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</si>
  <si>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</si>
  <si>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</si>
  <si>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</si>
  <si>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</si>
  <si>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</si>
  <si>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</si>
  <si>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</si>
  <si>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</si>
  <si>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</si>
  <si>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</si>
  <si>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</si>
  <si>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</si>
  <si>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</si>
  <si>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</si>
  <si>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</si>
  <si>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</si>
  <si>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</si>
  <si>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</si>
  <si>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</si>
  <si>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</si>
  <si>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</si>
  <si>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</si>
  <si>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</si>
  <si>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</si>
  <si>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</si>
  <si>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</si>
  <si>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</si>
  <si>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</si>
  <si>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</si>
  <si>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</si>
  <si>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</si>
  <si>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</si>
  <si>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</si>
  <si>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</si>
  <si>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</si>
  <si>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</si>
  <si>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</si>
  <si>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</si>
  <si>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</si>
  <si>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</si>
  <si>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</si>
  <si>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</si>
  <si>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</si>
  <si>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</si>
  <si>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</si>
  <si>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</si>
  <si>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</si>
  <si>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</si>
  <si>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</si>
  <si>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</si>
  <si>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</si>
  <si>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</si>
  <si>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</si>
  <si>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</si>
  <si>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</si>
  <si>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</si>
  <si>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</si>
  <si>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</si>
  <si>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</si>
  <si>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</si>
  <si>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</si>
  <si>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</si>
  <si>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</si>
  <si>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</si>
  <si>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</si>
  <si>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</si>
  <si>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</si>
  <si>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</si>
  <si>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</si>
  <si>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</si>
  <si>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</si>
  <si>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</si>
  <si>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</si>
  <si>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</si>
  <si>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</si>
  <si>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</si>
  <si>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</si>
  <si>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</si>
  <si>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</si>
  <si>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</si>
  <si>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</si>
  <si>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</si>
  <si>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</si>
  <si>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</si>
  <si>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</si>
  <si>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</si>
  <si>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</si>
  <si>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</si>
  <si>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</si>
  <si>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</si>
  <si>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</si>
  <si>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</si>
  <si>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</si>
  <si>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</si>
  <si>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</si>
  <si>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</si>
  <si>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</si>
  <si>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</si>
  <si>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</si>
  <si>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</si>
  <si>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</si>
  <si>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</si>
  <si>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</si>
  <si>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</si>
  <si>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</si>
  <si>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</si>
  <si>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</si>
  <si>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</si>
  <si>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</si>
  <si>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</si>
  <si>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</si>
  <si>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</si>
  <si>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</si>
  <si>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valstybės biudžeto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</si>
  <si>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</si>
  <si>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</si>
  <si>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</si>
  <si>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</si>
  <si>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</si>
  <si>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</si>
  <si>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</si>
  <si>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</si>
  <si>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</si>
  <si>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</si>
  <si>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</si>
  <si>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</si>
  <si>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</si>
  <si>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</si>
  <si>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</si>
  <si>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</si>
  <si>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</si>
  <si>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</si>
  <si>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</si>
  <si>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</si>
  <si>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</si>
  <si>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</si>
  <si>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</si>
  <si>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</si>
  <si>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</si>
  <si>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</si>
  <si>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</si>
  <si>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</si>
  <si>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</si>
  <si>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</si>
  <si>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</si>
  <si>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</si>
  <si>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</si>
  <si>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</si>
  <si>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</si>
  <si>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</si>
  <si>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2021 m.  vasario  d. sprendimo Nr.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</si>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</sst>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7" xfId="0" applyNumberFormat="1" applyFont="1" applyBorder="1"/>
    <xf numFmtId="0" fontId="26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9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33" fillId="0" borderId="3" xfId="0" applyNumberFormat="1" applyFont="1" applyBorder="1" applyAlignment="1">
      <alignment wrapText="1"/>
    </xf>
    <xf numFmtId="164" fontId="33" fillId="0" borderId="5" xfId="0" applyNumberFormat="1" applyFont="1" applyBorder="1" applyAlignment="1">
      <alignment wrapText="1"/>
    </xf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34" fillId="0" borderId="0" xfId="0" applyFont="1"/>
    <xf numFmtId="164" fontId="29" fillId="0" borderId="7" xfId="0" applyNumberFormat="1" applyFont="1" applyBorder="1"/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4" fillId="0" borderId="7" xfId="0" applyNumberFormat="1" applyFont="1" applyFill="1" applyBorder="1" applyAlignment="1">
      <alignment horizontal="right" vertical="center"/>
    </xf>
    <xf numFmtId="2" fontId="26" fillId="2" borderId="1" xfId="0" applyNumberFormat="1" applyFont="1" applyFill="1" applyBorder="1" applyAlignment="1">
      <alignment horizontal="center" wrapText="1"/>
    </xf>
    <xf numFmtId="164" fontId="29" fillId="0" borderId="6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18" fillId="2" borderId="3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17" fillId="0" borderId="0" xfId="0" applyFont="1" applyFill="1" applyBorder="1"/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3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9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4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12" fillId="2" borderId="3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4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4" fillId="2" borderId="1" xfId="0" applyNumberFormat="1" applyFont="1" applyFill="1" applyBorder="1" applyAlignment="1">
      <alignment wrapText="1"/>
    </xf>
    <xf numFmtId="164" fontId="21" fillId="2" borderId="5" xfId="0" applyNumberFormat="1" applyFont="1" applyFill="1" applyBorder="1" applyAlignment="1">
      <alignment horizontal="left" vertical="center" wrapText="1"/>
    </xf>
    <xf numFmtId="164" fontId="22" fillId="2" borderId="7" xfId="0" applyNumberFormat="1" applyFont="1" applyFill="1" applyBorder="1" applyAlignment="1">
      <alignment horizontal="righ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6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2" borderId="12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2" fontId="28" fillId="2" borderId="1" xfId="0" applyNumberFormat="1" applyFont="1" applyFill="1" applyBorder="1"/>
    <xf numFmtId="0" fontId="1" fillId="2" borderId="1" xfId="0" applyFont="1" applyFill="1" applyBorder="1"/>
    <xf numFmtId="2" fontId="26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6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9" fillId="2" borderId="9" xfId="0" applyNumberFormat="1" applyFont="1" applyFill="1" applyBorder="1" applyAlignment="1">
      <alignment horizontal="center" vertical="center" wrapText="1"/>
    </xf>
    <xf numFmtId="164" fontId="31" fillId="2" borderId="13" xfId="0" applyNumberFormat="1" applyFont="1" applyFill="1" applyBorder="1" applyAlignment="1">
      <alignment horizontal="center" wrapText="1"/>
    </xf>
    <xf numFmtId="164" fontId="31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9" fillId="2" borderId="8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/>
    </xf>
    <xf numFmtId="164" fontId="3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9" fillId="2" borderId="8" xfId="0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2021 m. vasario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714375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4860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2021 m.  vasario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opLeftCell="A13" workbookViewId="0">
      <selection activeCell="A20" sqref="A20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73"/>
      <c r="B1" s="5"/>
    </row>
    <row r="2" spans="1:2" ht="15" x14ac:dyDescent="0.25">
      <c r="A2" s="272"/>
      <c r="B2" s="273"/>
    </row>
    <row r="3" spans="1:2" ht="14.25" x14ac:dyDescent="0.2">
      <c r="A3" s="160"/>
      <c r="B3" s="161"/>
    </row>
    <row r="4" spans="1:2" ht="14.25" x14ac:dyDescent="0.2">
      <c r="A4" s="272" t="s">
        <v>283</v>
      </c>
      <c r="B4" s="272"/>
    </row>
    <row r="5" spans="1:2" ht="14.25" x14ac:dyDescent="0.2">
      <c r="A5" s="272"/>
      <c r="B5" s="272"/>
    </row>
    <row r="6" spans="1:2" ht="15" x14ac:dyDescent="0.25">
      <c r="A6" s="73"/>
      <c r="B6" s="5"/>
    </row>
    <row r="7" spans="1:2" ht="15" x14ac:dyDescent="0.25">
      <c r="A7" s="5"/>
      <c r="B7" s="5"/>
    </row>
    <row r="8" spans="1:2" ht="18.75" customHeight="1" x14ac:dyDescent="0.2">
      <c r="A8" s="162" t="s">
        <v>86</v>
      </c>
      <c r="B8" s="162" t="s">
        <v>111</v>
      </c>
    </row>
    <row r="9" spans="1:2" ht="18.75" customHeight="1" x14ac:dyDescent="0.2">
      <c r="A9" s="163" t="s">
        <v>87</v>
      </c>
      <c r="B9" s="164">
        <f>SUM(B10+B12+B16)</f>
        <v>52279</v>
      </c>
    </row>
    <row r="10" spans="1:2" ht="15.75" customHeight="1" x14ac:dyDescent="0.2">
      <c r="A10" s="163" t="s">
        <v>88</v>
      </c>
      <c r="B10" s="164">
        <f>SUM(B11:B11)</f>
        <v>49044</v>
      </c>
    </row>
    <row r="11" spans="1:2" ht="17.25" customHeight="1" x14ac:dyDescent="0.2">
      <c r="A11" s="165" t="s">
        <v>108</v>
      </c>
      <c r="B11" s="180">
        <v>49044</v>
      </c>
    </row>
    <row r="12" spans="1:2" ht="15.75" customHeight="1" x14ac:dyDescent="0.2">
      <c r="A12" s="163" t="s">
        <v>89</v>
      </c>
      <c r="B12" s="181">
        <f>SUM(B13:B15)</f>
        <v>3075</v>
      </c>
    </row>
    <row r="13" spans="1:2" ht="16.5" customHeight="1" x14ac:dyDescent="0.2">
      <c r="A13" s="165" t="s">
        <v>90</v>
      </c>
      <c r="B13" s="180">
        <v>530</v>
      </c>
    </row>
    <row r="14" spans="1:2" ht="16.5" customHeight="1" x14ac:dyDescent="0.2">
      <c r="A14" s="165" t="s">
        <v>91</v>
      </c>
      <c r="B14" s="180">
        <v>45</v>
      </c>
    </row>
    <row r="15" spans="1:2" ht="16.5" customHeight="1" x14ac:dyDescent="0.2">
      <c r="A15" s="165" t="s">
        <v>92</v>
      </c>
      <c r="B15" s="180">
        <v>2500</v>
      </c>
    </row>
    <row r="16" spans="1:2" ht="14.25" x14ac:dyDescent="0.2">
      <c r="A16" s="163" t="s">
        <v>93</v>
      </c>
      <c r="B16" s="181">
        <f>SUM(B17:B17)</f>
        <v>160</v>
      </c>
    </row>
    <row r="17" spans="1:5" ht="15" x14ac:dyDescent="0.2">
      <c r="A17" s="165" t="s">
        <v>94</v>
      </c>
      <c r="B17" s="180">
        <v>160</v>
      </c>
    </row>
    <row r="18" spans="1:5" ht="16.5" customHeight="1" x14ac:dyDescent="0.2">
      <c r="A18" s="163" t="s">
        <v>97</v>
      </c>
      <c r="B18" s="181">
        <f>B19</f>
        <v>57907.899999999994</v>
      </c>
    </row>
    <row r="19" spans="1:5" ht="14.25" x14ac:dyDescent="0.2">
      <c r="A19" s="163" t="s">
        <v>137</v>
      </c>
      <c r="B19" s="181">
        <f>SUM(B20+B25+B24)</f>
        <v>57907.899999999994</v>
      </c>
    </row>
    <row r="20" spans="1:5" ht="14.25" x14ac:dyDescent="0.2">
      <c r="A20" s="163" t="s">
        <v>297</v>
      </c>
      <c r="B20" s="181">
        <f>B21+B22+B23</f>
        <v>35633.599999999999</v>
      </c>
      <c r="E20" s="149"/>
    </row>
    <row r="21" spans="1:5" ht="15.75" customHeight="1" x14ac:dyDescent="0.2">
      <c r="A21" s="165" t="s">
        <v>98</v>
      </c>
      <c r="B21" s="180">
        <v>4805.2</v>
      </c>
    </row>
    <row r="22" spans="1:5" ht="16.5" customHeight="1" x14ac:dyDescent="0.2">
      <c r="A22" s="166" t="s">
        <v>243</v>
      </c>
      <c r="B22" s="180">
        <v>28803.4</v>
      </c>
    </row>
    <row r="23" spans="1:5" ht="45" x14ac:dyDescent="0.2">
      <c r="A23" s="165" t="s">
        <v>236</v>
      </c>
      <c r="B23" s="180">
        <v>2025</v>
      </c>
    </row>
    <row r="24" spans="1:5" ht="34.5" customHeight="1" x14ac:dyDescent="0.2">
      <c r="A24" s="175" t="s">
        <v>138</v>
      </c>
      <c r="B24" s="183">
        <v>17428.8</v>
      </c>
      <c r="C24" s="26"/>
      <c r="D24" s="26"/>
      <c r="E24" s="26"/>
    </row>
    <row r="25" spans="1:5" ht="16.5" customHeight="1" x14ac:dyDescent="0.2">
      <c r="A25" s="175" t="s">
        <v>260</v>
      </c>
      <c r="B25" s="183">
        <f>B26+B27+B28</f>
        <v>4845.5</v>
      </c>
      <c r="C25" s="26"/>
      <c r="D25" s="26"/>
    </row>
    <row r="26" spans="1:5" ht="21" customHeight="1" x14ac:dyDescent="0.2">
      <c r="A26" s="165" t="s">
        <v>262</v>
      </c>
      <c r="B26" s="182">
        <v>1173</v>
      </c>
      <c r="C26" s="26"/>
      <c r="D26" s="26"/>
    </row>
    <row r="27" spans="1:5" ht="34.5" customHeight="1" x14ac:dyDescent="0.2">
      <c r="A27" s="165" t="s">
        <v>107</v>
      </c>
      <c r="B27" s="182">
        <v>2570</v>
      </c>
      <c r="C27" s="26"/>
      <c r="D27" s="26"/>
    </row>
    <row r="28" spans="1:5" ht="18" customHeight="1" x14ac:dyDescent="0.2">
      <c r="A28" s="166" t="s">
        <v>260</v>
      </c>
      <c r="B28" s="182">
        <v>1102.5</v>
      </c>
      <c r="C28" s="26"/>
      <c r="D28" s="26"/>
    </row>
    <row r="29" spans="1:5" ht="14.25" x14ac:dyDescent="0.2">
      <c r="A29" s="163" t="s">
        <v>99</v>
      </c>
      <c r="B29" s="164">
        <f>SUM(B30+B34+B38+B41+B43)</f>
        <v>5372.6</v>
      </c>
      <c r="D29" s="112"/>
    </row>
    <row r="30" spans="1:5" ht="18" customHeight="1" x14ac:dyDescent="0.2">
      <c r="A30" s="163" t="s">
        <v>100</v>
      </c>
      <c r="B30" s="164">
        <f>SUM(B31:B33)</f>
        <v>1435</v>
      </c>
    </row>
    <row r="31" spans="1:5" ht="15" x14ac:dyDescent="0.2">
      <c r="A31" s="165" t="s">
        <v>123</v>
      </c>
      <c r="B31" s="59">
        <v>400</v>
      </c>
    </row>
    <row r="32" spans="1:5" ht="15" x14ac:dyDescent="0.2">
      <c r="A32" s="165" t="s">
        <v>101</v>
      </c>
      <c r="B32" s="59">
        <v>1000</v>
      </c>
    </row>
    <row r="33" spans="1:2" ht="15" x14ac:dyDescent="0.2">
      <c r="A33" s="165" t="s">
        <v>233</v>
      </c>
      <c r="B33" s="59">
        <v>35</v>
      </c>
    </row>
    <row r="34" spans="1:2" ht="14.25" x14ac:dyDescent="0.2">
      <c r="A34" s="163" t="s">
        <v>102</v>
      </c>
      <c r="B34" s="167">
        <f>B35+B36+B37</f>
        <v>3237.6</v>
      </c>
    </row>
    <row r="35" spans="1:2" ht="17.25" customHeight="1" x14ac:dyDescent="0.25">
      <c r="A35" s="165" t="s">
        <v>133</v>
      </c>
      <c r="B35" s="168">
        <v>560.6</v>
      </c>
    </row>
    <row r="36" spans="1:2" ht="15" x14ac:dyDescent="0.25">
      <c r="A36" s="165" t="s">
        <v>134</v>
      </c>
      <c r="B36" s="168">
        <v>515.5</v>
      </c>
    </row>
    <row r="37" spans="1:2" ht="16.5" customHeight="1" x14ac:dyDescent="0.25">
      <c r="A37" s="165" t="s">
        <v>103</v>
      </c>
      <c r="B37" s="168">
        <v>2161.5</v>
      </c>
    </row>
    <row r="38" spans="1:2" ht="17.25" customHeight="1" x14ac:dyDescent="0.2">
      <c r="A38" s="169" t="s">
        <v>135</v>
      </c>
      <c r="B38" s="170">
        <f>SUM(B39:B40)</f>
        <v>535</v>
      </c>
    </row>
    <row r="39" spans="1:2" ht="15" x14ac:dyDescent="0.25">
      <c r="A39" s="171" t="s">
        <v>95</v>
      </c>
      <c r="B39" s="172">
        <v>50</v>
      </c>
    </row>
    <row r="40" spans="1:2" ht="15" x14ac:dyDescent="0.25">
      <c r="A40" s="171" t="s">
        <v>96</v>
      </c>
      <c r="B40" s="172">
        <v>485</v>
      </c>
    </row>
    <row r="41" spans="1:2" ht="14.25" x14ac:dyDescent="0.2">
      <c r="A41" s="163" t="s">
        <v>136</v>
      </c>
      <c r="B41" s="164">
        <f>B42</f>
        <v>65</v>
      </c>
    </row>
    <row r="42" spans="1:2" ht="15" x14ac:dyDescent="0.2">
      <c r="A42" s="165" t="s">
        <v>136</v>
      </c>
      <c r="B42" s="59">
        <v>65</v>
      </c>
    </row>
    <row r="43" spans="1:2" ht="17.45" customHeight="1" x14ac:dyDescent="0.2">
      <c r="A43" s="163" t="s">
        <v>104</v>
      </c>
      <c r="B43" s="164">
        <f>SUM(B44)</f>
        <v>100</v>
      </c>
    </row>
    <row r="44" spans="1:2" ht="15" x14ac:dyDescent="0.2">
      <c r="A44" s="165" t="s">
        <v>104</v>
      </c>
      <c r="B44" s="59">
        <v>100</v>
      </c>
    </row>
    <row r="45" spans="1:2" ht="14.25" x14ac:dyDescent="0.2">
      <c r="A45" s="163" t="s">
        <v>105</v>
      </c>
      <c r="B45" s="164">
        <v>150</v>
      </c>
    </row>
    <row r="46" spans="1:2" ht="18" customHeight="1" x14ac:dyDescent="0.2">
      <c r="A46" s="163" t="s">
        <v>106</v>
      </c>
      <c r="B46" s="164">
        <f>B9+B18+B29+B45</f>
        <v>115709.5</v>
      </c>
    </row>
    <row r="47" spans="1:2" ht="15" x14ac:dyDescent="0.25">
      <c r="A47" s="5"/>
      <c r="B47" s="5"/>
    </row>
    <row r="48" spans="1:2" x14ac:dyDescent="0.2">
      <c r="B48" s="112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3"/>
  <sheetViews>
    <sheetView zoomScaleNormal="100" workbookViewId="0">
      <selection activeCell="H9" sqref="H9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274" t="s">
        <v>22</v>
      </c>
      <c r="B2" s="275"/>
      <c r="C2" s="275"/>
      <c r="D2" s="275"/>
      <c r="E2" s="275"/>
    </row>
    <row r="3" spans="1:5" hidden="1" x14ac:dyDescent="0.25"/>
    <row r="4" spans="1:5" ht="12.75" customHeight="1" x14ac:dyDescent="0.25">
      <c r="A4" s="279" t="s">
        <v>0</v>
      </c>
      <c r="B4" s="279" t="s">
        <v>111</v>
      </c>
      <c r="C4" s="280" t="s">
        <v>110</v>
      </c>
      <c r="D4" s="280"/>
      <c r="E4" s="280"/>
    </row>
    <row r="5" spans="1:5" ht="12.75" customHeight="1" x14ac:dyDescent="0.25">
      <c r="A5" s="280"/>
      <c r="B5" s="282"/>
      <c r="C5" s="283" t="s">
        <v>63</v>
      </c>
      <c r="D5" s="284"/>
      <c r="E5" s="280" t="s">
        <v>75</v>
      </c>
    </row>
    <row r="6" spans="1:5" ht="105.75" customHeight="1" x14ac:dyDescent="0.25">
      <c r="A6" s="281"/>
      <c r="B6" s="281"/>
      <c r="C6" s="16" t="s">
        <v>65</v>
      </c>
      <c r="D6" s="17" t="s">
        <v>112</v>
      </c>
      <c r="E6" s="288"/>
    </row>
    <row r="7" spans="1:5" ht="25.5" customHeight="1" x14ac:dyDescent="0.25">
      <c r="A7" s="285" t="s">
        <v>285</v>
      </c>
      <c r="B7" s="286"/>
      <c r="C7" s="286"/>
      <c r="D7" s="286"/>
      <c r="E7" s="287"/>
    </row>
    <row r="8" spans="1:5" ht="19.5" customHeight="1" x14ac:dyDescent="0.25">
      <c r="A8" s="29" t="s">
        <v>24</v>
      </c>
      <c r="B8" s="12">
        <f>B9</f>
        <v>280.8</v>
      </c>
      <c r="C8" s="12">
        <f t="shared" ref="C8:D8" si="0">C9</f>
        <v>280.8</v>
      </c>
      <c r="D8" s="12">
        <f t="shared" si="0"/>
        <v>262.89999999999998</v>
      </c>
      <c r="E8" s="12"/>
    </row>
    <row r="9" spans="1:5" ht="14.25" customHeight="1" x14ac:dyDescent="0.25">
      <c r="A9" s="30" t="s">
        <v>264</v>
      </c>
      <c r="B9" s="147">
        <v>280.8</v>
      </c>
      <c r="C9" s="148">
        <v>280.8</v>
      </c>
      <c r="D9" s="148">
        <v>262.89999999999998</v>
      </c>
      <c r="E9" s="31"/>
    </row>
    <row r="10" spans="1:5" ht="20.25" customHeight="1" x14ac:dyDescent="0.25">
      <c r="A10" s="29" t="s">
        <v>19</v>
      </c>
      <c r="B10" s="32">
        <f>SUM(B11:B16)</f>
        <v>6440.4</v>
      </c>
      <c r="C10" s="32">
        <f>SUM(C11:C16)</f>
        <v>6419</v>
      </c>
      <c r="D10" s="32">
        <f>SUM(D11:D16)</f>
        <v>5449.8</v>
      </c>
      <c r="E10" s="32">
        <f>SUM(E11:E16)</f>
        <v>21.4</v>
      </c>
    </row>
    <row r="11" spans="1:5" ht="17.25" customHeight="1" x14ac:dyDescent="0.25">
      <c r="A11" s="198" t="s">
        <v>265</v>
      </c>
      <c r="B11" s="200">
        <f>C11</f>
        <v>542</v>
      </c>
      <c r="C11" s="209">
        <v>542</v>
      </c>
      <c r="D11" s="209">
        <v>433.1</v>
      </c>
      <c r="E11" s="232"/>
    </row>
    <row r="12" spans="1:5" ht="17.25" customHeight="1" x14ac:dyDescent="0.25">
      <c r="A12" s="198" t="s">
        <v>151</v>
      </c>
      <c r="B12" s="200">
        <f>C12</f>
        <v>14.5</v>
      </c>
      <c r="C12" s="209">
        <v>14.5</v>
      </c>
      <c r="D12" s="209"/>
      <c r="E12" s="232"/>
    </row>
    <row r="13" spans="1:5" ht="15.75" customHeight="1" x14ac:dyDescent="0.25">
      <c r="A13" s="198" t="s">
        <v>266</v>
      </c>
      <c r="B13" s="143">
        <f>C13+E13</f>
        <v>5457.9</v>
      </c>
      <c r="C13" s="144">
        <v>5442.5</v>
      </c>
      <c r="D13" s="144">
        <v>4662.3999999999996</v>
      </c>
      <c r="E13" s="233">
        <v>15.4</v>
      </c>
    </row>
    <row r="14" spans="1:5" ht="39.75" customHeight="1" x14ac:dyDescent="0.25">
      <c r="A14" s="234" t="s">
        <v>244</v>
      </c>
      <c r="B14" s="235">
        <v>406.3</v>
      </c>
      <c r="C14" s="236">
        <v>400.3</v>
      </c>
      <c r="D14" s="142">
        <v>340.7</v>
      </c>
      <c r="E14" s="142">
        <v>6</v>
      </c>
    </row>
    <row r="15" spans="1:5" ht="18" customHeight="1" x14ac:dyDescent="0.25">
      <c r="A15" s="234" t="s">
        <v>247</v>
      </c>
      <c r="B15" s="235">
        <v>13.9</v>
      </c>
      <c r="C15" s="236">
        <v>13.9</v>
      </c>
      <c r="D15" s="144">
        <v>13.6</v>
      </c>
      <c r="E15" s="232"/>
    </row>
    <row r="16" spans="1:5" ht="18" customHeight="1" x14ac:dyDescent="0.25">
      <c r="A16" s="198" t="s">
        <v>152</v>
      </c>
      <c r="B16" s="200">
        <f>C16</f>
        <v>5.8</v>
      </c>
      <c r="C16" s="209">
        <v>5.8</v>
      </c>
      <c r="D16" s="209"/>
      <c r="E16" s="232"/>
    </row>
    <row r="17" spans="1:5" ht="35.25" customHeight="1" x14ac:dyDescent="0.25">
      <c r="A17" s="205" t="s">
        <v>274</v>
      </c>
      <c r="B17" s="213">
        <f>SUM(B18:B19)</f>
        <v>3902</v>
      </c>
      <c r="C17" s="213">
        <f>SUM(C18:C19)</f>
        <v>70</v>
      </c>
      <c r="D17" s="213"/>
      <c r="E17" s="213">
        <f>SUM(E18:E19)</f>
        <v>3832</v>
      </c>
    </row>
    <row r="18" spans="1:5" ht="17.25" customHeight="1" x14ac:dyDescent="0.25">
      <c r="A18" s="198" t="s">
        <v>25</v>
      </c>
      <c r="B18" s="214">
        <f>E18</f>
        <v>3832</v>
      </c>
      <c r="C18" s="215"/>
      <c r="D18" s="215"/>
      <c r="E18" s="216">
        <v>3832</v>
      </c>
    </row>
    <row r="19" spans="1:5" ht="28.5" customHeight="1" x14ac:dyDescent="0.25">
      <c r="A19" s="217" t="s">
        <v>140</v>
      </c>
      <c r="B19" s="144">
        <f>C19</f>
        <v>70</v>
      </c>
      <c r="C19" s="144">
        <v>70</v>
      </c>
      <c r="D19" s="144"/>
      <c r="E19" s="218"/>
    </row>
    <row r="20" spans="1:5" ht="18" customHeight="1" x14ac:dyDescent="0.25">
      <c r="A20" s="29" t="s">
        <v>23</v>
      </c>
      <c r="B20" s="37">
        <f>B8+B10+B17</f>
        <v>10623.2</v>
      </c>
      <c r="C20" s="3">
        <f>C8+C10+C17</f>
        <v>6769.8</v>
      </c>
      <c r="D20" s="3">
        <f>D8+D10+D17</f>
        <v>5712.7</v>
      </c>
      <c r="E20" s="3">
        <f>E8+E10+E17</f>
        <v>3853.4</v>
      </c>
    </row>
    <row r="21" spans="1:5" ht="18" customHeight="1" x14ac:dyDescent="0.25">
      <c r="A21" s="30" t="s">
        <v>267</v>
      </c>
      <c r="B21" s="34">
        <f>B9+B11+B12+B13+B16+B18+B19</f>
        <v>10203</v>
      </c>
      <c r="C21" s="34">
        <f>C9+C11+C12+C13+C16+C18+C19</f>
        <v>6355.6</v>
      </c>
      <c r="D21" s="34">
        <f>D9+D11+D12+D13+D16+D18+D19</f>
        <v>5358.4</v>
      </c>
      <c r="E21" s="34">
        <f>E9+E11+E12+E13+E16+E18+E19</f>
        <v>3847.4</v>
      </c>
    </row>
    <row r="22" spans="1:5" ht="43.5" customHeight="1" x14ac:dyDescent="0.25">
      <c r="A22" s="30" t="s">
        <v>154</v>
      </c>
      <c r="B22" s="34">
        <f>B14</f>
        <v>406.3</v>
      </c>
      <c r="C22" s="4">
        <f>C14</f>
        <v>400.3</v>
      </c>
      <c r="D22" s="8">
        <f>D14</f>
        <v>340.7</v>
      </c>
      <c r="E22" s="8">
        <f>E14</f>
        <v>6</v>
      </c>
    </row>
    <row r="23" spans="1:5" ht="18" customHeight="1" x14ac:dyDescent="0.25">
      <c r="A23" s="35" t="s">
        <v>247</v>
      </c>
      <c r="B23" s="34">
        <f>B15</f>
        <v>13.9</v>
      </c>
      <c r="C23" s="34">
        <f>C15</f>
        <v>13.9</v>
      </c>
      <c r="D23" s="34">
        <f>D15</f>
        <v>13.6</v>
      </c>
      <c r="E23" s="8"/>
    </row>
    <row r="24" spans="1:5" ht="26.45" customHeight="1" x14ac:dyDescent="0.25">
      <c r="A24" s="276" t="s">
        <v>284</v>
      </c>
      <c r="B24" s="277"/>
      <c r="C24" s="277"/>
      <c r="D24" s="277"/>
      <c r="E24" s="278"/>
    </row>
    <row r="25" spans="1:5" x14ac:dyDescent="0.25">
      <c r="A25" s="191" t="s">
        <v>19</v>
      </c>
      <c r="B25" s="269">
        <f>B26+B28+B27+B29</f>
        <v>22270.699999999997</v>
      </c>
      <c r="C25" s="269">
        <f t="shared" ref="C25:D25" si="1">C26+C28+C27+C29</f>
        <v>1337.2</v>
      </c>
      <c r="D25" s="269">
        <f t="shared" si="1"/>
        <v>118.7</v>
      </c>
      <c r="E25" s="269">
        <f t="shared" ref="E25" si="2">E26+E28+E27+E29</f>
        <v>20933.5</v>
      </c>
    </row>
    <row r="26" spans="1:5" ht="21" customHeight="1" x14ac:dyDescent="0.25">
      <c r="A26" s="198" t="s">
        <v>267</v>
      </c>
      <c r="B26" s="214">
        <v>85.3</v>
      </c>
      <c r="C26" s="215">
        <v>85.3</v>
      </c>
      <c r="D26" s="215">
        <v>55.2</v>
      </c>
      <c r="E26" s="270"/>
    </row>
    <row r="27" spans="1:5" ht="16.5" customHeight="1" x14ac:dyDescent="0.25">
      <c r="A27" s="198" t="s">
        <v>263</v>
      </c>
      <c r="B27" s="200">
        <v>1173</v>
      </c>
      <c r="C27" s="142"/>
      <c r="D27" s="144"/>
      <c r="E27" s="271">
        <v>1173</v>
      </c>
    </row>
    <row r="28" spans="1:5" ht="15.75" customHeight="1" x14ac:dyDescent="0.25">
      <c r="A28" s="198" t="s">
        <v>83</v>
      </c>
      <c r="B28" s="206">
        <v>3997.1</v>
      </c>
      <c r="C28" s="207"/>
      <c r="D28" s="207"/>
      <c r="E28" s="228">
        <v>3997.1</v>
      </c>
    </row>
    <row r="29" spans="1:5" ht="15.75" customHeight="1" x14ac:dyDescent="0.25">
      <c r="A29" s="193" t="s">
        <v>153</v>
      </c>
      <c r="B29" s="143">
        <v>17015.3</v>
      </c>
      <c r="C29" s="141">
        <v>1251.9000000000001</v>
      </c>
      <c r="D29" s="144">
        <v>63.5</v>
      </c>
      <c r="E29" s="231">
        <v>15763.4</v>
      </c>
    </row>
    <row r="30" spans="1:5" ht="21" customHeight="1" x14ac:dyDescent="0.25">
      <c r="A30" s="201" t="s">
        <v>245</v>
      </c>
      <c r="B30" s="213">
        <f>B25</f>
        <v>22270.699999999997</v>
      </c>
      <c r="C30" s="213">
        <f t="shared" ref="C30:E30" si="3">C25</f>
        <v>1337.2</v>
      </c>
      <c r="D30" s="213">
        <f t="shared" si="3"/>
        <v>118.7</v>
      </c>
      <c r="E30" s="213">
        <f t="shared" si="3"/>
        <v>20933.5</v>
      </c>
    </row>
    <row r="31" spans="1:5" ht="21" customHeight="1" x14ac:dyDescent="0.25">
      <c r="A31" s="198" t="s">
        <v>267</v>
      </c>
      <c r="B31" s="200">
        <f>B26</f>
        <v>85.3</v>
      </c>
      <c r="C31" s="200">
        <f t="shared" ref="C31:D31" si="4">C26</f>
        <v>85.3</v>
      </c>
      <c r="D31" s="200">
        <f t="shared" si="4"/>
        <v>55.2</v>
      </c>
      <c r="E31" s="200"/>
    </row>
    <row r="32" spans="1:5" ht="15.75" customHeight="1" x14ac:dyDescent="0.25">
      <c r="A32" s="198" t="s">
        <v>263</v>
      </c>
      <c r="B32" s="200">
        <f>B27</f>
        <v>1173</v>
      </c>
      <c r="C32" s="200"/>
      <c r="D32" s="200"/>
      <c r="E32" s="200">
        <f>E27</f>
        <v>1173</v>
      </c>
    </row>
    <row r="33" spans="1:5" ht="15.75" customHeight="1" x14ac:dyDescent="0.25">
      <c r="A33" s="208" t="s">
        <v>83</v>
      </c>
      <c r="B33" s="143">
        <f>B28</f>
        <v>3997.1</v>
      </c>
      <c r="C33" s="200"/>
      <c r="D33" s="200"/>
      <c r="E33" s="209">
        <f>E28</f>
        <v>3997.1</v>
      </c>
    </row>
    <row r="34" spans="1:5" ht="15.75" customHeight="1" x14ac:dyDescent="0.25">
      <c r="A34" s="193" t="s">
        <v>153</v>
      </c>
      <c r="B34" s="209">
        <f>SUM(B29)</f>
        <v>17015.3</v>
      </c>
      <c r="C34" s="209">
        <f t="shared" ref="C34:E34" si="5">SUM(C29)</f>
        <v>1251.9000000000001</v>
      </c>
      <c r="D34" s="209">
        <f t="shared" si="5"/>
        <v>63.5</v>
      </c>
      <c r="E34" s="209">
        <f t="shared" si="5"/>
        <v>15763.4</v>
      </c>
    </row>
    <row r="35" spans="1:5" ht="23.45" customHeight="1" x14ac:dyDescent="0.25">
      <c r="A35" s="299" t="s">
        <v>286</v>
      </c>
      <c r="B35" s="300"/>
      <c r="C35" s="300"/>
      <c r="D35" s="300"/>
      <c r="E35" s="301"/>
    </row>
    <row r="36" spans="1:5" ht="19.5" customHeight="1" x14ac:dyDescent="0.25">
      <c r="A36" s="191" t="s">
        <v>19</v>
      </c>
      <c r="B36" s="199">
        <f>B37</f>
        <v>365</v>
      </c>
      <c r="C36" s="199">
        <f t="shared" ref="C36:E36" si="6">C37</f>
        <v>140.5</v>
      </c>
      <c r="D36" s="199"/>
      <c r="E36" s="199">
        <f t="shared" si="6"/>
        <v>224.5</v>
      </c>
    </row>
    <row r="37" spans="1:5" ht="17.25" customHeight="1" x14ac:dyDescent="0.25">
      <c r="A37" s="198" t="s">
        <v>268</v>
      </c>
      <c r="B37" s="141">
        <f>C37+E37</f>
        <v>365</v>
      </c>
      <c r="C37" s="142">
        <v>140.5</v>
      </c>
      <c r="D37" s="142"/>
      <c r="E37" s="195">
        <v>224.5</v>
      </c>
    </row>
    <row r="38" spans="1:5" ht="19.5" customHeight="1" x14ac:dyDescent="0.25">
      <c r="A38" s="205" t="s">
        <v>246</v>
      </c>
      <c r="B38" s="199">
        <f>B36</f>
        <v>365</v>
      </c>
      <c r="C38" s="199">
        <f>C36</f>
        <v>140.5</v>
      </c>
      <c r="D38" s="199"/>
      <c r="E38" s="199">
        <f>E36</f>
        <v>224.5</v>
      </c>
    </row>
    <row r="39" spans="1:5" ht="19.5" customHeight="1" x14ac:dyDescent="0.25">
      <c r="A39" s="193" t="s">
        <v>268</v>
      </c>
      <c r="B39" s="206">
        <f>B37</f>
        <v>365</v>
      </c>
      <c r="C39" s="207">
        <f>C37</f>
        <v>140.5</v>
      </c>
      <c r="D39" s="207"/>
      <c r="E39" s="141">
        <f>E37</f>
        <v>224.5</v>
      </c>
    </row>
    <row r="40" spans="1:5" ht="28.9" customHeight="1" x14ac:dyDescent="0.25">
      <c r="A40" s="302" t="s">
        <v>291</v>
      </c>
      <c r="B40" s="303"/>
      <c r="C40" s="303"/>
      <c r="D40" s="303"/>
      <c r="E40" s="304"/>
    </row>
    <row r="41" spans="1:5" ht="21" customHeight="1" x14ac:dyDescent="0.25">
      <c r="A41" s="191" t="s">
        <v>19</v>
      </c>
      <c r="B41" s="197">
        <f>B42</f>
        <v>156</v>
      </c>
      <c r="C41" s="197">
        <f t="shared" ref="C41:E41" si="7">C42</f>
        <v>141</v>
      </c>
      <c r="D41" s="197"/>
      <c r="E41" s="197">
        <f t="shared" si="7"/>
        <v>15</v>
      </c>
    </row>
    <row r="42" spans="1:5" ht="17.25" customHeight="1" x14ac:dyDescent="0.25">
      <c r="A42" s="208" t="s">
        <v>268</v>
      </c>
      <c r="B42" s="141">
        <f>C42+E42</f>
        <v>156</v>
      </c>
      <c r="C42" s="142">
        <v>141</v>
      </c>
      <c r="D42" s="209"/>
      <c r="E42" s="195">
        <v>15</v>
      </c>
    </row>
    <row r="43" spans="1:5" ht="18" customHeight="1" x14ac:dyDescent="0.25">
      <c r="A43" s="205" t="s">
        <v>248</v>
      </c>
      <c r="B43" s="199">
        <f>B41</f>
        <v>156</v>
      </c>
      <c r="C43" s="199">
        <f>C41</f>
        <v>141</v>
      </c>
      <c r="D43" s="199"/>
      <c r="E43" s="199">
        <f>E41</f>
        <v>15</v>
      </c>
    </row>
    <row r="44" spans="1:5" ht="18.75" customHeight="1" x14ac:dyDescent="0.25">
      <c r="A44" s="198" t="s">
        <v>268</v>
      </c>
      <c r="B44" s="206">
        <f>B42</f>
        <v>156</v>
      </c>
      <c r="C44" s="206">
        <f>C42</f>
        <v>141</v>
      </c>
      <c r="D44" s="206"/>
      <c r="E44" s="206">
        <f>E42</f>
        <v>15</v>
      </c>
    </row>
    <row r="45" spans="1:5" ht="30" customHeight="1" x14ac:dyDescent="0.25">
      <c r="A45" s="302" t="s">
        <v>290</v>
      </c>
      <c r="B45" s="311"/>
      <c r="C45" s="311"/>
      <c r="D45" s="311"/>
      <c r="E45" s="312"/>
    </row>
    <row r="46" spans="1:5" ht="19.5" customHeight="1" x14ac:dyDescent="0.25">
      <c r="A46" s="191" t="s">
        <v>5</v>
      </c>
      <c r="B46" s="197">
        <f>SUM(B47)</f>
        <v>1109.5</v>
      </c>
      <c r="C46" s="197">
        <f>SUM(C47)</f>
        <v>1109.5</v>
      </c>
      <c r="D46" s="197"/>
      <c r="E46" s="197"/>
    </row>
    <row r="47" spans="1:5" ht="21.75" customHeight="1" x14ac:dyDescent="0.25">
      <c r="A47" s="198" t="s">
        <v>268</v>
      </c>
      <c r="B47" s="141">
        <v>1109.5</v>
      </c>
      <c r="C47" s="142">
        <v>1109.5</v>
      </c>
      <c r="D47" s="209"/>
      <c r="E47" s="195"/>
    </row>
    <row r="48" spans="1:5" ht="23.25" customHeight="1" x14ac:dyDescent="0.25">
      <c r="A48" s="191" t="s">
        <v>69</v>
      </c>
      <c r="B48" s="210">
        <f>SUM(B46)</f>
        <v>1109.5</v>
      </c>
      <c r="C48" s="210">
        <f>SUM(C46)</f>
        <v>1109.5</v>
      </c>
      <c r="D48" s="210"/>
      <c r="E48" s="210"/>
    </row>
    <row r="49" spans="1:5" ht="18" customHeight="1" x14ac:dyDescent="0.25">
      <c r="A49" s="193" t="s">
        <v>269</v>
      </c>
      <c r="B49" s="141">
        <f>B47</f>
        <v>1109.5</v>
      </c>
      <c r="C49" s="141">
        <f>C47</f>
        <v>1109.5</v>
      </c>
      <c r="D49" s="141"/>
      <c r="E49" s="141"/>
    </row>
    <row r="50" spans="1:5" ht="22.9" customHeight="1" x14ac:dyDescent="0.25">
      <c r="A50" s="307" t="s">
        <v>287</v>
      </c>
      <c r="B50" s="303"/>
      <c r="C50" s="303"/>
      <c r="D50" s="303"/>
      <c r="E50" s="304"/>
    </row>
    <row r="51" spans="1:5" ht="15" customHeight="1" x14ac:dyDescent="0.25">
      <c r="A51" s="191" t="s">
        <v>19</v>
      </c>
      <c r="B51" s="197">
        <f>B52+B53</f>
        <v>285</v>
      </c>
      <c r="C51" s="197">
        <f t="shared" ref="C51:E51" si="8">C52+C53</f>
        <v>220</v>
      </c>
      <c r="D51" s="197"/>
      <c r="E51" s="197">
        <f t="shared" si="8"/>
        <v>65</v>
      </c>
    </row>
    <row r="52" spans="1:5" ht="18" customHeight="1" x14ac:dyDescent="0.25">
      <c r="A52" s="211" t="s">
        <v>267</v>
      </c>
      <c r="B52" s="143">
        <f>E52</f>
        <v>15</v>
      </c>
      <c r="C52" s="144"/>
      <c r="D52" s="144"/>
      <c r="E52" s="144">
        <v>15</v>
      </c>
    </row>
    <row r="53" spans="1:5" ht="18" customHeight="1" x14ac:dyDescent="0.25">
      <c r="A53" s="212" t="s">
        <v>198</v>
      </c>
      <c r="B53" s="143">
        <f>C53+E53</f>
        <v>270</v>
      </c>
      <c r="C53" s="144">
        <v>220</v>
      </c>
      <c r="D53" s="144"/>
      <c r="E53" s="144">
        <v>50</v>
      </c>
    </row>
    <row r="54" spans="1:5" ht="17.25" customHeight="1" x14ac:dyDescent="0.25">
      <c r="A54" s="201" t="s">
        <v>249</v>
      </c>
      <c r="B54" s="192">
        <f>B51</f>
        <v>285</v>
      </c>
      <c r="C54" s="192">
        <f>C51</f>
        <v>220</v>
      </c>
      <c r="D54" s="192"/>
      <c r="E54" s="192">
        <f>E51</f>
        <v>65</v>
      </c>
    </row>
    <row r="55" spans="1:5" ht="17.25" customHeight="1" x14ac:dyDescent="0.25">
      <c r="A55" s="211" t="s">
        <v>267</v>
      </c>
      <c r="B55" s="142">
        <f>B52</f>
        <v>15</v>
      </c>
      <c r="C55" s="142"/>
      <c r="D55" s="142"/>
      <c r="E55" s="142">
        <f t="shared" ref="E55" si="9">E52</f>
        <v>15</v>
      </c>
    </row>
    <row r="56" spans="1:5" ht="21" customHeight="1" x14ac:dyDescent="0.25">
      <c r="A56" s="212" t="s">
        <v>27</v>
      </c>
      <c r="B56" s="142">
        <f>B53</f>
        <v>270</v>
      </c>
      <c r="C56" s="142">
        <f t="shared" ref="C56:E56" si="10">C53</f>
        <v>220</v>
      </c>
      <c r="D56" s="142"/>
      <c r="E56" s="142">
        <f t="shared" si="10"/>
        <v>50</v>
      </c>
    </row>
    <row r="57" spans="1:5" ht="26.45" customHeight="1" x14ac:dyDescent="0.25">
      <c r="A57" s="313" t="s">
        <v>288</v>
      </c>
      <c r="B57" s="314"/>
      <c r="C57" s="314"/>
      <c r="D57" s="314"/>
      <c r="E57" s="315"/>
    </row>
    <row r="58" spans="1:5" x14ac:dyDescent="0.25">
      <c r="A58" s="191" t="s">
        <v>19</v>
      </c>
      <c r="B58" s="192">
        <f>B59</f>
        <v>255</v>
      </c>
      <c r="C58" s="192">
        <f>C59</f>
        <v>255</v>
      </c>
      <c r="D58" s="192"/>
      <c r="E58" s="192"/>
    </row>
    <row r="59" spans="1:5" x14ac:dyDescent="0.25">
      <c r="A59" s="193" t="s">
        <v>268</v>
      </c>
      <c r="B59" s="142">
        <v>255</v>
      </c>
      <c r="C59" s="142">
        <v>255</v>
      </c>
      <c r="D59" s="142"/>
      <c r="E59" s="195"/>
    </row>
    <row r="60" spans="1:5" ht="15.75" x14ac:dyDescent="0.25">
      <c r="A60" s="205" t="s">
        <v>250</v>
      </c>
      <c r="B60" s="192">
        <f>B58</f>
        <v>255</v>
      </c>
      <c r="C60" s="192">
        <f>C58</f>
        <v>255</v>
      </c>
      <c r="D60" s="192"/>
      <c r="E60" s="192"/>
    </row>
    <row r="61" spans="1:5" x14ac:dyDescent="0.25">
      <c r="A61" s="193" t="s">
        <v>268</v>
      </c>
      <c r="B61" s="142">
        <f>B59</f>
        <v>255</v>
      </c>
      <c r="C61" s="142">
        <f>C59</f>
        <v>255</v>
      </c>
      <c r="D61" s="142"/>
      <c r="E61" s="142"/>
    </row>
    <row r="62" spans="1:5" ht="26.45" customHeight="1" x14ac:dyDescent="0.25">
      <c r="A62" s="302" t="s">
        <v>292</v>
      </c>
      <c r="B62" s="311"/>
      <c r="C62" s="311"/>
      <c r="D62" s="311"/>
      <c r="E62" s="312"/>
    </row>
    <row r="63" spans="1:5" x14ac:dyDescent="0.25">
      <c r="A63" s="191" t="s">
        <v>19</v>
      </c>
      <c r="B63" s="199">
        <f>B64</f>
        <v>196</v>
      </c>
      <c r="C63" s="199">
        <f>C64</f>
        <v>146</v>
      </c>
      <c r="D63" s="199"/>
      <c r="E63" s="199">
        <f>E64</f>
        <v>50</v>
      </c>
    </row>
    <row r="64" spans="1:5" x14ac:dyDescent="0.25">
      <c r="A64" s="193" t="s">
        <v>268</v>
      </c>
      <c r="B64" s="200">
        <f>C64+E64</f>
        <v>196</v>
      </c>
      <c r="C64" s="142">
        <v>146</v>
      </c>
      <c r="D64" s="142"/>
      <c r="E64" s="195">
        <v>50</v>
      </c>
    </row>
    <row r="65" spans="1:5" ht="15.75" x14ac:dyDescent="0.25">
      <c r="A65" s="201" t="s">
        <v>251</v>
      </c>
      <c r="B65" s="202">
        <f>B63</f>
        <v>196</v>
      </c>
      <c r="C65" s="202">
        <f>C63</f>
        <v>146</v>
      </c>
      <c r="D65" s="202"/>
      <c r="E65" s="202">
        <f>E63</f>
        <v>50</v>
      </c>
    </row>
    <row r="66" spans="1:5" x14ac:dyDescent="0.25">
      <c r="A66" s="203" t="s">
        <v>268</v>
      </c>
      <c r="B66" s="204">
        <f>B64</f>
        <v>196</v>
      </c>
      <c r="C66" s="204">
        <f>C64</f>
        <v>146</v>
      </c>
      <c r="D66" s="204"/>
      <c r="E66" s="204">
        <f>E64</f>
        <v>50</v>
      </c>
    </row>
    <row r="67" spans="1:5" ht="38.25" customHeight="1" x14ac:dyDescent="0.25">
      <c r="A67" s="296" t="s">
        <v>289</v>
      </c>
      <c r="B67" s="308"/>
      <c r="C67" s="308"/>
      <c r="D67" s="308"/>
      <c r="E67" s="309"/>
    </row>
    <row r="68" spans="1:5" ht="16.5" customHeight="1" x14ac:dyDescent="0.25">
      <c r="A68" s="36" t="s">
        <v>19</v>
      </c>
      <c r="B68" s="179">
        <f>B69+B70</f>
        <v>7604.7</v>
      </c>
      <c r="C68" s="179">
        <f t="shared" ref="C68:E68" si="11">C69+C70</f>
        <v>4379.6000000000004</v>
      </c>
      <c r="D68" s="179"/>
      <c r="E68" s="179">
        <f t="shared" si="11"/>
        <v>3225.1</v>
      </c>
    </row>
    <row r="69" spans="1:5" ht="19.5" customHeight="1" x14ac:dyDescent="0.25">
      <c r="A69" s="30" t="s">
        <v>267</v>
      </c>
      <c r="B69" s="143">
        <f>C69+E69</f>
        <v>5034.7</v>
      </c>
      <c r="C69" s="144">
        <v>3309.6</v>
      </c>
      <c r="D69" s="144"/>
      <c r="E69" s="174">
        <v>1725.1</v>
      </c>
    </row>
    <row r="70" spans="1:5" ht="40.5" customHeight="1" x14ac:dyDescent="0.25">
      <c r="A70" s="193" t="s">
        <v>155</v>
      </c>
      <c r="B70" s="143">
        <v>2570</v>
      </c>
      <c r="C70" s="144">
        <v>1070</v>
      </c>
      <c r="D70" s="144"/>
      <c r="E70" s="174">
        <v>1500</v>
      </c>
    </row>
    <row r="71" spans="1:5" ht="18.75" customHeight="1" x14ac:dyDescent="0.25">
      <c r="A71" s="39" t="s">
        <v>252</v>
      </c>
      <c r="B71" s="3">
        <f t="shared" ref="B71:E73" si="12">B68</f>
        <v>7604.7</v>
      </c>
      <c r="C71" s="3">
        <f t="shared" si="12"/>
        <v>4379.6000000000004</v>
      </c>
      <c r="D71" s="3"/>
      <c r="E71" s="3">
        <f>E68</f>
        <v>3225.1</v>
      </c>
    </row>
    <row r="72" spans="1:5" ht="17.25" customHeight="1" x14ac:dyDescent="0.25">
      <c r="A72" s="30" t="s">
        <v>270</v>
      </c>
      <c r="B72" s="4">
        <f t="shared" si="12"/>
        <v>5034.7</v>
      </c>
      <c r="C72" s="4">
        <f t="shared" si="12"/>
        <v>3309.6</v>
      </c>
      <c r="D72" s="4"/>
      <c r="E72" s="4">
        <f t="shared" si="12"/>
        <v>1725.1</v>
      </c>
    </row>
    <row r="73" spans="1:5" ht="38.25" customHeight="1" x14ac:dyDescent="0.25">
      <c r="A73" s="30" t="s">
        <v>156</v>
      </c>
      <c r="B73" s="7">
        <f t="shared" si="12"/>
        <v>2570</v>
      </c>
      <c r="C73" s="7">
        <f t="shared" si="12"/>
        <v>1070</v>
      </c>
      <c r="D73" s="7"/>
      <c r="E73" s="7">
        <f t="shared" si="12"/>
        <v>1500</v>
      </c>
    </row>
    <row r="74" spans="1:5" ht="31.9" customHeight="1" x14ac:dyDescent="0.25">
      <c r="A74" s="302" t="s">
        <v>125</v>
      </c>
      <c r="B74" s="305"/>
      <c r="C74" s="305"/>
      <c r="D74" s="305"/>
      <c r="E74" s="306"/>
    </row>
    <row r="75" spans="1:5" ht="18.75" customHeight="1" x14ac:dyDescent="0.25">
      <c r="A75" s="191" t="s">
        <v>19</v>
      </c>
      <c r="B75" s="192">
        <f>B76</f>
        <v>120</v>
      </c>
      <c r="C75" s="192">
        <f>C76</f>
        <v>120</v>
      </c>
      <c r="D75" s="192"/>
      <c r="E75" s="192"/>
    </row>
    <row r="76" spans="1:5" ht="16.5" customHeight="1" x14ac:dyDescent="0.25">
      <c r="A76" s="198" t="s">
        <v>268</v>
      </c>
      <c r="B76" s="144">
        <v>120</v>
      </c>
      <c r="C76" s="144">
        <v>120</v>
      </c>
      <c r="D76" s="142"/>
      <c r="E76" s="195"/>
    </row>
    <row r="77" spans="1:5" ht="19.5" customHeight="1" x14ac:dyDescent="0.25">
      <c r="A77" s="41" t="s">
        <v>273</v>
      </c>
      <c r="B77" s="37">
        <f>B78+B80+B79</f>
        <v>841.2</v>
      </c>
      <c r="C77" s="37">
        <f t="shared" ref="C77:D77" si="13">C78+C80+C79</f>
        <v>841.2</v>
      </c>
      <c r="D77" s="37">
        <f t="shared" si="13"/>
        <v>704.69999999999993</v>
      </c>
      <c r="E77" s="37"/>
    </row>
    <row r="78" spans="1:5" x14ac:dyDescent="0.25">
      <c r="A78" s="30" t="s">
        <v>267</v>
      </c>
      <c r="B78" s="34">
        <v>794.2</v>
      </c>
      <c r="C78" s="4">
        <v>794.2</v>
      </c>
      <c r="D78" s="4">
        <v>692.8</v>
      </c>
      <c r="E78" s="10"/>
    </row>
    <row r="79" spans="1:5" x14ac:dyDescent="0.25">
      <c r="A79" s="30" t="s">
        <v>247</v>
      </c>
      <c r="B79" s="34">
        <v>44</v>
      </c>
      <c r="C79" s="4">
        <v>44</v>
      </c>
      <c r="D79" s="4">
        <v>11.9</v>
      </c>
      <c r="E79" s="10"/>
    </row>
    <row r="80" spans="1:5" x14ac:dyDescent="0.25">
      <c r="A80" s="40" t="s">
        <v>27</v>
      </c>
      <c r="B80" s="34">
        <v>3</v>
      </c>
      <c r="C80" s="4">
        <v>3</v>
      </c>
      <c r="D80" s="4"/>
      <c r="E80" s="10"/>
    </row>
    <row r="81" spans="1:5" ht="16.5" customHeight="1" x14ac:dyDescent="0.25">
      <c r="A81" s="42" t="s">
        <v>9</v>
      </c>
      <c r="B81" s="37">
        <f>B82+B84+B83</f>
        <v>247</v>
      </c>
      <c r="C81" s="37">
        <f t="shared" ref="C81:D81" si="14">C82+C84+C83</f>
        <v>247</v>
      </c>
      <c r="D81" s="37">
        <f t="shared" si="14"/>
        <v>183.2</v>
      </c>
      <c r="E81" s="37"/>
    </row>
    <row r="82" spans="1:5" ht="20.25" customHeight="1" x14ac:dyDescent="0.25">
      <c r="A82" s="30" t="s">
        <v>270</v>
      </c>
      <c r="B82" s="34">
        <v>240.2</v>
      </c>
      <c r="C82" s="4">
        <v>240.2</v>
      </c>
      <c r="D82" s="4">
        <v>181.2</v>
      </c>
      <c r="E82" s="10"/>
    </row>
    <row r="83" spans="1:5" ht="15.6" customHeight="1" x14ac:dyDescent="0.25">
      <c r="A83" s="30" t="s">
        <v>276</v>
      </c>
      <c r="B83" s="34">
        <v>2</v>
      </c>
      <c r="C83" s="4">
        <v>2</v>
      </c>
      <c r="D83" s="4">
        <v>2</v>
      </c>
      <c r="E83" s="10"/>
    </row>
    <row r="84" spans="1:5" ht="15" customHeight="1" x14ac:dyDescent="0.25">
      <c r="A84" s="40" t="s">
        <v>157</v>
      </c>
      <c r="B84" s="34">
        <v>4.8</v>
      </c>
      <c r="C84" s="4">
        <v>4.8</v>
      </c>
      <c r="D84" s="4"/>
      <c r="E84" s="10"/>
    </row>
    <row r="85" spans="1:5" ht="17.25" customHeight="1" x14ac:dyDescent="0.25">
      <c r="A85" s="41" t="s">
        <v>2</v>
      </c>
      <c r="B85" s="37">
        <f>B86+B88+B87</f>
        <v>467.5</v>
      </c>
      <c r="C85" s="37">
        <f t="shared" ref="C85:D85" si="15">C86+C88+C87</f>
        <v>467.5</v>
      </c>
      <c r="D85" s="37">
        <f t="shared" si="15"/>
        <v>400.5</v>
      </c>
      <c r="E85" s="3"/>
    </row>
    <row r="86" spans="1:5" ht="19.5" customHeight="1" x14ac:dyDescent="0.25">
      <c r="A86" s="30" t="s">
        <v>270</v>
      </c>
      <c r="B86" s="34">
        <v>458.1</v>
      </c>
      <c r="C86" s="4">
        <v>458.1</v>
      </c>
      <c r="D86" s="4">
        <v>394.7</v>
      </c>
      <c r="E86" s="10"/>
    </row>
    <row r="87" spans="1:5" ht="15" customHeight="1" x14ac:dyDescent="0.25">
      <c r="A87" s="30" t="s">
        <v>276</v>
      </c>
      <c r="B87" s="34">
        <v>5.9</v>
      </c>
      <c r="C87" s="4">
        <v>5.9</v>
      </c>
      <c r="D87" s="4">
        <v>5.8</v>
      </c>
      <c r="E87" s="10"/>
    </row>
    <row r="88" spans="1:5" ht="17.25" customHeight="1" x14ac:dyDescent="0.25">
      <c r="A88" s="40" t="s">
        <v>157</v>
      </c>
      <c r="B88" s="34">
        <v>3.5</v>
      </c>
      <c r="C88" s="4">
        <v>3.5</v>
      </c>
      <c r="D88" s="4"/>
      <c r="E88" s="10"/>
    </row>
    <row r="89" spans="1:5" ht="18.75" customHeight="1" x14ac:dyDescent="0.25">
      <c r="A89" s="41" t="s">
        <v>3</v>
      </c>
      <c r="B89" s="37">
        <f>B90+B92+B91</f>
        <v>375.2</v>
      </c>
      <c r="C89" s="37">
        <f t="shared" ref="C89:D89" si="16">C90+C92+C91</f>
        <v>375.2</v>
      </c>
      <c r="D89" s="37">
        <f t="shared" si="16"/>
        <v>333.9</v>
      </c>
      <c r="E89" s="37"/>
    </row>
    <row r="90" spans="1:5" ht="18" customHeight="1" x14ac:dyDescent="0.25">
      <c r="A90" s="30" t="s">
        <v>270</v>
      </c>
      <c r="B90" s="34">
        <v>346.7</v>
      </c>
      <c r="C90" s="4">
        <v>346.7</v>
      </c>
      <c r="D90" s="4">
        <v>324.10000000000002</v>
      </c>
      <c r="E90" s="10"/>
    </row>
    <row r="91" spans="1:5" ht="18" customHeight="1" x14ac:dyDescent="0.25">
      <c r="A91" s="30" t="s">
        <v>276</v>
      </c>
      <c r="B91" s="34">
        <v>5</v>
      </c>
      <c r="C91" s="4">
        <v>5</v>
      </c>
      <c r="D91" s="4">
        <v>4.9000000000000004</v>
      </c>
      <c r="E91" s="10"/>
    </row>
    <row r="92" spans="1:5" ht="17.25" customHeight="1" x14ac:dyDescent="0.25">
      <c r="A92" s="40" t="s">
        <v>157</v>
      </c>
      <c r="B92" s="34">
        <v>23.5</v>
      </c>
      <c r="C92" s="4">
        <v>23.5</v>
      </c>
      <c r="D92" s="4">
        <v>4.9000000000000004</v>
      </c>
      <c r="E92" s="10"/>
    </row>
    <row r="93" spans="1:5" ht="15.75" customHeight="1" x14ac:dyDescent="0.25">
      <c r="A93" s="41" t="s">
        <v>158</v>
      </c>
      <c r="B93" s="37">
        <f>B94+B96+B95</f>
        <v>464.3</v>
      </c>
      <c r="C93" s="37">
        <f t="shared" ref="C93:D93" si="17">C94+C96+C95</f>
        <v>464.3</v>
      </c>
      <c r="D93" s="37">
        <f t="shared" si="17"/>
        <v>381.9</v>
      </c>
      <c r="E93" s="3"/>
    </row>
    <row r="94" spans="1:5" ht="15" customHeight="1" x14ac:dyDescent="0.25">
      <c r="A94" s="30" t="s">
        <v>267</v>
      </c>
      <c r="B94" s="58">
        <v>417.7</v>
      </c>
      <c r="C94" s="93">
        <v>417.7</v>
      </c>
      <c r="D94" s="93">
        <v>375.4</v>
      </c>
      <c r="E94" s="10"/>
    </row>
    <row r="95" spans="1:5" ht="15" customHeight="1" x14ac:dyDescent="0.25">
      <c r="A95" s="30" t="s">
        <v>247</v>
      </c>
      <c r="B95" s="58">
        <v>6.6</v>
      </c>
      <c r="C95" s="93">
        <v>6.6</v>
      </c>
      <c r="D95" s="93">
        <v>6.5</v>
      </c>
      <c r="E95" s="10"/>
    </row>
    <row r="96" spans="1:5" ht="14.25" customHeight="1" x14ac:dyDescent="0.25">
      <c r="A96" s="40" t="s">
        <v>27</v>
      </c>
      <c r="B96" s="34">
        <v>40</v>
      </c>
      <c r="C96" s="4">
        <v>40</v>
      </c>
      <c r="D96" s="4"/>
      <c r="E96" s="10"/>
    </row>
    <row r="97" spans="1:5" ht="32.25" customHeight="1" x14ac:dyDescent="0.25">
      <c r="A97" s="42" t="s">
        <v>17</v>
      </c>
      <c r="B97" s="37">
        <f>B98+B100+B99</f>
        <v>896.8</v>
      </c>
      <c r="C97" s="37">
        <f t="shared" ref="C97:E97" si="18">C98+C100+C99</f>
        <v>892.09999999999991</v>
      </c>
      <c r="D97" s="37">
        <f t="shared" si="18"/>
        <v>545.9</v>
      </c>
      <c r="E97" s="37">
        <f t="shared" si="18"/>
        <v>4.7</v>
      </c>
    </row>
    <row r="98" spans="1:5" ht="18" customHeight="1" x14ac:dyDescent="0.25">
      <c r="A98" s="30" t="s">
        <v>267</v>
      </c>
      <c r="B98" s="34">
        <v>760.9</v>
      </c>
      <c r="C98" s="4">
        <v>760.9</v>
      </c>
      <c r="D98" s="4">
        <v>540.1</v>
      </c>
      <c r="E98" s="10"/>
    </row>
    <row r="99" spans="1:5" ht="14.45" customHeight="1" x14ac:dyDescent="0.25">
      <c r="A99" s="30" t="s">
        <v>247</v>
      </c>
      <c r="B99" s="34">
        <v>5.9</v>
      </c>
      <c r="C99" s="4">
        <v>5.9</v>
      </c>
      <c r="D99" s="4">
        <v>5.8</v>
      </c>
      <c r="E99" s="10"/>
    </row>
    <row r="100" spans="1:5" x14ac:dyDescent="0.25">
      <c r="A100" s="43" t="s">
        <v>27</v>
      </c>
      <c r="B100" s="58">
        <v>130</v>
      </c>
      <c r="C100" s="93">
        <v>125.3</v>
      </c>
      <c r="D100" s="93"/>
      <c r="E100" s="94">
        <v>4.7</v>
      </c>
    </row>
    <row r="101" spans="1:5" ht="15.75" x14ac:dyDescent="0.25">
      <c r="A101" s="41" t="s">
        <v>13</v>
      </c>
      <c r="B101" s="37">
        <f>B102+B104+B103</f>
        <v>1340.6</v>
      </c>
      <c r="C101" s="37">
        <f t="shared" ref="C101:D101" si="19">C102+C104+C103</f>
        <v>1340.6</v>
      </c>
      <c r="D101" s="37">
        <f t="shared" si="19"/>
        <v>1194.7</v>
      </c>
      <c r="E101" s="3"/>
    </row>
    <row r="102" spans="1:5" x14ac:dyDescent="0.25">
      <c r="A102" s="30" t="s">
        <v>267</v>
      </c>
      <c r="B102" s="34">
        <v>1242.3</v>
      </c>
      <c r="C102" s="4">
        <v>1242.3</v>
      </c>
      <c r="D102" s="4">
        <v>1171.7</v>
      </c>
      <c r="E102" s="10"/>
    </row>
    <row r="103" spans="1:5" x14ac:dyDescent="0.25">
      <c r="A103" s="30" t="s">
        <v>247</v>
      </c>
      <c r="B103" s="34">
        <v>23.3</v>
      </c>
      <c r="C103" s="4">
        <v>23.3</v>
      </c>
      <c r="D103" s="4">
        <v>23</v>
      </c>
      <c r="E103" s="10"/>
    </row>
    <row r="104" spans="1:5" ht="16.5" customHeight="1" x14ac:dyDescent="0.25">
      <c r="A104" s="40" t="s">
        <v>27</v>
      </c>
      <c r="B104" s="34">
        <v>75</v>
      </c>
      <c r="C104" s="4">
        <v>75</v>
      </c>
      <c r="D104" s="4"/>
      <c r="E104" s="10"/>
    </row>
    <row r="105" spans="1:5" ht="16.5" customHeight="1" x14ac:dyDescent="0.25">
      <c r="A105" s="42" t="s">
        <v>234</v>
      </c>
      <c r="B105" s="37">
        <f>B106+B107</f>
        <v>97.7</v>
      </c>
      <c r="C105" s="37">
        <f t="shared" ref="C105:D105" si="20">C106+C107</f>
        <v>97.7</v>
      </c>
      <c r="D105" s="37">
        <f t="shared" si="20"/>
        <v>63.6</v>
      </c>
      <c r="E105" s="37"/>
    </row>
    <row r="106" spans="1:5" ht="16.5" customHeight="1" x14ac:dyDescent="0.25">
      <c r="A106" s="43" t="s">
        <v>267</v>
      </c>
      <c r="B106" s="34">
        <v>97.2</v>
      </c>
      <c r="C106" s="4">
        <v>97.2</v>
      </c>
      <c r="D106" s="4">
        <v>63.1</v>
      </c>
      <c r="E106" s="10"/>
    </row>
    <row r="107" spans="1:5" ht="16.5" customHeight="1" x14ac:dyDescent="0.25">
      <c r="A107" s="30" t="s">
        <v>247</v>
      </c>
      <c r="B107" s="34">
        <v>0.5</v>
      </c>
      <c r="C107" s="4">
        <v>0.5</v>
      </c>
      <c r="D107" s="4">
        <v>0.5</v>
      </c>
      <c r="E107" s="10"/>
    </row>
    <row r="108" spans="1:5" ht="15.75" x14ac:dyDescent="0.25">
      <c r="A108" s="41" t="s">
        <v>159</v>
      </c>
      <c r="B108" s="37">
        <f>B109+B111+B110</f>
        <v>316.8</v>
      </c>
      <c r="C108" s="37">
        <f t="shared" ref="C108:D108" si="21">C109+C111+C110</f>
        <v>316.8</v>
      </c>
      <c r="D108" s="37">
        <f t="shared" si="21"/>
        <v>194.39999999999998</v>
      </c>
      <c r="E108" s="3"/>
    </row>
    <row r="109" spans="1:5" x14ac:dyDescent="0.25">
      <c r="A109" s="30" t="s">
        <v>267</v>
      </c>
      <c r="B109" s="34">
        <v>279.10000000000002</v>
      </c>
      <c r="C109" s="4">
        <v>279.10000000000002</v>
      </c>
      <c r="D109" s="4">
        <v>191.7</v>
      </c>
      <c r="E109" s="10"/>
    </row>
    <row r="110" spans="1:5" x14ac:dyDescent="0.25">
      <c r="A110" s="30" t="s">
        <v>247</v>
      </c>
      <c r="B110" s="34">
        <v>2.7</v>
      </c>
      <c r="C110" s="4">
        <v>2.7</v>
      </c>
      <c r="D110" s="4">
        <v>2.7</v>
      </c>
      <c r="E110" s="10"/>
    </row>
    <row r="111" spans="1:5" x14ac:dyDescent="0.25">
      <c r="A111" s="43" t="s">
        <v>27</v>
      </c>
      <c r="B111" s="34">
        <v>35</v>
      </c>
      <c r="C111" s="4">
        <v>35</v>
      </c>
      <c r="D111" s="4"/>
      <c r="E111" s="10"/>
    </row>
    <row r="112" spans="1:5" x14ac:dyDescent="0.25">
      <c r="A112" s="44" t="s">
        <v>160</v>
      </c>
      <c r="B112" s="37">
        <f>B75+B77+B81+B85+B89+B93+B97+B101+B108+B105</f>
        <v>5167.1000000000004</v>
      </c>
      <c r="C112" s="37">
        <f t="shared" ref="C112:E112" si="22">C75+C77+C81+C85+C89+C93+C97+C101+C108+C105</f>
        <v>5162.3999999999996</v>
      </c>
      <c r="D112" s="37">
        <f t="shared" si="22"/>
        <v>4002.8</v>
      </c>
      <c r="E112" s="37">
        <f t="shared" si="22"/>
        <v>4.7</v>
      </c>
    </row>
    <row r="113" spans="1:7" x14ac:dyDescent="0.25">
      <c r="A113" s="30" t="s">
        <v>267</v>
      </c>
      <c r="B113" s="34">
        <f>B76+B78+B82+B86+B90+B94+B98+B102+B109+B106</f>
        <v>4756.4000000000005</v>
      </c>
      <c r="C113" s="34">
        <f t="shared" ref="C113:D113" si="23">C76+C78+C82+C86+C90+C94+C98+C102+C109+C106</f>
        <v>4756.4000000000005</v>
      </c>
      <c r="D113" s="34">
        <f t="shared" si="23"/>
        <v>3934.7999999999997</v>
      </c>
      <c r="E113" s="34"/>
      <c r="G113" s="187"/>
    </row>
    <row r="114" spans="1:7" x14ac:dyDescent="0.25">
      <c r="A114" s="30" t="s">
        <v>247</v>
      </c>
      <c r="B114" s="38">
        <f>B79+B83+B87+B91+B95+B99+B103+B110+B107</f>
        <v>95.9</v>
      </c>
      <c r="C114" s="38">
        <f t="shared" ref="C114:D114" si="24">C79+C83+C87+C91+C95+C99+C103+C110+C107</f>
        <v>95.9</v>
      </c>
      <c r="D114" s="38">
        <f t="shared" si="24"/>
        <v>63.1</v>
      </c>
      <c r="E114" s="38"/>
    </row>
    <row r="115" spans="1:7" ht="19.5" customHeight="1" x14ac:dyDescent="0.25">
      <c r="A115" s="40" t="s">
        <v>28</v>
      </c>
      <c r="B115" s="38">
        <f>B80+B84+B88+B92+B96+B100+B104+B111</f>
        <v>314.8</v>
      </c>
      <c r="C115" s="38">
        <f t="shared" ref="C115:E115" si="25">C80+C84+C88+C92+C96+C100+C104+C111</f>
        <v>310.10000000000002</v>
      </c>
      <c r="D115" s="38">
        <f t="shared" si="25"/>
        <v>4.9000000000000004</v>
      </c>
      <c r="E115" s="38">
        <f t="shared" si="25"/>
        <v>4.7</v>
      </c>
    </row>
    <row r="116" spans="1:7" ht="29.45" customHeight="1" x14ac:dyDescent="0.25">
      <c r="A116" s="310" t="s">
        <v>242</v>
      </c>
      <c r="B116" s="290"/>
      <c r="C116" s="290"/>
      <c r="D116" s="290"/>
      <c r="E116" s="291"/>
    </row>
    <row r="117" spans="1:7" ht="20.25" customHeight="1" x14ac:dyDescent="0.25">
      <c r="A117" s="191" t="s">
        <v>19</v>
      </c>
      <c r="B117" s="192">
        <f>B118</f>
        <v>1256.9000000000001</v>
      </c>
      <c r="C117" s="192">
        <f>C118</f>
        <v>1256.9000000000001</v>
      </c>
      <c r="D117" s="192"/>
      <c r="E117" s="192"/>
    </row>
    <row r="118" spans="1:7" ht="15.75" customHeight="1" x14ac:dyDescent="0.25">
      <c r="A118" s="193" t="s">
        <v>268</v>
      </c>
      <c r="B118" s="144">
        <f>C118</f>
        <v>1256.9000000000001</v>
      </c>
      <c r="C118" s="144">
        <v>1256.9000000000001</v>
      </c>
      <c r="D118" s="194"/>
      <c r="E118" s="195"/>
    </row>
    <row r="119" spans="1:7" ht="18.75" customHeight="1" x14ac:dyDescent="0.25">
      <c r="A119" s="196" t="s">
        <v>259</v>
      </c>
      <c r="B119" s="197">
        <f>B120+B121</f>
        <v>2248.1</v>
      </c>
      <c r="C119" s="197">
        <f t="shared" ref="C119:E119" si="26">C120+C121</f>
        <v>2201.5</v>
      </c>
      <c r="D119" s="197">
        <f t="shared" si="26"/>
        <v>1707</v>
      </c>
      <c r="E119" s="197">
        <f t="shared" si="26"/>
        <v>46.6</v>
      </c>
    </row>
    <row r="120" spans="1:7" ht="17.25" customHeight="1" x14ac:dyDescent="0.25">
      <c r="A120" s="30" t="s">
        <v>267</v>
      </c>
      <c r="B120" s="34">
        <v>2108.1</v>
      </c>
      <c r="C120" s="4">
        <v>2068.1</v>
      </c>
      <c r="D120" s="4">
        <v>1707</v>
      </c>
      <c r="E120" s="10">
        <v>40</v>
      </c>
    </row>
    <row r="121" spans="1:7" ht="18" customHeight="1" x14ac:dyDescent="0.25">
      <c r="A121" s="43" t="s">
        <v>27</v>
      </c>
      <c r="B121" s="34">
        <v>140</v>
      </c>
      <c r="C121" s="4">
        <v>133.4</v>
      </c>
      <c r="D121" s="4"/>
      <c r="E121" s="10">
        <v>6.6</v>
      </c>
    </row>
    <row r="122" spans="1:7" x14ac:dyDescent="0.25">
      <c r="A122" s="44" t="s">
        <v>26</v>
      </c>
      <c r="B122" s="37">
        <f t="shared" ref="B122:E123" si="27">B119+B117</f>
        <v>3505</v>
      </c>
      <c r="C122" s="37">
        <f t="shared" si="27"/>
        <v>3458.4</v>
      </c>
      <c r="D122" s="37">
        <f t="shared" si="27"/>
        <v>1707</v>
      </c>
      <c r="E122" s="37">
        <f t="shared" si="27"/>
        <v>46.6</v>
      </c>
    </row>
    <row r="123" spans="1:7" ht="18.75" customHeight="1" x14ac:dyDescent="0.25">
      <c r="A123" s="30" t="s">
        <v>267</v>
      </c>
      <c r="B123" s="34">
        <f t="shared" si="27"/>
        <v>3365</v>
      </c>
      <c r="C123" s="34">
        <f>C120+C118</f>
        <v>3325</v>
      </c>
      <c r="D123" s="34">
        <f>D120+D118</f>
        <v>1707</v>
      </c>
      <c r="E123" s="34">
        <f t="shared" si="27"/>
        <v>40</v>
      </c>
    </row>
    <row r="124" spans="1:7" ht="15.6" customHeight="1" x14ac:dyDescent="0.25">
      <c r="A124" s="43" t="s">
        <v>161</v>
      </c>
      <c r="B124" s="34">
        <f>B121</f>
        <v>140</v>
      </c>
      <c r="C124" s="34">
        <f>C121</f>
        <v>133.4</v>
      </c>
      <c r="D124" s="34"/>
      <c r="E124" s="34">
        <f>E121</f>
        <v>6.6</v>
      </c>
    </row>
    <row r="125" spans="1:7" ht="28.9" customHeight="1" x14ac:dyDescent="0.25">
      <c r="A125" s="296" t="s">
        <v>126</v>
      </c>
      <c r="B125" s="297"/>
      <c r="C125" s="297"/>
      <c r="D125" s="297"/>
      <c r="E125" s="298"/>
    </row>
    <row r="126" spans="1:7" ht="20.45" customHeight="1" x14ac:dyDescent="0.25">
      <c r="A126" s="41" t="s">
        <v>19</v>
      </c>
      <c r="B126" s="37">
        <f>B127+B129+B130+B128</f>
        <v>3004.6</v>
      </c>
      <c r="C126" s="37">
        <f t="shared" ref="C126" si="28">C127+C129+C130+C128</f>
        <v>3004.6</v>
      </c>
      <c r="D126" s="37"/>
      <c r="E126" s="37"/>
    </row>
    <row r="127" spans="1:7" ht="19.899999999999999" customHeight="1" x14ac:dyDescent="0.25">
      <c r="A127" s="30" t="s">
        <v>270</v>
      </c>
      <c r="B127" s="58">
        <v>254</v>
      </c>
      <c r="C127" s="93">
        <v>254</v>
      </c>
      <c r="D127" s="4"/>
      <c r="E127" s="10"/>
    </row>
    <row r="128" spans="1:7" ht="17.25" customHeight="1" x14ac:dyDescent="0.25">
      <c r="A128" s="30" t="s">
        <v>247</v>
      </c>
      <c r="B128" s="58">
        <v>591.1</v>
      </c>
      <c r="C128" s="93">
        <v>591.1</v>
      </c>
      <c r="D128" s="4"/>
      <c r="E128" s="10"/>
    </row>
    <row r="129" spans="1:5" ht="16.5" customHeight="1" x14ac:dyDescent="0.25">
      <c r="A129" s="146" t="s">
        <v>237</v>
      </c>
      <c r="B129" s="34">
        <v>1991.7</v>
      </c>
      <c r="C129" s="4">
        <v>1991.7</v>
      </c>
      <c r="D129" s="4"/>
      <c r="E129" s="106"/>
    </row>
    <row r="130" spans="1:5" ht="16.5" customHeight="1" x14ac:dyDescent="0.25">
      <c r="A130" s="188" t="s">
        <v>131</v>
      </c>
      <c r="B130" s="143">
        <v>167.8</v>
      </c>
      <c r="C130" s="144">
        <v>167.8</v>
      </c>
      <c r="D130" s="142"/>
      <c r="E130" s="189"/>
    </row>
    <row r="131" spans="1:5" ht="18" customHeight="1" x14ac:dyDescent="0.25">
      <c r="A131" s="42" t="s">
        <v>162</v>
      </c>
      <c r="B131" s="37">
        <f>B132+B133+B134</f>
        <v>1264.5999999999999</v>
      </c>
      <c r="C131" s="3">
        <f>C132+C133+C134</f>
        <v>1261.5999999999999</v>
      </c>
      <c r="D131" s="3">
        <f>D132+D133+D134</f>
        <v>1068.3</v>
      </c>
      <c r="E131" s="3">
        <f>E132+E133+E134</f>
        <v>3</v>
      </c>
    </row>
    <row r="132" spans="1:5" x14ac:dyDescent="0.25">
      <c r="A132" s="30" t="s">
        <v>267</v>
      </c>
      <c r="B132" s="34">
        <v>712.9</v>
      </c>
      <c r="C132" s="4">
        <v>712.9</v>
      </c>
      <c r="D132" s="4">
        <v>637.29999999999995</v>
      </c>
      <c r="E132" s="10"/>
    </row>
    <row r="133" spans="1:5" ht="14.25" customHeight="1" x14ac:dyDescent="0.25">
      <c r="A133" s="43" t="s">
        <v>27</v>
      </c>
      <c r="B133" s="34">
        <v>102.1</v>
      </c>
      <c r="C133" s="4">
        <v>99.1</v>
      </c>
      <c r="D133" s="4"/>
      <c r="E133" s="10">
        <v>3</v>
      </c>
    </row>
    <row r="134" spans="1:5" ht="14.45" customHeight="1" x14ac:dyDescent="0.25">
      <c r="A134" s="145" t="s">
        <v>237</v>
      </c>
      <c r="B134" s="34">
        <v>449.6</v>
      </c>
      <c r="C134" s="4">
        <v>449.6</v>
      </c>
      <c r="D134" s="4">
        <v>431</v>
      </c>
      <c r="E134" s="10"/>
    </row>
    <row r="135" spans="1:5" ht="15.75" x14ac:dyDescent="0.25">
      <c r="A135" s="39" t="s">
        <v>163</v>
      </c>
      <c r="B135" s="37">
        <f>B136+B137+B138</f>
        <v>496.29999999999995</v>
      </c>
      <c r="C135" s="3">
        <f>C136+C137+C138</f>
        <v>496.29999999999995</v>
      </c>
      <c r="D135" s="3">
        <f>D136+D137+D138</f>
        <v>417.8</v>
      </c>
      <c r="E135" s="3"/>
    </row>
    <row r="136" spans="1:5" x14ac:dyDescent="0.25">
      <c r="A136" s="30" t="s">
        <v>267</v>
      </c>
      <c r="B136" s="34">
        <v>261.5</v>
      </c>
      <c r="C136" s="4">
        <v>261.5</v>
      </c>
      <c r="D136" s="4">
        <v>231.9</v>
      </c>
      <c r="E136" s="10"/>
    </row>
    <row r="137" spans="1:5" x14ac:dyDescent="0.25">
      <c r="A137" s="43" t="s">
        <v>27</v>
      </c>
      <c r="B137" s="34">
        <v>39.700000000000003</v>
      </c>
      <c r="C137" s="4">
        <v>39.700000000000003</v>
      </c>
      <c r="D137" s="4"/>
      <c r="E137" s="10"/>
    </row>
    <row r="138" spans="1:5" ht="17.25" customHeight="1" x14ac:dyDescent="0.25">
      <c r="A138" s="145" t="s">
        <v>237</v>
      </c>
      <c r="B138" s="34">
        <v>195.1</v>
      </c>
      <c r="C138" s="4">
        <v>195.1</v>
      </c>
      <c r="D138" s="4">
        <v>185.9</v>
      </c>
      <c r="E138" s="10"/>
    </row>
    <row r="139" spans="1:5" ht="15.75" x14ac:dyDescent="0.25">
      <c r="A139" s="29" t="s">
        <v>164</v>
      </c>
      <c r="B139" s="37">
        <f>B140+B141+B142</f>
        <v>1004.3</v>
      </c>
      <c r="C139" s="37">
        <f>C140+C141+C142</f>
        <v>1004.3</v>
      </c>
      <c r="D139" s="37">
        <f>D140+D141+D142</f>
        <v>857.5</v>
      </c>
      <c r="E139" s="37"/>
    </row>
    <row r="140" spans="1:5" ht="17.25" customHeight="1" x14ac:dyDescent="0.25">
      <c r="A140" s="30" t="s">
        <v>267</v>
      </c>
      <c r="B140" s="34">
        <v>560.29999999999995</v>
      </c>
      <c r="C140" s="4">
        <v>560.29999999999995</v>
      </c>
      <c r="D140" s="4">
        <v>501</v>
      </c>
      <c r="E140" s="10"/>
    </row>
    <row r="141" spans="1:5" ht="15.75" customHeight="1" x14ac:dyDescent="0.25">
      <c r="A141" s="43" t="s">
        <v>27</v>
      </c>
      <c r="B141" s="34">
        <v>67.2</v>
      </c>
      <c r="C141" s="4">
        <v>67.2</v>
      </c>
      <c r="D141" s="4"/>
      <c r="E141" s="10"/>
    </row>
    <row r="142" spans="1:5" ht="15.75" customHeight="1" x14ac:dyDescent="0.25">
      <c r="A142" s="145" t="s">
        <v>237</v>
      </c>
      <c r="B142" s="34">
        <v>376.8</v>
      </c>
      <c r="C142" s="4">
        <v>376.8</v>
      </c>
      <c r="D142" s="4">
        <v>356.5</v>
      </c>
      <c r="E142" s="10"/>
    </row>
    <row r="143" spans="1:5" ht="16.5" customHeight="1" x14ac:dyDescent="0.25">
      <c r="A143" s="29" t="s">
        <v>165</v>
      </c>
      <c r="B143" s="37">
        <f>B144+B145+B146</f>
        <v>763.3</v>
      </c>
      <c r="C143" s="3">
        <f>C144+C145+C146</f>
        <v>753.3</v>
      </c>
      <c r="D143" s="3">
        <f>D144+D145+D146</f>
        <v>624.70000000000005</v>
      </c>
      <c r="E143" s="3">
        <f>E144+E145+E146</f>
        <v>10</v>
      </c>
    </row>
    <row r="144" spans="1:5" ht="16.5" customHeight="1" x14ac:dyDescent="0.25">
      <c r="A144" s="30" t="s">
        <v>267</v>
      </c>
      <c r="B144" s="34">
        <v>389.7</v>
      </c>
      <c r="C144" s="4">
        <v>389.7</v>
      </c>
      <c r="D144" s="4">
        <v>348</v>
      </c>
      <c r="E144" s="10"/>
    </row>
    <row r="145" spans="1:5" ht="15" customHeight="1" x14ac:dyDescent="0.25">
      <c r="A145" s="43" t="s">
        <v>27</v>
      </c>
      <c r="B145" s="34">
        <v>79.400000000000006</v>
      </c>
      <c r="C145" s="4">
        <v>69.400000000000006</v>
      </c>
      <c r="D145" s="4"/>
      <c r="E145" s="10">
        <v>10</v>
      </c>
    </row>
    <row r="146" spans="1:5" ht="15.75" customHeight="1" x14ac:dyDescent="0.25">
      <c r="A146" s="145" t="s">
        <v>237</v>
      </c>
      <c r="B146" s="34">
        <v>294.2</v>
      </c>
      <c r="C146" s="4">
        <v>294.2</v>
      </c>
      <c r="D146" s="4">
        <v>276.7</v>
      </c>
      <c r="E146" s="10"/>
    </row>
    <row r="147" spans="1:5" ht="15.75" customHeight="1" x14ac:dyDescent="0.25">
      <c r="A147" s="45" t="s">
        <v>166</v>
      </c>
      <c r="B147" s="37">
        <f>B148+B149+B150</f>
        <v>851.2</v>
      </c>
      <c r="C147" s="3">
        <f>C148+C149+C150</f>
        <v>851.2</v>
      </c>
      <c r="D147" s="3">
        <f>D148+D149+D150</f>
        <v>698.1</v>
      </c>
      <c r="E147" s="3"/>
    </row>
    <row r="148" spans="1:5" ht="17.25" customHeight="1" x14ac:dyDescent="0.25">
      <c r="A148" s="30" t="s">
        <v>267</v>
      </c>
      <c r="B148" s="34">
        <v>400.3</v>
      </c>
      <c r="C148" s="4">
        <v>400.3</v>
      </c>
      <c r="D148" s="4">
        <v>347.5</v>
      </c>
      <c r="E148" s="10"/>
    </row>
    <row r="149" spans="1:5" x14ac:dyDescent="0.25">
      <c r="A149" s="43" t="s">
        <v>27</v>
      </c>
      <c r="B149" s="34">
        <v>84.5</v>
      </c>
      <c r="C149" s="34">
        <v>84.5</v>
      </c>
      <c r="D149" s="34"/>
      <c r="E149" s="10"/>
    </row>
    <row r="150" spans="1:5" ht="18" customHeight="1" x14ac:dyDescent="0.25">
      <c r="A150" s="145" t="s">
        <v>237</v>
      </c>
      <c r="B150" s="34">
        <v>366.4</v>
      </c>
      <c r="C150" s="4">
        <v>366.4</v>
      </c>
      <c r="D150" s="4">
        <v>350.6</v>
      </c>
      <c r="E150" s="10"/>
    </row>
    <row r="151" spans="1:5" ht="17.25" customHeight="1" x14ac:dyDescent="0.25">
      <c r="A151" s="29" t="s">
        <v>167</v>
      </c>
      <c r="B151" s="37">
        <f>B152+B153+B154</f>
        <v>459.9</v>
      </c>
      <c r="C151" s="3">
        <f>C152+C153+C154</f>
        <v>459.9</v>
      </c>
      <c r="D151" s="3">
        <f>D152+D153+D154</f>
        <v>383.3</v>
      </c>
      <c r="E151" s="3"/>
    </row>
    <row r="152" spans="1:5" ht="17.25" customHeight="1" x14ac:dyDescent="0.25">
      <c r="A152" s="30" t="s">
        <v>267</v>
      </c>
      <c r="B152" s="34">
        <v>208.3</v>
      </c>
      <c r="C152" s="4">
        <v>208.3</v>
      </c>
      <c r="D152" s="4">
        <v>181.3</v>
      </c>
      <c r="E152" s="10"/>
    </row>
    <row r="153" spans="1:5" ht="15" customHeight="1" x14ac:dyDescent="0.25">
      <c r="A153" s="43" t="s">
        <v>27</v>
      </c>
      <c r="B153" s="34">
        <v>40</v>
      </c>
      <c r="C153" s="4">
        <v>40</v>
      </c>
      <c r="D153" s="4"/>
      <c r="E153" s="10"/>
    </row>
    <row r="154" spans="1:5" ht="16.5" customHeight="1" x14ac:dyDescent="0.25">
      <c r="A154" s="145" t="s">
        <v>237</v>
      </c>
      <c r="B154" s="34">
        <v>211.6</v>
      </c>
      <c r="C154" s="4">
        <v>211.6</v>
      </c>
      <c r="D154" s="4">
        <v>202</v>
      </c>
      <c r="E154" s="10"/>
    </row>
    <row r="155" spans="1:5" ht="15.75" x14ac:dyDescent="0.25">
      <c r="A155" s="29" t="s">
        <v>168</v>
      </c>
      <c r="B155" s="37">
        <f>B156+B157+B158</f>
        <v>466.8</v>
      </c>
      <c r="C155" s="37">
        <f>C156+C157+C158</f>
        <v>466.8</v>
      </c>
      <c r="D155" s="37">
        <f>D156+D157+D158</f>
        <v>390.7</v>
      </c>
      <c r="E155" s="37"/>
    </row>
    <row r="156" spans="1:5" ht="17.25" customHeight="1" x14ac:dyDescent="0.25">
      <c r="A156" s="30" t="s">
        <v>267</v>
      </c>
      <c r="B156" s="33">
        <v>256.8</v>
      </c>
      <c r="C156" s="4">
        <v>256.8</v>
      </c>
      <c r="D156" s="4">
        <v>230.1</v>
      </c>
      <c r="E156" s="10"/>
    </row>
    <row r="157" spans="1:5" ht="15" customHeight="1" x14ac:dyDescent="0.25">
      <c r="A157" s="43" t="s">
        <v>27</v>
      </c>
      <c r="B157" s="34">
        <v>42.3</v>
      </c>
      <c r="C157" s="4">
        <v>42.3</v>
      </c>
      <c r="D157" s="4"/>
      <c r="E157" s="10"/>
    </row>
    <row r="158" spans="1:5" ht="15.75" x14ac:dyDescent="0.25">
      <c r="A158" s="145" t="s">
        <v>237</v>
      </c>
      <c r="B158" s="13">
        <v>167.7</v>
      </c>
      <c r="C158" s="46">
        <v>167.7</v>
      </c>
      <c r="D158" s="47">
        <v>160.6</v>
      </c>
      <c r="E158" s="48"/>
    </row>
    <row r="159" spans="1:5" ht="15.75" x14ac:dyDescent="0.25">
      <c r="A159" s="49" t="s">
        <v>169</v>
      </c>
      <c r="B159" s="15">
        <f>B160+B161+B162</f>
        <v>753.6</v>
      </c>
      <c r="C159" s="15">
        <f t="shared" ref="C159:D159" si="29">C160+C161+C162</f>
        <v>753.6</v>
      </c>
      <c r="D159" s="15">
        <f t="shared" si="29"/>
        <v>627.1</v>
      </c>
      <c r="E159" s="15"/>
    </row>
    <row r="160" spans="1:5" x14ac:dyDescent="0.25">
      <c r="A160" s="30" t="s">
        <v>267</v>
      </c>
      <c r="B160" s="13">
        <v>364.6</v>
      </c>
      <c r="C160" s="10">
        <v>364.6</v>
      </c>
      <c r="D160" s="14">
        <v>321.8</v>
      </c>
      <c r="E160" s="13"/>
    </row>
    <row r="161" spans="1:5" x14ac:dyDescent="0.25">
      <c r="A161" s="43" t="s">
        <v>27</v>
      </c>
      <c r="B161" s="13">
        <v>70.2</v>
      </c>
      <c r="C161" s="10">
        <v>70.2</v>
      </c>
      <c r="D161" s="14"/>
      <c r="E161" s="13"/>
    </row>
    <row r="162" spans="1:5" x14ac:dyDescent="0.25">
      <c r="A162" s="145" t="s">
        <v>237</v>
      </c>
      <c r="B162" s="13">
        <v>318.8</v>
      </c>
      <c r="C162" s="10">
        <v>318.8</v>
      </c>
      <c r="D162" s="14">
        <v>305.3</v>
      </c>
      <c r="E162" s="15"/>
    </row>
    <row r="163" spans="1:5" ht="15.75" x14ac:dyDescent="0.25">
      <c r="A163" s="49" t="s">
        <v>76</v>
      </c>
      <c r="B163" s="15">
        <f>B164+B165+B166</f>
        <v>729.09999999999991</v>
      </c>
      <c r="C163" s="28">
        <f>C164+C165+C166</f>
        <v>724.8</v>
      </c>
      <c r="D163" s="28">
        <f>D164+D165+D166</f>
        <v>610.79999999999995</v>
      </c>
      <c r="E163" s="28">
        <f>E164+E165+E166</f>
        <v>4.3</v>
      </c>
    </row>
    <row r="164" spans="1:5" x14ac:dyDescent="0.25">
      <c r="A164" s="30" t="s">
        <v>267</v>
      </c>
      <c r="B164" s="13">
        <v>378.2</v>
      </c>
      <c r="C164" s="10">
        <v>378.2</v>
      </c>
      <c r="D164" s="14">
        <v>337.5</v>
      </c>
      <c r="E164" s="10"/>
    </row>
    <row r="165" spans="1:5" x14ac:dyDescent="0.25">
      <c r="A165" s="43" t="s">
        <v>27</v>
      </c>
      <c r="B165" s="13">
        <v>65.2</v>
      </c>
      <c r="C165" s="10">
        <v>60.9</v>
      </c>
      <c r="D165" s="14"/>
      <c r="E165" s="10">
        <v>4.3</v>
      </c>
    </row>
    <row r="166" spans="1:5" x14ac:dyDescent="0.25">
      <c r="A166" s="145" t="s">
        <v>237</v>
      </c>
      <c r="B166" s="13">
        <v>285.7</v>
      </c>
      <c r="C166" s="10">
        <v>285.7</v>
      </c>
      <c r="D166" s="14">
        <v>273.3</v>
      </c>
      <c r="E166" s="10"/>
    </row>
    <row r="167" spans="1:5" ht="15.75" x14ac:dyDescent="0.25">
      <c r="A167" s="49" t="s">
        <v>170</v>
      </c>
      <c r="B167" s="15">
        <f>B168+B169+B170</f>
        <v>479.90000000000003</v>
      </c>
      <c r="C167" s="28">
        <f>C168+C169+C170</f>
        <v>477.40000000000003</v>
      </c>
      <c r="D167" s="28">
        <f>D168+D169+D170</f>
        <v>397.2</v>
      </c>
      <c r="E167" s="28">
        <f>E168+E169+E170</f>
        <v>2.5</v>
      </c>
    </row>
    <row r="168" spans="1:5" x14ac:dyDescent="0.25">
      <c r="A168" s="30" t="s">
        <v>267</v>
      </c>
      <c r="B168" s="13">
        <v>263.10000000000002</v>
      </c>
      <c r="C168" s="10">
        <v>263.10000000000002</v>
      </c>
      <c r="D168" s="14">
        <v>235.2</v>
      </c>
      <c r="E168" s="10"/>
    </row>
    <row r="169" spans="1:5" x14ac:dyDescent="0.25">
      <c r="A169" s="43" t="s">
        <v>27</v>
      </c>
      <c r="B169" s="13">
        <v>46.5</v>
      </c>
      <c r="C169" s="10">
        <v>44</v>
      </c>
      <c r="D169" s="14"/>
      <c r="E169" s="10">
        <v>2.5</v>
      </c>
    </row>
    <row r="170" spans="1:5" x14ac:dyDescent="0.25">
      <c r="A170" s="145" t="s">
        <v>237</v>
      </c>
      <c r="B170" s="13">
        <v>170.3</v>
      </c>
      <c r="C170" s="10">
        <v>170.3</v>
      </c>
      <c r="D170" s="14">
        <v>162</v>
      </c>
      <c r="E170" s="10"/>
    </row>
    <row r="171" spans="1:5" ht="15.75" x14ac:dyDescent="0.25">
      <c r="A171" s="50" t="s">
        <v>171</v>
      </c>
      <c r="B171" s="15">
        <f>B172+B173+B174</f>
        <v>465.79999999999995</v>
      </c>
      <c r="C171" s="15">
        <f>C172+C173+C174</f>
        <v>464.79999999999995</v>
      </c>
      <c r="D171" s="15">
        <f>D172+D173+D174</f>
        <v>391.6</v>
      </c>
      <c r="E171" s="15">
        <f>E172+E173+E174</f>
        <v>1</v>
      </c>
    </row>
    <row r="172" spans="1:5" x14ac:dyDescent="0.25">
      <c r="A172" s="30" t="s">
        <v>267</v>
      </c>
      <c r="B172" s="13">
        <v>253</v>
      </c>
      <c r="C172" s="10">
        <v>253</v>
      </c>
      <c r="D172" s="14">
        <v>226.8</v>
      </c>
      <c r="E172" s="10"/>
    </row>
    <row r="173" spans="1:5" x14ac:dyDescent="0.25">
      <c r="A173" s="43" t="s">
        <v>27</v>
      </c>
      <c r="B173" s="13">
        <v>40.4</v>
      </c>
      <c r="C173" s="10">
        <v>39.4</v>
      </c>
      <c r="D173" s="14"/>
      <c r="E173" s="10">
        <v>1</v>
      </c>
    </row>
    <row r="174" spans="1:5" x14ac:dyDescent="0.25">
      <c r="A174" s="145" t="s">
        <v>237</v>
      </c>
      <c r="B174" s="13">
        <v>172.4</v>
      </c>
      <c r="C174" s="10">
        <v>172.4</v>
      </c>
      <c r="D174" s="14">
        <v>164.8</v>
      </c>
      <c r="E174" s="10"/>
    </row>
    <row r="175" spans="1:5" ht="15.75" x14ac:dyDescent="0.25">
      <c r="A175" s="49" t="s">
        <v>172</v>
      </c>
      <c r="B175" s="15">
        <f>B176+B177+B178</f>
        <v>805</v>
      </c>
      <c r="C175" s="15">
        <f>C176+C177+C178</f>
        <v>803</v>
      </c>
      <c r="D175" s="15">
        <f>D176+D177+D178</f>
        <v>665.8</v>
      </c>
      <c r="E175" s="15">
        <f>E176+E177+E178</f>
        <v>2</v>
      </c>
    </row>
    <row r="176" spans="1:5" x14ac:dyDescent="0.25">
      <c r="A176" s="30" t="s">
        <v>267</v>
      </c>
      <c r="B176" s="13">
        <v>401.7</v>
      </c>
      <c r="C176" s="10">
        <v>401.7</v>
      </c>
      <c r="D176" s="14">
        <v>363.1</v>
      </c>
      <c r="E176" s="10"/>
    </row>
    <row r="177" spans="1:5" x14ac:dyDescent="0.25">
      <c r="A177" s="43" t="s">
        <v>27</v>
      </c>
      <c r="B177" s="13">
        <v>84.6</v>
      </c>
      <c r="C177" s="10">
        <v>82.6</v>
      </c>
      <c r="D177" s="14"/>
      <c r="E177" s="10">
        <v>2</v>
      </c>
    </row>
    <row r="178" spans="1:5" x14ac:dyDescent="0.25">
      <c r="A178" s="145" t="s">
        <v>237</v>
      </c>
      <c r="B178" s="13">
        <v>318.7</v>
      </c>
      <c r="C178" s="10">
        <v>318.7</v>
      </c>
      <c r="D178" s="14">
        <v>302.7</v>
      </c>
      <c r="E178" s="10"/>
    </row>
    <row r="179" spans="1:5" ht="15.75" x14ac:dyDescent="0.25">
      <c r="A179" s="50" t="s">
        <v>173</v>
      </c>
      <c r="B179" s="15">
        <f>B180+B181+B182</f>
        <v>456.90000000000003</v>
      </c>
      <c r="C179" s="28">
        <f>C180+C181+C182</f>
        <v>456.90000000000003</v>
      </c>
      <c r="D179" s="28">
        <f>D180+D181+D182</f>
        <v>386</v>
      </c>
      <c r="E179" s="28"/>
    </row>
    <row r="180" spans="1:5" x14ac:dyDescent="0.25">
      <c r="A180" s="30" t="s">
        <v>267</v>
      </c>
      <c r="B180" s="13">
        <v>270.60000000000002</v>
      </c>
      <c r="C180" s="10">
        <v>270.60000000000002</v>
      </c>
      <c r="D180" s="14">
        <v>245</v>
      </c>
      <c r="E180" s="10"/>
    </row>
    <row r="181" spans="1:5" x14ac:dyDescent="0.25">
      <c r="A181" s="43" t="s">
        <v>27</v>
      </c>
      <c r="B181" s="13">
        <v>39</v>
      </c>
      <c r="C181" s="10">
        <v>39</v>
      </c>
      <c r="D181" s="14"/>
      <c r="E181" s="10"/>
    </row>
    <row r="182" spans="1:5" x14ac:dyDescent="0.25">
      <c r="A182" s="145" t="s">
        <v>237</v>
      </c>
      <c r="B182" s="13">
        <v>147.30000000000001</v>
      </c>
      <c r="C182" s="10">
        <v>147.30000000000001</v>
      </c>
      <c r="D182" s="14">
        <v>141</v>
      </c>
      <c r="E182" s="10"/>
    </row>
    <row r="183" spans="1:5" ht="15.75" x14ac:dyDescent="0.25">
      <c r="A183" s="49" t="s">
        <v>174</v>
      </c>
      <c r="B183" s="15">
        <f>B184+B185+B186</f>
        <v>588.20000000000005</v>
      </c>
      <c r="C183" s="15">
        <f>C184+C185+C186</f>
        <v>584.70000000000005</v>
      </c>
      <c r="D183" s="15">
        <f>D184+D185+D186</f>
        <v>493.7</v>
      </c>
      <c r="E183" s="15">
        <f>E184+E185+E186</f>
        <v>3.5</v>
      </c>
    </row>
    <row r="184" spans="1:5" x14ac:dyDescent="0.25">
      <c r="A184" s="30" t="s">
        <v>267</v>
      </c>
      <c r="B184" s="13">
        <v>293</v>
      </c>
      <c r="C184" s="10">
        <v>293</v>
      </c>
      <c r="D184" s="14">
        <v>263.2</v>
      </c>
      <c r="E184" s="10"/>
    </row>
    <row r="185" spans="1:5" x14ac:dyDescent="0.25">
      <c r="A185" s="43" t="s">
        <v>27</v>
      </c>
      <c r="B185" s="13">
        <v>54.9</v>
      </c>
      <c r="C185" s="10">
        <v>54.9</v>
      </c>
      <c r="D185" s="14"/>
      <c r="E185" s="10"/>
    </row>
    <row r="186" spans="1:5" x14ac:dyDescent="0.25">
      <c r="A186" s="145" t="s">
        <v>237</v>
      </c>
      <c r="B186" s="13">
        <v>240.3</v>
      </c>
      <c r="C186" s="10">
        <v>236.8</v>
      </c>
      <c r="D186" s="14">
        <v>230.5</v>
      </c>
      <c r="E186" s="10">
        <v>3.5</v>
      </c>
    </row>
    <row r="187" spans="1:5" ht="15.75" x14ac:dyDescent="0.25">
      <c r="A187" s="50" t="s">
        <v>175</v>
      </c>
      <c r="B187" s="15">
        <f>B188+B189+B190</f>
        <v>815.40000000000009</v>
      </c>
      <c r="C187" s="28">
        <f>C188+C189+C190</f>
        <v>812.40000000000009</v>
      </c>
      <c r="D187" s="28">
        <f>D188+D189+D190</f>
        <v>719.1</v>
      </c>
      <c r="E187" s="28">
        <f>E188+E189+E190</f>
        <v>3</v>
      </c>
    </row>
    <row r="188" spans="1:5" x14ac:dyDescent="0.25">
      <c r="A188" s="30" t="s">
        <v>267</v>
      </c>
      <c r="B188" s="13">
        <v>472.7</v>
      </c>
      <c r="C188" s="10">
        <v>472.7</v>
      </c>
      <c r="D188" s="14">
        <v>425.3</v>
      </c>
      <c r="E188" s="10"/>
    </row>
    <row r="189" spans="1:5" x14ac:dyDescent="0.25">
      <c r="A189" s="43" t="s">
        <v>27</v>
      </c>
      <c r="B189" s="13">
        <v>38.1</v>
      </c>
      <c r="C189" s="10">
        <v>35.1</v>
      </c>
      <c r="D189" s="14"/>
      <c r="E189" s="10">
        <v>3</v>
      </c>
    </row>
    <row r="190" spans="1:5" x14ac:dyDescent="0.25">
      <c r="A190" s="145" t="s">
        <v>237</v>
      </c>
      <c r="B190" s="13">
        <v>304.60000000000002</v>
      </c>
      <c r="C190" s="10">
        <v>304.60000000000002</v>
      </c>
      <c r="D190" s="14">
        <v>293.8</v>
      </c>
      <c r="E190" s="10"/>
    </row>
    <row r="191" spans="1:5" ht="15.75" x14ac:dyDescent="0.25">
      <c r="A191" s="49" t="s">
        <v>176</v>
      </c>
      <c r="B191" s="15">
        <f>B192+B193+B194</f>
        <v>800.1</v>
      </c>
      <c r="C191" s="28">
        <f>C192+C193+C194</f>
        <v>798.6</v>
      </c>
      <c r="D191" s="28">
        <f>D192+D193+D194</f>
        <v>664.8</v>
      </c>
      <c r="E191" s="28">
        <f>E192+E193+E194</f>
        <v>1.5</v>
      </c>
    </row>
    <row r="192" spans="1:5" x14ac:dyDescent="0.25">
      <c r="A192" s="30" t="s">
        <v>267</v>
      </c>
      <c r="B192" s="13">
        <v>385.6</v>
      </c>
      <c r="C192" s="10">
        <v>385.6</v>
      </c>
      <c r="D192" s="14">
        <v>339.4</v>
      </c>
      <c r="E192" s="10"/>
    </row>
    <row r="193" spans="1:5" x14ac:dyDescent="0.25">
      <c r="A193" s="43" t="s">
        <v>27</v>
      </c>
      <c r="B193" s="13">
        <v>72.400000000000006</v>
      </c>
      <c r="C193" s="10">
        <v>70.900000000000006</v>
      </c>
      <c r="D193" s="14"/>
      <c r="E193" s="10">
        <v>1.5</v>
      </c>
    </row>
    <row r="194" spans="1:5" x14ac:dyDescent="0.25">
      <c r="A194" s="145" t="s">
        <v>237</v>
      </c>
      <c r="B194" s="13">
        <v>342.1</v>
      </c>
      <c r="C194" s="10">
        <v>342.1</v>
      </c>
      <c r="D194" s="14">
        <v>325.39999999999998</v>
      </c>
      <c r="E194" s="10"/>
    </row>
    <row r="195" spans="1:5" ht="15.75" x14ac:dyDescent="0.25">
      <c r="A195" s="49" t="s">
        <v>177</v>
      </c>
      <c r="B195" s="15">
        <f>B196+B197+B198</f>
        <v>641.5</v>
      </c>
      <c r="C195" s="28">
        <f>C196+C197+C198</f>
        <v>641.5</v>
      </c>
      <c r="D195" s="28">
        <f>D196+D197+D198</f>
        <v>531.9</v>
      </c>
      <c r="E195" s="28"/>
    </row>
    <row r="196" spans="1:5" x14ac:dyDescent="0.25">
      <c r="A196" s="30" t="s">
        <v>267</v>
      </c>
      <c r="B196" s="13">
        <v>358.4</v>
      </c>
      <c r="C196" s="10">
        <v>358.4</v>
      </c>
      <c r="D196" s="14">
        <v>321.7</v>
      </c>
      <c r="E196" s="10"/>
    </row>
    <row r="197" spans="1:5" x14ac:dyDescent="0.25">
      <c r="A197" s="43" t="s">
        <v>27</v>
      </c>
      <c r="B197" s="13">
        <v>63</v>
      </c>
      <c r="C197" s="10">
        <v>63</v>
      </c>
      <c r="D197" s="14"/>
      <c r="E197" s="10"/>
    </row>
    <row r="198" spans="1:5" x14ac:dyDescent="0.25">
      <c r="A198" s="145" t="s">
        <v>237</v>
      </c>
      <c r="B198" s="13">
        <v>220.1</v>
      </c>
      <c r="C198" s="10">
        <v>220.1</v>
      </c>
      <c r="D198" s="14">
        <v>210.2</v>
      </c>
      <c r="E198" s="10"/>
    </row>
    <row r="199" spans="1:5" ht="15.75" x14ac:dyDescent="0.25">
      <c r="A199" s="49" t="s">
        <v>178</v>
      </c>
      <c r="B199" s="15">
        <f>B200+B201+B202</f>
        <v>607.70000000000005</v>
      </c>
      <c r="C199" s="15">
        <f>C200+C201+C202</f>
        <v>603.70000000000005</v>
      </c>
      <c r="D199" s="15">
        <f>D200+D201+D202</f>
        <v>503.59999999999997</v>
      </c>
      <c r="E199" s="15">
        <f>E200+E201+E202</f>
        <v>4</v>
      </c>
    </row>
    <row r="200" spans="1:5" x14ac:dyDescent="0.25">
      <c r="A200" s="30" t="s">
        <v>267</v>
      </c>
      <c r="B200" s="13">
        <v>345.8</v>
      </c>
      <c r="C200" s="10">
        <v>345.8</v>
      </c>
      <c r="D200" s="14">
        <v>304.39999999999998</v>
      </c>
      <c r="E200" s="10"/>
    </row>
    <row r="201" spans="1:5" x14ac:dyDescent="0.25">
      <c r="A201" s="43" t="s">
        <v>27</v>
      </c>
      <c r="B201" s="13">
        <v>53</v>
      </c>
      <c r="C201" s="10">
        <v>49</v>
      </c>
      <c r="D201" s="14"/>
      <c r="E201" s="10">
        <v>4</v>
      </c>
    </row>
    <row r="202" spans="1:5" x14ac:dyDescent="0.25">
      <c r="A202" s="145" t="s">
        <v>237</v>
      </c>
      <c r="B202" s="13">
        <v>208.9</v>
      </c>
      <c r="C202" s="10">
        <v>208.9</v>
      </c>
      <c r="D202" s="14">
        <v>199.2</v>
      </c>
      <c r="E202" s="10"/>
    </row>
    <row r="203" spans="1:5" ht="15.75" x14ac:dyDescent="0.25">
      <c r="A203" s="49" t="s">
        <v>179</v>
      </c>
      <c r="B203" s="15">
        <f>B204+B205+B206</f>
        <v>712.59999999999991</v>
      </c>
      <c r="C203" s="28">
        <f>C204+C205+C206</f>
        <v>712.59999999999991</v>
      </c>
      <c r="D203" s="28">
        <f>D204+D205+D206</f>
        <v>593.9</v>
      </c>
      <c r="E203" s="28"/>
    </row>
    <row r="204" spans="1:5" x14ac:dyDescent="0.25">
      <c r="A204" s="30" t="s">
        <v>270</v>
      </c>
      <c r="B204" s="13">
        <v>384.2</v>
      </c>
      <c r="C204" s="10">
        <v>384.2</v>
      </c>
      <c r="D204" s="14">
        <v>340.4</v>
      </c>
      <c r="E204" s="10"/>
    </row>
    <row r="205" spans="1:5" x14ac:dyDescent="0.25">
      <c r="A205" s="43" t="s">
        <v>27</v>
      </c>
      <c r="B205" s="13">
        <v>60.9</v>
      </c>
      <c r="C205" s="10">
        <v>60.9</v>
      </c>
      <c r="D205" s="14"/>
      <c r="E205" s="10"/>
    </row>
    <row r="206" spans="1:5" x14ac:dyDescent="0.25">
      <c r="A206" s="145" t="s">
        <v>237</v>
      </c>
      <c r="B206" s="13">
        <v>267.5</v>
      </c>
      <c r="C206" s="10">
        <v>267.5</v>
      </c>
      <c r="D206" s="14">
        <v>253.5</v>
      </c>
      <c r="E206" s="10"/>
    </row>
    <row r="207" spans="1:5" ht="15.75" x14ac:dyDescent="0.25">
      <c r="A207" s="49" t="s">
        <v>232</v>
      </c>
      <c r="B207" s="15">
        <f>B208+B209+B210</f>
        <v>644.29999999999995</v>
      </c>
      <c r="C207" s="28">
        <f>C208+C209+C210</f>
        <v>640.29999999999995</v>
      </c>
      <c r="D207" s="28">
        <f>D208+D209+D210</f>
        <v>535.5</v>
      </c>
      <c r="E207" s="28">
        <f>E208+E209+E210</f>
        <v>4</v>
      </c>
    </row>
    <row r="208" spans="1:5" x14ac:dyDescent="0.25">
      <c r="A208" s="30" t="s">
        <v>270</v>
      </c>
      <c r="B208" s="13">
        <v>339.7</v>
      </c>
      <c r="C208" s="10">
        <v>339.7</v>
      </c>
      <c r="D208" s="14">
        <v>298.89999999999998</v>
      </c>
      <c r="E208" s="10"/>
    </row>
    <row r="209" spans="1:5" x14ac:dyDescent="0.25">
      <c r="A209" s="43" t="s">
        <v>27</v>
      </c>
      <c r="B209" s="13">
        <v>58</v>
      </c>
      <c r="C209" s="10">
        <v>54</v>
      </c>
      <c r="D209" s="14"/>
      <c r="E209" s="10">
        <v>4</v>
      </c>
    </row>
    <row r="210" spans="1:5" x14ac:dyDescent="0.25">
      <c r="A210" s="145" t="s">
        <v>237</v>
      </c>
      <c r="B210" s="13">
        <v>246.6</v>
      </c>
      <c r="C210" s="10">
        <v>246.6</v>
      </c>
      <c r="D210" s="14">
        <v>236.6</v>
      </c>
      <c r="E210" s="10"/>
    </row>
    <row r="211" spans="1:5" ht="15.75" x14ac:dyDescent="0.25">
      <c r="A211" s="49" t="s">
        <v>180</v>
      </c>
      <c r="B211" s="15">
        <f>B212+B213+B214</f>
        <v>878.69999999999993</v>
      </c>
      <c r="C211" s="28">
        <f>C212+C213+C214</f>
        <v>878.69999999999993</v>
      </c>
      <c r="D211" s="28">
        <f>D212+D213+D214</f>
        <v>746.4</v>
      </c>
      <c r="E211" s="28"/>
    </row>
    <row r="212" spans="1:5" x14ac:dyDescent="0.25">
      <c r="A212" s="30" t="s">
        <v>270</v>
      </c>
      <c r="B212" s="13">
        <v>492.8</v>
      </c>
      <c r="C212" s="10">
        <v>492.8</v>
      </c>
      <c r="D212" s="14">
        <v>442.5</v>
      </c>
      <c r="E212" s="10"/>
    </row>
    <row r="213" spans="1:5" x14ac:dyDescent="0.25">
      <c r="A213" s="43" t="s">
        <v>27</v>
      </c>
      <c r="B213" s="13">
        <v>65</v>
      </c>
      <c r="C213" s="10">
        <v>65</v>
      </c>
      <c r="D213" s="14"/>
      <c r="E213" s="10"/>
    </row>
    <row r="214" spans="1:5" x14ac:dyDescent="0.25">
      <c r="A214" s="145" t="s">
        <v>237</v>
      </c>
      <c r="B214" s="13">
        <v>320.89999999999998</v>
      </c>
      <c r="C214" s="10">
        <v>320.89999999999998</v>
      </c>
      <c r="D214" s="14">
        <v>303.89999999999998</v>
      </c>
      <c r="E214" s="10"/>
    </row>
    <row r="215" spans="1:5" ht="15.75" x14ac:dyDescent="0.25">
      <c r="A215" s="50" t="s">
        <v>181</v>
      </c>
      <c r="B215" s="15">
        <f>B216+B217+B218</f>
        <v>740.5</v>
      </c>
      <c r="C215" s="28">
        <f>C216+C217+C218</f>
        <v>740.5</v>
      </c>
      <c r="D215" s="28">
        <f>D216+D217+D218</f>
        <v>620.4</v>
      </c>
      <c r="E215" s="28"/>
    </row>
    <row r="216" spans="1:5" x14ac:dyDescent="0.25">
      <c r="A216" s="30" t="s">
        <v>270</v>
      </c>
      <c r="B216" s="13">
        <v>363.9</v>
      </c>
      <c r="C216" s="10">
        <v>363.9</v>
      </c>
      <c r="D216" s="14">
        <v>330.4</v>
      </c>
      <c r="E216" s="10"/>
    </row>
    <row r="217" spans="1:5" x14ac:dyDescent="0.25">
      <c r="A217" s="43" t="s">
        <v>27</v>
      </c>
      <c r="B217" s="13">
        <v>73.8</v>
      </c>
      <c r="C217" s="10">
        <v>73.8</v>
      </c>
      <c r="D217" s="14"/>
      <c r="E217" s="10"/>
    </row>
    <row r="218" spans="1:5" x14ac:dyDescent="0.25">
      <c r="A218" s="145" t="s">
        <v>237</v>
      </c>
      <c r="B218" s="13">
        <v>302.8</v>
      </c>
      <c r="C218" s="10">
        <v>302.8</v>
      </c>
      <c r="D218" s="14">
        <v>290</v>
      </c>
      <c r="E218" s="10"/>
    </row>
    <row r="219" spans="1:5" ht="15.75" x14ac:dyDescent="0.25">
      <c r="A219" s="49" t="s">
        <v>182</v>
      </c>
      <c r="B219" s="15">
        <f>B220+B221+B222</f>
        <v>744.5</v>
      </c>
      <c r="C219" s="15">
        <f>C220+C221+C222</f>
        <v>744.5</v>
      </c>
      <c r="D219" s="15">
        <f>D220+D221+D222</f>
        <v>613.1</v>
      </c>
      <c r="E219" s="15"/>
    </row>
    <row r="220" spans="1:5" x14ac:dyDescent="0.25">
      <c r="A220" s="30" t="s">
        <v>270</v>
      </c>
      <c r="B220" s="13">
        <v>375.9</v>
      </c>
      <c r="C220" s="10">
        <v>375.9</v>
      </c>
      <c r="D220" s="14">
        <v>334</v>
      </c>
      <c r="E220" s="10"/>
    </row>
    <row r="221" spans="1:5" x14ac:dyDescent="0.25">
      <c r="A221" s="43" t="s">
        <v>27</v>
      </c>
      <c r="B221" s="13">
        <v>75.2</v>
      </c>
      <c r="C221" s="10">
        <v>75.2</v>
      </c>
      <c r="D221" s="14"/>
      <c r="E221" s="10"/>
    </row>
    <row r="222" spans="1:5" x14ac:dyDescent="0.25">
      <c r="A222" s="145" t="s">
        <v>237</v>
      </c>
      <c r="B222" s="13">
        <v>293.39999999999998</v>
      </c>
      <c r="C222" s="10">
        <v>293.39999999999998</v>
      </c>
      <c r="D222" s="14">
        <v>279.10000000000002</v>
      </c>
      <c r="E222" s="10"/>
    </row>
    <row r="223" spans="1:5" ht="15.75" x14ac:dyDescent="0.25">
      <c r="A223" s="50" t="s">
        <v>183</v>
      </c>
      <c r="B223" s="15">
        <f>B224+B225+B226</f>
        <v>832.2</v>
      </c>
      <c r="C223" s="15">
        <f>C224+C225+C226</f>
        <v>832.2</v>
      </c>
      <c r="D223" s="15">
        <f>D224+D225+D226</f>
        <v>680.4</v>
      </c>
      <c r="E223" s="15"/>
    </row>
    <row r="224" spans="1:5" x14ac:dyDescent="0.25">
      <c r="A224" s="30" t="s">
        <v>270</v>
      </c>
      <c r="B224" s="13">
        <v>380.5</v>
      </c>
      <c r="C224" s="10">
        <v>380.5</v>
      </c>
      <c r="D224" s="14">
        <v>333.4</v>
      </c>
      <c r="E224" s="10"/>
    </row>
    <row r="225" spans="1:5" x14ac:dyDescent="0.25">
      <c r="A225" s="43" t="s">
        <v>27</v>
      </c>
      <c r="B225" s="13">
        <v>90</v>
      </c>
      <c r="C225" s="10">
        <v>90</v>
      </c>
      <c r="D225" s="14"/>
      <c r="E225" s="10"/>
    </row>
    <row r="226" spans="1:5" x14ac:dyDescent="0.25">
      <c r="A226" s="145" t="s">
        <v>237</v>
      </c>
      <c r="B226" s="13">
        <v>361.7</v>
      </c>
      <c r="C226" s="10">
        <v>361.7</v>
      </c>
      <c r="D226" s="14">
        <v>347</v>
      </c>
      <c r="E226" s="10"/>
    </row>
    <row r="227" spans="1:5" ht="15.75" x14ac:dyDescent="0.25">
      <c r="A227" s="49" t="s">
        <v>184</v>
      </c>
      <c r="B227" s="15">
        <f>B228+B229+B230</f>
        <v>696.90000000000009</v>
      </c>
      <c r="C227" s="15">
        <f>C228+C229+C230</f>
        <v>696.90000000000009</v>
      </c>
      <c r="D227" s="15">
        <f>D228+D229+D230</f>
        <v>580.1</v>
      </c>
      <c r="E227" s="15"/>
    </row>
    <row r="228" spans="1:5" x14ac:dyDescent="0.25">
      <c r="A228" s="30" t="s">
        <v>270</v>
      </c>
      <c r="B228" s="13">
        <v>338.1</v>
      </c>
      <c r="C228" s="10">
        <v>338.1</v>
      </c>
      <c r="D228" s="14">
        <v>300</v>
      </c>
      <c r="E228" s="10"/>
    </row>
    <row r="229" spans="1:5" x14ac:dyDescent="0.25">
      <c r="A229" s="43" t="s">
        <v>27</v>
      </c>
      <c r="B229" s="13">
        <v>67.3</v>
      </c>
      <c r="C229" s="10">
        <v>67.3</v>
      </c>
      <c r="D229" s="14"/>
      <c r="E229" s="10"/>
    </row>
    <row r="230" spans="1:5" x14ac:dyDescent="0.25">
      <c r="A230" s="145" t="s">
        <v>237</v>
      </c>
      <c r="B230" s="13">
        <v>291.5</v>
      </c>
      <c r="C230" s="10">
        <v>291.5</v>
      </c>
      <c r="D230" s="14">
        <v>280.10000000000002</v>
      </c>
      <c r="E230" s="10"/>
    </row>
    <row r="231" spans="1:5" ht="17.25" customHeight="1" x14ac:dyDescent="0.25">
      <c r="A231" s="49" t="s">
        <v>185</v>
      </c>
      <c r="B231" s="15">
        <f>B232+B233+B234</f>
        <v>602.20000000000005</v>
      </c>
      <c r="C231" s="28">
        <f>C232+C233+C234</f>
        <v>602.20000000000005</v>
      </c>
      <c r="D231" s="28">
        <f>D232+D233+D234</f>
        <v>502.1</v>
      </c>
      <c r="E231" s="28"/>
    </row>
    <row r="232" spans="1:5" x14ac:dyDescent="0.25">
      <c r="A232" s="30" t="s">
        <v>270</v>
      </c>
      <c r="B232" s="13">
        <v>300.2</v>
      </c>
      <c r="C232" s="10">
        <v>300.2</v>
      </c>
      <c r="D232" s="14">
        <v>265.10000000000002</v>
      </c>
      <c r="E232" s="10"/>
    </row>
    <row r="233" spans="1:5" x14ac:dyDescent="0.25">
      <c r="A233" s="43" t="s">
        <v>27</v>
      </c>
      <c r="B233" s="13">
        <v>55.2</v>
      </c>
      <c r="C233" s="10">
        <v>55.2</v>
      </c>
      <c r="D233" s="14"/>
      <c r="E233" s="10"/>
    </row>
    <row r="234" spans="1:5" x14ac:dyDescent="0.25">
      <c r="A234" s="145" t="s">
        <v>237</v>
      </c>
      <c r="B234" s="13">
        <v>246.8</v>
      </c>
      <c r="C234" s="10">
        <v>246.8</v>
      </c>
      <c r="D234" s="14">
        <v>237</v>
      </c>
      <c r="E234" s="10"/>
    </row>
    <row r="235" spans="1:5" ht="17.25" customHeight="1" x14ac:dyDescent="0.25">
      <c r="A235" s="49" t="s">
        <v>186</v>
      </c>
      <c r="B235" s="15">
        <f>B236+B237+B238</f>
        <v>616.40000000000009</v>
      </c>
      <c r="C235" s="15">
        <f>C236+C237+C238</f>
        <v>616.40000000000009</v>
      </c>
      <c r="D235" s="15">
        <f>D236+D237+D238</f>
        <v>508</v>
      </c>
      <c r="E235" s="15"/>
    </row>
    <row r="236" spans="1:5" x14ac:dyDescent="0.25">
      <c r="A236" s="30" t="s">
        <v>270</v>
      </c>
      <c r="B236" s="13">
        <v>294.60000000000002</v>
      </c>
      <c r="C236" s="10">
        <v>294.60000000000002</v>
      </c>
      <c r="D236" s="14">
        <v>258</v>
      </c>
      <c r="E236" s="10"/>
    </row>
    <row r="237" spans="1:5" x14ac:dyDescent="0.25">
      <c r="A237" s="43" t="s">
        <v>27</v>
      </c>
      <c r="B237" s="13">
        <v>59.5</v>
      </c>
      <c r="C237" s="10">
        <v>59.5</v>
      </c>
      <c r="D237" s="14"/>
      <c r="E237" s="10"/>
    </row>
    <row r="238" spans="1:5" x14ac:dyDescent="0.25">
      <c r="A238" s="145" t="s">
        <v>237</v>
      </c>
      <c r="B238" s="13">
        <v>262.3</v>
      </c>
      <c r="C238" s="10">
        <v>262.3</v>
      </c>
      <c r="D238" s="14">
        <v>250</v>
      </c>
      <c r="E238" s="10"/>
    </row>
    <row r="239" spans="1:5" ht="15.75" x14ac:dyDescent="0.25">
      <c r="A239" s="49" t="s">
        <v>187</v>
      </c>
      <c r="B239" s="15">
        <f>B240+B241+B242</f>
        <v>751.90000000000009</v>
      </c>
      <c r="C239" s="28">
        <f>C240+C241+C242</f>
        <v>746.90000000000009</v>
      </c>
      <c r="D239" s="28">
        <f>D240+D241+D242</f>
        <v>608.29999999999995</v>
      </c>
      <c r="E239" s="28">
        <f>E240+E241+E242</f>
        <v>5</v>
      </c>
    </row>
    <row r="240" spans="1:5" x14ac:dyDescent="0.25">
      <c r="A240" s="30" t="s">
        <v>267</v>
      </c>
      <c r="B240" s="13">
        <v>362.8</v>
      </c>
      <c r="C240" s="10">
        <v>362.8</v>
      </c>
      <c r="D240" s="14">
        <v>309.5</v>
      </c>
      <c r="E240" s="10"/>
    </row>
    <row r="241" spans="1:5" x14ac:dyDescent="0.25">
      <c r="A241" s="43" t="s">
        <v>27</v>
      </c>
      <c r="B241" s="13">
        <v>74</v>
      </c>
      <c r="C241" s="10">
        <v>69</v>
      </c>
      <c r="D241" s="14"/>
      <c r="E241" s="10">
        <v>5</v>
      </c>
    </row>
    <row r="242" spans="1:5" x14ac:dyDescent="0.25">
      <c r="A242" s="145" t="s">
        <v>237</v>
      </c>
      <c r="B242" s="13">
        <v>315.10000000000002</v>
      </c>
      <c r="C242" s="10">
        <v>315.10000000000002</v>
      </c>
      <c r="D242" s="14">
        <v>298.8</v>
      </c>
      <c r="E242" s="10"/>
    </row>
    <row r="243" spans="1:5" ht="15.75" x14ac:dyDescent="0.25">
      <c r="A243" s="113" t="s">
        <v>202</v>
      </c>
      <c r="B243" s="15">
        <f>B244+B245+B246</f>
        <v>462.5</v>
      </c>
      <c r="C243" s="28">
        <f>C244+C245+C246</f>
        <v>462.5</v>
      </c>
      <c r="D243" s="28">
        <f>D244+D245+D246</f>
        <v>394</v>
      </c>
      <c r="E243" s="28"/>
    </row>
    <row r="244" spans="1:5" x14ac:dyDescent="0.25">
      <c r="A244" s="30" t="s">
        <v>267</v>
      </c>
      <c r="B244" s="13">
        <v>323.2</v>
      </c>
      <c r="C244" s="10">
        <v>323.2</v>
      </c>
      <c r="D244" s="14">
        <v>291.39999999999998</v>
      </c>
      <c r="E244" s="10"/>
    </row>
    <row r="245" spans="1:5" x14ac:dyDescent="0.25">
      <c r="A245" s="114" t="s">
        <v>27</v>
      </c>
      <c r="B245" s="111">
        <v>31.5</v>
      </c>
      <c r="C245" s="10">
        <v>31.5</v>
      </c>
      <c r="D245" s="14"/>
      <c r="E245" s="10"/>
    </row>
    <row r="246" spans="1:5" x14ac:dyDescent="0.25">
      <c r="A246" s="146" t="s">
        <v>237</v>
      </c>
      <c r="B246" s="13">
        <v>107.8</v>
      </c>
      <c r="C246" s="10">
        <v>107.8</v>
      </c>
      <c r="D246" s="14">
        <v>102.6</v>
      </c>
      <c r="E246" s="10"/>
    </row>
    <row r="247" spans="1:5" ht="15.75" x14ac:dyDescent="0.25">
      <c r="A247" s="49" t="s">
        <v>77</v>
      </c>
      <c r="B247" s="15">
        <f>B248+B249+B250+B251</f>
        <v>1525.3999999999999</v>
      </c>
      <c r="C247" s="15">
        <f t="shared" ref="C247:E247" si="30">C248+C249+C250+C251</f>
        <v>1519.2</v>
      </c>
      <c r="D247" s="15">
        <f t="shared" si="30"/>
        <v>1375.7</v>
      </c>
      <c r="E247" s="15">
        <f t="shared" si="30"/>
        <v>6.2</v>
      </c>
    </row>
    <row r="248" spans="1:5" x14ac:dyDescent="0.25">
      <c r="A248" s="30" t="s">
        <v>267</v>
      </c>
      <c r="B248" s="13">
        <v>271.5</v>
      </c>
      <c r="C248" s="10">
        <v>271.5</v>
      </c>
      <c r="D248" s="14">
        <v>198.8</v>
      </c>
      <c r="E248" s="10"/>
    </row>
    <row r="249" spans="1:5" x14ac:dyDescent="0.25">
      <c r="A249" s="43" t="s">
        <v>27</v>
      </c>
      <c r="B249" s="13">
        <v>7.7</v>
      </c>
      <c r="C249" s="10">
        <v>7.7</v>
      </c>
      <c r="D249" s="14"/>
      <c r="E249" s="10"/>
    </row>
    <row r="250" spans="1:5" x14ac:dyDescent="0.25">
      <c r="A250" s="146" t="s">
        <v>237</v>
      </c>
      <c r="B250" s="13">
        <v>1225.5999999999999</v>
      </c>
      <c r="C250" s="10">
        <v>1225.5999999999999</v>
      </c>
      <c r="D250" s="14">
        <v>1176.9000000000001</v>
      </c>
      <c r="E250" s="10"/>
    </row>
    <row r="251" spans="1:5" x14ac:dyDescent="0.25">
      <c r="A251" s="146" t="s">
        <v>247</v>
      </c>
      <c r="B251" s="13">
        <v>20.6</v>
      </c>
      <c r="C251" s="13">
        <v>14.4</v>
      </c>
      <c r="D251" s="14"/>
      <c r="E251" s="10">
        <v>6.2</v>
      </c>
    </row>
    <row r="252" spans="1:5" ht="15.75" x14ac:dyDescent="0.25">
      <c r="A252" s="49" t="s">
        <v>78</v>
      </c>
      <c r="B252" s="15">
        <f>B253+B254+B255+B256</f>
        <v>1285.8999999999999</v>
      </c>
      <c r="C252" s="15">
        <f t="shared" ref="C252:E252" si="31">C253+C254+C255+C256</f>
        <v>1281.5999999999999</v>
      </c>
      <c r="D252" s="15">
        <f t="shared" si="31"/>
        <v>1160</v>
      </c>
      <c r="E252" s="15">
        <f t="shared" si="31"/>
        <v>4.3</v>
      </c>
    </row>
    <row r="253" spans="1:5" x14ac:dyDescent="0.25">
      <c r="A253" s="30" t="s">
        <v>267</v>
      </c>
      <c r="B253" s="13">
        <v>299.2</v>
      </c>
      <c r="C253" s="10">
        <v>299.2</v>
      </c>
      <c r="D253" s="14">
        <v>230.6</v>
      </c>
      <c r="E253" s="10"/>
    </row>
    <row r="254" spans="1:5" x14ac:dyDescent="0.25">
      <c r="A254" s="43" t="s">
        <v>27</v>
      </c>
      <c r="B254" s="13">
        <v>10.1</v>
      </c>
      <c r="C254" s="10">
        <v>10.1</v>
      </c>
      <c r="D254" s="14">
        <v>3.3</v>
      </c>
      <c r="E254" s="10"/>
    </row>
    <row r="255" spans="1:5" x14ac:dyDescent="0.25">
      <c r="A255" s="146" t="s">
        <v>237</v>
      </c>
      <c r="B255" s="13">
        <v>962.3</v>
      </c>
      <c r="C255" s="10">
        <v>962.3</v>
      </c>
      <c r="D255" s="14">
        <v>926.1</v>
      </c>
      <c r="E255" s="10"/>
    </row>
    <row r="256" spans="1:5" x14ac:dyDescent="0.25">
      <c r="A256" s="146" t="s">
        <v>247</v>
      </c>
      <c r="B256" s="13">
        <v>14.3</v>
      </c>
      <c r="C256" s="13">
        <v>10</v>
      </c>
      <c r="D256" s="52"/>
      <c r="E256" s="13">
        <v>4.3</v>
      </c>
    </row>
    <row r="257" spans="1:5" ht="15.75" x14ac:dyDescent="0.25">
      <c r="A257" s="49" t="s">
        <v>29</v>
      </c>
      <c r="B257" s="15">
        <f>B258+B259+B260+B261</f>
        <v>1500.2</v>
      </c>
      <c r="C257" s="15">
        <f t="shared" ref="C257:E257" si="32">C258+C259+C260+C261</f>
        <v>1494</v>
      </c>
      <c r="D257" s="15">
        <f t="shared" si="32"/>
        <v>1353.2</v>
      </c>
      <c r="E257" s="15">
        <f t="shared" si="32"/>
        <v>6.2</v>
      </c>
    </row>
    <row r="258" spans="1:5" x14ac:dyDescent="0.25">
      <c r="A258" s="30" t="s">
        <v>267</v>
      </c>
      <c r="B258" s="13">
        <v>267.7</v>
      </c>
      <c r="C258" s="10">
        <v>267.7</v>
      </c>
      <c r="D258" s="14">
        <v>197.5</v>
      </c>
      <c r="E258" s="10"/>
    </row>
    <row r="259" spans="1:5" x14ac:dyDescent="0.25">
      <c r="A259" s="43" t="s">
        <v>27</v>
      </c>
      <c r="B259" s="13">
        <v>6</v>
      </c>
      <c r="C259" s="10">
        <v>6</v>
      </c>
      <c r="D259" s="14"/>
      <c r="E259" s="10"/>
    </row>
    <row r="260" spans="1:5" x14ac:dyDescent="0.25">
      <c r="A260" s="146" t="s">
        <v>237</v>
      </c>
      <c r="B260" s="13">
        <v>1206</v>
      </c>
      <c r="C260" s="10">
        <v>1206</v>
      </c>
      <c r="D260" s="14">
        <v>1155.7</v>
      </c>
      <c r="E260" s="10"/>
    </row>
    <row r="261" spans="1:5" x14ac:dyDescent="0.25">
      <c r="A261" s="146" t="s">
        <v>247</v>
      </c>
      <c r="B261" s="13">
        <v>20.5</v>
      </c>
      <c r="C261" s="10">
        <v>14.3</v>
      </c>
      <c r="D261" s="14"/>
      <c r="E261" s="10">
        <v>6.2</v>
      </c>
    </row>
    <row r="262" spans="1:5" ht="15.75" x14ac:dyDescent="0.25">
      <c r="A262" s="49" t="s">
        <v>79</v>
      </c>
      <c r="B262" s="15">
        <f>B263+B264+B265+B266</f>
        <v>1570.2</v>
      </c>
      <c r="C262" s="15">
        <f t="shared" ref="C262:D262" si="33">C263+C264+C265+C266</f>
        <v>1570.2</v>
      </c>
      <c r="D262" s="15">
        <f t="shared" si="33"/>
        <v>1430.4</v>
      </c>
      <c r="E262" s="15"/>
    </row>
    <row r="263" spans="1:5" x14ac:dyDescent="0.25">
      <c r="A263" s="30" t="s">
        <v>267</v>
      </c>
      <c r="B263" s="13">
        <v>287.89999999999998</v>
      </c>
      <c r="C263" s="10">
        <v>287.89999999999998</v>
      </c>
      <c r="D263" s="14">
        <v>223</v>
      </c>
      <c r="E263" s="10"/>
    </row>
    <row r="264" spans="1:5" x14ac:dyDescent="0.25">
      <c r="A264" s="43" t="s">
        <v>27</v>
      </c>
      <c r="B264" s="13">
        <v>3.9</v>
      </c>
      <c r="C264" s="10">
        <v>3.9</v>
      </c>
      <c r="D264" s="14"/>
      <c r="E264" s="10"/>
    </row>
    <row r="265" spans="1:5" x14ac:dyDescent="0.25">
      <c r="A265" s="146" t="s">
        <v>237</v>
      </c>
      <c r="B265" s="13">
        <v>1257.7</v>
      </c>
      <c r="C265" s="10">
        <v>1257.7</v>
      </c>
      <c r="D265" s="14">
        <v>1207.4000000000001</v>
      </c>
      <c r="E265" s="10"/>
    </row>
    <row r="266" spans="1:5" x14ac:dyDescent="0.25">
      <c r="A266" s="145" t="s">
        <v>247</v>
      </c>
      <c r="B266" s="13">
        <v>20.7</v>
      </c>
      <c r="C266" s="10">
        <v>20.7</v>
      </c>
      <c r="D266" s="14"/>
      <c r="E266" s="10"/>
    </row>
    <row r="267" spans="1:5" ht="17.25" customHeight="1" x14ac:dyDescent="0.25">
      <c r="A267" s="50" t="s">
        <v>188</v>
      </c>
      <c r="B267" s="15">
        <f>B268+B269+B270+B271</f>
        <v>1280.7</v>
      </c>
      <c r="C267" s="15">
        <f>C268+C269+C270+C271</f>
        <v>1280.7</v>
      </c>
      <c r="D267" s="28">
        <f>D268+D269+D270</f>
        <v>1148.3</v>
      </c>
      <c r="E267" s="28"/>
    </row>
    <row r="268" spans="1:5" x14ac:dyDescent="0.25">
      <c r="A268" s="30" t="s">
        <v>267</v>
      </c>
      <c r="B268" s="13">
        <v>301.7</v>
      </c>
      <c r="C268" s="10">
        <v>301.7</v>
      </c>
      <c r="D268" s="14">
        <v>228.3</v>
      </c>
      <c r="E268" s="10"/>
    </row>
    <row r="269" spans="1:5" x14ac:dyDescent="0.25">
      <c r="A269" s="43" t="s">
        <v>27</v>
      </c>
      <c r="B269" s="13">
        <v>5</v>
      </c>
      <c r="C269" s="10">
        <v>5</v>
      </c>
      <c r="D269" s="14"/>
      <c r="E269" s="10"/>
    </row>
    <row r="270" spans="1:5" x14ac:dyDescent="0.25">
      <c r="A270" s="146" t="s">
        <v>237</v>
      </c>
      <c r="B270" s="13">
        <v>960.2</v>
      </c>
      <c r="C270" s="10">
        <v>960.2</v>
      </c>
      <c r="D270" s="14">
        <v>920</v>
      </c>
      <c r="E270" s="10"/>
    </row>
    <row r="271" spans="1:5" x14ac:dyDescent="0.25">
      <c r="A271" s="146" t="s">
        <v>247</v>
      </c>
      <c r="B271" s="13">
        <v>13.8</v>
      </c>
      <c r="C271" s="13">
        <v>13.8</v>
      </c>
      <c r="D271" s="52"/>
      <c r="E271" s="13"/>
    </row>
    <row r="272" spans="1:5" ht="19.5" customHeight="1" x14ac:dyDescent="0.25">
      <c r="A272" s="41" t="s">
        <v>113</v>
      </c>
      <c r="B272" s="15">
        <f>B273+B274+B275+B277+B276</f>
        <v>1683.7</v>
      </c>
      <c r="C272" s="15">
        <f t="shared" ref="C272:E272" si="34">C273+C274+C275+C277+C276</f>
        <v>1675.9</v>
      </c>
      <c r="D272" s="15">
        <f t="shared" si="34"/>
        <v>1335.3999999999999</v>
      </c>
      <c r="E272" s="15">
        <f t="shared" si="34"/>
        <v>7.8</v>
      </c>
    </row>
    <row r="273" spans="1:6" x14ac:dyDescent="0.25">
      <c r="A273" s="30" t="s">
        <v>267</v>
      </c>
      <c r="B273" s="13">
        <v>42.5</v>
      </c>
      <c r="C273" s="10">
        <v>42.5</v>
      </c>
      <c r="D273" s="14">
        <v>12.3</v>
      </c>
      <c r="E273" s="10"/>
    </row>
    <row r="274" spans="1:6" x14ac:dyDescent="0.25">
      <c r="A274" s="43" t="s">
        <v>27</v>
      </c>
      <c r="B274" s="13">
        <v>8.5</v>
      </c>
      <c r="C274" s="10">
        <v>6.5</v>
      </c>
      <c r="D274" s="14"/>
      <c r="E274" s="10">
        <v>2</v>
      </c>
    </row>
    <row r="275" spans="1:6" x14ac:dyDescent="0.25">
      <c r="A275" s="146" t="s">
        <v>237</v>
      </c>
      <c r="B275" s="13">
        <v>897.4</v>
      </c>
      <c r="C275" s="10">
        <v>897.4</v>
      </c>
      <c r="D275" s="14">
        <v>869.9</v>
      </c>
      <c r="E275" s="10"/>
    </row>
    <row r="276" spans="1:6" x14ac:dyDescent="0.25">
      <c r="A276" s="146" t="s">
        <v>247</v>
      </c>
      <c r="B276" s="13">
        <v>6.8</v>
      </c>
      <c r="C276" s="10">
        <v>1</v>
      </c>
      <c r="D276" s="14"/>
      <c r="E276" s="10">
        <v>5.8</v>
      </c>
    </row>
    <row r="277" spans="1:6" ht="28.9" customHeight="1" x14ac:dyDescent="0.25">
      <c r="A277" s="30" t="s">
        <v>189</v>
      </c>
      <c r="B277" s="13">
        <v>728.5</v>
      </c>
      <c r="C277" s="10">
        <v>728.5</v>
      </c>
      <c r="D277" s="14">
        <v>453.2</v>
      </c>
      <c r="E277" s="10"/>
    </row>
    <row r="278" spans="1:6" ht="17.25" customHeight="1" x14ac:dyDescent="0.25">
      <c r="A278" s="49" t="s">
        <v>190</v>
      </c>
      <c r="B278" s="15">
        <f>B279+B280+B281+B282</f>
        <v>1494.6999999999998</v>
      </c>
      <c r="C278" s="15">
        <f t="shared" ref="C278:E278" si="35">C279+C280+C281+C282</f>
        <v>1490.1999999999998</v>
      </c>
      <c r="D278" s="15">
        <f t="shared" si="35"/>
        <v>1348</v>
      </c>
      <c r="E278" s="15">
        <f t="shared" si="35"/>
        <v>4.5</v>
      </c>
    </row>
    <row r="279" spans="1:6" x14ac:dyDescent="0.25">
      <c r="A279" s="30" t="s">
        <v>267</v>
      </c>
      <c r="B279" s="13">
        <v>314.8</v>
      </c>
      <c r="C279" s="10">
        <v>314.8</v>
      </c>
      <c r="D279" s="14">
        <v>246.4</v>
      </c>
      <c r="E279" s="10"/>
    </row>
    <row r="280" spans="1:6" x14ac:dyDescent="0.25">
      <c r="A280" s="43" t="s">
        <v>27</v>
      </c>
      <c r="B280" s="13">
        <v>16.3</v>
      </c>
      <c r="C280" s="10">
        <v>16.3</v>
      </c>
      <c r="D280" s="14">
        <v>8.8000000000000007</v>
      </c>
      <c r="E280" s="10"/>
    </row>
    <row r="281" spans="1:6" x14ac:dyDescent="0.25">
      <c r="A281" s="146" t="s">
        <v>237</v>
      </c>
      <c r="B281" s="13">
        <v>1140.5999999999999</v>
      </c>
      <c r="C281" s="10">
        <v>1137.5999999999999</v>
      </c>
      <c r="D281" s="14">
        <v>1092.8</v>
      </c>
      <c r="E281" s="10">
        <v>3</v>
      </c>
      <c r="F281" s="187"/>
    </row>
    <row r="282" spans="1:6" x14ac:dyDescent="0.25">
      <c r="A282" s="146" t="s">
        <v>247</v>
      </c>
      <c r="B282" s="13">
        <v>23</v>
      </c>
      <c r="C282" s="13">
        <v>21.5</v>
      </c>
      <c r="D282" s="52"/>
      <c r="E282" s="13">
        <v>1.5</v>
      </c>
    </row>
    <row r="283" spans="1:6" ht="16.5" customHeight="1" x14ac:dyDescent="0.25">
      <c r="A283" s="49" t="s">
        <v>191</v>
      </c>
      <c r="B283" s="15">
        <f>B284+B285+B286+B287</f>
        <v>751.30000000000007</v>
      </c>
      <c r="C283" s="15">
        <f t="shared" ref="C283:D283" si="36">C284+C285+C286+C287</f>
        <v>751.30000000000007</v>
      </c>
      <c r="D283" s="15">
        <f t="shared" si="36"/>
        <v>662</v>
      </c>
      <c r="E283" s="15"/>
    </row>
    <row r="284" spans="1:6" x14ac:dyDescent="0.25">
      <c r="A284" s="30" t="s">
        <v>267</v>
      </c>
      <c r="B284" s="13">
        <v>212.2</v>
      </c>
      <c r="C284" s="10">
        <v>212.2</v>
      </c>
      <c r="D284" s="14">
        <v>151.6</v>
      </c>
      <c r="E284" s="10"/>
    </row>
    <row r="285" spans="1:6" x14ac:dyDescent="0.25">
      <c r="A285" s="43" t="s">
        <v>27</v>
      </c>
      <c r="B285" s="13">
        <v>5.5</v>
      </c>
      <c r="C285" s="10">
        <v>5.5</v>
      </c>
      <c r="D285" s="14">
        <v>2.2999999999999998</v>
      </c>
      <c r="E285" s="10"/>
    </row>
    <row r="286" spans="1:6" x14ac:dyDescent="0.25">
      <c r="A286" s="146" t="s">
        <v>237</v>
      </c>
      <c r="B286" s="13">
        <v>526.5</v>
      </c>
      <c r="C286" s="10">
        <v>526.5</v>
      </c>
      <c r="D286" s="14">
        <v>508.1</v>
      </c>
      <c r="E286" s="10"/>
    </row>
    <row r="287" spans="1:6" x14ac:dyDescent="0.25">
      <c r="A287" s="146" t="s">
        <v>247</v>
      </c>
      <c r="B287" s="13">
        <v>7.1</v>
      </c>
      <c r="C287" s="10">
        <v>7.1</v>
      </c>
      <c r="D287" s="14"/>
      <c r="E287" s="10"/>
    </row>
    <row r="288" spans="1:6" ht="15.75" x14ac:dyDescent="0.25">
      <c r="A288" s="49" t="s">
        <v>67</v>
      </c>
      <c r="B288" s="15">
        <f>B289+B290+B291+B292</f>
        <v>941.30000000000007</v>
      </c>
      <c r="C288" s="15">
        <f t="shared" ref="C288:D288" si="37">C289+C290+C291+C292</f>
        <v>941.30000000000007</v>
      </c>
      <c r="D288" s="15">
        <f t="shared" si="37"/>
        <v>812.7</v>
      </c>
      <c r="E288" s="28"/>
    </row>
    <row r="289" spans="1:5" x14ac:dyDescent="0.25">
      <c r="A289" s="30" t="s">
        <v>267</v>
      </c>
      <c r="B289" s="13">
        <v>263.39999999999998</v>
      </c>
      <c r="C289" s="10">
        <v>263.39999999999998</v>
      </c>
      <c r="D289" s="14">
        <v>196.1</v>
      </c>
      <c r="E289" s="10"/>
    </row>
    <row r="290" spans="1:5" x14ac:dyDescent="0.25">
      <c r="A290" s="43" t="s">
        <v>27</v>
      </c>
      <c r="B290" s="13">
        <v>40</v>
      </c>
      <c r="C290" s="10">
        <v>40</v>
      </c>
      <c r="D290" s="14">
        <v>17.5</v>
      </c>
      <c r="E290" s="10"/>
    </row>
    <row r="291" spans="1:5" x14ac:dyDescent="0.25">
      <c r="A291" s="146" t="s">
        <v>237</v>
      </c>
      <c r="B291" s="13">
        <v>626.70000000000005</v>
      </c>
      <c r="C291" s="10">
        <v>626.70000000000005</v>
      </c>
      <c r="D291" s="14">
        <v>599.1</v>
      </c>
      <c r="E291" s="10"/>
    </row>
    <row r="292" spans="1:5" x14ac:dyDescent="0.25">
      <c r="A292" s="146" t="s">
        <v>247</v>
      </c>
      <c r="B292" s="13">
        <v>11.2</v>
      </c>
      <c r="C292" s="13">
        <v>11.2</v>
      </c>
      <c r="D292" s="52"/>
      <c r="E292" s="13"/>
    </row>
    <row r="293" spans="1:5" ht="15.75" x14ac:dyDescent="0.25">
      <c r="A293" s="49" t="s">
        <v>139</v>
      </c>
      <c r="B293" s="15">
        <f>SUM(B294:B298)</f>
        <v>949.19999999999993</v>
      </c>
      <c r="C293" s="15">
        <f t="shared" ref="C293:D293" si="38">SUM(C294:C298)</f>
        <v>949.19999999999993</v>
      </c>
      <c r="D293" s="15">
        <f t="shared" si="38"/>
        <v>840</v>
      </c>
      <c r="E293" s="15"/>
    </row>
    <row r="294" spans="1:5" x14ac:dyDescent="0.25">
      <c r="A294" s="30" t="s">
        <v>267</v>
      </c>
      <c r="B294" s="13">
        <v>274.8</v>
      </c>
      <c r="C294" s="10">
        <v>274.8</v>
      </c>
      <c r="D294" s="14">
        <v>214.7</v>
      </c>
      <c r="E294" s="10"/>
    </row>
    <row r="295" spans="1:5" x14ac:dyDescent="0.25">
      <c r="A295" s="43" t="s">
        <v>27</v>
      </c>
      <c r="B295" s="13">
        <v>8.9</v>
      </c>
      <c r="C295" s="10">
        <v>8.9</v>
      </c>
      <c r="D295" s="14">
        <v>2.6</v>
      </c>
      <c r="E295" s="10"/>
    </row>
    <row r="296" spans="1:5" ht="27" customHeight="1" x14ac:dyDescent="0.25">
      <c r="A296" s="30" t="s">
        <v>74</v>
      </c>
      <c r="B296" s="13">
        <v>25</v>
      </c>
      <c r="C296" s="10">
        <v>25</v>
      </c>
      <c r="D296" s="14">
        <v>14</v>
      </c>
      <c r="E296" s="10"/>
    </row>
    <row r="297" spans="1:5" x14ac:dyDescent="0.25">
      <c r="A297" s="146" t="s">
        <v>237</v>
      </c>
      <c r="B297" s="13">
        <v>632.9</v>
      </c>
      <c r="C297" s="10">
        <v>632.9</v>
      </c>
      <c r="D297" s="14">
        <v>608.70000000000005</v>
      </c>
      <c r="E297" s="10"/>
    </row>
    <row r="298" spans="1:5" x14ac:dyDescent="0.25">
      <c r="A298" s="145" t="s">
        <v>247</v>
      </c>
      <c r="B298" s="13">
        <v>7.6</v>
      </c>
      <c r="C298" s="13">
        <v>7.6</v>
      </c>
      <c r="D298" s="52"/>
      <c r="E298" s="13"/>
    </row>
    <row r="299" spans="1:5" ht="15.75" x14ac:dyDescent="0.25">
      <c r="A299" s="50" t="s">
        <v>192</v>
      </c>
      <c r="B299" s="15">
        <f>B300+B301+B302+B303</f>
        <v>1457.8999999999999</v>
      </c>
      <c r="C299" s="15">
        <f>C300+C301+C302+C303</f>
        <v>1457.8999999999999</v>
      </c>
      <c r="D299" s="15">
        <f t="shared" ref="D299" si="39">D300+D301+D302+D303</f>
        <v>1298.5</v>
      </c>
      <c r="E299" s="15"/>
    </row>
    <row r="300" spans="1:5" x14ac:dyDescent="0.25">
      <c r="A300" s="30" t="s">
        <v>267</v>
      </c>
      <c r="B300" s="13">
        <v>329.8</v>
      </c>
      <c r="C300" s="10">
        <v>329.8</v>
      </c>
      <c r="D300" s="14">
        <v>249.6</v>
      </c>
      <c r="E300" s="10"/>
    </row>
    <row r="301" spans="1:5" ht="15.6" customHeight="1" x14ac:dyDescent="0.25">
      <c r="A301" s="43" t="s">
        <v>27</v>
      </c>
      <c r="B301" s="13">
        <v>11</v>
      </c>
      <c r="C301" s="10">
        <v>11</v>
      </c>
      <c r="D301" s="14">
        <v>5.3</v>
      </c>
      <c r="E301" s="10"/>
    </row>
    <row r="302" spans="1:5" ht="15" customHeight="1" x14ac:dyDescent="0.25">
      <c r="A302" s="146" t="s">
        <v>237</v>
      </c>
      <c r="B302" s="13">
        <v>1095</v>
      </c>
      <c r="C302" s="10">
        <v>1095</v>
      </c>
      <c r="D302" s="14">
        <v>1043.5999999999999</v>
      </c>
      <c r="E302" s="10"/>
    </row>
    <row r="303" spans="1:5" ht="15" customHeight="1" x14ac:dyDescent="0.25">
      <c r="A303" s="146" t="s">
        <v>247</v>
      </c>
      <c r="B303" s="13">
        <v>22.1</v>
      </c>
      <c r="C303" s="13">
        <v>22.1</v>
      </c>
      <c r="D303" s="52"/>
      <c r="E303" s="13"/>
    </row>
    <row r="304" spans="1:5" x14ac:dyDescent="0.25">
      <c r="A304" s="51" t="s">
        <v>80</v>
      </c>
      <c r="B304" s="15">
        <f>B305+B306+B307+B309+B308</f>
        <v>1852.0000000000002</v>
      </c>
      <c r="C304" s="15">
        <f t="shared" ref="C304:E304" si="40">C305+C306+C307+C309+C308</f>
        <v>1848.9</v>
      </c>
      <c r="D304" s="15">
        <f t="shared" si="40"/>
        <v>1645.3000000000002</v>
      </c>
      <c r="E304" s="15">
        <f t="shared" si="40"/>
        <v>3.1</v>
      </c>
    </row>
    <row r="305" spans="1:7" x14ac:dyDescent="0.25">
      <c r="A305" s="30" t="s">
        <v>267</v>
      </c>
      <c r="B305" s="13">
        <v>262.60000000000002</v>
      </c>
      <c r="C305" s="10">
        <v>262.60000000000002</v>
      </c>
      <c r="D305" s="14">
        <v>215.2</v>
      </c>
      <c r="E305" s="10"/>
    </row>
    <row r="306" spans="1:7" x14ac:dyDescent="0.25">
      <c r="A306" s="43" t="s">
        <v>27</v>
      </c>
      <c r="B306" s="13">
        <v>27.4</v>
      </c>
      <c r="C306" s="10">
        <v>27.4</v>
      </c>
      <c r="D306" s="14">
        <v>10</v>
      </c>
      <c r="E306" s="10"/>
    </row>
    <row r="307" spans="1:7" x14ac:dyDescent="0.25">
      <c r="A307" s="146" t="s">
        <v>237</v>
      </c>
      <c r="B307" s="13">
        <v>1357.2</v>
      </c>
      <c r="C307" s="10">
        <v>1357.2</v>
      </c>
      <c r="D307" s="14">
        <v>1310.7</v>
      </c>
      <c r="E307" s="10"/>
    </row>
    <row r="308" spans="1:7" x14ac:dyDescent="0.25">
      <c r="A308" s="146" t="s">
        <v>247</v>
      </c>
      <c r="B308" s="13">
        <v>15.4</v>
      </c>
      <c r="C308" s="13">
        <v>12.3</v>
      </c>
      <c r="D308" s="52"/>
      <c r="E308" s="13">
        <v>3.1</v>
      </c>
      <c r="G308" s="187"/>
    </row>
    <row r="309" spans="1:7" ht="25.5" x14ac:dyDescent="0.25">
      <c r="A309" s="35" t="s">
        <v>253</v>
      </c>
      <c r="B309" s="13">
        <v>189.4</v>
      </c>
      <c r="C309" s="13">
        <v>189.4</v>
      </c>
      <c r="D309" s="52">
        <v>109.4</v>
      </c>
      <c r="E309" s="13"/>
    </row>
    <row r="310" spans="1:7" ht="15.75" x14ac:dyDescent="0.25">
      <c r="A310" s="50" t="s">
        <v>193</v>
      </c>
      <c r="B310" s="15">
        <f>B311+B312+B313+B314</f>
        <v>1854.8999999999999</v>
      </c>
      <c r="C310" s="15">
        <f t="shared" ref="C310:E310" si="41">C311+C312+C313+C314</f>
        <v>1822.3999999999999</v>
      </c>
      <c r="D310" s="15">
        <f t="shared" si="41"/>
        <v>1545.1</v>
      </c>
      <c r="E310" s="15">
        <f t="shared" si="41"/>
        <v>32.5</v>
      </c>
    </row>
    <row r="311" spans="1:7" x14ac:dyDescent="0.25">
      <c r="A311" s="30" t="s">
        <v>267</v>
      </c>
      <c r="B311" s="13">
        <v>795.6</v>
      </c>
      <c r="C311" s="10">
        <v>765.6</v>
      </c>
      <c r="D311" s="14">
        <v>596.79999999999995</v>
      </c>
      <c r="E311" s="10">
        <v>30</v>
      </c>
    </row>
    <row r="312" spans="1:7" x14ac:dyDescent="0.25">
      <c r="A312" s="43" t="s">
        <v>27</v>
      </c>
      <c r="B312" s="13">
        <v>71.900000000000006</v>
      </c>
      <c r="C312" s="10">
        <v>71.900000000000006</v>
      </c>
      <c r="D312" s="14">
        <v>25.5</v>
      </c>
      <c r="E312" s="10"/>
    </row>
    <row r="313" spans="1:7" x14ac:dyDescent="0.25">
      <c r="A313" s="146" t="s">
        <v>237</v>
      </c>
      <c r="B313" s="13">
        <v>969.3</v>
      </c>
      <c r="C313" s="10">
        <v>969.3</v>
      </c>
      <c r="D313" s="14">
        <v>922.8</v>
      </c>
      <c r="E313" s="10"/>
    </row>
    <row r="314" spans="1:7" x14ac:dyDescent="0.25">
      <c r="A314" s="146" t="s">
        <v>247</v>
      </c>
      <c r="B314" s="13">
        <v>18.100000000000001</v>
      </c>
      <c r="C314" s="13">
        <v>15.6</v>
      </c>
      <c r="D314" s="52"/>
      <c r="E314" s="13">
        <v>2.5</v>
      </c>
    </row>
    <row r="315" spans="1:7" ht="15.75" x14ac:dyDescent="0.25">
      <c r="A315" s="49" t="s">
        <v>194</v>
      </c>
      <c r="B315" s="15">
        <f>B316+B317+B318+B319</f>
        <v>1540.8</v>
      </c>
      <c r="C315" s="15">
        <f t="shared" ref="C315:E315" si="42">C316+C317+C318+C319</f>
        <v>1532.8</v>
      </c>
      <c r="D315" s="15">
        <f t="shared" si="42"/>
        <v>1367.1</v>
      </c>
      <c r="E315" s="15">
        <f t="shared" si="42"/>
        <v>8</v>
      </c>
    </row>
    <row r="316" spans="1:7" x14ac:dyDescent="0.25">
      <c r="A316" s="30" t="s">
        <v>267</v>
      </c>
      <c r="B316" s="13">
        <v>352.2</v>
      </c>
      <c r="C316" s="10">
        <v>352.2</v>
      </c>
      <c r="D316" s="14">
        <v>271</v>
      </c>
      <c r="E316" s="10"/>
    </row>
    <row r="317" spans="1:7" x14ac:dyDescent="0.25">
      <c r="A317" s="43" t="s">
        <v>27</v>
      </c>
      <c r="B317" s="13">
        <v>10.4</v>
      </c>
      <c r="C317" s="10">
        <v>10.4</v>
      </c>
      <c r="D317" s="14">
        <v>3.3</v>
      </c>
      <c r="E317" s="10"/>
    </row>
    <row r="318" spans="1:7" x14ac:dyDescent="0.25">
      <c r="A318" s="146" t="s">
        <v>237</v>
      </c>
      <c r="B318" s="13">
        <v>1155.8</v>
      </c>
      <c r="C318" s="10">
        <v>1154.5</v>
      </c>
      <c r="D318" s="14">
        <v>1092.8</v>
      </c>
      <c r="E318" s="10">
        <v>1.3</v>
      </c>
    </row>
    <row r="319" spans="1:7" x14ac:dyDescent="0.25">
      <c r="A319" s="146" t="s">
        <v>247</v>
      </c>
      <c r="B319" s="13">
        <v>22.4</v>
      </c>
      <c r="C319" s="10">
        <v>15.7</v>
      </c>
      <c r="D319" s="14"/>
      <c r="E319" s="10">
        <v>6.7</v>
      </c>
    </row>
    <row r="320" spans="1:7" ht="15.75" x14ac:dyDescent="0.25">
      <c r="A320" s="49" t="s">
        <v>81</v>
      </c>
      <c r="B320" s="15">
        <f>B321+B322+B323+B324</f>
        <v>888.7</v>
      </c>
      <c r="C320" s="15">
        <f t="shared" ref="C320:E320" si="43">C321+C322+C323+C324</f>
        <v>885.7</v>
      </c>
      <c r="D320" s="15">
        <f t="shared" si="43"/>
        <v>772.30000000000007</v>
      </c>
      <c r="E320" s="15">
        <f t="shared" si="43"/>
        <v>3</v>
      </c>
    </row>
    <row r="321" spans="1:7" x14ac:dyDescent="0.25">
      <c r="A321" s="30" t="s">
        <v>267</v>
      </c>
      <c r="B321" s="13">
        <v>265.8</v>
      </c>
      <c r="C321" s="10">
        <v>265.8</v>
      </c>
      <c r="D321" s="14">
        <v>189.6</v>
      </c>
      <c r="E321" s="10"/>
    </row>
    <row r="322" spans="1:7" x14ac:dyDescent="0.25">
      <c r="A322" s="43" t="s">
        <v>27</v>
      </c>
      <c r="B322" s="13">
        <v>6.8</v>
      </c>
      <c r="C322" s="10">
        <v>6.8</v>
      </c>
      <c r="D322" s="14">
        <v>3</v>
      </c>
      <c r="E322" s="10"/>
    </row>
    <row r="323" spans="1:7" x14ac:dyDescent="0.25">
      <c r="A323" s="146" t="s">
        <v>237</v>
      </c>
      <c r="B323" s="13">
        <v>605.70000000000005</v>
      </c>
      <c r="C323" s="10">
        <v>602.70000000000005</v>
      </c>
      <c r="D323" s="14">
        <v>579.70000000000005</v>
      </c>
      <c r="E323" s="10">
        <v>3</v>
      </c>
      <c r="G323" s="187"/>
    </row>
    <row r="324" spans="1:7" x14ac:dyDescent="0.25">
      <c r="A324" s="146" t="s">
        <v>247</v>
      </c>
      <c r="B324" s="13">
        <v>10.4</v>
      </c>
      <c r="C324" s="10">
        <v>10.4</v>
      </c>
      <c r="D324" s="14"/>
      <c r="E324" s="10"/>
    </row>
    <row r="325" spans="1:7" ht="15.75" x14ac:dyDescent="0.25">
      <c r="A325" s="49" t="s">
        <v>195</v>
      </c>
      <c r="B325" s="15">
        <f>B326+B327+B328+B329</f>
        <v>1179.4000000000001</v>
      </c>
      <c r="C325" s="15">
        <f t="shared" ref="C325:D325" si="44">C326+C327+C328+C329</f>
        <v>1179.4000000000001</v>
      </c>
      <c r="D325" s="15">
        <f t="shared" si="44"/>
        <v>1049.2</v>
      </c>
      <c r="E325" s="28"/>
    </row>
    <row r="326" spans="1:7" x14ac:dyDescent="0.25">
      <c r="A326" s="30" t="s">
        <v>267</v>
      </c>
      <c r="B326" s="13">
        <v>297.10000000000002</v>
      </c>
      <c r="C326" s="10">
        <v>297.10000000000002</v>
      </c>
      <c r="D326" s="14">
        <v>233.8</v>
      </c>
      <c r="E326" s="10"/>
    </row>
    <row r="327" spans="1:7" x14ac:dyDescent="0.25">
      <c r="A327" s="43" t="s">
        <v>27</v>
      </c>
      <c r="B327" s="13">
        <v>11.6</v>
      </c>
      <c r="C327" s="10">
        <v>11.6</v>
      </c>
      <c r="D327" s="14">
        <v>2.6</v>
      </c>
      <c r="E327" s="10"/>
    </row>
    <row r="328" spans="1:7" x14ac:dyDescent="0.25">
      <c r="A328" s="146" t="s">
        <v>237</v>
      </c>
      <c r="B328" s="13">
        <v>854</v>
      </c>
      <c r="C328" s="10">
        <v>854</v>
      </c>
      <c r="D328" s="14">
        <v>812.8</v>
      </c>
      <c r="E328" s="10"/>
    </row>
    <row r="329" spans="1:7" x14ac:dyDescent="0.25">
      <c r="A329" s="146" t="s">
        <v>247</v>
      </c>
      <c r="B329" s="13">
        <v>16.7</v>
      </c>
      <c r="C329" s="10">
        <v>16.7</v>
      </c>
      <c r="D329" s="14"/>
      <c r="E329" s="10"/>
    </row>
    <row r="330" spans="1:7" ht="15.75" x14ac:dyDescent="0.25">
      <c r="A330" s="49" t="s">
        <v>196</v>
      </c>
      <c r="B330" s="15">
        <f>B331+B332+B333+B334</f>
        <v>1131</v>
      </c>
      <c r="C330" s="15">
        <f t="shared" ref="C330:E330" si="45">C331+C332+C333+C334</f>
        <v>1125.7</v>
      </c>
      <c r="D330" s="15">
        <f t="shared" si="45"/>
        <v>984.30000000000007</v>
      </c>
      <c r="E330" s="15">
        <f t="shared" si="45"/>
        <v>5.3</v>
      </c>
    </row>
    <row r="331" spans="1:7" x14ac:dyDescent="0.25">
      <c r="A331" s="30" t="s">
        <v>267</v>
      </c>
      <c r="B331" s="13">
        <v>333.1</v>
      </c>
      <c r="C331" s="10">
        <v>333.1</v>
      </c>
      <c r="D331" s="14">
        <v>242.8</v>
      </c>
      <c r="E331" s="10"/>
    </row>
    <row r="332" spans="1:7" x14ac:dyDescent="0.25">
      <c r="A332" s="43" t="s">
        <v>27</v>
      </c>
      <c r="B332" s="13">
        <v>9.1999999999999993</v>
      </c>
      <c r="C332" s="10">
        <v>9.1999999999999993</v>
      </c>
      <c r="D332" s="14">
        <v>2.9</v>
      </c>
      <c r="E332" s="10"/>
      <c r="G332" s="187"/>
    </row>
    <row r="333" spans="1:7" x14ac:dyDescent="0.25">
      <c r="A333" s="146" t="s">
        <v>237</v>
      </c>
      <c r="B333" s="13">
        <v>775.4</v>
      </c>
      <c r="C333" s="10">
        <v>773.1</v>
      </c>
      <c r="D333" s="14">
        <v>738.6</v>
      </c>
      <c r="E333" s="10">
        <v>2.2999999999999998</v>
      </c>
    </row>
    <row r="334" spans="1:7" x14ac:dyDescent="0.25">
      <c r="A334" s="146" t="s">
        <v>247</v>
      </c>
      <c r="B334" s="13">
        <v>13.3</v>
      </c>
      <c r="C334" s="10">
        <v>10.3</v>
      </c>
      <c r="D334" s="14"/>
      <c r="E334" s="10">
        <v>3</v>
      </c>
    </row>
    <row r="335" spans="1:7" ht="15.75" x14ac:dyDescent="0.25">
      <c r="A335" s="49" t="s">
        <v>6</v>
      </c>
      <c r="B335" s="15">
        <f>B336+B337+B338+B339</f>
        <v>626.29999999999995</v>
      </c>
      <c r="C335" s="15">
        <f t="shared" ref="C335:D335" si="46">C336+C337+C338+C339</f>
        <v>626.29999999999995</v>
      </c>
      <c r="D335" s="15">
        <f t="shared" si="46"/>
        <v>549.29999999999995</v>
      </c>
      <c r="E335" s="28"/>
    </row>
    <row r="336" spans="1:7" x14ac:dyDescent="0.25">
      <c r="A336" s="30" t="s">
        <v>267</v>
      </c>
      <c r="B336" s="13">
        <v>207.9</v>
      </c>
      <c r="C336" s="10">
        <v>207.9</v>
      </c>
      <c r="D336" s="14">
        <v>169.8</v>
      </c>
      <c r="E336" s="10"/>
    </row>
    <row r="337" spans="1:5" x14ac:dyDescent="0.25">
      <c r="A337" s="43" t="s">
        <v>27</v>
      </c>
      <c r="B337" s="13">
        <v>7</v>
      </c>
      <c r="C337" s="10">
        <v>7</v>
      </c>
      <c r="D337" s="14">
        <v>5.0999999999999996</v>
      </c>
      <c r="E337" s="10"/>
    </row>
    <row r="338" spans="1:5" ht="16.5" customHeight="1" x14ac:dyDescent="0.25">
      <c r="A338" s="146" t="s">
        <v>237</v>
      </c>
      <c r="B338" s="13">
        <v>403.1</v>
      </c>
      <c r="C338" s="10">
        <v>403.1</v>
      </c>
      <c r="D338" s="14">
        <v>374.4</v>
      </c>
      <c r="E338" s="10"/>
    </row>
    <row r="339" spans="1:5" ht="16.5" customHeight="1" x14ac:dyDescent="0.25">
      <c r="A339" s="145" t="s">
        <v>247</v>
      </c>
      <c r="B339" s="13">
        <v>8.3000000000000007</v>
      </c>
      <c r="C339" s="13">
        <v>8.3000000000000007</v>
      </c>
      <c r="D339" s="52"/>
      <c r="E339" s="13"/>
    </row>
    <row r="340" spans="1:5" ht="20.25" customHeight="1" x14ac:dyDescent="0.25">
      <c r="A340" s="42" t="s">
        <v>254</v>
      </c>
      <c r="B340" s="15">
        <f>B341+B343+B342+B344</f>
        <v>1665.6</v>
      </c>
      <c r="C340" s="15">
        <f t="shared" ref="C340:D340" si="47">C341+C343+C342+C344</f>
        <v>1665.6</v>
      </c>
      <c r="D340" s="15">
        <f t="shared" si="47"/>
        <v>1497.3</v>
      </c>
      <c r="E340" s="15"/>
    </row>
    <row r="341" spans="1:5" ht="27" customHeight="1" x14ac:dyDescent="0.25">
      <c r="A341" s="30" t="s">
        <v>197</v>
      </c>
      <c r="B341" s="13">
        <v>689.8</v>
      </c>
      <c r="C341" s="10">
        <v>689.8</v>
      </c>
      <c r="D341" s="14">
        <v>565</v>
      </c>
      <c r="E341" s="10"/>
    </row>
    <row r="342" spans="1:5" ht="15.75" customHeight="1" x14ac:dyDescent="0.25">
      <c r="A342" s="43" t="s">
        <v>198</v>
      </c>
      <c r="B342" s="13">
        <v>17</v>
      </c>
      <c r="C342" s="10">
        <v>17</v>
      </c>
      <c r="D342" s="14"/>
      <c r="E342" s="10"/>
    </row>
    <row r="343" spans="1:5" ht="17.25" customHeight="1" x14ac:dyDescent="0.25">
      <c r="A343" s="146" t="s">
        <v>237</v>
      </c>
      <c r="B343" s="13">
        <v>954.8</v>
      </c>
      <c r="C343" s="10">
        <v>954.8</v>
      </c>
      <c r="D343" s="14">
        <v>932.3</v>
      </c>
      <c r="E343" s="10"/>
    </row>
    <row r="344" spans="1:5" ht="17.25" customHeight="1" x14ac:dyDescent="0.25">
      <c r="A344" s="145" t="s">
        <v>247</v>
      </c>
      <c r="B344" s="13">
        <v>4</v>
      </c>
      <c r="C344" s="13">
        <v>4</v>
      </c>
      <c r="D344" s="52"/>
      <c r="E344" s="13"/>
    </row>
    <row r="345" spans="1:5" ht="33" customHeight="1" x14ac:dyDescent="0.25">
      <c r="A345" s="41" t="s">
        <v>21</v>
      </c>
      <c r="B345" s="15">
        <f>B347+B349+B348+B346+B350</f>
        <v>749.39999999999986</v>
      </c>
      <c r="C345" s="15">
        <f t="shared" ref="C345:D345" si="48">C347+C349+C348+C346+C350</f>
        <v>749.39999999999986</v>
      </c>
      <c r="D345" s="15">
        <f t="shared" si="48"/>
        <v>673.3</v>
      </c>
      <c r="E345" s="15"/>
    </row>
    <row r="346" spans="1:5" ht="21" customHeight="1" x14ac:dyDescent="0.25">
      <c r="A346" s="43" t="s">
        <v>267</v>
      </c>
      <c r="B346" s="13">
        <v>31.8</v>
      </c>
      <c r="C346" s="13">
        <v>31.8</v>
      </c>
      <c r="D346" s="13">
        <v>31.3</v>
      </c>
      <c r="E346" s="15"/>
    </row>
    <row r="347" spans="1:5" ht="27.75" customHeight="1" x14ac:dyDescent="0.25">
      <c r="A347" s="30" t="s">
        <v>64</v>
      </c>
      <c r="B347" s="13">
        <v>325.2</v>
      </c>
      <c r="C347" s="10">
        <v>325.2</v>
      </c>
      <c r="D347" s="14">
        <v>264</v>
      </c>
      <c r="E347" s="10"/>
    </row>
    <row r="348" spans="1:5" ht="14.45" customHeight="1" x14ac:dyDescent="0.25">
      <c r="A348" s="43" t="s">
        <v>27</v>
      </c>
      <c r="B348" s="13">
        <v>4.3</v>
      </c>
      <c r="C348" s="10">
        <v>4.3</v>
      </c>
      <c r="D348" s="14"/>
      <c r="E348" s="10"/>
    </row>
    <row r="349" spans="1:5" ht="15.6" customHeight="1" x14ac:dyDescent="0.25">
      <c r="A349" s="146" t="s">
        <v>237</v>
      </c>
      <c r="B349" s="13">
        <v>386.8</v>
      </c>
      <c r="C349" s="10">
        <v>386.8</v>
      </c>
      <c r="D349" s="14">
        <v>378</v>
      </c>
      <c r="E349" s="10"/>
    </row>
    <row r="350" spans="1:5" ht="15.6" customHeight="1" x14ac:dyDescent="0.25">
      <c r="A350" s="145" t="s">
        <v>247</v>
      </c>
      <c r="B350" s="13">
        <v>1.3</v>
      </c>
      <c r="C350" s="13">
        <v>1.3</v>
      </c>
      <c r="D350" s="52"/>
      <c r="E350" s="13"/>
    </row>
    <row r="351" spans="1:5" ht="20.25" customHeight="1" x14ac:dyDescent="0.25">
      <c r="A351" s="42" t="s">
        <v>130</v>
      </c>
      <c r="B351" s="15">
        <f>B352+B353+B355+B354+B356</f>
        <v>719.30000000000007</v>
      </c>
      <c r="C351" s="15">
        <f t="shared" ref="C351:D351" si="49">C352+C353+C355+C354+C356</f>
        <v>719.30000000000007</v>
      </c>
      <c r="D351" s="15">
        <f t="shared" si="49"/>
        <v>638.80000000000007</v>
      </c>
      <c r="E351" s="15"/>
    </row>
    <row r="352" spans="1:5" x14ac:dyDescent="0.25">
      <c r="A352" s="30" t="s">
        <v>267</v>
      </c>
      <c r="B352" s="13">
        <v>230.9</v>
      </c>
      <c r="C352" s="10">
        <v>230.9</v>
      </c>
      <c r="D352" s="14">
        <v>179.6</v>
      </c>
      <c r="E352" s="10"/>
    </row>
    <row r="353" spans="1:5" x14ac:dyDescent="0.25">
      <c r="A353" s="43" t="s">
        <v>27</v>
      </c>
      <c r="B353" s="13">
        <v>1</v>
      </c>
      <c r="C353" s="10">
        <v>1</v>
      </c>
      <c r="D353" s="14"/>
      <c r="E353" s="10"/>
    </row>
    <row r="354" spans="1:5" ht="28.5" customHeight="1" x14ac:dyDescent="0.25">
      <c r="A354" s="30" t="s">
        <v>74</v>
      </c>
      <c r="B354" s="13">
        <v>4.2</v>
      </c>
      <c r="C354" s="10">
        <v>4.2</v>
      </c>
      <c r="D354" s="14">
        <v>4.2</v>
      </c>
      <c r="E354" s="10"/>
    </row>
    <row r="355" spans="1:5" x14ac:dyDescent="0.25">
      <c r="A355" s="146" t="s">
        <v>237</v>
      </c>
      <c r="B355" s="13">
        <v>475.6</v>
      </c>
      <c r="C355" s="10">
        <v>475.6</v>
      </c>
      <c r="D355" s="14">
        <v>455</v>
      </c>
      <c r="E355" s="10"/>
    </row>
    <row r="356" spans="1:5" x14ac:dyDescent="0.25">
      <c r="A356" s="145" t="s">
        <v>247</v>
      </c>
      <c r="B356" s="13">
        <v>7.6</v>
      </c>
      <c r="C356" s="13">
        <v>7.6</v>
      </c>
      <c r="D356" s="52"/>
      <c r="E356" s="13"/>
    </row>
    <row r="357" spans="1:5" ht="20.25" customHeight="1" x14ac:dyDescent="0.25">
      <c r="A357" s="49" t="s">
        <v>10</v>
      </c>
      <c r="B357" s="53">
        <f>B358+B359+B360</f>
        <v>1250.5</v>
      </c>
      <c r="C357" s="53">
        <f t="shared" ref="C357:E357" si="50">C358+C359+C360</f>
        <v>1240</v>
      </c>
      <c r="D357" s="53">
        <f t="shared" si="50"/>
        <v>1140.0999999999999</v>
      </c>
      <c r="E357" s="53">
        <f t="shared" si="50"/>
        <v>10.5</v>
      </c>
    </row>
    <row r="358" spans="1:5" x14ac:dyDescent="0.25">
      <c r="A358" s="30" t="s">
        <v>267</v>
      </c>
      <c r="B358" s="13">
        <v>1007.5</v>
      </c>
      <c r="C358" s="10">
        <v>1007.5</v>
      </c>
      <c r="D358" s="14">
        <v>967.2</v>
      </c>
      <c r="E358" s="10"/>
    </row>
    <row r="359" spans="1:5" x14ac:dyDescent="0.25">
      <c r="A359" s="43" t="s">
        <v>27</v>
      </c>
      <c r="B359" s="13">
        <v>110</v>
      </c>
      <c r="C359" s="10">
        <v>99.5</v>
      </c>
      <c r="D359" s="14">
        <v>41.8</v>
      </c>
      <c r="E359" s="10">
        <v>10.5</v>
      </c>
    </row>
    <row r="360" spans="1:5" ht="16.5" customHeight="1" x14ac:dyDescent="0.25">
      <c r="A360" s="146" t="s">
        <v>237</v>
      </c>
      <c r="B360" s="13">
        <v>133</v>
      </c>
      <c r="C360" s="10">
        <v>133</v>
      </c>
      <c r="D360" s="14">
        <v>131.1</v>
      </c>
      <c r="E360" s="10"/>
    </row>
    <row r="361" spans="1:5" ht="18.75" customHeight="1" x14ac:dyDescent="0.25">
      <c r="A361" s="49" t="s">
        <v>11</v>
      </c>
      <c r="B361" s="15">
        <f>B362+B363+B364</f>
        <v>359.79999999999995</v>
      </c>
      <c r="C361" s="15">
        <f>C362+C363+C364</f>
        <v>355.79999999999995</v>
      </c>
      <c r="D361" s="15">
        <f>D362+D363+D364</f>
        <v>314.7</v>
      </c>
      <c r="E361" s="15">
        <f>E362+E363+E364</f>
        <v>4</v>
      </c>
    </row>
    <row r="362" spans="1:5" ht="16.5" customHeight="1" x14ac:dyDescent="0.25">
      <c r="A362" s="30" t="s">
        <v>267</v>
      </c>
      <c r="B362" s="13">
        <v>223.2</v>
      </c>
      <c r="C362" s="10">
        <v>223.2</v>
      </c>
      <c r="D362" s="14">
        <v>215.5</v>
      </c>
      <c r="E362" s="10"/>
    </row>
    <row r="363" spans="1:5" x14ac:dyDescent="0.25">
      <c r="A363" s="43" t="s">
        <v>27</v>
      </c>
      <c r="B363" s="13">
        <v>60</v>
      </c>
      <c r="C363" s="10">
        <v>56</v>
      </c>
      <c r="D363" s="14">
        <v>23.7</v>
      </c>
      <c r="E363" s="10">
        <v>4</v>
      </c>
    </row>
    <row r="364" spans="1:5" x14ac:dyDescent="0.25">
      <c r="A364" s="146" t="s">
        <v>237</v>
      </c>
      <c r="B364" s="13">
        <v>76.599999999999994</v>
      </c>
      <c r="C364" s="10">
        <v>76.599999999999994</v>
      </c>
      <c r="D364" s="14">
        <v>75.5</v>
      </c>
      <c r="E364" s="10"/>
    </row>
    <row r="365" spans="1:5" ht="18.75" customHeight="1" x14ac:dyDescent="0.25">
      <c r="A365" s="49" t="s">
        <v>1</v>
      </c>
      <c r="B365" s="15">
        <f>B366+B367</f>
        <v>326.39999999999998</v>
      </c>
      <c r="C365" s="15">
        <f>C366+C367</f>
        <v>326.39999999999998</v>
      </c>
      <c r="D365" s="15">
        <f>D366+D367</f>
        <v>299.7</v>
      </c>
      <c r="E365" s="15"/>
    </row>
    <row r="366" spans="1:5" ht="15.75" customHeight="1" x14ac:dyDescent="0.25">
      <c r="A366" s="30" t="s">
        <v>267</v>
      </c>
      <c r="B366" s="13">
        <v>324.39999999999998</v>
      </c>
      <c r="C366" s="10">
        <v>324.39999999999998</v>
      </c>
      <c r="D366" s="14">
        <v>299.7</v>
      </c>
      <c r="E366" s="10"/>
    </row>
    <row r="367" spans="1:5" x14ac:dyDescent="0.25">
      <c r="A367" s="43" t="s">
        <v>27</v>
      </c>
      <c r="B367" s="13">
        <v>2</v>
      </c>
      <c r="C367" s="10">
        <v>2</v>
      </c>
      <c r="D367" s="14"/>
      <c r="E367" s="10"/>
    </row>
    <row r="368" spans="1:5" ht="18" customHeight="1" x14ac:dyDescent="0.25">
      <c r="A368" s="49" t="s">
        <v>7</v>
      </c>
      <c r="B368" s="15">
        <f>B369+B370</f>
        <v>391.1</v>
      </c>
      <c r="C368" s="15">
        <f>C369+C370</f>
        <v>388.1</v>
      </c>
      <c r="D368" s="15">
        <f>D369+D370</f>
        <v>342.1</v>
      </c>
      <c r="E368" s="15">
        <f>E369+E370</f>
        <v>3</v>
      </c>
    </row>
    <row r="369" spans="1:7" x14ac:dyDescent="0.25">
      <c r="A369" s="30" t="s">
        <v>267</v>
      </c>
      <c r="B369" s="13">
        <v>376.1</v>
      </c>
      <c r="C369" s="10">
        <v>376.1</v>
      </c>
      <c r="D369" s="14">
        <v>342.1</v>
      </c>
      <c r="E369" s="10"/>
    </row>
    <row r="370" spans="1:7" ht="15.6" customHeight="1" x14ac:dyDescent="0.25">
      <c r="A370" s="43" t="s">
        <v>27</v>
      </c>
      <c r="B370" s="54">
        <v>15</v>
      </c>
      <c r="C370" s="245">
        <v>12</v>
      </c>
      <c r="D370" s="246"/>
      <c r="E370" s="245">
        <v>3</v>
      </c>
    </row>
    <row r="371" spans="1:7" ht="18" customHeight="1" x14ac:dyDescent="0.25">
      <c r="A371" s="49" t="s">
        <v>235</v>
      </c>
      <c r="B371" s="15">
        <f>B372+B373</f>
        <v>446</v>
      </c>
      <c r="C371" s="15">
        <f>C372+C373</f>
        <v>446</v>
      </c>
      <c r="D371" s="15">
        <f>D372+D373</f>
        <v>374.5</v>
      </c>
      <c r="E371" s="15"/>
    </row>
    <row r="372" spans="1:7" ht="15" customHeight="1" x14ac:dyDescent="0.25">
      <c r="A372" s="30" t="s">
        <v>267</v>
      </c>
      <c r="B372" s="222">
        <v>434</v>
      </c>
      <c r="C372" s="195">
        <v>434</v>
      </c>
      <c r="D372" s="14">
        <v>374.5</v>
      </c>
      <c r="E372" s="10"/>
    </row>
    <row r="373" spans="1:7" ht="15.6" customHeight="1" x14ac:dyDescent="0.25">
      <c r="A373" s="43" t="s">
        <v>27</v>
      </c>
      <c r="B373" s="13">
        <v>12</v>
      </c>
      <c r="C373" s="10">
        <v>12</v>
      </c>
      <c r="D373" s="14"/>
      <c r="E373" s="10"/>
    </row>
    <row r="374" spans="1:7" ht="16.899999999999999" customHeight="1" x14ac:dyDescent="0.25">
      <c r="A374" s="49" t="s">
        <v>14</v>
      </c>
      <c r="B374" s="15">
        <f>B375+B376</f>
        <v>315.39999999999998</v>
      </c>
      <c r="C374" s="15">
        <f t="shared" ref="C374:D374" si="51">C375+C376</f>
        <v>315.39999999999998</v>
      </c>
      <c r="D374" s="15">
        <f t="shared" si="51"/>
        <v>298.10000000000002</v>
      </c>
      <c r="E374" s="15"/>
    </row>
    <row r="375" spans="1:7" ht="15" customHeight="1" x14ac:dyDescent="0.25">
      <c r="A375" s="30" t="s">
        <v>267</v>
      </c>
      <c r="B375" s="13">
        <v>121.3</v>
      </c>
      <c r="C375" s="10">
        <v>121.3</v>
      </c>
      <c r="D375" s="14">
        <v>106.8</v>
      </c>
      <c r="E375" s="10"/>
    </row>
    <row r="376" spans="1:7" ht="16.899999999999999" customHeight="1" x14ac:dyDescent="0.25">
      <c r="A376" s="145" t="s">
        <v>237</v>
      </c>
      <c r="B376" s="13">
        <v>194.1</v>
      </c>
      <c r="C376" s="10">
        <v>194.1</v>
      </c>
      <c r="D376" s="14">
        <v>191.3</v>
      </c>
      <c r="E376" s="10"/>
    </row>
    <row r="377" spans="1:7" ht="15.75" x14ac:dyDescent="0.25">
      <c r="A377" s="39" t="s">
        <v>127</v>
      </c>
      <c r="B377" s="15">
        <f>B378+B379</f>
        <v>154.60000000000002</v>
      </c>
      <c r="C377" s="15">
        <f t="shared" ref="C377:E377" si="52">C378+C379</f>
        <v>151.4</v>
      </c>
      <c r="D377" s="15">
        <f t="shared" si="52"/>
        <v>113.7</v>
      </c>
      <c r="E377" s="15">
        <f t="shared" si="52"/>
        <v>3.2</v>
      </c>
    </row>
    <row r="378" spans="1:7" ht="16.149999999999999" customHeight="1" x14ac:dyDescent="0.25">
      <c r="A378" s="30" t="s">
        <v>267</v>
      </c>
      <c r="B378" s="13">
        <v>144.30000000000001</v>
      </c>
      <c r="C378" s="13">
        <v>144.30000000000001</v>
      </c>
      <c r="D378" s="140">
        <v>112</v>
      </c>
      <c r="E378" s="13"/>
    </row>
    <row r="379" spans="1:7" ht="15.6" customHeight="1" x14ac:dyDescent="0.25">
      <c r="A379" s="138" t="s">
        <v>131</v>
      </c>
      <c r="B379" s="13">
        <v>10.3</v>
      </c>
      <c r="C379" s="13">
        <v>7.1</v>
      </c>
      <c r="D379" s="140">
        <v>1.7</v>
      </c>
      <c r="E379" s="13">
        <v>3.2</v>
      </c>
    </row>
    <row r="380" spans="1:7" ht="15.75" x14ac:dyDescent="0.25">
      <c r="A380" s="49" t="s">
        <v>30</v>
      </c>
      <c r="B380" s="15">
        <f>B126+B131+B135+B139+B143+B147+B151+B155+B159+B163+B167+B171+B175+B179+B183+B187+B191+B195+B199+B203+B207+B211+B215+B219+B223+B227+B231+B235+B239+B243+B247+B252+B257+B262+B267+B272+B278+B283+B288+B293+B299+B304+B310+B315+B320+B325+B330+B335+B340+B345+B351+B357+B361+B365+B368+B371+B374+B377</f>
        <v>53028.600000000028</v>
      </c>
      <c r="C380" s="15">
        <f>C126+C131+C135+C139+C143+C147+C151+C155+C159+C163+C167+C171+C175+C179+C183+C187+C191+C195+C199+C203+C207+C211+C215+C219+C223+C227+C231+C235+C239+C243+C247+C252+C257+C262+C267+C272+C278+C283+C288+C293+C299+C304+C310+C315+C320+C325+C330+C335+C340+C345+C351+C357+C361+C365+C368+C371+C374+C377</f>
        <v>52883.200000000026</v>
      </c>
      <c r="D380" s="15">
        <f>D126+D131+D135+D139+D143+D147+D151+D155+D159+D163+D167+D171+D175+D179+D183+D187+D191+D195+D199+D203+D207+D211+D215+D219+D223+D227+D231+D235+D239+D243+D247+D252+D257+D262+D267+D272+D278+D283+D288+D293+D299+D304+D310+D315+D320+D325+D330+D335+D340+D345+D351+D357+D361+D365+D368+D371+D374+D377</f>
        <v>43183.3</v>
      </c>
      <c r="E380" s="15">
        <f>E126+E131+E135+E139+E143+E147+E151+E155+E159+E163+E167+E171+E175+E179+E183+E187+E191+E195+E199+E203+E207+E211+E215+E219+E223+E227+E231+E235+E239+E243+E247+E252+E257+E262+E267+E272+E278+E283+E288+E293+E299+E304+E310+E315+E320+E325+E330+E335+E340+E345+E351+E357+E361+E365+E368+E371+E374+E377</f>
        <v>145.39999999999998</v>
      </c>
    </row>
    <row r="381" spans="1:7" ht="16.899999999999999" customHeight="1" x14ac:dyDescent="0.25">
      <c r="A381" s="30" t="s">
        <v>267</v>
      </c>
      <c r="B381" s="13">
        <f>B127+B132+B136+B140+B144+B148+B152+B156+B160+B164+B168+B172+B176+B180+B184+B188+B192+B196+B200+B204+B208+B212+B216+B220+B224+B228+B232+B236+B240+B244+B248+B253+B258+B263+B268+B273+B279+B284+B289+B294+B300+B305+B311+B316+B321+B326+B331+B336+B346+B352+B358+B362+B366+B369+B372+B375+B378</f>
        <v>19059.7</v>
      </c>
      <c r="C381" s="13">
        <f>C127+C132+C136+C140+C144+C148+C152+C156+C160+C164+C168+C172+C176+C180+C184+C188+C192+C196+C200+C204+C208+C212+C216+C220+C224+C228+C232+C236+C240+C244+C248+C253+C258+C263+C268+C273+C279+C284+C289+C294+C300+C305+C311+C316+C321+C326+C331+C336+C346+C352+C358+C362+C366+C369+C372+C375+C378</f>
        <v>19029.7</v>
      </c>
      <c r="D381" s="13">
        <f>D127+D132+D136+D140+D144+D148+D152+D156+D160+D164+D168+D172+D176+D180+D184+D188+D192+D196+D200+D204+D208+D212+D216+D220+D224+D228+D232+D236+D240+D244+D248+D253+D258+D263+D268+D273+D279+D284+D289+D294+D300+D305+D311+D316+D321+D326+D331+D336+D346+D352+D358+D362+D366+D369+D372+D375+D378</f>
        <v>16060.699999999997</v>
      </c>
      <c r="E381" s="13">
        <f>E127+E132+E136+E140+E144+E148+E152+E156+E160+E164+E168+E172+E176+E180+E184+E188+E192+E196+E200+E204+E208+E212+E216+E220+E224+E228+E232+E236+E240+E244+E248+E253+E258+E263+E268+E273+E279+E284+E289+E294+E300+E305+E311+E316+E321+E326+E331+E336+E346+E352+E358+E362+E366+E369+E372+E375+E378</f>
        <v>30</v>
      </c>
    </row>
    <row r="382" spans="1:7" ht="15.6" customHeight="1" x14ac:dyDescent="0.25">
      <c r="A382" s="43" t="s">
        <v>28</v>
      </c>
      <c r="B382" s="13">
        <f>B133+B137+B141+B145+B149+B153+B157+B161+B165+B169+B173+B177+B181+B185+B189+B193+B197+B201+B205+B209+B213+B217+B221+B225+B229+B233+B237+B241+B245+B249+B254+B259+B264+B269+B274+B280+B285+B290+B295+B301+B306+B312+B317+B322+B327+B332+B337+B342+B348+B353+B359+B363+B367+B370+B373</f>
        <v>2281.4000000000005</v>
      </c>
      <c r="C382" s="13">
        <f>C133+C137+C141+C145+C149+C153+C157+C161+C165+C169+C173+C177+C181+C185+C189+C193+C197+C201+C205+C209+C213+C217+C221+C225+C229+C233+C237+C241+C245+C249+C254+C259+C264+C269+C274+C280+C285+C290+C295+C301+C306+C312+C317+C322+C327+C332+C337+C342+C348+C353+C359+C363+C367+C370+C373</f>
        <v>2221.6000000000004</v>
      </c>
      <c r="D382" s="13">
        <f>D133+D137+D141+D145+D149+D153+D157+D161+D165+D169+D173+D177+D181+D185+D189+D193+D197+D201+D205+D209+D213+D217+D221+D225+D229+D233+D237+D241+D245+D249+D254+D259+D264+D269+D274+D280+D285+D290+D295+D301+D306+D312+D317+D322+D327+D332+D337+D342+D348+D353+D359+D363+D367+D370+D373</f>
        <v>157.69999999999999</v>
      </c>
      <c r="E382" s="13">
        <f>E133+E137+E141+E145+E149+E153+E157+E161+E165+E169+E173+E177+E181+E185+E189+E193+E197+E201+E205+E209+E213+E217+E221+E225+E229+E233+E237+E241+E245+E249+E254+E259+E264+E269+E274+E280+E285+E290+E295+E301+E306+E312+E317+E322+E327+E332+E337+E342+E348+E353+E359+E363+E367+E370+E373</f>
        <v>59.8</v>
      </c>
      <c r="G382" s="187"/>
    </row>
    <row r="383" spans="1:7" ht="16.149999999999999" customHeight="1" x14ac:dyDescent="0.25">
      <c r="A383" s="146" t="s">
        <v>237</v>
      </c>
      <c r="B383" s="13">
        <f>B129+B134+B138+B142+B146+B150+B154+B158+B162+B166+B170+B174+B178+B182+B186+B190+B194+B198+B202+B206+B210+B214+B218+B222+B226+B230+B234+B238+B242+B246+B250+B255+B260+B265+B270+B275+B281+B286+B291+B297+B302+B307+B313+B318+B323+B328+B333+B338+B343+B349+B355+B360+B364+B376</f>
        <v>28670.999999999996</v>
      </c>
      <c r="C383" s="13">
        <f t="shared" ref="C383:E383" si="53">C129+C134+C138+C142+C146+C150+C154+C158+C162+C166+C170+C174+C178+C182+C186+C190+C194+C198+C202+C206+C210+C214+C218+C222+C226+C230+C234+C238+C242+C246+C250+C255+C260+C265+C270+C275+C281+C286+C291+C297+C302+C307+C313+C318+C323+C328+C333+C338+C343+C349+C355+C360+C364+C376</f>
        <v>28657.899999999994</v>
      </c>
      <c r="D383" s="13">
        <f t="shared" si="53"/>
        <v>25553.399999999998</v>
      </c>
      <c r="E383" s="13">
        <f t="shared" si="53"/>
        <v>13.100000000000001</v>
      </c>
    </row>
    <row r="384" spans="1:7" ht="16.149999999999999" customHeight="1" x14ac:dyDescent="0.25">
      <c r="A384" s="146" t="s">
        <v>247</v>
      </c>
      <c r="B384" s="54">
        <f>B128+B251+B256+B261+B266+B271+B276+B282+B292+B298+B303+B308+B314+B319+B324+B329+B334+B339+B344+B350+B356+B287</f>
        <v>876.3</v>
      </c>
      <c r="C384" s="54">
        <f t="shared" ref="C384:E384" si="54">C128+C251+C256+C261+C266+C271+C276+C282+C292+C298+C303+C308+C314+C319+C324+C329+C334+C339+C344+C350+C356+C287</f>
        <v>837</v>
      </c>
      <c r="D384" s="54"/>
      <c r="E384" s="54">
        <f t="shared" si="54"/>
        <v>39.300000000000004</v>
      </c>
    </row>
    <row r="385" spans="1:5" ht="29.45" customHeight="1" x14ac:dyDescent="0.25">
      <c r="A385" s="30" t="s">
        <v>296</v>
      </c>
      <c r="B385" s="54">
        <f>SUM(B277+B296+B309+B341+B347+B354)</f>
        <v>1962.1</v>
      </c>
      <c r="C385" s="54">
        <f>SUM(C277+C296+C309+C341+C347+C354)</f>
        <v>1962.1</v>
      </c>
      <c r="D385" s="54">
        <f>SUM(D277+D296+D309+D341+D347+D354)</f>
        <v>1409.8</v>
      </c>
      <c r="E385" s="54"/>
    </row>
    <row r="386" spans="1:5" ht="19.149999999999999" customHeight="1" x14ac:dyDescent="0.25">
      <c r="A386" s="138" t="s">
        <v>131</v>
      </c>
      <c r="B386" s="13">
        <f>B130+B379</f>
        <v>178.10000000000002</v>
      </c>
      <c r="C386" s="13">
        <f>C130+C379</f>
        <v>174.9</v>
      </c>
      <c r="D386" s="13">
        <f>D130+D379</f>
        <v>1.7</v>
      </c>
      <c r="E386" s="13">
        <f>E130+E379</f>
        <v>3.2</v>
      </c>
    </row>
    <row r="387" spans="1:5" ht="36" customHeight="1" x14ac:dyDescent="0.25">
      <c r="A387" s="293" t="s">
        <v>293</v>
      </c>
      <c r="B387" s="294"/>
      <c r="C387" s="294"/>
      <c r="D387" s="294"/>
      <c r="E387" s="295"/>
    </row>
    <row r="388" spans="1:5" ht="15.75" x14ac:dyDescent="0.25">
      <c r="A388" s="219" t="s">
        <v>19</v>
      </c>
      <c r="B388" s="220">
        <f>B389</f>
        <v>78</v>
      </c>
      <c r="C388" s="221">
        <f>C389</f>
        <v>78</v>
      </c>
      <c r="D388" s="221"/>
      <c r="E388" s="221"/>
    </row>
    <row r="389" spans="1:5" x14ac:dyDescent="0.25">
      <c r="A389" s="198" t="s">
        <v>268</v>
      </c>
      <c r="B389" s="222">
        <v>78</v>
      </c>
      <c r="C389" s="195">
        <v>78</v>
      </c>
      <c r="D389" s="223"/>
      <c r="E389" s="195"/>
    </row>
    <row r="390" spans="1:5" ht="15.75" x14ac:dyDescent="0.25">
      <c r="A390" s="219" t="s">
        <v>31</v>
      </c>
      <c r="B390" s="224">
        <f>B391</f>
        <v>78</v>
      </c>
      <c r="C390" s="224">
        <f>C391</f>
        <v>78</v>
      </c>
      <c r="D390" s="224"/>
      <c r="E390" s="224"/>
    </row>
    <row r="391" spans="1:5" x14ac:dyDescent="0.25">
      <c r="A391" s="225" t="s">
        <v>268</v>
      </c>
      <c r="B391" s="226">
        <f>B389</f>
        <v>78</v>
      </c>
      <c r="C391" s="226">
        <f>C389</f>
        <v>78</v>
      </c>
      <c r="D391" s="227"/>
      <c r="E391" s="228"/>
    </row>
    <row r="392" spans="1:5" ht="31.15" customHeight="1" x14ac:dyDescent="0.25">
      <c r="A392" s="292" t="s">
        <v>294</v>
      </c>
      <c r="B392" s="290"/>
      <c r="C392" s="290"/>
      <c r="D392" s="290"/>
      <c r="E392" s="291"/>
    </row>
    <row r="393" spans="1:5" ht="31.5" x14ac:dyDescent="0.25">
      <c r="A393" s="134" t="s">
        <v>124</v>
      </c>
      <c r="B393" s="135">
        <f>B394+B395+B396</f>
        <v>8078.4</v>
      </c>
      <c r="C393" s="135">
        <f>C394+C395+C396</f>
        <v>8078.4</v>
      </c>
      <c r="D393" s="135"/>
      <c r="E393" s="135"/>
    </row>
    <row r="394" spans="1:5" x14ac:dyDescent="0.25">
      <c r="A394" s="121" t="s">
        <v>267</v>
      </c>
      <c r="B394" s="111">
        <v>5585.4</v>
      </c>
      <c r="C394" s="136">
        <v>5585.4</v>
      </c>
      <c r="D394" s="137"/>
      <c r="E394" s="136"/>
    </row>
    <row r="395" spans="1:5" ht="39" customHeight="1" x14ac:dyDescent="0.25">
      <c r="A395" s="121" t="s">
        <v>60</v>
      </c>
      <c r="B395" s="111">
        <v>2409</v>
      </c>
      <c r="C395" s="136">
        <v>2409</v>
      </c>
      <c r="D395" s="137"/>
      <c r="E395" s="136"/>
    </row>
    <row r="396" spans="1:5" ht="15.6" customHeight="1" x14ac:dyDescent="0.25">
      <c r="A396" s="146" t="s">
        <v>239</v>
      </c>
      <c r="B396" s="111">
        <v>84</v>
      </c>
      <c r="C396" s="136">
        <v>84</v>
      </c>
      <c r="D396" s="137"/>
      <c r="E396" s="136"/>
    </row>
    <row r="397" spans="1:5" ht="17.25" customHeight="1" x14ac:dyDescent="0.25">
      <c r="A397" s="49" t="s">
        <v>19</v>
      </c>
      <c r="B397" s="15">
        <f>B398+B399</f>
        <v>1409.6</v>
      </c>
      <c r="C397" s="15">
        <f t="shared" ref="C397:D397" si="55">C398+C399</f>
        <v>1409.6</v>
      </c>
      <c r="D397" s="15">
        <f t="shared" si="55"/>
        <v>15.1</v>
      </c>
      <c r="E397" s="15"/>
    </row>
    <row r="398" spans="1:5" ht="16.5" customHeight="1" x14ac:dyDescent="0.25">
      <c r="A398" s="30" t="s">
        <v>267</v>
      </c>
      <c r="B398" s="107">
        <v>1329.6</v>
      </c>
      <c r="C398" s="94">
        <v>1329.6</v>
      </c>
      <c r="D398" s="110"/>
      <c r="E398" s="94"/>
    </row>
    <row r="399" spans="1:5" ht="16.5" customHeight="1" x14ac:dyDescent="0.25">
      <c r="A399" s="138" t="s">
        <v>131</v>
      </c>
      <c r="B399" s="107">
        <v>80</v>
      </c>
      <c r="C399" s="107">
        <v>80</v>
      </c>
      <c r="D399" s="52">
        <v>15.1</v>
      </c>
      <c r="E399" s="107"/>
    </row>
    <row r="400" spans="1:5" ht="18" customHeight="1" x14ac:dyDescent="0.25">
      <c r="A400" s="49" t="s">
        <v>15</v>
      </c>
      <c r="B400" s="15">
        <f>B401+B402+B404+B405+B403</f>
        <v>3248.1000000000004</v>
      </c>
      <c r="C400" s="15">
        <f t="shared" ref="C400:E400" si="56">C401+C402+C404+C405+C403</f>
        <v>3230.1000000000004</v>
      </c>
      <c r="D400" s="15">
        <f t="shared" si="56"/>
        <v>2671.9</v>
      </c>
      <c r="E400" s="15">
        <f t="shared" si="56"/>
        <v>18</v>
      </c>
    </row>
    <row r="401" spans="1:5" ht="17.25" customHeight="1" x14ac:dyDescent="0.25">
      <c r="A401" s="30" t="s">
        <v>267</v>
      </c>
      <c r="B401" s="13">
        <v>2375.4</v>
      </c>
      <c r="C401" s="10">
        <v>2363.4</v>
      </c>
      <c r="D401" s="14">
        <v>1956.8</v>
      </c>
      <c r="E401" s="10">
        <v>12</v>
      </c>
    </row>
    <row r="402" spans="1:5" ht="38.25" x14ac:dyDescent="0.25">
      <c r="A402" s="30" t="s">
        <v>255</v>
      </c>
      <c r="B402" s="13">
        <v>661.9</v>
      </c>
      <c r="C402" s="10">
        <v>661.9</v>
      </c>
      <c r="D402" s="14">
        <v>615.1</v>
      </c>
      <c r="E402" s="10"/>
    </row>
    <row r="403" spans="1:5" x14ac:dyDescent="0.25">
      <c r="A403" s="146" t="s">
        <v>239</v>
      </c>
      <c r="B403" s="13">
        <v>31.5</v>
      </c>
      <c r="C403" s="10">
        <v>31.5</v>
      </c>
      <c r="D403" s="14">
        <v>24</v>
      </c>
      <c r="E403" s="10"/>
    </row>
    <row r="404" spans="1:5" ht="16.5" customHeight="1" x14ac:dyDescent="0.25">
      <c r="A404" s="43" t="s">
        <v>28</v>
      </c>
      <c r="B404" s="13">
        <v>110</v>
      </c>
      <c r="C404" s="10">
        <v>104</v>
      </c>
      <c r="D404" s="14">
        <v>12</v>
      </c>
      <c r="E404" s="10">
        <v>6</v>
      </c>
    </row>
    <row r="405" spans="1:5" ht="16.5" customHeight="1" x14ac:dyDescent="0.25">
      <c r="A405" s="138" t="s">
        <v>131</v>
      </c>
      <c r="B405" s="13">
        <v>69.3</v>
      </c>
      <c r="C405" s="10">
        <v>69.3</v>
      </c>
      <c r="D405" s="14">
        <v>64</v>
      </c>
      <c r="E405" s="10"/>
    </row>
    <row r="406" spans="1:5" ht="15.75" x14ac:dyDescent="0.25">
      <c r="A406" s="50" t="s">
        <v>12</v>
      </c>
      <c r="B406" s="15">
        <f>B407+B408+B409</f>
        <v>570.1</v>
      </c>
      <c r="C406" s="28">
        <f>C407+C408+C409</f>
        <v>569.70000000000005</v>
      </c>
      <c r="D406" s="28">
        <f>D407+D408+D409</f>
        <v>481</v>
      </c>
      <c r="E406" s="28">
        <f>E407+E408+E409</f>
        <v>0.4</v>
      </c>
    </row>
    <row r="407" spans="1:5" x14ac:dyDescent="0.25">
      <c r="A407" s="30" t="s">
        <v>267</v>
      </c>
      <c r="B407" s="13">
        <v>208</v>
      </c>
      <c r="C407" s="10">
        <v>208</v>
      </c>
      <c r="D407" s="14">
        <v>192.5</v>
      </c>
      <c r="E407" s="10"/>
    </row>
    <row r="408" spans="1:5" ht="38.25" x14ac:dyDescent="0.25">
      <c r="A408" s="30" t="s">
        <v>60</v>
      </c>
      <c r="B408" s="13">
        <v>301.60000000000002</v>
      </c>
      <c r="C408" s="10">
        <v>301.60000000000002</v>
      </c>
      <c r="D408" s="14">
        <v>256.2</v>
      </c>
      <c r="E408" s="10"/>
    </row>
    <row r="409" spans="1:5" x14ac:dyDescent="0.25">
      <c r="A409" s="40" t="s">
        <v>28</v>
      </c>
      <c r="B409" s="13">
        <v>60.5</v>
      </c>
      <c r="C409" s="10">
        <v>60.1</v>
      </c>
      <c r="D409" s="14">
        <v>32.299999999999997</v>
      </c>
      <c r="E409" s="10">
        <v>0.4</v>
      </c>
    </row>
    <row r="410" spans="1:5" ht="18" customHeight="1" x14ac:dyDescent="0.25">
      <c r="A410" s="56" t="s">
        <v>73</v>
      </c>
      <c r="B410" s="15">
        <f>B411+B412+B415+B416+B413+B414</f>
        <v>624.29999999999995</v>
      </c>
      <c r="C410" s="15">
        <f t="shared" ref="C410:E410" si="57">C411+C412+C415+C416+C413+C414</f>
        <v>615.4</v>
      </c>
      <c r="D410" s="15">
        <f t="shared" si="57"/>
        <v>538.79999999999995</v>
      </c>
      <c r="E410" s="15">
        <f t="shared" si="57"/>
        <v>8.9</v>
      </c>
    </row>
    <row r="411" spans="1:5" ht="17.25" customHeight="1" x14ac:dyDescent="0.25">
      <c r="A411" s="30" t="s">
        <v>267</v>
      </c>
      <c r="B411" s="13">
        <v>166</v>
      </c>
      <c r="C411" s="10">
        <v>157.1</v>
      </c>
      <c r="D411" s="14">
        <v>124.7</v>
      </c>
      <c r="E411" s="10">
        <v>8.9</v>
      </c>
    </row>
    <row r="412" spans="1:5" ht="38.25" x14ac:dyDescent="0.25">
      <c r="A412" s="30" t="s">
        <v>60</v>
      </c>
      <c r="B412" s="13">
        <v>202</v>
      </c>
      <c r="C412" s="10">
        <v>202</v>
      </c>
      <c r="D412" s="14">
        <v>181.9</v>
      </c>
      <c r="E412" s="10"/>
    </row>
    <row r="413" spans="1:5" ht="25.5" x14ac:dyDescent="0.25">
      <c r="A413" s="30" t="s">
        <v>199</v>
      </c>
      <c r="B413" s="13">
        <v>62.9</v>
      </c>
      <c r="C413" s="10">
        <v>62.9</v>
      </c>
      <c r="D413" s="14">
        <v>56.4</v>
      </c>
      <c r="E413" s="10"/>
    </row>
    <row r="414" spans="1:5" x14ac:dyDescent="0.25">
      <c r="A414" s="146" t="s">
        <v>239</v>
      </c>
      <c r="B414" s="13">
        <v>0.9</v>
      </c>
      <c r="C414" s="10">
        <v>0.9</v>
      </c>
      <c r="D414" s="14">
        <v>0.4</v>
      </c>
      <c r="E414" s="10"/>
    </row>
    <row r="415" spans="1:5" ht="17.25" customHeight="1" x14ac:dyDescent="0.25">
      <c r="A415" s="43" t="s">
        <v>161</v>
      </c>
      <c r="B415" s="13">
        <v>60.1</v>
      </c>
      <c r="C415" s="10">
        <v>60.1</v>
      </c>
      <c r="D415" s="14">
        <v>45.7</v>
      </c>
      <c r="E415" s="10"/>
    </row>
    <row r="416" spans="1:5" ht="14.45" customHeight="1" x14ac:dyDescent="0.25">
      <c r="A416" s="146" t="s">
        <v>237</v>
      </c>
      <c r="B416" s="13">
        <v>132.4</v>
      </c>
      <c r="C416" s="10">
        <v>132.4</v>
      </c>
      <c r="D416" s="14">
        <v>129.69999999999999</v>
      </c>
      <c r="E416" s="10"/>
    </row>
    <row r="417" spans="1:7" ht="18" customHeight="1" x14ac:dyDescent="0.25">
      <c r="A417" s="49" t="s">
        <v>32</v>
      </c>
      <c r="B417" s="15">
        <f t="shared" ref="B417:E418" si="58">B393+B397+B400+B406+B410</f>
        <v>13930.5</v>
      </c>
      <c r="C417" s="15">
        <f t="shared" si="58"/>
        <v>13903.2</v>
      </c>
      <c r="D417" s="15">
        <f t="shared" si="58"/>
        <v>3706.8</v>
      </c>
      <c r="E417" s="15">
        <f t="shared" si="58"/>
        <v>27.299999999999997</v>
      </c>
    </row>
    <row r="418" spans="1:7" x14ac:dyDescent="0.25">
      <c r="A418" s="30" t="s">
        <v>267</v>
      </c>
      <c r="B418" s="13">
        <f t="shared" si="58"/>
        <v>9664.4</v>
      </c>
      <c r="C418" s="13">
        <f t="shared" si="58"/>
        <v>9643.5</v>
      </c>
      <c r="D418" s="13">
        <f t="shared" si="58"/>
        <v>2274</v>
      </c>
      <c r="E418" s="13">
        <f t="shared" si="58"/>
        <v>20.9</v>
      </c>
      <c r="G418" s="187"/>
    </row>
    <row r="419" spans="1:7" ht="38.25" x14ac:dyDescent="0.25">
      <c r="A419" s="30" t="s">
        <v>256</v>
      </c>
      <c r="B419" s="13">
        <f>B395+B402+B408+B412</f>
        <v>3574.5</v>
      </c>
      <c r="C419" s="13">
        <f>C395+C402+C408+C412</f>
        <v>3574.5</v>
      </c>
      <c r="D419" s="13">
        <f>D395+D402+D408+D412</f>
        <v>1053.2</v>
      </c>
      <c r="E419" s="13"/>
    </row>
    <row r="420" spans="1:7" ht="25.5" x14ac:dyDescent="0.25">
      <c r="A420" s="30" t="s">
        <v>64</v>
      </c>
      <c r="B420" s="13">
        <f>B413</f>
        <v>62.9</v>
      </c>
      <c r="C420" s="13">
        <f>C413</f>
        <v>62.9</v>
      </c>
      <c r="D420" s="13">
        <f>D413</f>
        <v>56.4</v>
      </c>
      <c r="E420" s="13"/>
    </row>
    <row r="421" spans="1:7" x14ac:dyDescent="0.25">
      <c r="A421" s="146" t="s">
        <v>239</v>
      </c>
      <c r="B421" s="13">
        <f>B414+B403+B396</f>
        <v>116.4</v>
      </c>
      <c r="C421" s="13">
        <f>C414+C403+C396</f>
        <v>116.4</v>
      </c>
      <c r="D421" s="13">
        <f>D414+D403+D396</f>
        <v>24.4</v>
      </c>
      <c r="E421" s="13"/>
    </row>
    <row r="422" spans="1:7" x14ac:dyDescent="0.25">
      <c r="A422" s="43" t="s">
        <v>161</v>
      </c>
      <c r="B422" s="13">
        <f>B404+B409+B415</f>
        <v>230.6</v>
      </c>
      <c r="C422" s="13">
        <f>C404+C409+C415</f>
        <v>224.2</v>
      </c>
      <c r="D422" s="13">
        <f>D404+D409+D415</f>
        <v>90</v>
      </c>
      <c r="E422" s="13">
        <f>E404+E409+E415</f>
        <v>6.4</v>
      </c>
    </row>
    <row r="423" spans="1:7" x14ac:dyDescent="0.25">
      <c r="A423" s="146" t="s">
        <v>258</v>
      </c>
      <c r="B423" s="54">
        <f>B416</f>
        <v>132.4</v>
      </c>
      <c r="C423" s="54">
        <f t="shared" ref="C423:D423" si="59">C416</f>
        <v>132.4</v>
      </c>
      <c r="D423" s="54">
        <f t="shared" si="59"/>
        <v>129.69999999999999</v>
      </c>
      <c r="E423" s="54"/>
    </row>
    <row r="424" spans="1:7" x14ac:dyDescent="0.25">
      <c r="A424" s="138" t="s">
        <v>153</v>
      </c>
      <c r="B424" s="13">
        <f>B722+B399+B405</f>
        <v>149.30000000000001</v>
      </c>
      <c r="C424" s="13">
        <f>C722+C399+C405</f>
        <v>149.30000000000001</v>
      </c>
      <c r="D424" s="13">
        <f>D722+D399+D405</f>
        <v>79.099999999999994</v>
      </c>
      <c r="E424" s="13"/>
    </row>
    <row r="425" spans="1:7" ht="28.9" customHeight="1" x14ac:dyDescent="0.25">
      <c r="A425" s="289" t="s">
        <v>295</v>
      </c>
      <c r="B425" s="290"/>
      <c r="C425" s="290"/>
      <c r="D425" s="290"/>
      <c r="E425" s="291"/>
    </row>
    <row r="426" spans="1:7" ht="17.25" customHeight="1" x14ac:dyDescent="0.25">
      <c r="A426" s="49" t="s">
        <v>19</v>
      </c>
      <c r="B426" s="55">
        <f>B428+B427</f>
        <v>166.2</v>
      </c>
      <c r="C426" s="55">
        <f t="shared" ref="C426:D426" si="60">C428+C427</f>
        <v>166.2</v>
      </c>
      <c r="D426" s="55">
        <f t="shared" si="60"/>
        <v>8.4</v>
      </c>
      <c r="E426" s="55"/>
    </row>
    <row r="427" spans="1:7" ht="17.25" customHeight="1" x14ac:dyDescent="0.25">
      <c r="A427" s="229" t="s">
        <v>267</v>
      </c>
      <c r="B427" s="230">
        <f>C427</f>
        <v>157</v>
      </c>
      <c r="C427" s="230">
        <v>157</v>
      </c>
      <c r="D427" s="230"/>
      <c r="E427" s="230"/>
    </row>
    <row r="428" spans="1:7" ht="38.25" x14ac:dyDescent="0.25">
      <c r="A428" s="30" t="s">
        <v>60</v>
      </c>
      <c r="B428" s="176">
        <v>9.1999999999999993</v>
      </c>
      <c r="C428" s="176">
        <v>9.1999999999999993</v>
      </c>
      <c r="D428" s="177">
        <v>8.4</v>
      </c>
      <c r="E428" s="13"/>
    </row>
    <row r="429" spans="1:7" ht="16.5" customHeight="1" x14ac:dyDescent="0.25">
      <c r="A429" s="49" t="s">
        <v>33</v>
      </c>
      <c r="B429" s="15">
        <f>B432+B430+B431+B433</f>
        <v>966.1</v>
      </c>
      <c r="C429" s="15">
        <f t="shared" ref="C429:D429" si="61">C432+C430+C431+C433</f>
        <v>966.1</v>
      </c>
      <c r="D429" s="15">
        <f t="shared" si="61"/>
        <v>647.80000000000007</v>
      </c>
      <c r="E429" s="15"/>
    </row>
    <row r="430" spans="1:7" x14ac:dyDescent="0.25">
      <c r="A430" s="30" t="s">
        <v>267</v>
      </c>
      <c r="B430" s="13">
        <v>64</v>
      </c>
      <c r="C430" s="13">
        <v>64</v>
      </c>
      <c r="D430" s="13">
        <v>20.6</v>
      </c>
      <c r="E430" s="15"/>
    </row>
    <row r="431" spans="1:7" x14ac:dyDescent="0.25">
      <c r="A431" s="43" t="s">
        <v>161</v>
      </c>
      <c r="B431" s="13">
        <v>0.8</v>
      </c>
      <c r="C431" s="13">
        <v>0.8</v>
      </c>
      <c r="D431" s="13"/>
      <c r="E431" s="15"/>
    </row>
    <row r="432" spans="1:7" ht="38.25" x14ac:dyDescent="0.25">
      <c r="A432" s="30" t="s">
        <v>60</v>
      </c>
      <c r="B432" s="13">
        <v>815.2</v>
      </c>
      <c r="C432" s="13">
        <v>815.2</v>
      </c>
      <c r="D432" s="52">
        <v>625.1</v>
      </c>
      <c r="E432" s="13"/>
    </row>
    <row r="433" spans="1:11" x14ac:dyDescent="0.25">
      <c r="A433" s="193" t="s">
        <v>131</v>
      </c>
      <c r="B433" s="222">
        <f>C433</f>
        <v>86.1</v>
      </c>
      <c r="C433" s="222">
        <v>86.1</v>
      </c>
      <c r="D433" s="140">
        <v>2.1</v>
      </c>
      <c r="E433" s="222"/>
    </row>
    <row r="434" spans="1:11" ht="15.75" x14ac:dyDescent="0.25">
      <c r="A434" s="50" t="s">
        <v>66</v>
      </c>
      <c r="B434" s="15">
        <f>B426+B429</f>
        <v>1132.3</v>
      </c>
      <c r="C434" s="15">
        <f>C426+C429</f>
        <v>1132.3</v>
      </c>
      <c r="D434" s="15">
        <f>D426+D429</f>
        <v>656.2</v>
      </c>
      <c r="E434" s="15"/>
    </row>
    <row r="435" spans="1:11" x14ac:dyDescent="0.25">
      <c r="A435" s="57" t="s">
        <v>267</v>
      </c>
      <c r="B435" s="13">
        <f>B430+B427</f>
        <v>221</v>
      </c>
      <c r="C435" s="13">
        <f t="shared" ref="C435:D435" si="62">C430+C427</f>
        <v>221</v>
      </c>
      <c r="D435" s="13">
        <f t="shared" si="62"/>
        <v>20.6</v>
      </c>
      <c r="E435" s="13"/>
      <c r="G435" s="187"/>
    </row>
    <row r="436" spans="1:11" x14ac:dyDescent="0.25">
      <c r="A436" s="43" t="s">
        <v>28</v>
      </c>
      <c r="B436" s="13">
        <f>B431</f>
        <v>0.8</v>
      </c>
      <c r="C436" s="13">
        <f t="shared" ref="C436" si="63">C431</f>
        <v>0.8</v>
      </c>
      <c r="D436" s="13"/>
      <c r="E436" s="13"/>
    </row>
    <row r="437" spans="1:11" ht="38.25" x14ac:dyDescent="0.25">
      <c r="A437" s="30" t="s">
        <v>256</v>
      </c>
      <c r="B437" s="13">
        <f>B428+B432</f>
        <v>824.40000000000009</v>
      </c>
      <c r="C437" s="13">
        <f t="shared" ref="C437:D437" si="64">C432+C428</f>
        <v>824.40000000000009</v>
      </c>
      <c r="D437" s="13">
        <f t="shared" si="64"/>
        <v>633.5</v>
      </c>
      <c r="E437" s="13"/>
    </row>
    <row r="438" spans="1:11" x14ac:dyDescent="0.25">
      <c r="A438" s="138" t="s">
        <v>131</v>
      </c>
      <c r="B438" s="13">
        <f>B433</f>
        <v>86.1</v>
      </c>
      <c r="C438" s="13">
        <f t="shared" ref="C438" si="65">C433</f>
        <v>86.1</v>
      </c>
      <c r="D438" s="13">
        <f>D433</f>
        <v>2.1</v>
      </c>
      <c r="E438" s="13"/>
    </row>
    <row r="439" spans="1:11" ht="20.25" customHeight="1" x14ac:dyDescent="0.25">
      <c r="A439" s="49" t="s">
        <v>257</v>
      </c>
      <c r="B439" s="139">
        <f>B20+B30+B38+B43+B48+B54+B60+B65+B71+B112+B122+B380+B390+B417+B434</f>
        <v>119706.60000000002</v>
      </c>
      <c r="C439" s="139">
        <f>C20+C30+C38+C43+C48+C54+C60+C65+C71+C112+C122+C380+C390+C417+C434</f>
        <v>91116.100000000035</v>
      </c>
      <c r="D439" s="139">
        <f>D20+D30+D38+D43+D48+D54+D60+D65+D71+D112+D122+D380+D390+D417+D434</f>
        <v>59087.5</v>
      </c>
      <c r="E439" s="139">
        <f>E20+E30+E38+E43+E48+E54+E60+E65+E71+E112+E122+E380+E390+E417+E434</f>
        <v>28590.5</v>
      </c>
      <c r="G439" s="187"/>
    </row>
    <row r="440" spans="1:11" x14ac:dyDescent="0.25">
      <c r="A440" s="30" t="s">
        <v>267</v>
      </c>
      <c r="B440" s="222">
        <f>B21+B31+B39+B44+B49+B55+B61+B72+B113+B123+B381+B391+B418+B435+B66</f>
        <v>54564.000000000007</v>
      </c>
      <c r="C440" s="111">
        <f>C21+C31+C39+C44+C49+C55+C61+C72+C113+C123+C381+C391+C418+C435+C66</f>
        <v>48596.100000000006</v>
      </c>
      <c r="D440" s="111">
        <f>D21+D31+D39+D44+D49+D55+D61+D72+D113+D123+D381+D391+D418+D435+D66</f>
        <v>29410.699999999997</v>
      </c>
      <c r="E440" s="111">
        <f>E21+E31+E39+E44+E49+E55+E61+E72+E113+E123+E381+E391+E418+E435+E66</f>
        <v>5967.9</v>
      </c>
      <c r="G440" s="187"/>
      <c r="H440" s="187"/>
      <c r="I440" s="187"/>
      <c r="J440" s="187"/>
      <c r="K440" s="187"/>
    </row>
    <row r="441" spans="1:11" ht="38.25" x14ac:dyDescent="0.25">
      <c r="A441" s="30" t="s">
        <v>60</v>
      </c>
      <c r="B441" s="222">
        <f>B22+B419+B437</f>
        <v>4805.2000000000007</v>
      </c>
      <c r="C441" s="222">
        <f>C22+C419+C437</f>
        <v>4799.2000000000007</v>
      </c>
      <c r="D441" s="222">
        <f>D22+D419+D437</f>
        <v>2027.4</v>
      </c>
      <c r="E441" s="222">
        <f>E22+E419+E437</f>
        <v>6</v>
      </c>
      <c r="G441" s="187"/>
      <c r="H441" s="187"/>
      <c r="I441" s="187"/>
      <c r="J441" s="187"/>
      <c r="K441" s="187"/>
    </row>
    <row r="442" spans="1:11" x14ac:dyDescent="0.25">
      <c r="A442" s="57" t="s">
        <v>161</v>
      </c>
      <c r="B442" s="222">
        <f>B56+B115+B124+B382+B422+B436</f>
        <v>3237.6000000000008</v>
      </c>
      <c r="C442" s="222">
        <f>C56+C115+C124+C382+C422+C436</f>
        <v>3110.1000000000004</v>
      </c>
      <c r="D442" s="222">
        <f>D56+D115+D124+D382+D422+D436</f>
        <v>252.6</v>
      </c>
      <c r="E442" s="222">
        <f>E56+E115+E124+E382+E422+E436</f>
        <v>127.5</v>
      </c>
      <c r="G442" s="187"/>
      <c r="H442" s="187"/>
      <c r="I442" s="187"/>
      <c r="J442" s="187"/>
      <c r="K442" s="187"/>
    </row>
    <row r="443" spans="1:11" x14ac:dyDescent="0.25">
      <c r="A443" s="146" t="s">
        <v>258</v>
      </c>
      <c r="B443" s="222">
        <f>B383+B423</f>
        <v>28803.399999999998</v>
      </c>
      <c r="C443" s="222">
        <f t="shared" ref="C443:E443" si="66">C383+C423</f>
        <v>28790.299999999996</v>
      </c>
      <c r="D443" s="222">
        <f t="shared" si="66"/>
        <v>25683.1</v>
      </c>
      <c r="E443" s="222">
        <f t="shared" si="66"/>
        <v>13.100000000000001</v>
      </c>
      <c r="G443" s="187"/>
      <c r="H443" s="187"/>
      <c r="I443" s="187"/>
      <c r="J443" s="187"/>
      <c r="K443" s="187"/>
    </row>
    <row r="444" spans="1:11" ht="25.5" x14ac:dyDescent="0.25">
      <c r="A444" s="30" t="s">
        <v>200</v>
      </c>
      <c r="B444" s="222">
        <f>B385+B420</f>
        <v>2025</v>
      </c>
      <c r="C444" s="222">
        <f>C385+C420</f>
        <v>2025</v>
      </c>
      <c r="D444" s="222">
        <f>D385+D420</f>
        <v>1466.2</v>
      </c>
      <c r="E444" s="222"/>
      <c r="G444" s="187"/>
      <c r="H444" s="187"/>
      <c r="I444" s="187"/>
      <c r="J444" s="187"/>
      <c r="K444" s="187"/>
    </row>
    <row r="445" spans="1:11" x14ac:dyDescent="0.25">
      <c r="A445" s="30" t="s">
        <v>263</v>
      </c>
      <c r="B445" s="222">
        <f>B32</f>
        <v>1173</v>
      </c>
      <c r="C445" s="222"/>
      <c r="D445" s="222"/>
      <c r="E445" s="222">
        <f>E32</f>
        <v>1173</v>
      </c>
      <c r="G445" s="187"/>
    </row>
    <row r="446" spans="1:11" ht="38.25" x14ac:dyDescent="0.25">
      <c r="A446" s="30" t="s">
        <v>155</v>
      </c>
      <c r="B446" s="222">
        <f>B73</f>
        <v>2570</v>
      </c>
      <c r="C446" s="222">
        <f>C73</f>
        <v>1070</v>
      </c>
      <c r="D446" s="222"/>
      <c r="E446" s="222">
        <f>E73</f>
        <v>1500</v>
      </c>
      <c r="G446" s="187"/>
    </row>
    <row r="447" spans="1:11" ht="18" customHeight="1" x14ac:dyDescent="0.25">
      <c r="A447" s="30" t="s">
        <v>201</v>
      </c>
      <c r="B447" s="231">
        <f>B33</f>
        <v>3997.1</v>
      </c>
      <c r="C447" s="231"/>
      <c r="D447" s="231"/>
      <c r="E447" s="231">
        <f>E33</f>
        <v>3997.1</v>
      </c>
      <c r="G447" s="187"/>
    </row>
    <row r="448" spans="1:11" ht="18" customHeight="1" x14ac:dyDescent="0.25">
      <c r="A448" s="30" t="s">
        <v>238</v>
      </c>
      <c r="B448" s="231">
        <f>B384+B23+B114+B421</f>
        <v>1102.5</v>
      </c>
      <c r="C448" s="231">
        <f>C384+C23+C114+C421</f>
        <v>1063.2</v>
      </c>
      <c r="D448" s="231">
        <f t="shared" ref="D448:E448" si="67">D384+D23+D114+D421</f>
        <v>101.1</v>
      </c>
      <c r="E448" s="231">
        <f t="shared" si="67"/>
        <v>39.300000000000004</v>
      </c>
      <c r="G448" s="187"/>
      <c r="H448" s="187"/>
      <c r="I448" s="187"/>
      <c r="J448" s="187"/>
      <c r="K448" s="187"/>
    </row>
    <row r="449" spans="1:11" ht="18" customHeight="1" x14ac:dyDescent="0.25">
      <c r="A449" s="30" t="s">
        <v>153</v>
      </c>
      <c r="B449" s="231">
        <f>SUM(B29+B424+B438+B386)</f>
        <v>17428.799999999996</v>
      </c>
      <c r="C449" s="231">
        <f>SUM(C29+C424+C438+C386)</f>
        <v>1662.2</v>
      </c>
      <c r="D449" s="231">
        <f>SUM(D29+D424+D438+D386)</f>
        <v>146.39999999999998</v>
      </c>
      <c r="E449" s="231">
        <f>SUM(E29+E424+E438+E386)</f>
        <v>15766.6</v>
      </c>
      <c r="G449" s="187"/>
      <c r="H449" s="187"/>
      <c r="I449" s="187"/>
      <c r="J449" s="187"/>
      <c r="K449" s="187"/>
    </row>
    <row r="450" spans="1:11" ht="30.75" customHeight="1" x14ac:dyDescent="0.25">
      <c r="A450" s="77" t="s">
        <v>298</v>
      </c>
      <c r="B450" s="150">
        <f>B439-B18</f>
        <v>115874.60000000002</v>
      </c>
      <c r="C450" s="96">
        <f>C439-C18</f>
        <v>91116.100000000035</v>
      </c>
      <c r="D450" s="96">
        <f>D439-D18</f>
        <v>59087.5</v>
      </c>
      <c r="E450" s="96">
        <f>E439-E18</f>
        <v>24758.5</v>
      </c>
      <c r="G450" s="187"/>
      <c r="H450" s="187"/>
    </row>
    <row r="453" spans="1:11" x14ac:dyDescent="0.25">
      <c r="G453" s="187"/>
    </row>
  </sheetData>
  <mergeCells count="21">
    <mergeCell ref="A425:E425"/>
    <mergeCell ref="A392:E392"/>
    <mergeCell ref="A387:E387"/>
    <mergeCell ref="A125:E125"/>
    <mergeCell ref="A35:E35"/>
    <mergeCell ref="A40:E40"/>
    <mergeCell ref="A74:E74"/>
    <mergeCell ref="A50:E50"/>
    <mergeCell ref="A67:E67"/>
    <mergeCell ref="A116:E116"/>
    <mergeCell ref="A45:E45"/>
    <mergeCell ref="A57:E57"/>
    <mergeCell ref="A62:E62"/>
    <mergeCell ref="A2:E2"/>
    <mergeCell ref="A24:E2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opLeftCell="A55" workbookViewId="0">
      <selection activeCell="A51" sqref="A51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9"/>
      <c r="B1" s="9"/>
      <c r="C1" s="9"/>
      <c r="D1" s="9"/>
      <c r="E1" s="9"/>
    </row>
    <row r="2" spans="1:7" ht="45.75" customHeight="1" x14ac:dyDescent="0.2">
      <c r="A2" s="274" t="s">
        <v>18</v>
      </c>
      <c r="B2" s="274"/>
      <c r="C2" s="274"/>
      <c r="D2" s="274"/>
      <c r="E2" s="274"/>
    </row>
    <row r="3" spans="1:7" hidden="1" x14ac:dyDescent="0.2">
      <c r="A3" s="9"/>
      <c r="B3" s="9"/>
      <c r="C3" s="9"/>
      <c r="D3" s="9"/>
      <c r="E3" s="9"/>
    </row>
    <row r="4" spans="1:7" x14ac:dyDescent="0.2">
      <c r="A4" s="9"/>
      <c r="B4" s="9"/>
      <c r="C4" s="9"/>
      <c r="D4" s="9"/>
      <c r="E4" s="9"/>
    </row>
    <row r="5" spans="1:7" ht="15.75" x14ac:dyDescent="0.25">
      <c r="A5" s="320" t="s">
        <v>8</v>
      </c>
      <c r="B5" s="320" t="s">
        <v>109</v>
      </c>
      <c r="C5" s="19" t="s">
        <v>84</v>
      </c>
      <c r="D5" s="19"/>
      <c r="E5" s="18"/>
    </row>
    <row r="6" spans="1:7" ht="45.75" customHeight="1" x14ac:dyDescent="0.2">
      <c r="A6" s="322"/>
      <c r="B6" s="322"/>
      <c r="C6" s="316" t="s">
        <v>61</v>
      </c>
      <c r="D6" s="318" t="s">
        <v>62</v>
      </c>
      <c r="E6" s="320" t="s">
        <v>72</v>
      </c>
    </row>
    <row r="7" spans="1:7" ht="69" customHeight="1" x14ac:dyDescent="0.2">
      <c r="A7" s="321"/>
      <c r="B7" s="321"/>
      <c r="C7" s="317"/>
      <c r="D7" s="319"/>
      <c r="E7" s="321"/>
    </row>
    <row r="8" spans="1:7" ht="18.75" customHeight="1" x14ac:dyDescent="0.2">
      <c r="A8" s="20" t="s">
        <v>5</v>
      </c>
      <c r="B8" s="247">
        <f>C8+D8+E8</f>
        <v>270</v>
      </c>
      <c r="C8" s="59"/>
      <c r="D8" s="60"/>
      <c r="E8" s="115">
        <v>270</v>
      </c>
    </row>
    <row r="9" spans="1:7" ht="15.75" x14ac:dyDescent="0.25">
      <c r="A9" s="1" t="s">
        <v>259</v>
      </c>
      <c r="B9" s="247">
        <f t="shared" ref="B9:B71" si="0">C9+D9+E9</f>
        <v>140</v>
      </c>
      <c r="C9" s="61">
        <v>50</v>
      </c>
      <c r="D9" s="61"/>
      <c r="E9" s="62">
        <v>90</v>
      </c>
      <c r="G9" s="11"/>
    </row>
    <row r="10" spans="1:7" ht="15.75" x14ac:dyDescent="0.25">
      <c r="A10" s="1" t="s">
        <v>273</v>
      </c>
      <c r="B10" s="247">
        <f t="shared" si="0"/>
        <v>3</v>
      </c>
      <c r="C10" s="61"/>
      <c r="D10" s="61">
        <v>3</v>
      </c>
      <c r="E10" s="63"/>
    </row>
    <row r="11" spans="1:7" ht="15.75" x14ac:dyDescent="0.25">
      <c r="A11" s="1" t="s">
        <v>2</v>
      </c>
      <c r="B11" s="247">
        <f t="shared" si="0"/>
        <v>3.5</v>
      </c>
      <c r="C11" s="61"/>
      <c r="D11" s="61">
        <v>3.5</v>
      </c>
      <c r="E11" s="63"/>
    </row>
    <row r="12" spans="1:7" ht="15.75" x14ac:dyDescent="0.25">
      <c r="A12" s="1" t="s">
        <v>9</v>
      </c>
      <c r="B12" s="247">
        <f t="shared" si="0"/>
        <v>4.8</v>
      </c>
      <c r="C12" s="61"/>
      <c r="D12" s="61">
        <v>4.5</v>
      </c>
      <c r="E12" s="63">
        <v>0.3</v>
      </c>
    </row>
    <row r="13" spans="1:7" ht="15.75" x14ac:dyDescent="0.25">
      <c r="A13" s="1" t="s">
        <v>4</v>
      </c>
      <c r="B13" s="247">
        <f t="shared" si="0"/>
        <v>40</v>
      </c>
      <c r="C13" s="61"/>
      <c r="D13" s="61">
        <v>40</v>
      </c>
      <c r="E13" s="63"/>
    </row>
    <row r="14" spans="1:7" ht="15.75" x14ac:dyDescent="0.25">
      <c r="A14" s="21" t="s">
        <v>13</v>
      </c>
      <c r="B14" s="247">
        <f t="shared" si="0"/>
        <v>75</v>
      </c>
      <c r="C14" s="64"/>
      <c r="D14" s="64">
        <v>63</v>
      </c>
      <c r="E14" s="63">
        <v>12</v>
      </c>
    </row>
    <row r="15" spans="1:7" ht="15.75" x14ac:dyDescent="0.25">
      <c r="A15" s="1" t="s">
        <v>3</v>
      </c>
      <c r="B15" s="247">
        <f t="shared" si="0"/>
        <v>23.5</v>
      </c>
      <c r="C15" s="61"/>
      <c r="D15" s="61">
        <v>22.9</v>
      </c>
      <c r="E15" s="63">
        <v>0.6</v>
      </c>
    </row>
    <row r="16" spans="1:7" ht="18.600000000000001" customHeight="1" x14ac:dyDescent="0.25">
      <c r="A16" s="22" t="s">
        <v>17</v>
      </c>
      <c r="B16" s="247">
        <f t="shared" si="0"/>
        <v>130</v>
      </c>
      <c r="C16" s="65"/>
      <c r="D16" s="65">
        <v>85.3</v>
      </c>
      <c r="E16" s="63">
        <v>44.7</v>
      </c>
    </row>
    <row r="17" spans="1:5" ht="15.75" x14ac:dyDescent="0.25">
      <c r="A17" s="23" t="s">
        <v>208</v>
      </c>
      <c r="B17" s="247">
        <f t="shared" si="0"/>
        <v>35</v>
      </c>
      <c r="C17" s="65"/>
      <c r="D17" s="61">
        <v>35</v>
      </c>
      <c r="E17" s="63"/>
    </row>
    <row r="18" spans="1:5" ht="15.75" x14ac:dyDescent="0.25">
      <c r="A18" s="2" t="s">
        <v>70</v>
      </c>
      <c r="B18" s="247">
        <f t="shared" si="0"/>
        <v>102.1</v>
      </c>
      <c r="C18" s="61">
        <v>94.5</v>
      </c>
      <c r="D18" s="61">
        <v>7.3</v>
      </c>
      <c r="E18" s="63">
        <v>0.3</v>
      </c>
    </row>
    <row r="19" spans="1:5" ht="15.75" x14ac:dyDescent="0.25">
      <c r="A19" s="2" t="s">
        <v>35</v>
      </c>
      <c r="B19" s="247">
        <f t="shared" si="0"/>
        <v>39.700000000000003</v>
      </c>
      <c r="C19" s="61">
        <v>37.6</v>
      </c>
      <c r="D19" s="61">
        <v>1.6</v>
      </c>
      <c r="E19" s="63">
        <v>0.5</v>
      </c>
    </row>
    <row r="20" spans="1:5" ht="15.75" x14ac:dyDescent="0.25">
      <c r="A20" s="2" t="s">
        <v>16</v>
      </c>
      <c r="B20" s="247">
        <f t="shared" si="0"/>
        <v>67.2</v>
      </c>
      <c r="C20" s="61">
        <v>61.6</v>
      </c>
      <c r="D20" s="61">
        <v>5.0999999999999996</v>
      </c>
      <c r="E20" s="63">
        <v>0.5</v>
      </c>
    </row>
    <row r="21" spans="1:5" ht="15.75" x14ac:dyDescent="0.25">
      <c r="A21" s="2" t="s">
        <v>34</v>
      </c>
      <c r="B21" s="247">
        <f t="shared" si="0"/>
        <v>79.400000000000006</v>
      </c>
      <c r="C21" s="61">
        <v>77.8</v>
      </c>
      <c r="D21" s="61">
        <v>1.4</v>
      </c>
      <c r="E21" s="63">
        <v>0.2</v>
      </c>
    </row>
    <row r="22" spans="1:5" ht="15.75" x14ac:dyDescent="0.25">
      <c r="A22" s="2" t="s">
        <v>36</v>
      </c>
      <c r="B22" s="247">
        <f t="shared" si="0"/>
        <v>84.5</v>
      </c>
      <c r="C22" s="61">
        <v>79.8</v>
      </c>
      <c r="D22" s="61">
        <v>4.2</v>
      </c>
      <c r="E22" s="63">
        <v>0.5</v>
      </c>
    </row>
    <row r="23" spans="1:5" ht="15.75" x14ac:dyDescent="0.25">
      <c r="A23" s="2" t="s">
        <v>37</v>
      </c>
      <c r="B23" s="247">
        <f t="shared" si="0"/>
        <v>40</v>
      </c>
      <c r="C23" s="61">
        <v>37.4</v>
      </c>
      <c r="D23" s="61">
        <v>1.9</v>
      </c>
      <c r="E23" s="63">
        <v>0.7</v>
      </c>
    </row>
    <row r="24" spans="1:5" ht="15.75" x14ac:dyDescent="0.25">
      <c r="A24" s="2" t="s">
        <v>38</v>
      </c>
      <c r="B24" s="247">
        <f t="shared" si="0"/>
        <v>42.300000000000004</v>
      </c>
      <c r="C24" s="61">
        <v>40</v>
      </c>
      <c r="D24" s="61">
        <v>1.7</v>
      </c>
      <c r="E24" s="63">
        <v>0.6</v>
      </c>
    </row>
    <row r="25" spans="1:5" ht="15.75" x14ac:dyDescent="0.25">
      <c r="A25" s="2" t="s">
        <v>39</v>
      </c>
      <c r="B25" s="247">
        <f t="shared" si="0"/>
        <v>70.2</v>
      </c>
      <c r="C25" s="61">
        <v>66.2</v>
      </c>
      <c r="D25" s="61">
        <v>3.5</v>
      </c>
      <c r="E25" s="63">
        <v>0.5</v>
      </c>
    </row>
    <row r="26" spans="1:5" ht="15.75" x14ac:dyDescent="0.25">
      <c r="A26" s="2" t="s">
        <v>82</v>
      </c>
      <c r="B26" s="247">
        <f t="shared" si="0"/>
        <v>65.2</v>
      </c>
      <c r="C26" s="61">
        <v>62.9</v>
      </c>
      <c r="D26" s="61">
        <v>2.1</v>
      </c>
      <c r="E26" s="63">
        <v>0.2</v>
      </c>
    </row>
    <row r="27" spans="1:5" ht="15.75" x14ac:dyDescent="0.25">
      <c r="A27" s="2" t="s">
        <v>40</v>
      </c>
      <c r="B27" s="247">
        <f t="shared" si="0"/>
        <v>46.5</v>
      </c>
      <c r="C27" s="61">
        <v>43.5</v>
      </c>
      <c r="D27" s="61">
        <v>2.7</v>
      </c>
      <c r="E27" s="63">
        <v>0.3</v>
      </c>
    </row>
    <row r="28" spans="1:5" ht="15.75" x14ac:dyDescent="0.25">
      <c r="A28" s="2" t="s">
        <v>41</v>
      </c>
      <c r="B28" s="247">
        <f t="shared" si="0"/>
        <v>40.4</v>
      </c>
      <c r="C28" s="61">
        <v>38.9</v>
      </c>
      <c r="D28" s="61">
        <v>1.3</v>
      </c>
      <c r="E28" s="63">
        <v>0.2</v>
      </c>
    </row>
    <row r="29" spans="1:5" ht="15.75" x14ac:dyDescent="0.25">
      <c r="A29" s="2" t="s">
        <v>42</v>
      </c>
      <c r="B29" s="247">
        <f t="shared" si="0"/>
        <v>84.600000000000009</v>
      </c>
      <c r="C29" s="61">
        <v>81</v>
      </c>
      <c r="D29" s="61">
        <v>3.2</v>
      </c>
      <c r="E29" s="63">
        <v>0.4</v>
      </c>
    </row>
    <row r="30" spans="1:5" ht="15.75" x14ac:dyDescent="0.25">
      <c r="A30" s="2" t="s">
        <v>43</v>
      </c>
      <c r="B30" s="247">
        <f t="shared" si="0"/>
        <v>38.999999999999993</v>
      </c>
      <c r="C30" s="61">
        <v>34.799999999999997</v>
      </c>
      <c r="D30" s="61">
        <v>3.9</v>
      </c>
      <c r="E30" s="63">
        <v>0.3</v>
      </c>
    </row>
    <row r="31" spans="1:5" ht="15.75" x14ac:dyDescent="0.25">
      <c r="A31" s="2" t="s">
        <v>44</v>
      </c>
      <c r="B31" s="247">
        <f t="shared" si="0"/>
        <v>54.900000000000006</v>
      </c>
      <c r="C31" s="61">
        <v>53.2</v>
      </c>
      <c r="D31" s="61">
        <v>1.7</v>
      </c>
      <c r="E31" s="63"/>
    </row>
    <row r="32" spans="1:5" ht="15.75" x14ac:dyDescent="0.25">
      <c r="A32" s="2" t="s">
        <v>45</v>
      </c>
      <c r="B32" s="247">
        <f t="shared" si="0"/>
        <v>38.1</v>
      </c>
      <c r="C32" s="61">
        <v>34.299999999999997</v>
      </c>
      <c r="D32" s="61">
        <v>3.2</v>
      </c>
      <c r="E32" s="63">
        <v>0.6</v>
      </c>
    </row>
    <row r="33" spans="1:6" ht="15.75" x14ac:dyDescent="0.25">
      <c r="A33" s="2" t="s">
        <v>46</v>
      </c>
      <c r="B33" s="247">
        <f t="shared" si="0"/>
        <v>72.400000000000006</v>
      </c>
      <c r="C33" s="61">
        <v>69.7</v>
      </c>
      <c r="D33" s="61">
        <v>2.2000000000000002</v>
      </c>
      <c r="E33" s="63">
        <v>0.5</v>
      </c>
    </row>
    <row r="34" spans="1:6" ht="15.75" x14ac:dyDescent="0.25">
      <c r="A34" s="2" t="s">
        <v>47</v>
      </c>
      <c r="B34" s="247">
        <f t="shared" si="0"/>
        <v>62.999999999999993</v>
      </c>
      <c r="C34" s="66">
        <v>59.8</v>
      </c>
      <c r="D34" s="61">
        <v>2.9</v>
      </c>
      <c r="E34" s="63">
        <v>0.3</v>
      </c>
    </row>
    <row r="35" spans="1:6" ht="15.75" x14ac:dyDescent="0.25">
      <c r="A35" s="2" t="s">
        <v>48</v>
      </c>
      <c r="B35" s="247">
        <f t="shared" si="0"/>
        <v>53</v>
      </c>
      <c r="C35" s="66">
        <v>50.4</v>
      </c>
      <c r="D35" s="61">
        <v>2.5</v>
      </c>
      <c r="E35" s="63">
        <v>0.1</v>
      </c>
    </row>
    <row r="36" spans="1:6" ht="15.75" x14ac:dyDescent="0.25">
      <c r="A36" s="2" t="s">
        <v>49</v>
      </c>
      <c r="B36" s="247">
        <f t="shared" si="0"/>
        <v>60.900000000000006</v>
      </c>
      <c r="C36" s="66">
        <v>55.1</v>
      </c>
      <c r="D36" s="61">
        <v>5.2</v>
      </c>
      <c r="E36" s="63">
        <v>0.6</v>
      </c>
    </row>
    <row r="37" spans="1:6" ht="15.75" x14ac:dyDescent="0.25">
      <c r="A37" s="2" t="s">
        <v>50</v>
      </c>
      <c r="B37" s="247">
        <f t="shared" si="0"/>
        <v>58.000000000000007</v>
      </c>
      <c r="C37" s="66">
        <v>55.7</v>
      </c>
      <c r="D37" s="61">
        <v>2.1</v>
      </c>
      <c r="E37" s="63">
        <v>0.2</v>
      </c>
    </row>
    <row r="38" spans="1:6" ht="15.75" x14ac:dyDescent="0.25">
      <c r="A38" s="2" t="s">
        <v>51</v>
      </c>
      <c r="B38" s="247">
        <f t="shared" si="0"/>
        <v>65</v>
      </c>
      <c r="C38" s="66">
        <v>63.1</v>
      </c>
      <c r="D38" s="61">
        <v>1.8</v>
      </c>
      <c r="E38" s="63">
        <v>0.1</v>
      </c>
    </row>
    <row r="39" spans="1:6" ht="15.75" x14ac:dyDescent="0.25">
      <c r="A39" s="2" t="s">
        <v>52</v>
      </c>
      <c r="B39" s="247">
        <f t="shared" si="0"/>
        <v>73.800000000000011</v>
      </c>
      <c r="C39" s="66">
        <v>72.400000000000006</v>
      </c>
      <c r="D39" s="61">
        <v>0.9</v>
      </c>
      <c r="E39" s="63">
        <v>0.5</v>
      </c>
    </row>
    <row r="40" spans="1:6" ht="15.75" x14ac:dyDescent="0.25">
      <c r="A40" s="2" t="s">
        <v>53</v>
      </c>
      <c r="B40" s="247">
        <f t="shared" si="0"/>
        <v>75.2</v>
      </c>
      <c r="C40" s="66">
        <v>72</v>
      </c>
      <c r="D40" s="61">
        <v>3</v>
      </c>
      <c r="E40" s="63">
        <v>0.2</v>
      </c>
    </row>
    <row r="41" spans="1:6" ht="15.75" x14ac:dyDescent="0.25">
      <c r="A41" s="2" t="s">
        <v>54</v>
      </c>
      <c r="B41" s="247">
        <f t="shared" si="0"/>
        <v>90</v>
      </c>
      <c r="C41" s="66">
        <v>88.5</v>
      </c>
      <c r="D41" s="61">
        <v>1.4</v>
      </c>
      <c r="E41" s="63">
        <v>0.1</v>
      </c>
    </row>
    <row r="42" spans="1:6" ht="15.75" x14ac:dyDescent="0.25">
      <c r="A42" s="2" t="s">
        <v>55</v>
      </c>
      <c r="B42" s="247">
        <f t="shared" si="0"/>
        <v>67.3</v>
      </c>
      <c r="C42" s="66">
        <v>65.8</v>
      </c>
      <c r="D42" s="61">
        <v>1.2</v>
      </c>
      <c r="E42" s="63">
        <v>0.3</v>
      </c>
    </row>
    <row r="43" spans="1:6" ht="15.75" x14ac:dyDescent="0.25">
      <c r="A43" s="2" t="s">
        <v>56</v>
      </c>
      <c r="B43" s="247">
        <f t="shared" si="0"/>
        <v>55.2</v>
      </c>
      <c r="C43" s="66">
        <v>50.2</v>
      </c>
      <c r="D43" s="61">
        <v>4.5999999999999996</v>
      </c>
      <c r="E43" s="63">
        <v>0.4</v>
      </c>
    </row>
    <row r="44" spans="1:6" ht="15.75" x14ac:dyDescent="0.25">
      <c r="A44" s="2" t="s">
        <v>57</v>
      </c>
      <c r="B44" s="247">
        <f t="shared" si="0"/>
        <v>59.5</v>
      </c>
      <c r="C44" s="66">
        <v>57.1</v>
      </c>
      <c r="D44" s="61">
        <v>1.8</v>
      </c>
      <c r="E44" s="63">
        <v>0.6</v>
      </c>
    </row>
    <row r="45" spans="1:6" ht="15.75" x14ac:dyDescent="0.25">
      <c r="A45" s="2" t="s">
        <v>58</v>
      </c>
      <c r="B45" s="247">
        <f t="shared" si="0"/>
        <v>74</v>
      </c>
      <c r="C45" s="66">
        <v>71.599999999999994</v>
      </c>
      <c r="D45" s="61">
        <v>2.2000000000000002</v>
      </c>
      <c r="E45" s="63">
        <v>0.2</v>
      </c>
    </row>
    <row r="46" spans="1:6" ht="15.75" x14ac:dyDescent="0.25">
      <c r="A46" s="116" t="s">
        <v>20</v>
      </c>
      <c r="B46" s="247">
        <f t="shared" si="0"/>
        <v>31.5</v>
      </c>
      <c r="C46" s="117">
        <v>28.1</v>
      </c>
      <c r="D46" s="64">
        <v>2.9</v>
      </c>
      <c r="E46" s="118">
        <v>0.5</v>
      </c>
      <c r="F46" s="112"/>
    </row>
    <row r="47" spans="1:6" ht="15.75" x14ac:dyDescent="0.25">
      <c r="A47" s="2" t="s">
        <v>77</v>
      </c>
      <c r="B47" s="247">
        <f t="shared" si="0"/>
        <v>7.7</v>
      </c>
      <c r="C47" s="66"/>
      <c r="D47" s="61">
        <v>3</v>
      </c>
      <c r="E47" s="63">
        <v>4.7</v>
      </c>
    </row>
    <row r="48" spans="1:6" ht="15.75" x14ac:dyDescent="0.25">
      <c r="A48" s="2" t="s">
        <v>78</v>
      </c>
      <c r="B48" s="247">
        <f t="shared" si="0"/>
        <v>10.1</v>
      </c>
      <c r="C48" s="66">
        <v>3.4</v>
      </c>
      <c r="D48" s="61">
        <v>3.6</v>
      </c>
      <c r="E48" s="63">
        <v>3.1</v>
      </c>
    </row>
    <row r="49" spans="1:5" ht="15.75" x14ac:dyDescent="0.25">
      <c r="A49" s="2" t="s">
        <v>29</v>
      </c>
      <c r="B49" s="247">
        <f t="shared" si="0"/>
        <v>6</v>
      </c>
      <c r="C49" s="66"/>
      <c r="D49" s="61">
        <v>3</v>
      </c>
      <c r="E49" s="63">
        <v>3</v>
      </c>
    </row>
    <row r="50" spans="1:5" ht="15.75" x14ac:dyDescent="0.25">
      <c r="A50" s="2" t="s">
        <v>79</v>
      </c>
      <c r="B50" s="247">
        <f t="shared" si="0"/>
        <v>3.9</v>
      </c>
      <c r="C50" s="66"/>
      <c r="D50" s="61">
        <v>1.1000000000000001</v>
      </c>
      <c r="E50" s="63">
        <v>2.8</v>
      </c>
    </row>
    <row r="51" spans="1:5" ht="15.75" x14ac:dyDescent="0.25">
      <c r="A51" s="2" t="s">
        <v>209</v>
      </c>
      <c r="B51" s="247">
        <f t="shared" si="0"/>
        <v>5</v>
      </c>
      <c r="C51" s="66"/>
      <c r="D51" s="61"/>
      <c r="E51" s="63">
        <v>5</v>
      </c>
    </row>
    <row r="52" spans="1:5" ht="15.75" x14ac:dyDescent="0.25">
      <c r="A52" s="2" t="s">
        <v>113</v>
      </c>
      <c r="B52" s="247">
        <f t="shared" si="0"/>
        <v>8.5</v>
      </c>
      <c r="C52" s="66"/>
      <c r="D52" s="61">
        <v>7.5</v>
      </c>
      <c r="E52" s="63">
        <v>1</v>
      </c>
    </row>
    <row r="53" spans="1:5" ht="15.75" x14ac:dyDescent="0.25">
      <c r="A53" s="24" t="s">
        <v>130</v>
      </c>
      <c r="B53" s="247">
        <f t="shared" si="0"/>
        <v>1</v>
      </c>
      <c r="C53" s="66"/>
      <c r="D53" s="61">
        <v>0.1</v>
      </c>
      <c r="E53" s="63">
        <v>0.9</v>
      </c>
    </row>
    <row r="54" spans="1:5" ht="15.75" x14ac:dyDescent="0.25">
      <c r="A54" s="2" t="s">
        <v>203</v>
      </c>
      <c r="B54" s="247">
        <f t="shared" si="0"/>
        <v>16.3</v>
      </c>
      <c r="C54" s="66">
        <v>9</v>
      </c>
      <c r="D54" s="61">
        <v>1.5</v>
      </c>
      <c r="E54" s="63">
        <v>5.8</v>
      </c>
    </row>
    <row r="55" spans="1:5" ht="15.75" x14ac:dyDescent="0.25">
      <c r="A55" s="2" t="s">
        <v>204</v>
      </c>
      <c r="B55" s="247">
        <f t="shared" si="0"/>
        <v>5.5</v>
      </c>
      <c r="C55" s="66">
        <v>2.2999999999999998</v>
      </c>
      <c r="D55" s="61">
        <v>0.2</v>
      </c>
      <c r="E55" s="63">
        <v>3</v>
      </c>
    </row>
    <row r="56" spans="1:5" ht="15.75" x14ac:dyDescent="0.25">
      <c r="A56" s="2" t="s">
        <v>67</v>
      </c>
      <c r="B56" s="247">
        <f t="shared" si="0"/>
        <v>40</v>
      </c>
      <c r="C56" s="66">
        <v>3</v>
      </c>
      <c r="D56" s="61">
        <v>35</v>
      </c>
      <c r="E56" s="63">
        <v>2</v>
      </c>
    </row>
    <row r="57" spans="1:5" ht="15.75" x14ac:dyDescent="0.25">
      <c r="A57" s="2" t="s">
        <v>139</v>
      </c>
      <c r="B57" s="247">
        <f t="shared" si="0"/>
        <v>8.9</v>
      </c>
      <c r="C57" s="66">
        <v>2.7</v>
      </c>
      <c r="D57" s="61"/>
      <c r="E57" s="63">
        <v>6.2</v>
      </c>
    </row>
    <row r="58" spans="1:5" ht="15.75" x14ac:dyDescent="0.25">
      <c r="A58" s="2" t="s">
        <v>205</v>
      </c>
      <c r="B58" s="247">
        <f t="shared" si="0"/>
        <v>11</v>
      </c>
      <c r="C58" s="66">
        <v>5.4</v>
      </c>
      <c r="D58" s="61">
        <v>0.8</v>
      </c>
      <c r="E58" s="63">
        <v>4.8</v>
      </c>
    </row>
    <row r="59" spans="1:5" ht="15.75" x14ac:dyDescent="0.25">
      <c r="A59" s="2" t="s">
        <v>80</v>
      </c>
      <c r="B59" s="247">
        <f t="shared" si="0"/>
        <v>27.400000000000002</v>
      </c>
      <c r="C59" s="66">
        <v>3.8</v>
      </c>
      <c r="D59" s="61">
        <v>21.6</v>
      </c>
      <c r="E59" s="63">
        <v>2</v>
      </c>
    </row>
    <row r="60" spans="1:5" ht="15.75" x14ac:dyDescent="0.25">
      <c r="A60" s="2" t="s">
        <v>68</v>
      </c>
      <c r="B60" s="247">
        <f t="shared" si="0"/>
        <v>71.900000000000006</v>
      </c>
      <c r="C60" s="66">
        <v>2.9</v>
      </c>
      <c r="D60" s="61">
        <v>55</v>
      </c>
      <c r="E60" s="63">
        <v>14</v>
      </c>
    </row>
    <row r="61" spans="1:5" ht="15.75" x14ac:dyDescent="0.25">
      <c r="A61" s="2" t="s">
        <v>59</v>
      </c>
      <c r="B61" s="247">
        <f t="shared" si="0"/>
        <v>10.4</v>
      </c>
      <c r="C61" s="66">
        <v>3.4</v>
      </c>
      <c r="D61" s="61">
        <v>0.8</v>
      </c>
      <c r="E61" s="63">
        <v>6.2</v>
      </c>
    </row>
    <row r="62" spans="1:5" ht="15.75" x14ac:dyDescent="0.25">
      <c r="A62" s="2" t="s">
        <v>81</v>
      </c>
      <c r="B62" s="247">
        <f t="shared" si="0"/>
        <v>6.8</v>
      </c>
      <c r="C62" s="66">
        <v>3</v>
      </c>
      <c r="D62" s="61"/>
      <c r="E62" s="63">
        <v>3.8</v>
      </c>
    </row>
    <row r="63" spans="1:5" ht="15.75" x14ac:dyDescent="0.25">
      <c r="A63" s="2" t="s">
        <v>85</v>
      </c>
      <c r="B63" s="247">
        <f t="shared" si="0"/>
        <v>11.600000000000001</v>
      </c>
      <c r="C63" s="66">
        <v>2.7</v>
      </c>
      <c r="D63" s="61"/>
      <c r="E63" s="63">
        <v>8.9</v>
      </c>
    </row>
    <row r="64" spans="1:5" ht="15.75" x14ac:dyDescent="0.25">
      <c r="A64" s="2" t="s">
        <v>71</v>
      </c>
      <c r="B64" s="247">
        <f t="shared" si="0"/>
        <v>9.1999999999999993</v>
      </c>
      <c r="C64" s="66">
        <v>3</v>
      </c>
      <c r="D64" s="61">
        <v>0.2</v>
      </c>
      <c r="E64" s="63">
        <v>6</v>
      </c>
    </row>
    <row r="65" spans="1:8" ht="17.45" customHeight="1" x14ac:dyDescent="0.25">
      <c r="A65" s="69" t="s">
        <v>21</v>
      </c>
      <c r="B65" s="247">
        <f t="shared" si="0"/>
        <v>4.3</v>
      </c>
      <c r="C65" s="66"/>
      <c r="D65" s="61">
        <v>4.3</v>
      </c>
      <c r="E65" s="63"/>
    </row>
    <row r="66" spans="1:8" ht="15.75" x14ac:dyDescent="0.25">
      <c r="A66" s="69" t="s">
        <v>206</v>
      </c>
      <c r="B66" s="247">
        <f t="shared" si="0"/>
        <v>17</v>
      </c>
      <c r="C66" s="66">
        <v>0.5</v>
      </c>
      <c r="D66" s="61">
        <v>16</v>
      </c>
      <c r="E66" s="63">
        <v>0.5</v>
      </c>
    </row>
    <row r="67" spans="1:8" ht="15.75" x14ac:dyDescent="0.25">
      <c r="A67" s="2" t="s">
        <v>6</v>
      </c>
      <c r="B67" s="247">
        <f t="shared" si="0"/>
        <v>7</v>
      </c>
      <c r="C67" s="66">
        <v>5.2</v>
      </c>
      <c r="D67" s="61"/>
      <c r="E67" s="63">
        <v>1.8</v>
      </c>
    </row>
    <row r="68" spans="1:8" ht="15.75" x14ac:dyDescent="0.25">
      <c r="A68" s="2" t="s">
        <v>10</v>
      </c>
      <c r="B68" s="247">
        <f t="shared" si="0"/>
        <v>110</v>
      </c>
      <c r="C68" s="66">
        <v>106</v>
      </c>
      <c r="D68" s="61">
        <v>2.2000000000000002</v>
      </c>
      <c r="E68" s="63">
        <v>1.8</v>
      </c>
    </row>
    <row r="69" spans="1:8" ht="15.75" x14ac:dyDescent="0.25">
      <c r="A69" s="1" t="s">
        <v>11</v>
      </c>
      <c r="B69" s="247">
        <f t="shared" si="0"/>
        <v>60</v>
      </c>
      <c r="C69" s="61">
        <v>60</v>
      </c>
      <c r="D69" s="61"/>
      <c r="E69" s="63"/>
    </row>
    <row r="70" spans="1:8" ht="15.75" x14ac:dyDescent="0.25">
      <c r="A70" s="1" t="s">
        <v>1</v>
      </c>
      <c r="B70" s="247">
        <f t="shared" si="0"/>
        <v>2</v>
      </c>
      <c r="C70" s="61"/>
      <c r="D70" s="61">
        <v>2</v>
      </c>
      <c r="E70" s="63"/>
    </row>
    <row r="71" spans="1:8" ht="15.75" x14ac:dyDescent="0.25">
      <c r="A71" s="2" t="s">
        <v>7</v>
      </c>
      <c r="B71" s="247">
        <f t="shared" si="0"/>
        <v>15</v>
      </c>
      <c r="C71" s="66">
        <v>15</v>
      </c>
      <c r="D71" s="61"/>
      <c r="E71" s="63"/>
    </row>
    <row r="72" spans="1:8" ht="15.75" x14ac:dyDescent="0.25">
      <c r="A72" s="1" t="s">
        <v>235</v>
      </c>
      <c r="B72" s="247">
        <f t="shared" ref="B72:B76" si="1">C72+D72+E72</f>
        <v>12</v>
      </c>
      <c r="C72" s="61">
        <v>6</v>
      </c>
      <c r="D72" s="61">
        <v>6</v>
      </c>
      <c r="E72" s="63"/>
    </row>
    <row r="73" spans="1:8" ht="15.75" x14ac:dyDescent="0.25">
      <c r="A73" s="1" t="s">
        <v>15</v>
      </c>
      <c r="B73" s="247">
        <f t="shared" si="1"/>
        <v>110</v>
      </c>
      <c r="C73" s="61">
        <v>55</v>
      </c>
      <c r="D73" s="61">
        <v>55</v>
      </c>
      <c r="E73" s="63"/>
      <c r="G73" s="190"/>
    </row>
    <row r="74" spans="1:8" ht="15.75" x14ac:dyDescent="0.25">
      <c r="A74" s="1" t="s">
        <v>12</v>
      </c>
      <c r="B74" s="247">
        <f t="shared" si="1"/>
        <v>60.5</v>
      </c>
      <c r="C74" s="61">
        <v>60.5</v>
      </c>
      <c r="D74" s="61"/>
      <c r="E74" s="63"/>
      <c r="G74" s="190"/>
    </row>
    <row r="75" spans="1:8" ht="15.75" x14ac:dyDescent="0.25">
      <c r="A75" s="27" t="s">
        <v>73</v>
      </c>
      <c r="B75" s="247">
        <f t="shared" si="1"/>
        <v>60.100000000000009</v>
      </c>
      <c r="C75" s="61">
        <v>55.7</v>
      </c>
      <c r="D75" s="61">
        <v>4.2</v>
      </c>
      <c r="E75" s="63">
        <v>0.2</v>
      </c>
      <c r="F75" s="26"/>
      <c r="G75" s="190"/>
    </row>
    <row r="76" spans="1:8" ht="15.75" x14ac:dyDescent="0.25">
      <c r="A76" s="68" t="s">
        <v>33</v>
      </c>
      <c r="B76" s="247">
        <f t="shared" si="1"/>
        <v>0.8</v>
      </c>
      <c r="C76" s="67"/>
      <c r="D76" s="67">
        <v>0.8</v>
      </c>
      <c r="E76" s="63"/>
      <c r="F76" s="26"/>
      <c r="G76" s="190"/>
    </row>
    <row r="77" spans="1:8" ht="15.75" x14ac:dyDescent="0.2">
      <c r="A77" s="25" t="s">
        <v>207</v>
      </c>
      <c r="B77" s="119">
        <f>SUM(B8:B76)</f>
        <v>3237.6000000000008</v>
      </c>
      <c r="C77" s="119">
        <f t="shared" ref="C77:E77" si="2">SUM(C8:C76)</f>
        <v>2161.5</v>
      </c>
      <c r="D77" s="119">
        <f t="shared" si="2"/>
        <v>560.59999999999991</v>
      </c>
      <c r="E77" s="120">
        <f t="shared" si="2"/>
        <v>515.50000000000011</v>
      </c>
      <c r="F77" s="112"/>
      <c r="G77" s="190"/>
      <c r="H77" s="112"/>
    </row>
    <row r="78" spans="1:8" x14ac:dyDescent="0.2">
      <c r="A78" s="9"/>
      <c r="B78" s="9"/>
      <c r="C78" s="9"/>
      <c r="D78" s="9"/>
      <c r="E78" s="9"/>
      <c r="G78" s="190"/>
    </row>
    <row r="79" spans="1:8" x14ac:dyDescent="0.2">
      <c r="A79" s="9"/>
      <c r="B79" s="9"/>
      <c r="C79" s="9"/>
      <c r="D79" s="9"/>
      <c r="E79" s="9"/>
      <c r="G79" s="190"/>
    </row>
    <row r="80" spans="1:8" x14ac:dyDescent="0.2">
      <c r="A80" s="9"/>
      <c r="B80" s="9"/>
      <c r="C80" s="9"/>
      <c r="D80" s="9"/>
      <c r="E80" s="9"/>
      <c r="G80" s="190"/>
    </row>
    <row r="81" spans="1:11" x14ac:dyDescent="0.2">
      <c r="A81" s="9"/>
      <c r="B81" s="9"/>
      <c r="C81" s="9"/>
      <c r="D81" s="9"/>
      <c r="E81" s="9"/>
      <c r="G81" s="26"/>
    </row>
    <row r="82" spans="1:11" x14ac:dyDescent="0.2">
      <c r="A82" s="9"/>
      <c r="B82" s="9"/>
      <c r="C82" s="9"/>
      <c r="D82" s="9"/>
      <c r="E82" s="9"/>
      <c r="G82" s="190"/>
      <c r="H82" s="112"/>
      <c r="I82" s="112"/>
      <c r="J82" s="112"/>
      <c r="K82" s="112"/>
    </row>
  </sheetData>
  <mergeCells count="6">
    <mergeCell ref="A2:E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8"/>
  <sheetViews>
    <sheetView tabSelected="1" topLeftCell="A199" workbookViewId="0">
      <selection activeCell="G16" sqref="G16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7" x14ac:dyDescent="0.2">
      <c r="A1" s="71"/>
      <c r="B1" s="9"/>
      <c r="C1" s="9"/>
      <c r="D1" s="9"/>
    </row>
    <row r="2" spans="1:7" ht="15" x14ac:dyDescent="0.25">
      <c r="A2" s="71"/>
      <c r="B2" s="5" t="s">
        <v>210</v>
      </c>
      <c r="C2" s="5"/>
      <c r="D2" s="5"/>
    </row>
    <row r="3" spans="1:7" ht="15" x14ac:dyDescent="0.25">
      <c r="A3" s="71"/>
      <c r="B3" s="5" t="s">
        <v>275</v>
      </c>
      <c r="C3" s="5"/>
      <c r="D3" s="5"/>
    </row>
    <row r="4" spans="1:7" ht="15" x14ac:dyDescent="0.25">
      <c r="A4" s="71"/>
      <c r="B4" s="5" t="s">
        <v>114</v>
      </c>
      <c r="C4" s="5"/>
      <c r="D4" s="5"/>
    </row>
    <row r="5" spans="1:7" x14ac:dyDescent="0.2">
      <c r="A5" s="71"/>
      <c r="B5" s="9"/>
      <c r="C5" s="9"/>
      <c r="D5" s="9"/>
    </row>
    <row r="6" spans="1:7" ht="15.75" x14ac:dyDescent="0.25">
      <c r="A6" s="70" t="s">
        <v>278</v>
      </c>
      <c r="B6" s="70"/>
      <c r="C6" s="70"/>
      <c r="D6" s="70"/>
    </row>
    <row r="7" spans="1:7" ht="2.25" customHeight="1" x14ac:dyDescent="0.25">
      <c r="A7" s="70"/>
      <c r="B7" s="70"/>
      <c r="C7" s="70"/>
      <c r="D7" s="70"/>
    </row>
    <row r="8" spans="1:7" ht="15.75" x14ac:dyDescent="0.25">
      <c r="A8" s="72" t="s">
        <v>115</v>
      </c>
      <c r="B8" s="72"/>
      <c r="C8" s="72"/>
      <c r="D8" s="72"/>
    </row>
    <row r="9" spans="1:7" ht="15.75" x14ac:dyDescent="0.25">
      <c r="A9" s="72"/>
      <c r="B9" s="72"/>
      <c r="C9" s="72"/>
      <c r="D9" s="72"/>
    </row>
    <row r="10" spans="1:7" ht="15.75" customHeight="1" x14ac:dyDescent="0.2">
      <c r="A10" s="272" t="s">
        <v>150</v>
      </c>
      <c r="B10" s="272"/>
      <c r="C10" s="272"/>
      <c r="D10" s="272"/>
      <c r="E10" s="272"/>
    </row>
    <row r="11" spans="1:7" ht="15.75" x14ac:dyDescent="0.25">
      <c r="A11" s="73"/>
      <c r="B11" s="73"/>
      <c r="C11" s="73"/>
      <c r="D11" s="72"/>
    </row>
    <row r="12" spans="1:7" ht="15" x14ac:dyDescent="0.2">
      <c r="A12" s="320" t="s">
        <v>116</v>
      </c>
      <c r="B12" s="320" t="s">
        <v>117</v>
      </c>
      <c r="C12" s="319" t="s">
        <v>118</v>
      </c>
      <c r="D12" s="325"/>
      <c r="E12" s="74"/>
    </row>
    <row r="13" spans="1:7" ht="15.75" x14ac:dyDescent="0.2">
      <c r="A13" s="322"/>
      <c r="B13" s="322"/>
      <c r="C13" s="326" t="s">
        <v>119</v>
      </c>
      <c r="D13" s="317"/>
      <c r="E13" s="327" t="s">
        <v>132</v>
      </c>
    </row>
    <row r="14" spans="1:7" ht="54.75" customHeight="1" x14ac:dyDescent="0.2">
      <c r="A14" s="324"/>
      <c r="B14" s="324"/>
      <c r="C14" s="75" t="s">
        <v>120</v>
      </c>
      <c r="D14" s="76" t="s">
        <v>112</v>
      </c>
      <c r="E14" s="328"/>
    </row>
    <row r="15" spans="1:7" ht="30.75" customHeight="1" x14ac:dyDescent="0.25">
      <c r="A15" s="122" t="s">
        <v>148</v>
      </c>
      <c r="B15" s="78"/>
      <c r="C15" s="79"/>
      <c r="D15" s="80"/>
      <c r="E15" s="81"/>
    </row>
    <row r="16" spans="1:7" ht="19.5" customHeight="1" x14ac:dyDescent="0.25">
      <c r="A16" s="82" t="s">
        <v>5</v>
      </c>
      <c r="B16" s="153">
        <f>C16+E16</f>
        <v>1431086.21</v>
      </c>
      <c r="C16" s="173">
        <v>36000</v>
      </c>
      <c r="D16" s="130">
        <v>9000</v>
      </c>
      <c r="E16" s="130">
        <v>1395086.21</v>
      </c>
      <c r="G16" s="184"/>
    </row>
    <row r="17" spans="1:5" ht="18.75" customHeight="1" x14ac:dyDescent="0.25">
      <c r="A17" s="2" t="s">
        <v>211</v>
      </c>
      <c r="B17" s="80">
        <f>B16</f>
        <v>1431086.21</v>
      </c>
      <c r="C17" s="80">
        <f t="shared" ref="C17:D17" si="0">C16</f>
        <v>36000</v>
      </c>
      <c r="D17" s="80">
        <f t="shared" si="0"/>
        <v>9000</v>
      </c>
      <c r="E17" s="80">
        <f>E16</f>
        <v>1395086.21</v>
      </c>
    </row>
    <row r="18" spans="1:5" ht="34.5" customHeight="1" x14ac:dyDescent="0.25">
      <c r="A18" s="248" t="s">
        <v>147</v>
      </c>
      <c r="B18" s="249"/>
      <c r="C18" s="239"/>
      <c r="D18" s="240"/>
      <c r="E18" s="250"/>
    </row>
    <row r="19" spans="1:5" ht="20.25" customHeight="1" x14ac:dyDescent="0.25">
      <c r="A19" s="251" t="s">
        <v>5</v>
      </c>
      <c r="B19" s="252">
        <f>C19+E19</f>
        <v>105000</v>
      </c>
      <c r="C19" s="238">
        <v>20000</v>
      </c>
      <c r="D19" s="244"/>
      <c r="E19" s="253">
        <v>85000</v>
      </c>
    </row>
    <row r="20" spans="1:5" ht="23.25" customHeight="1" x14ac:dyDescent="0.25">
      <c r="A20" s="254" t="s">
        <v>212</v>
      </c>
      <c r="B20" s="243">
        <f>B19</f>
        <v>105000</v>
      </c>
      <c r="C20" s="243">
        <f>C19</f>
        <v>20000</v>
      </c>
      <c r="D20" s="243"/>
      <c r="E20" s="243">
        <f>E19</f>
        <v>85000</v>
      </c>
    </row>
    <row r="21" spans="1:5" ht="45.75" customHeight="1" x14ac:dyDescent="0.25">
      <c r="A21" s="255" t="s">
        <v>146</v>
      </c>
      <c r="B21" s="256"/>
      <c r="C21" s="257"/>
      <c r="D21" s="253"/>
      <c r="E21" s="250"/>
    </row>
    <row r="22" spans="1:5" ht="18.75" customHeight="1" x14ac:dyDescent="0.25">
      <c r="A22" s="251" t="s">
        <v>5</v>
      </c>
      <c r="B22" s="258">
        <v>103226.42</v>
      </c>
      <c r="C22" s="258">
        <v>91226.42</v>
      </c>
      <c r="D22" s="259"/>
      <c r="E22" s="260">
        <v>12000</v>
      </c>
    </row>
    <row r="23" spans="1:5" ht="21" customHeight="1" x14ac:dyDescent="0.25">
      <c r="A23" s="254" t="s">
        <v>213</v>
      </c>
      <c r="B23" s="261">
        <f>B22</f>
        <v>103226.42</v>
      </c>
      <c r="C23" s="261">
        <f>C22</f>
        <v>91226.42</v>
      </c>
      <c r="D23" s="261"/>
      <c r="E23" s="261">
        <f t="shared" ref="E23" si="1">E22</f>
        <v>12000</v>
      </c>
    </row>
    <row r="24" spans="1:5" ht="32.25" customHeight="1" x14ac:dyDescent="0.25">
      <c r="A24" s="123" t="s">
        <v>240</v>
      </c>
      <c r="B24" s="127"/>
      <c r="C24" s="101"/>
      <c r="D24" s="86"/>
      <c r="E24" s="81"/>
    </row>
    <row r="25" spans="1:5" ht="19.5" customHeight="1" x14ac:dyDescent="0.25">
      <c r="A25" s="2" t="s">
        <v>5</v>
      </c>
      <c r="B25" s="101">
        <f>C25+E25</f>
        <v>547880.35</v>
      </c>
      <c r="C25" s="101">
        <v>236980.35</v>
      </c>
      <c r="D25" s="86"/>
      <c r="E25" s="85">
        <v>310900</v>
      </c>
    </row>
    <row r="26" spans="1:5" ht="21" customHeight="1" x14ac:dyDescent="0.25">
      <c r="A26" s="2" t="s">
        <v>228</v>
      </c>
      <c r="B26" s="98">
        <f>B25</f>
        <v>547880.35</v>
      </c>
      <c r="C26" s="98">
        <f t="shared" ref="C26:E26" si="2">C25</f>
        <v>236980.35</v>
      </c>
      <c r="D26" s="98"/>
      <c r="E26" s="98">
        <f t="shared" si="2"/>
        <v>310900</v>
      </c>
    </row>
    <row r="27" spans="1:5" ht="61.5" customHeight="1" x14ac:dyDescent="0.25">
      <c r="A27" s="104" t="s">
        <v>145</v>
      </c>
      <c r="B27" s="98"/>
      <c r="C27" s="99"/>
      <c r="D27" s="85"/>
      <c r="E27" s="100"/>
    </row>
    <row r="28" spans="1:5" ht="19.5" customHeight="1" x14ac:dyDescent="0.25">
      <c r="A28" s="2" t="s">
        <v>5</v>
      </c>
      <c r="B28" s="127">
        <f>C28+E28</f>
        <v>180963.44</v>
      </c>
      <c r="C28" s="128">
        <v>7996.76</v>
      </c>
      <c r="D28" s="129"/>
      <c r="E28" s="128">
        <v>172966.68</v>
      </c>
    </row>
    <row r="29" spans="1:5" ht="18" customHeight="1" x14ac:dyDescent="0.25">
      <c r="A29" s="2" t="s">
        <v>229</v>
      </c>
      <c r="B29" s="98">
        <f>B28</f>
        <v>180963.44</v>
      </c>
      <c r="C29" s="98">
        <f>C28</f>
        <v>7996.76</v>
      </c>
      <c r="D29" s="98"/>
      <c r="E29" s="98">
        <f t="shared" ref="E29" si="3">E28</f>
        <v>172966.68</v>
      </c>
    </row>
    <row r="30" spans="1:5" ht="33.75" customHeight="1" x14ac:dyDescent="0.25">
      <c r="A30" s="123" t="s">
        <v>144</v>
      </c>
      <c r="B30" s="101"/>
      <c r="C30" s="85"/>
      <c r="D30" s="85"/>
      <c r="E30" s="100"/>
    </row>
    <row r="31" spans="1:5" ht="18.75" customHeight="1" x14ac:dyDescent="0.25">
      <c r="A31" s="2" t="s">
        <v>273</v>
      </c>
      <c r="B31" s="101">
        <f>C31+E31</f>
        <v>2002.76</v>
      </c>
      <c r="C31" s="85">
        <v>1202.76</v>
      </c>
      <c r="D31" s="85"/>
      <c r="E31" s="100">
        <v>800</v>
      </c>
    </row>
    <row r="32" spans="1:5" ht="15.75" customHeight="1" x14ac:dyDescent="0.25">
      <c r="A32" s="2" t="s">
        <v>9</v>
      </c>
      <c r="B32" s="101">
        <f t="shared" ref="B32:B37" si="4">C32+E32</f>
        <v>730.78</v>
      </c>
      <c r="C32" s="85"/>
      <c r="D32" s="85"/>
      <c r="E32" s="100">
        <v>730.78</v>
      </c>
    </row>
    <row r="33" spans="1:5" ht="15.75" x14ac:dyDescent="0.25">
      <c r="A33" s="82" t="s">
        <v>13</v>
      </c>
      <c r="B33" s="101">
        <f t="shared" si="4"/>
        <v>4888.78</v>
      </c>
      <c r="C33" s="85">
        <v>4888.78</v>
      </c>
      <c r="D33" s="85"/>
      <c r="E33" s="100"/>
    </row>
    <row r="34" spans="1:5" ht="19.5" customHeight="1" x14ac:dyDescent="0.25">
      <c r="A34" s="2" t="s">
        <v>4</v>
      </c>
      <c r="B34" s="101">
        <f t="shared" si="4"/>
        <v>16679</v>
      </c>
      <c r="C34" s="85">
        <v>16679</v>
      </c>
      <c r="D34" s="85">
        <v>4000</v>
      </c>
      <c r="E34" s="100"/>
    </row>
    <row r="35" spans="1:5" ht="17.25" customHeight="1" x14ac:dyDescent="0.25">
      <c r="A35" s="2" t="s">
        <v>3</v>
      </c>
      <c r="B35" s="101">
        <f t="shared" si="4"/>
        <v>3462.22</v>
      </c>
      <c r="C35" s="85">
        <v>3462.22</v>
      </c>
      <c r="D35" s="85"/>
      <c r="E35" s="100"/>
    </row>
    <row r="36" spans="1:5" ht="33.75" customHeight="1" x14ac:dyDescent="0.25">
      <c r="A36" s="2" t="s">
        <v>17</v>
      </c>
      <c r="B36" s="101">
        <f t="shared" si="4"/>
        <v>13582.5</v>
      </c>
      <c r="C36" s="85">
        <v>582.5</v>
      </c>
      <c r="D36" s="85"/>
      <c r="E36" s="85">
        <v>13000</v>
      </c>
    </row>
    <row r="37" spans="1:5" ht="18.600000000000001" customHeight="1" x14ac:dyDescent="0.25">
      <c r="A37" s="2" t="s">
        <v>234</v>
      </c>
      <c r="B37" s="101">
        <f t="shared" si="4"/>
        <v>117</v>
      </c>
      <c r="C37" s="85">
        <v>117</v>
      </c>
      <c r="D37" s="85"/>
      <c r="E37" s="100"/>
    </row>
    <row r="38" spans="1:5" ht="20.25" customHeight="1" x14ac:dyDescent="0.25">
      <c r="A38" s="2" t="s">
        <v>214</v>
      </c>
      <c r="B38" s="98">
        <f>SUM(B31:B37)</f>
        <v>41463.040000000001</v>
      </c>
      <c r="C38" s="98">
        <f>SUM(C31:C37)</f>
        <v>26932.260000000002</v>
      </c>
      <c r="D38" s="98">
        <f>SUM(D31:D37)</f>
        <v>4000</v>
      </c>
      <c r="E38" s="98">
        <f>SUM(E31:E37)</f>
        <v>14530.78</v>
      </c>
    </row>
    <row r="39" spans="1:5" ht="21.75" customHeight="1" x14ac:dyDescent="0.25">
      <c r="A39" s="123" t="s">
        <v>241</v>
      </c>
      <c r="B39" s="101"/>
      <c r="C39" s="85"/>
      <c r="D39" s="85"/>
      <c r="E39" s="100"/>
    </row>
    <row r="40" spans="1:5" ht="20.25" customHeight="1" x14ac:dyDescent="0.25">
      <c r="A40" s="88" t="s">
        <v>259</v>
      </c>
      <c r="B40" s="101">
        <f>C40+E40</f>
        <v>10469.44</v>
      </c>
      <c r="C40" s="85">
        <v>10469.44</v>
      </c>
      <c r="D40" s="85"/>
      <c r="E40" s="100"/>
    </row>
    <row r="41" spans="1:5" ht="19.5" customHeight="1" x14ac:dyDescent="0.25">
      <c r="A41" s="2" t="s">
        <v>215</v>
      </c>
      <c r="B41" s="99">
        <f>B40</f>
        <v>10469.44</v>
      </c>
      <c r="C41" s="99">
        <f>C40</f>
        <v>10469.44</v>
      </c>
      <c r="D41" s="99"/>
      <c r="E41" s="99"/>
    </row>
    <row r="42" spans="1:5" ht="35.25" customHeight="1" x14ac:dyDescent="0.25">
      <c r="A42" s="123" t="s">
        <v>143</v>
      </c>
      <c r="B42" s="101"/>
      <c r="C42" s="85"/>
      <c r="D42" s="85"/>
      <c r="E42" s="100"/>
    </row>
    <row r="43" spans="1:5" ht="19.5" customHeight="1" x14ac:dyDescent="0.25">
      <c r="A43" s="2" t="s">
        <v>16</v>
      </c>
      <c r="B43" s="185">
        <f>C43+E43</f>
        <v>7118.93</v>
      </c>
      <c r="C43" s="101">
        <v>7118.93</v>
      </c>
      <c r="D43" s="85"/>
      <c r="E43" s="100"/>
    </row>
    <row r="44" spans="1:5" ht="18" customHeight="1" x14ac:dyDescent="0.25">
      <c r="A44" s="2" t="s">
        <v>35</v>
      </c>
      <c r="B44" s="185">
        <f t="shared" ref="B44:B96" si="5">C44+E44</f>
        <v>5010.6000000000004</v>
      </c>
      <c r="C44" s="101">
        <v>3010.6</v>
      </c>
      <c r="D44" s="85"/>
      <c r="E44" s="100">
        <v>2000</v>
      </c>
    </row>
    <row r="45" spans="1:5" ht="18" customHeight="1" x14ac:dyDescent="0.25">
      <c r="A45" s="2" t="s">
        <v>34</v>
      </c>
      <c r="B45" s="185">
        <f t="shared" si="5"/>
        <v>4655.12</v>
      </c>
      <c r="C45" s="101">
        <v>4655.12</v>
      </c>
      <c r="D45" s="85"/>
      <c r="E45" s="100"/>
    </row>
    <row r="46" spans="1:5" ht="19.5" customHeight="1" x14ac:dyDescent="0.25">
      <c r="A46" s="2" t="s">
        <v>36</v>
      </c>
      <c r="B46" s="185">
        <f t="shared" si="5"/>
        <v>6725.74</v>
      </c>
      <c r="C46" s="101">
        <v>6725.74</v>
      </c>
      <c r="D46" s="85"/>
      <c r="E46" s="100"/>
    </row>
    <row r="47" spans="1:5" ht="18.75" customHeight="1" x14ac:dyDescent="0.25">
      <c r="A47" s="2" t="s">
        <v>38</v>
      </c>
      <c r="B47" s="185">
        <f t="shared" si="5"/>
        <v>5966.87</v>
      </c>
      <c r="C47" s="101">
        <v>5966.87</v>
      </c>
      <c r="D47" s="85"/>
      <c r="E47" s="100"/>
    </row>
    <row r="48" spans="1:5" ht="18" customHeight="1" x14ac:dyDescent="0.25">
      <c r="A48" s="2" t="s">
        <v>82</v>
      </c>
      <c r="B48" s="185">
        <f t="shared" si="5"/>
        <v>2362.23</v>
      </c>
      <c r="C48" s="101">
        <v>2362.23</v>
      </c>
      <c r="D48" s="85"/>
      <c r="E48" s="100"/>
    </row>
    <row r="49" spans="1:5" ht="15.75" customHeight="1" x14ac:dyDescent="0.25">
      <c r="A49" s="2" t="s">
        <v>37</v>
      </c>
      <c r="B49" s="185">
        <f t="shared" si="5"/>
        <v>2272.29</v>
      </c>
      <c r="C49" s="101">
        <v>2272.29</v>
      </c>
      <c r="D49" s="85"/>
      <c r="E49" s="100"/>
    </row>
    <row r="50" spans="1:5" ht="18" customHeight="1" x14ac:dyDescent="0.25">
      <c r="A50" s="2" t="s">
        <v>39</v>
      </c>
      <c r="B50" s="185">
        <f t="shared" si="5"/>
        <v>8208.64</v>
      </c>
      <c r="C50" s="101">
        <v>8208.64</v>
      </c>
      <c r="D50" s="85"/>
      <c r="E50" s="100"/>
    </row>
    <row r="51" spans="1:5" ht="16.5" customHeight="1" x14ac:dyDescent="0.25">
      <c r="A51" s="2" t="s">
        <v>44</v>
      </c>
      <c r="B51" s="101">
        <f t="shared" si="5"/>
        <v>6080.53</v>
      </c>
      <c r="C51" s="101">
        <v>6080.53</v>
      </c>
      <c r="D51" s="85"/>
      <c r="E51" s="100"/>
    </row>
    <row r="52" spans="1:5" ht="18" customHeight="1" x14ac:dyDescent="0.25">
      <c r="A52" s="2" t="s">
        <v>47</v>
      </c>
      <c r="B52" s="101">
        <f t="shared" si="5"/>
        <v>7400</v>
      </c>
      <c r="C52" s="101">
        <v>7400</v>
      </c>
      <c r="D52" s="85"/>
      <c r="E52" s="100"/>
    </row>
    <row r="53" spans="1:5" ht="15.75" customHeight="1" x14ac:dyDescent="0.25">
      <c r="A53" s="2" t="s">
        <v>70</v>
      </c>
      <c r="B53" s="101">
        <f t="shared" si="5"/>
        <v>4672.04</v>
      </c>
      <c r="C53" s="101">
        <v>4672.04</v>
      </c>
      <c r="D53" s="85"/>
      <c r="E53" s="100"/>
    </row>
    <row r="54" spans="1:5" ht="15.75" customHeight="1" x14ac:dyDescent="0.25">
      <c r="A54" s="2" t="s">
        <v>52</v>
      </c>
      <c r="B54" s="101">
        <f t="shared" si="5"/>
        <v>15676.52</v>
      </c>
      <c r="C54" s="101">
        <v>15676.52</v>
      </c>
      <c r="D54" s="85"/>
      <c r="E54" s="100"/>
    </row>
    <row r="55" spans="1:5" ht="16.5" customHeight="1" x14ac:dyDescent="0.25">
      <c r="A55" s="2" t="s">
        <v>53</v>
      </c>
      <c r="B55" s="101">
        <f t="shared" si="5"/>
        <v>23976.26</v>
      </c>
      <c r="C55" s="101">
        <v>18976.259999999998</v>
      </c>
      <c r="D55" s="85"/>
      <c r="E55" s="100">
        <v>5000</v>
      </c>
    </row>
    <row r="56" spans="1:5" ht="18" customHeight="1" x14ac:dyDescent="0.25">
      <c r="A56" s="2" t="s">
        <v>55</v>
      </c>
      <c r="B56" s="101">
        <f t="shared" si="5"/>
        <v>3966.57</v>
      </c>
      <c r="C56" s="101">
        <v>3966.57</v>
      </c>
      <c r="D56" s="85"/>
      <c r="E56" s="100"/>
    </row>
    <row r="57" spans="1:5" ht="16.5" customHeight="1" x14ac:dyDescent="0.25">
      <c r="A57" s="2" t="s">
        <v>41</v>
      </c>
      <c r="B57" s="101">
        <f t="shared" si="5"/>
        <v>4895.42</v>
      </c>
      <c r="C57" s="101">
        <v>4895.42</v>
      </c>
      <c r="D57" s="85"/>
      <c r="E57" s="100"/>
    </row>
    <row r="58" spans="1:5" ht="17.25" customHeight="1" x14ac:dyDescent="0.25">
      <c r="A58" s="2" t="s">
        <v>40</v>
      </c>
      <c r="B58" s="101">
        <f t="shared" si="5"/>
        <v>4606.3900000000003</v>
      </c>
      <c r="C58" s="101">
        <v>4606.3900000000003</v>
      </c>
      <c r="D58" s="85"/>
      <c r="E58" s="100"/>
    </row>
    <row r="59" spans="1:5" ht="17.25" customHeight="1" x14ac:dyDescent="0.25">
      <c r="A59" s="2" t="s">
        <v>42</v>
      </c>
      <c r="B59" s="101">
        <f t="shared" si="5"/>
        <v>4814.8099999999995</v>
      </c>
      <c r="C59" s="101">
        <v>3314.81</v>
      </c>
      <c r="D59" s="85"/>
      <c r="E59" s="100">
        <v>1500</v>
      </c>
    </row>
    <row r="60" spans="1:5" ht="16.5" customHeight="1" x14ac:dyDescent="0.25">
      <c r="A60" s="2" t="s">
        <v>43</v>
      </c>
      <c r="B60" s="101">
        <f t="shared" si="5"/>
        <v>2339.5</v>
      </c>
      <c r="C60" s="101">
        <v>2339.5</v>
      </c>
      <c r="D60" s="85"/>
      <c r="E60" s="100"/>
    </row>
    <row r="61" spans="1:5" ht="16.5" customHeight="1" x14ac:dyDescent="0.25">
      <c r="A61" s="2" t="s">
        <v>45</v>
      </c>
      <c r="B61" s="101">
        <f t="shared" si="5"/>
        <v>11416.58</v>
      </c>
      <c r="C61" s="101">
        <v>11416.58</v>
      </c>
      <c r="D61" s="85"/>
      <c r="E61" s="100"/>
    </row>
    <row r="62" spans="1:5" ht="15.75" customHeight="1" x14ac:dyDescent="0.25">
      <c r="A62" s="2" t="s">
        <v>46</v>
      </c>
      <c r="B62" s="101">
        <f t="shared" si="5"/>
        <v>22163.78</v>
      </c>
      <c r="C62" s="101">
        <v>22163.78</v>
      </c>
      <c r="D62" s="85"/>
      <c r="E62" s="100"/>
    </row>
    <row r="63" spans="1:5" ht="15" customHeight="1" x14ac:dyDescent="0.25">
      <c r="A63" s="2" t="s">
        <v>48</v>
      </c>
      <c r="B63" s="101">
        <f t="shared" si="5"/>
        <v>5085.28</v>
      </c>
      <c r="C63" s="101">
        <v>4385.28</v>
      </c>
      <c r="D63" s="85"/>
      <c r="E63" s="100">
        <v>700</v>
      </c>
    </row>
    <row r="64" spans="1:5" ht="17.25" customHeight="1" x14ac:dyDescent="0.25">
      <c r="A64" s="2" t="s">
        <v>49</v>
      </c>
      <c r="B64" s="101">
        <f t="shared" si="5"/>
        <v>6627.84</v>
      </c>
      <c r="C64" s="101">
        <v>2627.84</v>
      </c>
      <c r="D64" s="85"/>
      <c r="E64" s="100">
        <v>4000</v>
      </c>
    </row>
    <row r="65" spans="1:5" ht="15.75" customHeight="1" x14ac:dyDescent="0.25">
      <c r="A65" s="2" t="s">
        <v>50</v>
      </c>
      <c r="B65" s="101">
        <f t="shared" si="5"/>
        <v>3722.0699999999997</v>
      </c>
      <c r="C65" s="101">
        <v>1722.07</v>
      </c>
      <c r="D65" s="85"/>
      <c r="E65" s="100">
        <v>2000</v>
      </c>
    </row>
    <row r="66" spans="1:5" ht="16.5" customHeight="1" x14ac:dyDescent="0.25">
      <c r="A66" s="2" t="s">
        <v>51</v>
      </c>
      <c r="B66" s="101">
        <f t="shared" si="5"/>
        <v>5155.79</v>
      </c>
      <c r="C66" s="101">
        <v>5155.79</v>
      </c>
      <c r="D66" s="85"/>
      <c r="E66" s="100"/>
    </row>
    <row r="67" spans="1:5" ht="15.75" customHeight="1" x14ac:dyDescent="0.25">
      <c r="A67" s="2" t="s">
        <v>56</v>
      </c>
      <c r="B67" s="101">
        <f t="shared" si="5"/>
        <v>3074.93</v>
      </c>
      <c r="C67" s="101">
        <v>3074.93</v>
      </c>
      <c r="D67" s="85"/>
      <c r="E67" s="100"/>
    </row>
    <row r="68" spans="1:5" ht="15.75" customHeight="1" x14ac:dyDescent="0.25">
      <c r="A68" s="2" t="s">
        <v>57</v>
      </c>
      <c r="B68" s="101">
        <f t="shared" si="5"/>
        <v>4000</v>
      </c>
      <c r="C68" s="101">
        <v>4000</v>
      </c>
      <c r="D68" s="85"/>
      <c r="E68" s="100"/>
    </row>
    <row r="69" spans="1:5" ht="16.5" customHeight="1" x14ac:dyDescent="0.25">
      <c r="A69" s="2" t="s">
        <v>54</v>
      </c>
      <c r="B69" s="101">
        <f t="shared" si="5"/>
        <v>18439.29</v>
      </c>
      <c r="C69" s="101">
        <v>18439.29</v>
      </c>
      <c r="D69" s="85"/>
      <c r="E69" s="100"/>
    </row>
    <row r="70" spans="1:5" ht="15.75" customHeight="1" x14ac:dyDescent="0.25">
      <c r="A70" s="2" t="s">
        <v>58</v>
      </c>
      <c r="B70" s="101">
        <f t="shared" si="5"/>
        <v>7563.59</v>
      </c>
      <c r="C70" s="101">
        <v>7563.59</v>
      </c>
      <c r="D70" s="85"/>
      <c r="E70" s="100"/>
    </row>
    <row r="71" spans="1:5" ht="16.5" customHeight="1" x14ac:dyDescent="0.25">
      <c r="A71" s="2" t="s">
        <v>216</v>
      </c>
      <c r="B71" s="101">
        <f t="shared" si="5"/>
        <v>4626.4799999999996</v>
      </c>
      <c r="C71" s="101">
        <v>4626.4799999999996</v>
      </c>
      <c r="D71" s="85"/>
      <c r="E71" s="100"/>
    </row>
    <row r="72" spans="1:5" ht="16.5" customHeight="1" x14ac:dyDescent="0.25">
      <c r="A72" s="2" t="s">
        <v>77</v>
      </c>
      <c r="B72" s="101">
        <f t="shared" si="5"/>
        <v>1810.71</v>
      </c>
      <c r="C72" s="101">
        <v>1810.71</v>
      </c>
      <c r="D72" s="85"/>
      <c r="E72" s="100"/>
    </row>
    <row r="73" spans="1:5" ht="15.75" customHeight="1" x14ac:dyDescent="0.25">
      <c r="A73" s="2" t="s">
        <v>78</v>
      </c>
      <c r="B73" s="101">
        <f t="shared" si="5"/>
        <v>1545.63</v>
      </c>
      <c r="C73" s="101">
        <v>1545.63</v>
      </c>
      <c r="D73" s="85">
        <v>690.3</v>
      </c>
      <c r="E73" s="100"/>
    </row>
    <row r="74" spans="1:5" ht="15.75" customHeight="1" x14ac:dyDescent="0.25">
      <c r="A74" s="2" t="s">
        <v>29</v>
      </c>
      <c r="B74" s="101">
        <f t="shared" si="5"/>
        <v>549.53</v>
      </c>
      <c r="C74" s="101">
        <v>549.53</v>
      </c>
      <c r="D74" s="85"/>
      <c r="E74" s="100"/>
    </row>
    <row r="75" spans="1:5" ht="16.5" customHeight="1" x14ac:dyDescent="0.25">
      <c r="A75" s="2" t="s">
        <v>79</v>
      </c>
      <c r="B75" s="101">
        <f t="shared" si="5"/>
        <v>1959.69</v>
      </c>
      <c r="C75" s="101">
        <v>1959.69</v>
      </c>
      <c r="D75" s="85"/>
      <c r="E75" s="100"/>
    </row>
    <row r="76" spans="1:5" ht="17.25" customHeight="1" x14ac:dyDescent="0.25">
      <c r="A76" s="2" t="s">
        <v>113</v>
      </c>
      <c r="B76" s="101">
        <f t="shared" si="5"/>
        <v>4347.2</v>
      </c>
      <c r="C76" s="101">
        <v>2347.1999999999998</v>
      </c>
      <c r="D76" s="85"/>
      <c r="E76" s="100">
        <v>2000</v>
      </c>
    </row>
    <row r="77" spans="1:5" ht="17.25" customHeight="1" x14ac:dyDescent="0.25">
      <c r="A77" s="2" t="s">
        <v>209</v>
      </c>
      <c r="B77" s="101">
        <f t="shared" si="5"/>
        <v>4912.63</v>
      </c>
      <c r="C77" s="101">
        <v>4912.63</v>
      </c>
      <c r="D77" s="100"/>
      <c r="E77" s="100"/>
    </row>
    <row r="78" spans="1:5" ht="17.25" customHeight="1" x14ac:dyDescent="0.25">
      <c r="A78" s="2" t="s">
        <v>203</v>
      </c>
      <c r="B78" s="101">
        <f t="shared" si="5"/>
        <v>3926.41</v>
      </c>
      <c r="C78" s="102">
        <v>2926.41</v>
      </c>
      <c r="D78" s="85">
        <v>2384.9</v>
      </c>
      <c r="E78" s="100">
        <v>1000</v>
      </c>
    </row>
    <row r="79" spans="1:5" ht="16.5" customHeight="1" x14ac:dyDescent="0.25">
      <c r="A79" s="2" t="s">
        <v>204</v>
      </c>
      <c r="B79" s="101">
        <f t="shared" si="5"/>
        <v>1103.6400000000001</v>
      </c>
      <c r="C79" s="102">
        <v>1103.6400000000001</v>
      </c>
      <c r="D79" s="85">
        <v>532.28</v>
      </c>
      <c r="E79" s="100"/>
    </row>
    <row r="80" spans="1:5" ht="17.25" customHeight="1" x14ac:dyDescent="0.25">
      <c r="A80" s="2" t="s">
        <v>67</v>
      </c>
      <c r="B80" s="101">
        <f t="shared" si="5"/>
        <v>6610.24</v>
      </c>
      <c r="C80" s="102">
        <v>6610.24</v>
      </c>
      <c r="D80" s="85">
        <v>5500</v>
      </c>
      <c r="E80" s="100"/>
    </row>
    <row r="81" spans="1:5" ht="16.5" customHeight="1" x14ac:dyDescent="0.25">
      <c r="A81" s="2" t="s">
        <v>81</v>
      </c>
      <c r="B81" s="101">
        <f t="shared" si="5"/>
        <v>2925.11</v>
      </c>
      <c r="C81" s="101">
        <v>2925.11</v>
      </c>
      <c r="D81" s="85">
        <v>193.5</v>
      </c>
      <c r="E81" s="100"/>
    </row>
    <row r="82" spans="1:5" ht="16.5" customHeight="1" x14ac:dyDescent="0.25">
      <c r="A82" s="2" t="s">
        <v>71</v>
      </c>
      <c r="B82" s="101">
        <f t="shared" si="5"/>
        <v>1420.7</v>
      </c>
      <c r="C82" s="101">
        <v>1420.7</v>
      </c>
      <c r="D82" s="85">
        <v>90.91</v>
      </c>
      <c r="E82" s="100"/>
    </row>
    <row r="83" spans="1:5" ht="17.25" customHeight="1" x14ac:dyDescent="0.25">
      <c r="A83" s="2" t="s">
        <v>59</v>
      </c>
      <c r="B83" s="101">
        <f t="shared" si="5"/>
        <v>436.13</v>
      </c>
      <c r="C83" s="101">
        <v>436.13</v>
      </c>
      <c r="D83" s="85">
        <v>430</v>
      </c>
      <c r="E83" s="100"/>
    </row>
    <row r="84" spans="1:5" ht="18" customHeight="1" x14ac:dyDescent="0.25">
      <c r="A84" s="2" t="s">
        <v>80</v>
      </c>
      <c r="B84" s="101">
        <f t="shared" si="5"/>
        <v>3999.77</v>
      </c>
      <c r="C84" s="101">
        <v>3999.77</v>
      </c>
      <c r="D84" s="85">
        <v>2495.4899999999998</v>
      </c>
      <c r="E84" s="100"/>
    </row>
    <row r="85" spans="1:5" ht="16.5" customHeight="1" x14ac:dyDescent="0.25">
      <c r="A85" s="2" t="s">
        <v>85</v>
      </c>
      <c r="B85" s="101">
        <f t="shared" si="5"/>
        <v>4554.1499999999996</v>
      </c>
      <c r="C85" s="101">
        <v>4554.1499999999996</v>
      </c>
      <c r="D85" s="85">
        <v>442.76</v>
      </c>
      <c r="E85" s="100"/>
    </row>
    <row r="86" spans="1:5" ht="17.25" customHeight="1" x14ac:dyDescent="0.25">
      <c r="A86" s="2" t="s">
        <v>68</v>
      </c>
      <c r="B86" s="101">
        <f t="shared" si="5"/>
        <v>7330.74</v>
      </c>
      <c r="C86" s="101">
        <v>7330.74</v>
      </c>
      <c r="D86" s="85">
        <v>962.88</v>
      </c>
      <c r="E86" s="100"/>
    </row>
    <row r="87" spans="1:5" ht="16.5" customHeight="1" x14ac:dyDescent="0.25">
      <c r="A87" s="2" t="s">
        <v>205</v>
      </c>
      <c r="B87" s="101">
        <f t="shared" si="5"/>
        <v>210</v>
      </c>
      <c r="C87" s="101">
        <v>210</v>
      </c>
      <c r="D87" s="85">
        <v>207</v>
      </c>
      <c r="E87" s="100"/>
    </row>
    <row r="88" spans="1:5" ht="17.25" customHeight="1" x14ac:dyDescent="0.25">
      <c r="A88" s="2" t="s">
        <v>206</v>
      </c>
      <c r="B88" s="101">
        <f t="shared" si="5"/>
        <v>2374.31</v>
      </c>
      <c r="C88" s="101">
        <v>2374.31</v>
      </c>
      <c r="D88" s="85"/>
      <c r="E88" s="100"/>
    </row>
    <row r="89" spans="1:5" ht="33" customHeight="1" x14ac:dyDescent="0.25">
      <c r="A89" s="2" t="s">
        <v>21</v>
      </c>
      <c r="B89" s="101">
        <f t="shared" si="5"/>
        <v>311.37</v>
      </c>
      <c r="C89" s="101">
        <v>311.37</v>
      </c>
      <c r="D89" s="85"/>
      <c r="E89" s="100"/>
    </row>
    <row r="90" spans="1:5" ht="15.75" customHeight="1" x14ac:dyDescent="0.25">
      <c r="A90" s="2" t="s">
        <v>6</v>
      </c>
      <c r="B90" s="101">
        <f t="shared" si="5"/>
        <v>2958.05</v>
      </c>
      <c r="C90" s="101">
        <v>2958.05</v>
      </c>
      <c r="D90" s="85">
        <v>2246.61</v>
      </c>
      <c r="E90" s="100"/>
    </row>
    <row r="91" spans="1:5" ht="15.75" x14ac:dyDescent="0.25">
      <c r="A91" s="2" t="s">
        <v>10</v>
      </c>
      <c r="B91" s="101">
        <f t="shared" si="5"/>
        <v>11950.83</v>
      </c>
      <c r="C91" s="101">
        <v>11950.83</v>
      </c>
      <c r="D91" s="85"/>
      <c r="E91" s="100"/>
    </row>
    <row r="92" spans="1:5" ht="17.25" customHeight="1" x14ac:dyDescent="0.25">
      <c r="A92" s="1" t="s">
        <v>11</v>
      </c>
      <c r="B92" s="101">
        <f t="shared" si="5"/>
        <v>949.2</v>
      </c>
      <c r="C92" s="101">
        <v>949.2</v>
      </c>
      <c r="D92" s="85"/>
      <c r="E92" s="100"/>
    </row>
    <row r="93" spans="1:5" ht="16.5" customHeight="1" x14ac:dyDescent="0.25">
      <c r="A93" s="1" t="s">
        <v>1</v>
      </c>
      <c r="B93" s="101">
        <f t="shared" si="5"/>
        <v>625</v>
      </c>
      <c r="C93" s="101">
        <v>625</v>
      </c>
      <c r="D93" s="85"/>
      <c r="E93" s="100"/>
    </row>
    <row r="94" spans="1:5" ht="15.75" customHeight="1" x14ac:dyDescent="0.25">
      <c r="A94" s="2" t="s">
        <v>7</v>
      </c>
      <c r="B94" s="101">
        <f t="shared" si="5"/>
        <v>160.76</v>
      </c>
      <c r="C94" s="101">
        <v>160.76</v>
      </c>
      <c r="D94" s="85"/>
      <c r="E94" s="100"/>
    </row>
    <row r="95" spans="1:5" ht="15.75" customHeight="1" x14ac:dyDescent="0.25">
      <c r="A95" s="2" t="s">
        <v>14</v>
      </c>
      <c r="B95" s="101">
        <f t="shared" si="5"/>
        <v>78</v>
      </c>
      <c r="C95" s="101">
        <v>78</v>
      </c>
      <c r="D95" s="85"/>
      <c r="E95" s="100"/>
    </row>
    <row r="96" spans="1:5" ht="15" customHeight="1" x14ac:dyDescent="0.25">
      <c r="A96" s="2" t="s">
        <v>235</v>
      </c>
      <c r="B96" s="101">
        <f t="shared" si="5"/>
        <v>4293.41</v>
      </c>
      <c r="C96" s="101">
        <v>4293.41</v>
      </c>
      <c r="D96" s="85"/>
      <c r="E96" s="100"/>
    </row>
    <row r="97" spans="1:5" ht="18.75" customHeight="1" x14ac:dyDescent="0.25">
      <c r="A97" s="2" t="s">
        <v>217</v>
      </c>
      <c r="B97" s="98">
        <f>SUM(B43:B96)</f>
        <v>283967.3</v>
      </c>
      <c r="C97" s="98">
        <f>SUM(C43:C96)</f>
        <v>265767.3</v>
      </c>
      <c r="D97" s="98">
        <f>SUM(D43:D96)</f>
        <v>16176.63</v>
      </c>
      <c r="E97" s="98">
        <f>SUM(E43:E96)</f>
        <v>18200</v>
      </c>
    </row>
    <row r="98" spans="1:5" ht="34.5" customHeight="1" x14ac:dyDescent="0.25">
      <c r="A98" s="124" t="s">
        <v>142</v>
      </c>
      <c r="B98" s="101"/>
      <c r="C98" s="101"/>
      <c r="D98" s="98"/>
      <c r="E98" s="100"/>
    </row>
    <row r="99" spans="1:5" ht="23.25" customHeight="1" x14ac:dyDescent="0.25">
      <c r="A99" s="186" t="s">
        <v>5</v>
      </c>
      <c r="B99" s="152">
        <f>C99+E99</f>
        <v>189414.38</v>
      </c>
      <c r="C99" s="152">
        <v>109414.38</v>
      </c>
      <c r="D99" s="98"/>
      <c r="E99" s="100">
        <v>80000</v>
      </c>
    </row>
    <row r="100" spans="1:5" ht="18.75" customHeight="1" x14ac:dyDescent="0.25">
      <c r="A100" s="1" t="s">
        <v>15</v>
      </c>
      <c r="B100" s="101">
        <f>C100+E100</f>
        <v>3881.25</v>
      </c>
      <c r="C100" s="101">
        <v>3881.25</v>
      </c>
      <c r="D100" s="85"/>
      <c r="E100" s="100"/>
    </row>
    <row r="101" spans="1:5" ht="31.15" customHeight="1" x14ac:dyDescent="0.25">
      <c r="A101" s="1" t="s">
        <v>73</v>
      </c>
      <c r="B101" s="101">
        <f>C101+E101</f>
        <v>4334.1499999999996</v>
      </c>
      <c r="C101" s="101">
        <v>4334.1499999999996</v>
      </c>
      <c r="D101" s="85"/>
      <c r="E101" s="100"/>
    </row>
    <row r="102" spans="1:5" ht="21.75" customHeight="1" x14ac:dyDescent="0.25">
      <c r="A102" s="89" t="s">
        <v>12</v>
      </c>
      <c r="B102" s="101">
        <f>C102+E102</f>
        <v>6807.53</v>
      </c>
      <c r="C102" s="101">
        <v>6807.53</v>
      </c>
      <c r="D102" s="85"/>
      <c r="E102" s="100"/>
    </row>
    <row r="103" spans="1:5" ht="21.75" customHeight="1" x14ac:dyDescent="0.25">
      <c r="A103" s="1" t="s">
        <v>218</v>
      </c>
      <c r="B103" s="98">
        <f>B100+B101+B99+B102</f>
        <v>204437.31</v>
      </c>
      <c r="C103" s="98">
        <f>C100+C101+C99+C102</f>
        <v>124437.31</v>
      </c>
      <c r="D103" s="98"/>
      <c r="E103" s="98">
        <f t="shared" ref="E103" si="6">E100+E101+E99+E102</f>
        <v>80000</v>
      </c>
    </row>
    <row r="104" spans="1:5" ht="53.25" customHeight="1" x14ac:dyDescent="0.25">
      <c r="A104" s="262" t="s">
        <v>141</v>
      </c>
      <c r="B104" s="185"/>
      <c r="C104" s="253"/>
      <c r="D104" s="263"/>
      <c r="E104" s="260"/>
    </row>
    <row r="105" spans="1:5" ht="16.5" customHeight="1" x14ac:dyDescent="0.25">
      <c r="A105" s="264" t="s">
        <v>5</v>
      </c>
      <c r="B105" s="178">
        <f>C105+E105</f>
        <v>22000</v>
      </c>
      <c r="C105" s="253">
        <v>22000</v>
      </c>
      <c r="D105" s="263"/>
      <c r="E105" s="260"/>
    </row>
    <row r="106" spans="1:5" ht="16.5" customHeight="1" x14ac:dyDescent="0.25">
      <c r="A106" s="264" t="s">
        <v>33</v>
      </c>
      <c r="B106" s="178">
        <f>C106+E106</f>
        <v>25937.53</v>
      </c>
      <c r="C106" s="253">
        <f>1961.94+23975.59</f>
        <v>25937.53</v>
      </c>
      <c r="D106" s="263"/>
      <c r="E106" s="260"/>
    </row>
    <row r="107" spans="1:5" ht="16.5" customHeight="1" x14ac:dyDescent="0.25">
      <c r="A107" s="1" t="s">
        <v>219</v>
      </c>
      <c r="B107" s="99">
        <f>B105+B106</f>
        <v>47937.53</v>
      </c>
      <c r="C107" s="99">
        <f>C105+C106</f>
        <v>47937.53</v>
      </c>
      <c r="D107" s="99"/>
      <c r="E107" s="99"/>
    </row>
    <row r="108" spans="1:5" ht="20.25" customHeight="1" x14ac:dyDescent="0.25">
      <c r="A108" s="90" t="s">
        <v>220</v>
      </c>
      <c r="B108" s="99">
        <f>B17+B20+B23+B26+B29+B38+B41+B97+B103+B107</f>
        <v>2956431.0399999996</v>
      </c>
      <c r="C108" s="99">
        <f>C17+C20+C23+C26+C29+C38+C41+C97+C103+C107</f>
        <v>867747.37000000011</v>
      </c>
      <c r="D108" s="99">
        <f>D17+D20+D23+D26+D29+D38+D41+D97+D103+D107</f>
        <v>29176.629999999997</v>
      </c>
      <c r="E108" s="99">
        <f>E17+E20+E23+E26+E29+E38+E41+E97+E103+E107</f>
        <v>2088683.67</v>
      </c>
    </row>
    <row r="110" spans="1:5" ht="20.25" customHeight="1" x14ac:dyDescent="0.2">
      <c r="A110" s="151" t="s">
        <v>277</v>
      </c>
      <c r="B110" s="151"/>
      <c r="C110" s="151"/>
      <c r="D110" s="151"/>
      <c r="E110" s="151"/>
    </row>
    <row r="112" spans="1:5" ht="15" x14ac:dyDescent="0.2">
      <c r="A112" s="320" t="s">
        <v>116</v>
      </c>
      <c r="B112" s="320" t="s">
        <v>117</v>
      </c>
      <c r="C112" s="319" t="s">
        <v>118</v>
      </c>
      <c r="D112" s="325"/>
      <c r="E112" s="157"/>
    </row>
    <row r="113" spans="1:5" ht="15.75" x14ac:dyDescent="0.2">
      <c r="A113" s="322"/>
      <c r="B113" s="322"/>
      <c r="C113" s="326" t="s">
        <v>119</v>
      </c>
      <c r="D113" s="317"/>
      <c r="E113" s="327" t="s">
        <v>132</v>
      </c>
    </row>
    <row r="114" spans="1:5" ht="45" customHeight="1" x14ac:dyDescent="0.2">
      <c r="A114" s="324"/>
      <c r="B114" s="324"/>
      <c r="C114" s="75" t="s">
        <v>120</v>
      </c>
      <c r="D114" s="76" t="s">
        <v>112</v>
      </c>
      <c r="E114" s="328"/>
    </row>
    <row r="115" spans="1:5" ht="35.25" customHeight="1" x14ac:dyDescent="0.2">
      <c r="A115" s="104" t="s">
        <v>122</v>
      </c>
      <c r="B115" s="109"/>
      <c r="C115" s="91"/>
      <c r="D115" s="84"/>
      <c r="E115" s="158"/>
    </row>
    <row r="116" spans="1:5" ht="21" customHeight="1" x14ac:dyDescent="0.2">
      <c r="A116" s="154" t="s">
        <v>5</v>
      </c>
      <c r="B116" s="237">
        <f>B117+B118</f>
        <v>16892.829999999998</v>
      </c>
      <c r="C116" s="237">
        <f t="shared" ref="C116" si="7">C117+C118</f>
        <v>16892.829999999998</v>
      </c>
      <c r="D116" s="237"/>
      <c r="E116" s="238"/>
    </row>
    <row r="117" spans="1:5" ht="31.15" customHeight="1" x14ac:dyDescent="0.2">
      <c r="A117" s="105" t="s">
        <v>271</v>
      </c>
      <c r="B117" s="238">
        <f>C117+E117</f>
        <v>973.53</v>
      </c>
      <c r="C117" s="239">
        <v>973.53</v>
      </c>
      <c r="D117" s="240"/>
      <c r="E117" s="241"/>
    </row>
    <row r="118" spans="1:5" ht="33" customHeight="1" x14ac:dyDescent="0.2">
      <c r="A118" s="155" t="s">
        <v>272</v>
      </c>
      <c r="B118" s="238">
        <f>C118+E118</f>
        <v>15919.3</v>
      </c>
      <c r="C118" s="242">
        <v>15919.3</v>
      </c>
      <c r="D118" s="240"/>
      <c r="E118" s="241"/>
    </row>
    <row r="119" spans="1:5" ht="18.75" customHeight="1" x14ac:dyDescent="0.25">
      <c r="A119" s="92" t="s">
        <v>221</v>
      </c>
      <c r="B119" s="95">
        <f>B116</f>
        <v>16892.829999999998</v>
      </c>
      <c r="C119" s="95">
        <f>C116</f>
        <v>16892.829999999998</v>
      </c>
      <c r="D119" s="95"/>
      <c r="E119" s="95"/>
    </row>
    <row r="120" spans="1:5" ht="18.75" customHeight="1" x14ac:dyDescent="0.25">
      <c r="A120" s="103" t="s">
        <v>280</v>
      </c>
      <c r="B120" s="95"/>
      <c r="C120" s="95"/>
      <c r="D120" s="95"/>
      <c r="E120" s="95"/>
    </row>
    <row r="121" spans="1:5" ht="18.75" customHeight="1" x14ac:dyDescent="0.25">
      <c r="A121" s="92" t="s">
        <v>5</v>
      </c>
      <c r="B121" s="83">
        <f>C121</f>
        <v>859.48</v>
      </c>
      <c r="C121" s="83">
        <v>859.48</v>
      </c>
      <c r="D121" s="95"/>
      <c r="E121" s="95"/>
    </row>
    <row r="122" spans="1:5" ht="18.75" customHeight="1" x14ac:dyDescent="0.25">
      <c r="A122" s="103" t="s">
        <v>281</v>
      </c>
      <c r="B122" s="95">
        <f>B121</f>
        <v>859.48</v>
      </c>
      <c r="C122" s="95">
        <f>C121</f>
        <v>859.48</v>
      </c>
      <c r="D122" s="95"/>
      <c r="E122" s="95"/>
    </row>
    <row r="123" spans="1:5" ht="59.25" customHeight="1" x14ac:dyDescent="0.2">
      <c r="A123" s="122" t="s">
        <v>149</v>
      </c>
      <c r="B123" s="237"/>
      <c r="C123" s="237"/>
      <c r="D123" s="243"/>
      <c r="E123" s="243"/>
    </row>
    <row r="124" spans="1:5" ht="18.75" customHeight="1" x14ac:dyDescent="0.25">
      <c r="A124" s="92" t="s">
        <v>5</v>
      </c>
      <c r="B124" s="238">
        <f>C124+E124</f>
        <v>92308.74</v>
      </c>
      <c r="C124" s="238">
        <v>89408.74</v>
      </c>
      <c r="D124" s="243"/>
      <c r="E124" s="265">
        <v>2900</v>
      </c>
    </row>
    <row r="125" spans="1:5" ht="18.75" customHeight="1" x14ac:dyDescent="0.25">
      <c r="A125" s="103" t="s">
        <v>222</v>
      </c>
      <c r="B125" s="95">
        <f>B124</f>
        <v>92308.74</v>
      </c>
      <c r="C125" s="95">
        <f>C124</f>
        <v>89408.74</v>
      </c>
      <c r="D125" s="95"/>
      <c r="E125" s="266">
        <f t="shared" ref="E125" si="8">E124</f>
        <v>2900</v>
      </c>
    </row>
    <row r="126" spans="1:5" ht="39.75" customHeight="1" x14ac:dyDescent="0.25">
      <c r="A126" s="125" t="s">
        <v>125</v>
      </c>
      <c r="B126" s="97"/>
      <c r="C126" s="97"/>
      <c r="D126" s="97"/>
      <c r="E126" s="97"/>
    </row>
    <row r="127" spans="1:5" ht="15.75" x14ac:dyDescent="0.25">
      <c r="A127" s="108" t="s">
        <v>273</v>
      </c>
      <c r="B127" s="85">
        <f>C127+E127</f>
        <v>1689.42</v>
      </c>
      <c r="C127" s="85">
        <v>1689.42</v>
      </c>
      <c r="D127" s="85"/>
      <c r="E127" s="85"/>
    </row>
    <row r="128" spans="1:5" ht="15.75" x14ac:dyDescent="0.25">
      <c r="A128" s="108" t="s">
        <v>9</v>
      </c>
      <c r="B128" s="85">
        <f t="shared" ref="B128:B134" si="9">C128+E128</f>
        <v>1713.87</v>
      </c>
      <c r="C128" s="85">
        <v>1713.87</v>
      </c>
      <c r="D128" s="85"/>
      <c r="E128" s="85"/>
    </row>
    <row r="129" spans="1:5" ht="15.75" x14ac:dyDescent="0.25">
      <c r="A129" s="108" t="s">
        <v>2</v>
      </c>
      <c r="B129" s="85">
        <f t="shared" si="9"/>
        <v>1291.69</v>
      </c>
      <c r="C129" s="85">
        <v>1291.69</v>
      </c>
      <c r="D129" s="85"/>
      <c r="E129" s="85"/>
    </row>
    <row r="130" spans="1:5" ht="15.75" x14ac:dyDescent="0.25">
      <c r="A130" s="108" t="s">
        <v>3</v>
      </c>
      <c r="B130" s="85">
        <f t="shared" si="9"/>
        <v>69.62</v>
      </c>
      <c r="C130" s="85">
        <v>69.62</v>
      </c>
      <c r="D130" s="85"/>
      <c r="E130" s="85"/>
    </row>
    <row r="131" spans="1:5" ht="15.75" x14ac:dyDescent="0.25">
      <c r="A131" s="108" t="s">
        <v>4</v>
      </c>
      <c r="B131" s="85">
        <f t="shared" si="9"/>
        <v>511.33</v>
      </c>
      <c r="C131" s="85">
        <v>511.33</v>
      </c>
      <c r="D131" s="85"/>
      <c r="E131" s="85"/>
    </row>
    <row r="132" spans="1:5" ht="15.75" x14ac:dyDescent="0.25">
      <c r="A132" s="108" t="s">
        <v>234</v>
      </c>
      <c r="B132" s="85">
        <f t="shared" si="9"/>
        <v>605.95000000000005</v>
      </c>
      <c r="C132" s="85">
        <v>605.95000000000005</v>
      </c>
      <c r="D132" s="85"/>
      <c r="E132" s="85"/>
    </row>
    <row r="133" spans="1:5" ht="31.5" x14ac:dyDescent="0.25">
      <c r="A133" s="87" t="s">
        <v>17</v>
      </c>
      <c r="B133" s="85">
        <f t="shared" si="9"/>
        <v>1643.52</v>
      </c>
      <c r="C133" s="85">
        <v>1643.52</v>
      </c>
      <c r="D133" s="85"/>
      <c r="E133" s="85"/>
    </row>
    <row r="134" spans="1:5" ht="15.75" x14ac:dyDescent="0.25">
      <c r="A134" s="108" t="s">
        <v>13</v>
      </c>
      <c r="B134" s="85">
        <f t="shared" si="9"/>
        <v>489.54</v>
      </c>
      <c r="C134" s="85">
        <v>489.54</v>
      </c>
      <c r="D134" s="85"/>
      <c r="E134" s="85"/>
    </row>
    <row r="135" spans="1:5" ht="21" customHeight="1" x14ac:dyDescent="0.25">
      <c r="A135" s="90" t="s">
        <v>230</v>
      </c>
      <c r="B135" s="99">
        <f>SUM(B127:B134)</f>
        <v>8014.94</v>
      </c>
      <c r="C135" s="99">
        <f>SUM(C127:C134)</f>
        <v>8014.94</v>
      </c>
      <c r="D135" s="99"/>
      <c r="E135" s="85"/>
    </row>
    <row r="136" spans="1:5" ht="24.75" customHeight="1" x14ac:dyDescent="0.25">
      <c r="A136" s="126" t="s">
        <v>242</v>
      </c>
      <c r="B136" s="85"/>
      <c r="C136" s="85"/>
      <c r="D136" s="85"/>
      <c r="E136" s="85"/>
    </row>
    <row r="137" spans="1:5" ht="15.75" x14ac:dyDescent="0.25">
      <c r="A137" s="108" t="s">
        <v>259</v>
      </c>
      <c r="B137" s="267">
        <f>C137+E137</f>
        <v>10206.200000000001</v>
      </c>
      <c r="C137" s="267">
        <v>10206.200000000001</v>
      </c>
      <c r="D137" s="85"/>
      <c r="E137" s="85"/>
    </row>
    <row r="138" spans="1:5" ht="15.75" x14ac:dyDescent="0.25">
      <c r="A138" s="90" t="s">
        <v>223</v>
      </c>
      <c r="B138" s="268">
        <f>B137</f>
        <v>10206.200000000001</v>
      </c>
      <c r="C138" s="268">
        <f>C137</f>
        <v>10206.200000000001</v>
      </c>
      <c r="D138" s="99"/>
      <c r="E138" s="85"/>
    </row>
    <row r="139" spans="1:5" ht="34.5" customHeight="1" x14ac:dyDescent="0.25">
      <c r="A139" s="126" t="s">
        <v>126</v>
      </c>
      <c r="B139" s="85"/>
      <c r="C139" s="85"/>
      <c r="D139" s="85"/>
      <c r="E139" s="85"/>
    </row>
    <row r="140" spans="1:5" ht="15.75" x14ac:dyDescent="0.25">
      <c r="A140" s="87" t="s">
        <v>16</v>
      </c>
      <c r="B140" s="185">
        <f t="shared" ref="B140:B191" si="10">C140+E140</f>
        <v>624.07000000000005</v>
      </c>
      <c r="C140" s="101">
        <v>624.07000000000005</v>
      </c>
      <c r="D140" s="85"/>
      <c r="E140" s="85"/>
    </row>
    <row r="141" spans="1:5" ht="15.75" x14ac:dyDescent="0.25">
      <c r="A141" s="87" t="s">
        <v>35</v>
      </c>
      <c r="B141" s="185">
        <f t="shared" si="10"/>
        <v>604.47</v>
      </c>
      <c r="C141" s="101">
        <v>604.47</v>
      </c>
      <c r="D141" s="85"/>
      <c r="E141" s="85"/>
    </row>
    <row r="142" spans="1:5" ht="15.75" x14ac:dyDescent="0.25">
      <c r="A142" s="87" t="s">
        <v>34</v>
      </c>
      <c r="B142" s="185">
        <f t="shared" si="10"/>
        <v>936.24</v>
      </c>
      <c r="C142" s="101">
        <v>936.24</v>
      </c>
      <c r="D142" s="85"/>
      <c r="E142" s="85"/>
    </row>
    <row r="143" spans="1:5" ht="15.75" x14ac:dyDescent="0.25">
      <c r="A143" s="87" t="s">
        <v>36</v>
      </c>
      <c r="B143" s="185">
        <f t="shared" si="10"/>
        <v>906.12</v>
      </c>
      <c r="C143" s="101">
        <v>906.12</v>
      </c>
      <c r="D143" s="85"/>
      <c r="E143" s="85"/>
    </row>
    <row r="144" spans="1:5" ht="15.75" x14ac:dyDescent="0.25">
      <c r="A144" s="87" t="s">
        <v>38</v>
      </c>
      <c r="B144" s="185">
        <f t="shared" si="10"/>
        <v>370.97</v>
      </c>
      <c r="C144" s="101">
        <v>370.97</v>
      </c>
      <c r="D144" s="85"/>
      <c r="E144" s="85"/>
    </row>
    <row r="145" spans="1:5" ht="15.75" x14ac:dyDescent="0.25">
      <c r="A145" s="87" t="s">
        <v>82</v>
      </c>
      <c r="B145" s="185">
        <f t="shared" si="10"/>
        <v>563.20000000000005</v>
      </c>
      <c r="C145" s="101">
        <v>563.20000000000005</v>
      </c>
      <c r="D145" s="85"/>
      <c r="E145" s="85"/>
    </row>
    <row r="146" spans="1:5" ht="15.75" x14ac:dyDescent="0.25">
      <c r="A146" s="87" t="s">
        <v>37</v>
      </c>
      <c r="B146" s="185">
        <f t="shared" si="10"/>
        <v>1198.52</v>
      </c>
      <c r="C146" s="101">
        <v>1198.52</v>
      </c>
      <c r="D146" s="85"/>
      <c r="E146" s="85"/>
    </row>
    <row r="147" spans="1:5" ht="15.75" x14ac:dyDescent="0.25">
      <c r="A147" s="87" t="s">
        <v>39</v>
      </c>
      <c r="B147" s="185">
        <f t="shared" si="10"/>
        <v>1026.3399999999999</v>
      </c>
      <c r="C147" s="101">
        <v>1026.3399999999999</v>
      </c>
      <c r="D147" s="85"/>
      <c r="E147" s="85"/>
    </row>
    <row r="148" spans="1:5" ht="15.75" x14ac:dyDescent="0.25">
      <c r="A148" s="87" t="s">
        <v>43</v>
      </c>
      <c r="B148" s="185">
        <f t="shared" si="10"/>
        <v>394.6</v>
      </c>
      <c r="C148" s="101">
        <v>394.6</v>
      </c>
      <c r="D148" s="85"/>
      <c r="E148" s="85"/>
    </row>
    <row r="149" spans="1:5" ht="15.75" x14ac:dyDescent="0.25">
      <c r="A149" s="87" t="s">
        <v>44</v>
      </c>
      <c r="B149" s="185">
        <f t="shared" si="10"/>
        <v>266.39999999999998</v>
      </c>
      <c r="C149" s="101">
        <v>266.39999999999998</v>
      </c>
      <c r="D149" s="85"/>
      <c r="E149" s="85"/>
    </row>
    <row r="150" spans="1:5" ht="15.75" x14ac:dyDescent="0.25">
      <c r="A150" s="87" t="s">
        <v>47</v>
      </c>
      <c r="B150" s="185">
        <f t="shared" si="10"/>
        <v>779.62</v>
      </c>
      <c r="C150" s="101">
        <v>779.62</v>
      </c>
      <c r="D150" s="85"/>
      <c r="E150" s="85"/>
    </row>
    <row r="151" spans="1:5" ht="15.75" x14ac:dyDescent="0.25">
      <c r="A151" s="87" t="s">
        <v>70</v>
      </c>
      <c r="B151" s="101">
        <f t="shared" si="10"/>
        <v>1169.3499999999999</v>
      </c>
      <c r="C151" s="101">
        <v>1169.3499999999999</v>
      </c>
      <c r="D151" s="85"/>
      <c r="E151" s="85"/>
    </row>
    <row r="152" spans="1:5" ht="15.75" x14ac:dyDescent="0.25">
      <c r="A152" s="87" t="s">
        <v>52</v>
      </c>
      <c r="B152" s="101">
        <f t="shared" si="10"/>
        <v>618.49</v>
      </c>
      <c r="C152" s="101">
        <v>618.49</v>
      </c>
      <c r="D152" s="85"/>
      <c r="E152" s="85"/>
    </row>
    <row r="153" spans="1:5" ht="15.75" x14ac:dyDescent="0.25">
      <c r="A153" s="87" t="s">
        <v>53</v>
      </c>
      <c r="B153" s="101">
        <f t="shared" si="10"/>
        <v>1137.8900000000001</v>
      </c>
      <c r="C153" s="101">
        <v>1137.8900000000001</v>
      </c>
      <c r="D153" s="85"/>
      <c r="E153" s="85"/>
    </row>
    <row r="154" spans="1:5" ht="15.75" x14ac:dyDescent="0.25">
      <c r="A154" s="87" t="s">
        <v>55</v>
      </c>
      <c r="B154" s="101">
        <f t="shared" si="10"/>
        <v>1126.1199999999999</v>
      </c>
      <c r="C154" s="101">
        <v>1126.1199999999999</v>
      </c>
      <c r="D154" s="85"/>
      <c r="E154" s="85"/>
    </row>
    <row r="155" spans="1:5" ht="15.75" x14ac:dyDescent="0.25">
      <c r="A155" s="87" t="s">
        <v>41</v>
      </c>
      <c r="B155" s="101">
        <f t="shared" si="10"/>
        <v>722.03</v>
      </c>
      <c r="C155" s="101">
        <v>722.03</v>
      </c>
      <c r="D155" s="85"/>
      <c r="E155" s="85"/>
    </row>
    <row r="156" spans="1:5" ht="15.75" x14ac:dyDescent="0.25">
      <c r="A156" s="87" t="s">
        <v>57</v>
      </c>
      <c r="B156" s="101">
        <f t="shared" si="10"/>
        <v>641.69000000000005</v>
      </c>
      <c r="C156" s="101">
        <v>641.69000000000005</v>
      </c>
      <c r="D156" s="85"/>
      <c r="E156" s="85"/>
    </row>
    <row r="157" spans="1:5" ht="15.75" x14ac:dyDescent="0.25">
      <c r="A157" s="87" t="s">
        <v>40</v>
      </c>
      <c r="B157" s="101">
        <f t="shared" si="10"/>
        <v>983.11</v>
      </c>
      <c r="C157" s="101">
        <v>983.11</v>
      </c>
      <c r="D157" s="85"/>
      <c r="E157" s="85"/>
    </row>
    <row r="158" spans="1:5" ht="15.75" x14ac:dyDescent="0.25">
      <c r="A158" s="87" t="s">
        <v>42</v>
      </c>
      <c r="B158" s="101">
        <f t="shared" si="10"/>
        <v>973.63</v>
      </c>
      <c r="C158" s="101">
        <v>973.63</v>
      </c>
      <c r="D158" s="85"/>
      <c r="E158" s="85"/>
    </row>
    <row r="159" spans="1:5" ht="15.75" x14ac:dyDescent="0.25">
      <c r="A159" s="87" t="s">
        <v>45</v>
      </c>
      <c r="B159" s="101">
        <f t="shared" si="10"/>
        <v>734.45</v>
      </c>
      <c r="C159" s="101">
        <v>734.45</v>
      </c>
      <c r="D159" s="85"/>
      <c r="E159" s="85"/>
    </row>
    <row r="160" spans="1:5" ht="15.75" x14ac:dyDescent="0.25">
      <c r="A160" s="87" t="s">
        <v>46</v>
      </c>
      <c r="B160" s="101">
        <f t="shared" si="10"/>
        <v>753.53</v>
      </c>
      <c r="C160" s="101">
        <v>753.53</v>
      </c>
      <c r="D160" s="85"/>
      <c r="E160" s="85"/>
    </row>
    <row r="161" spans="1:5" ht="15.75" x14ac:dyDescent="0.25">
      <c r="A161" s="87" t="s">
        <v>48</v>
      </c>
      <c r="B161" s="101">
        <f t="shared" si="10"/>
        <v>733.54</v>
      </c>
      <c r="C161" s="101">
        <v>733.54</v>
      </c>
      <c r="D161" s="85"/>
      <c r="E161" s="85"/>
    </row>
    <row r="162" spans="1:5" ht="15.75" x14ac:dyDescent="0.25">
      <c r="A162" s="87" t="s">
        <v>49</v>
      </c>
      <c r="B162" s="101">
        <f t="shared" si="10"/>
        <v>780.93</v>
      </c>
      <c r="C162" s="101">
        <v>780.93</v>
      </c>
      <c r="D162" s="85"/>
      <c r="E162" s="85"/>
    </row>
    <row r="163" spans="1:5" ht="15.75" x14ac:dyDescent="0.25">
      <c r="A163" s="87" t="s">
        <v>50</v>
      </c>
      <c r="B163" s="101">
        <f t="shared" si="10"/>
        <v>1142.6600000000001</v>
      </c>
      <c r="C163" s="101">
        <v>1142.6600000000001</v>
      </c>
      <c r="D163" s="85"/>
      <c r="E163" s="85"/>
    </row>
    <row r="164" spans="1:5" ht="15.75" x14ac:dyDescent="0.25">
      <c r="A164" s="87" t="s">
        <v>51</v>
      </c>
      <c r="B164" s="101">
        <f t="shared" si="10"/>
        <v>798.53</v>
      </c>
      <c r="C164" s="101">
        <v>798.53</v>
      </c>
      <c r="D164" s="85"/>
      <c r="E164" s="85"/>
    </row>
    <row r="165" spans="1:5" ht="15.75" x14ac:dyDescent="0.25">
      <c r="A165" s="87" t="s">
        <v>56</v>
      </c>
      <c r="B165" s="101">
        <f t="shared" si="10"/>
        <v>774.78</v>
      </c>
      <c r="C165" s="101">
        <v>774.78</v>
      </c>
      <c r="D165" s="85"/>
      <c r="E165" s="85"/>
    </row>
    <row r="166" spans="1:5" ht="15.75" x14ac:dyDescent="0.25">
      <c r="A166" s="87" t="s">
        <v>54</v>
      </c>
      <c r="B166" s="101">
        <f t="shared" si="10"/>
        <v>985.95</v>
      </c>
      <c r="C166" s="101">
        <v>985.95</v>
      </c>
      <c r="D166" s="85"/>
      <c r="E166" s="85"/>
    </row>
    <row r="167" spans="1:5" ht="15.75" x14ac:dyDescent="0.25">
      <c r="A167" s="87" t="s">
        <v>58</v>
      </c>
      <c r="B167" s="101">
        <f t="shared" si="10"/>
        <v>848.35</v>
      </c>
      <c r="C167" s="101">
        <v>848.35</v>
      </c>
      <c r="D167" s="85"/>
      <c r="E167" s="85"/>
    </row>
    <row r="168" spans="1:5" ht="15.75" x14ac:dyDescent="0.25">
      <c r="A168" s="87" t="s">
        <v>216</v>
      </c>
      <c r="B168" s="101">
        <f t="shared" si="10"/>
        <v>503.96</v>
      </c>
      <c r="C168" s="101">
        <v>503.96</v>
      </c>
      <c r="D168" s="85"/>
      <c r="E168" s="85"/>
    </row>
    <row r="169" spans="1:5" ht="15.75" x14ac:dyDescent="0.25">
      <c r="A169" s="87" t="s">
        <v>77</v>
      </c>
      <c r="B169" s="101">
        <f t="shared" si="10"/>
        <v>3714.12</v>
      </c>
      <c r="C169" s="101">
        <v>3714.12</v>
      </c>
      <c r="D169" s="85"/>
      <c r="E169" s="85"/>
    </row>
    <row r="170" spans="1:5" ht="15.75" x14ac:dyDescent="0.25">
      <c r="A170" s="87" t="s">
        <v>78</v>
      </c>
      <c r="B170" s="101">
        <f t="shared" si="10"/>
        <v>2864.6</v>
      </c>
      <c r="C170" s="101">
        <v>2864.6</v>
      </c>
      <c r="D170" s="85"/>
      <c r="E170" s="85"/>
    </row>
    <row r="171" spans="1:5" ht="15.75" x14ac:dyDescent="0.25">
      <c r="A171" s="87" t="s">
        <v>79</v>
      </c>
      <c r="B171" s="101">
        <f t="shared" si="10"/>
        <v>1380.95</v>
      </c>
      <c r="C171" s="101">
        <v>1380.95</v>
      </c>
      <c r="D171" s="85"/>
      <c r="E171" s="85"/>
    </row>
    <row r="172" spans="1:5" ht="15.75" x14ac:dyDescent="0.25">
      <c r="A172" s="87" t="s">
        <v>29</v>
      </c>
      <c r="B172" s="101">
        <f t="shared" si="10"/>
        <v>2772.2</v>
      </c>
      <c r="C172" s="102">
        <v>2772.2</v>
      </c>
      <c r="D172" s="85"/>
      <c r="E172" s="85"/>
    </row>
    <row r="173" spans="1:5" ht="15.75" x14ac:dyDescent="0.25">
      <c r="A173" s="87" t="s">
        <v>209</v>
      </c>
      <c r="B173" s="101">
        <f t="shared" si="10"/>
        <v>2229.42</v>
      </c>
      <c r="C173" s="102">
        <v>2229.42</v>
      </c>
      <c r="D173" s="85"/>
      <c r="E173" s="85"/>
    </row>
    <row r="174" spans="1:5" ht="15.75" x14ac:dyDescent="0.25">
      <c r="A174" s="87" t="s">
        <v>204</v>
      </c>
      <c r="B174" s="101">
        <f t="shared" si="10"/>
        <v>3575.27</v>
      </c>
      <c r="C174" s="101">
        <v>3575.27</v>
      </c>
      <c r="D174" s="85"/>
      <c r="E174" s="85"/>
    </row>
    <row r="175" spans="1:5" ht="15.75" x14ac:dyDescent="0.25">
      <c r="A175" s="87" t="s">
        <v>224</v>
      </c>
      <c r="B175" s="101">
        <f t="shared" si="10"/>
        <v>2034.99</v>
      </c>
      <c r="C175" s="101">
        <v>2034.99</v>
      </c>
      <c r="D175" s="85"/>
      <c r="E175" s="85"/>
    </row>
    <row r="176" spans="1:5" ht="15.75" x14ac:dyDescent="0.25">
      <c r="A176" s="87" t="s">
        <v>67</v>
      </c>
      <c r="B176" s="101">
        <f t="shared" si="10"/>
        <v>322.92</v>
      </c>
      <c r="C176" s="101">
        <v>322.92</v>
      </c>
      <c r="D176" s="85"/>
      <c r="E176" s="85"/>
    </row>
    <row r="177" spans="1:5" ht="15.75" x14ac:dyDescent="0.25">
      <c r="A177" s="87" t="s">
        <v>59</v>
      </c>
      <c r="B177" s="101">
        <f t="shared" si="10"/>
        <v>517.47</v>
      </c>
      <c r="C177" s="101">
        <v>517.47</v>
      </c>
      <c r="D177" s="85"/>
      <c r="E177" s="85"/>
    </row>
    <row r="178" spans="1:5" ht="15.75" x14ac:dyDescent="0.25">
      <c r="A178" s="87" t="s">
        <v>80</v>
      </c>
      <c r="B178" s="101">
        <f t="shared" si="10"/>
        <v>2150.33</v>
      </c>
      <c r="C178" s="101">
        <v>2150.33</v>
      </c>
      <c r="D178" s="85"/>
      <c r="E178" s="85"/>
    </row>
    <row r="179" spans="1:5" ht="15.75" x14ac:dyDescent="0.25">
      <c r="A179" s="2" t="s">
        <v>68</v>
      </c>
      <c r="B179" s="101">
        <f t="shared" si="10"/>
        <v>1243.54</v>
      </c>
      <c r="C179" s="101">
        <v>1243.54</v>
      </c>
      <c r="D179" s="85"/>
      <c r="E179" s="85"/>
    </row>
    <row r="180" spans="1:5" ht="15.75" x14ac:dyDescent="0.25">
      <c r="A180" s="87" t="s">
        <v>205</v>
      </c>
      <c r="B180" s="101">
        <f t="shared" si="10"/>
        <v>1672.62</v>
      </c>
      <c r="C180" s="101">
        <v>1672.62</v>
      </c>
      <c r="D180" s="85"/>
      <c r="E180" s="85"/>
    </row>
    <row r="181" spans="1:5" ht="15.75" x14ac:dyDescent="0.25">
      <c r="A181" s="87" t="s">
        <v>85</v>
      </c>
      <c r="B181" s="101">
        <f t="shared" si="10"/>
        <v>2184.11</v>
      </c>
      <c r="C181" s="101">
        <v>2184.11</v>
      </c>
      <c r="D181" s="85"/>
      <c r="E181" s="85"/>
    </row>
    <row r="182" spans="1:5" ht="15.75" x14ac:dyDescent="0.25">
      <c r="A182" s="2" t="s">
        <v>139</v>
      </c>
      <c r="B182" s="101">
        <f t="shared" si="10"/>
        <v>3035.52</v>
      </c>
      <c r="C182" s="101">
        <v>3035.52</v>
      </c>
      <c r="D182" s="85"/>
      <c r="E182" s="85"/>
    </row>
    <row r="183" spans="1:5" ht="15.75" x14ac:dyDescent="0.25">
      <c r="A183" s="87" t="s">
        <v>71</v>
      </c>
      <c r="B183" s="101">
        <f t="shared" si="10"/>
        <v>2129.9899999999998</v>
      </c>
      <c r="C183" s="101">
        <v>2129.9899999999998</v>
      </c>
      <c r="D183" s="85"/>
      <c r="E183" s="85"/>
    </row>
    <row r="184" spans="1:5" ht="15.75" x14ac:dyDescent="0.25">
      <c r="A184" s="87" t="s">
        <v>6</v>
      </c>
      <c r="B184" s="101">
        <f t="shared" si="10"/>
        <v>43.43</v>
      </c>
      <c r="C184" s="101">
        <v>43.43</v>
      </c>
      <c r="D184" s="85"/>
      <c r="E184" s="85"/>
    </row>
    <row r="185" spans="1:5" ht="15.75" x14ac:dyDescent="0.25">
      <c r="A185" s="87" t="s">
        <v>130</v>
      </c>
      <c r="B185" s="101">
        <f t="shared" si="10"/>
        <v>488.45</v>
      </c>
      <c r="C185" s="101">
        <v>488.45</v>
      </c>
      <c r="D185" s="85"/>
      <c r="E185" s="85"/>
    </row>
    <row r="186" spans="1:5" ht="15.75" x14ac:dyDescent="0.25">
      <c r="A186" s="87" t="s">
        <v>10</v>
      </c>
      <c r="B186" s="101">
        <f t="shared" si="10"/>
        <v>613.67999999999995</v>
      </c>
      <c r="C186" s="101">
        <v>613.67999999999995</v>
      </c>
      <c r="D186" s="85"/>
      <c r="E186" s="85"/>
    </row>
    <row r="187" spans="1:5" ht="15.75" x14ac:dyDescent="0.25">
      <c r="A187" s="87" t="s">
        <v>11</v>
      </c>
      <c r="B187" s="101">
        <f t="shared" si="10"/>
        <v>1587.3</v>
      </c>
      <c r="C187" s="101">
        <v>1587.3</v>
      </c>
      <c r="D187" s="85"/>
      <c r="E187" s="85"/>
    </row>
    <row r="188" spans="1:5" ht="15.75" x14ac:dyDescent="0.25">
      <c r="A188" s="87" t="s">
        <v>7</v>
      </c>
      <c r="B188" s="101">
        <f t="shared" si="10"/>
        <v>1004.28</v>
      </c>
      <c r="C188" s="101">
        <v>1004.28</v>
      </c>
      <c r="D188" s="85"/>
      <c r="E188" s="85"/>
    </row>
    <row r="189" spans="1:5" ht="15.75" x14ac:dyDescent="0.25">
      <c r="A189" s="87" t="s">
        <v>235</v>
      </c>
      <c r="B189" s="101">
        <f t="shared" si="10"/>
        <v>796.17</v>
      </c>
      <c r="C189" s="85">
        <v>796.17</v>
      </c>
      <c r="D189" s="85"/>
      <c r="E189" s="85"/>
    </row>
    <row r="190" spans="1:5" ht="15.75" x14ac:dyDescent="0.25">
      <c r="A190" s="87" t="s">
        <v>14</v>
      </c>
      <c r="B190" s="101">
        <f t="shared" si="10"/>
        <v>215.47</v>
      </c>
      <c r="C190" s="85">
        <v>215.47</v>
      </c>
      <c r="D190" s="85"/>
      <c r="E190" s="85"/>
    </row>
    <row r="191" spans="1:5" ht="15.75" x14ac:dyDescent="0.25">
      <c r="A191" s="87" t="s">
        <v>127</v>
      </c>
      <c r="B191" s="101">
        <f t="shared" si="10"/>
        <v>429.6</v>
      </c>
      <c r="C191" s="85">
        <v>429.6</v>
      </c>
      <c r="D191" s="85"/>
      <c r="E191" s="85"/>
    </row>
    <row r="192" spans="1:5" ht="15.75" x14ac:dyDescent="0.25">
      <c r="A192" s="90" t="s">
        <v>225</v>
      </c>
      <c r="B192" s="99">
        <f>SUM(B140:B191)</f>
        <v>60105.969999999987</v>
      </c>
      <c r="C192" s="99">
        <f>SUM(C140:C191)</f>
        <v>60105.969999999987</v>
      </c>
      <c r="D192" s="99"/>
      <c r="E192" s="85"/>
    </row>
    <row r="193" spans="1:5" ht="36" customHeight="1" x14ac:dyDescent="0.25">
      <c r="A193" s="126" t="s">
        <v>128</v>
      </c>
      <c r="B193" s="156"/>
      <c r="C193" s="156"/>
      <c r="D193" s="156"/>
      <c r="E193" s="156"/>
    </row>
    <row r="194" spans="1:5" ht="31.5" x14ac:dyDescent="0.25">
      <c r="A194" s="87" t="s">
        <v>129</v>
      </c>
      <c r="B194" s="85">
        <f>C194+E194</f>
        <v>188492.09</v>
      </c>
      <c r="C194" s="85">
        <v>188492.09</v>
      </c>
      <c r="D194" s="85"/>
      <c r="E194" s="156"/>
    </row>
    <row r="195" spans="1:5" ht="15.75" x14ac:dyDescent="0.25">
      <c r="A195" s="108" t="s">
        <v>5</v>
      </c>
      <c r="B195" s="85">
        <f t="shared" ref="B195" si="11">C195+E195</f>
        <v>51607.3</v>
      </c>
      <c r="C195" s="128">
        <v>51607.3</v>
      </c>
      <c r="D195" s="85"/>
      <c r="E195" s="156"/>
    </row>
    <row r="196" spans="1:5" ht="15.75" x14ac:dyDescent="0.25">
      <c r="A196" s="90" t="s">
        <v>226</v>
      </c>
      <c r="B196" s="99">
        <f>B194+B195</f>
        <v>240099.39</v>
      </c>
      <c r="C196" s="99">
        <f>C194+C195</f>
        <v>240099.39</v>
      </c>
      <c r="D196" s="85"/>
      <c r="E196" s="156"/>
    </row>
    <row r="197" spans="1:5" ht="46.15" customHeight="1" x14ac:dyDescent="0.25">
      <c r="A197" s="126" t="s">
        <v>141</v>
      </c>
      <c r="B197" s="156"/>
      <c r="C197" s="156"/>
      <c r="D197" s="156"/>
      <c r="E197" s="156"/>
    </row>
    <row r="198" spans="1:5" ht="18" customHeight="1" x14ac:dyDescent="0.25">
      <c r="A198" s="108" t="s">
        <v>5</v>
      </c>
      <c r="B198" s="85">
        <f t="shared" ref="B198" si="12">C198+E198</f>
        <v>557.05999999999995</v>
      </c>
      <c r="C198" s="128">
        <v>557.05999999999995</v>
      </c>
      <c r="D198" s="85"/>
      <c r="E198" s="156"/>
    </row>
    <row r="199" spans="1:5" ht="24" customHeight="1" x14ac:dyDescent="0.25">
      <c r="A199" s="90" t="s">
        <v>279</v>
      </c>
      <c r="B199" s="99">
        <f>B198</f>
        <v>557.05999999999995</v>
      </c>
      <c r="C199" s="99">
        <f>C198</f>
        <v>557.05999999999995</v>
      </c>
      <c r="D199" s="85"/>
      <c r="E199" s="156"/>
    </row>
    <row r="200" spans="1:5" ht="24" customHeight="1" x14ac:dyDescent="0.25">
      <c r="A200" s="90" t="s">
        <v>231</v>
      </c>
      <c r="B200" s="99">
        <f>B119+B125+B135+B138+B192+B196+B199+B122</f>
        <v>429044.61</v>
      </c>
      <c r="C200" s="99">
        <f t="shared" ref="C200:E200" si="13">C119+C125+C135+C138+C192+C196+C199+C122</f>
        <v>426144.61</v>
      </c>
      <c r="D200" s="99"/>
      <c r="E200" s="268">
        <f t="shared" si="13"/>
        <v>2900</v>
      </c>
    </row>
    <row r="202" spans="1:5" ht="14.25" x14ac:dyDescent="0.2">
      <c r="A202" s="323" t="s">
        <v>261</v>
      </c>
      <c r="B202" s="323"/>
      <c r="C202" s="323"/>
      <c r="D202" s="323"/>
      <c r="E202" s="323"/>
    </row>
    <row r="203" spans="1:5" ht="14.25" x14ac:dyDescent="0.2">
      <c r="A203" s="131"/>
      <c r="B203" s="131"/>
      <c r="C203" s="131"/>
      <c r="D203" s="131"/>
      <c r="E203" s="131"/>
    </row>
    <row r="204" spans="1:5" ht="15" x14ac:dyDescent="0.2">
      <c r="A204" s="320" t="s">
        <v>116</v>
      </c>
      <c r="B204" s="320" t="s">
        <v>117</v>
      </c>
      <c r="C204" s="319" t="s">
        <v>118</v>
      </c>
      <c r="D204" s="325"/>
      <c r="E204" s="74"/>
    </row>
    <row r="205" spans="1:5" ht="15.75" x14ac:dyDescent="0.2">
      <c r="A205" s="322"/>
      <c r="B205" s="322"/>
      <c r="C205" s="326" t="s">
        <v>119</v>
      </c>
      <c r="D205" s="317"/>
      <c r="E205" s="327" t="s">
        <v>132</v>
      </c>
    </row>
    <row r="206" spans="1:5" ht="45.75" customHeight="1" x14ac:dyDescent="0.2">
      <c r="A206" s="324"/>
      <c r="B206" s="324"/>
      <c r="C206" s="75" t="s">
        <v>120</v>
      </c>
      <c r="D206" s="76" t="s">
        <v>112</v>
      </c>
      <c r="E206" s="328"/>
    </row>
    <row r="207" spans="1:5" ht="28.5" x14ac:dyDescent="0.25">
      <c r="A207" s="104" t="s">
        <v>148</v>
      </c>
      <c r="B207" s="126"/>
      <c r="C207" s="132"/>
      <c r="D207" s="133"/>
      <c r="E207" s="81"/>
    </row>
    <row r="208" spans="1:5" ht="18" customHeight="1" x14ac:dyDescent="0.25">
      <c r="A208" s="82" t="s">
        <v>121</v>
      </c>
      <c r="B208" s="159">
        <f>C208+E208</f>
        <v>5761882.71</v>
      </c>
      <c r="C208" s="173">
        <v>1337600</v>
      </c>
      <c r="D208" s="130"/>
      <c r="E208" s="130">
        <v>4424282.71</v>
      </c>
    </row>
    <row r="209" spans="1:5" ht="18.75" customHeight="1" x14ac:dyDescent="0.25">
      <c r="A209" s="2" t="s">
        <v>227</v>
      </c>
      <c r="B209" s="80">
        <f>B208</f>
        <v>5761882.71</v>
      </c>
      <c r="C209" s="80">
        <f>C208</f>
        <v>1337600</v>
      </c>
      <c r="D209" s="78"/>
      <c r="E209" s="80">
        <f>E208</f>
        <v>4424282.71</v>
      </c>
    </row>
    <row r="210" spans="1:5" ht="57" x14ac:dyDescent="0.25">
      <c r="A210" s="104" t="s">
        <v>149</v>
      </c>
      <c r="B210" s="126"/>
      <c r="C210" s="132"/>
      <c r="D210" s="133"/>
      <c r="E210" s="81"/>
    </row>
    <row r="211" spans="1:5" ht="15.75" x14ac:dyDescent="0.25">
      <c r="A211" s="82" t="s">
        <v>121</v>
      </c>
      <c r="B211" s="159">
        <f>C211+E211</f>
        <v>1101700</v>
      </c>
      <c r="C211" s="173">
        <v>1101700</v>
      </c>
      <c r="D211" s="130"/>
      <c r="E211" s="130"/>
    </row>
    <row r="212" spans="1:5" ht="15.75" x14ac:dyDescent="0.25">
      <c r="A212" s="2" t="s">
        <v>282</v>
      </c>
      <c r="B212" s="80">
        <f>B211</f>
        <v>1101700</v>
      </c>
      <c r="C212" s="80">
        <f>C211</f>
        <v>1101700</v>
      </c>
      <c r="D212" s="78"/>
      <c r="E212" s="80"/>
    </row>
    <row r="213" spans="1:5" ht="15.75" x14ac:dyDescent="0.25">
      <c r="A213" s="90" t="s">
        <v>231</v>
      </c>
      <c r="B213" s="99">
        <f>B209+B212</f>
        <v>6863582.71</v>
      </c>
      <c r="C213" s="99">
        <f t="shared" ref="C213:E213" si="14">C209+C212</f>
        <v>2439300</v>
      </c>
      <c r="D213" s="99"/>
      <c r="E213" s="99">
        <f t="shared" si="14"/>
        <v>4424282.71</v>
      </c>
    </row>
    <row r="218" spans="1:5" x14ac:dyDescent="0.2">
      <c r="B218" s="184"/>
    </row>
  </sheetData>
  <mergeCells count="17">
    <mergeCell ref="A10:E10"/>
    <mergeCell ref="A112:A114"/>
    <mergeCell ref="B112:B114"/>
    <mergeCell ref="C112:D112"/>
    <mergeCell ref="C113:D113"/>
    <mergeCell ref="E113:E114"/>
    <mergeCell ref="A12:A14"/>
    <mergeCell ref="B12:B14"/>
    <mergeCell ref="C12:D12"/>
    <mergeCell ref="C13:D13"/>
    <mergeCell ref="E13:E14"/>
    <mergeCell ref="A202:E202"/>
    <mergeCell ref="A204:A206"/>
    <mergeCell ref="B204:B206"/>
    <mergeCell ref="C204:D204"/>
    <mergeCell ref="C205:D205"/>
    <mergeCell ref="E205:E206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Ilma Žederšteimaitė</cp:lastModifiedBy>
  <cp:lastPrinted>2021-01-25T09:58:24Z</cp:lastPrinted>
  <dcterms:created xsi:type="dcterms:W3CDTF">2005-12-13T07:19:10Z</dcterms:created>
  <dcterms:modified xsi:type="dcterms:W3CDTF">2021-01-28T09:41:05Z</dcterms:modified>
</cp:coreProperties>
</file>