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imonda3\Downloads\"/>
    </mc:Choice>
  </mc:AlternateContent>
  <bookViews>
    <workbookView xWindow="-120" yWindow="-120" windowWidth="29040" windowHeight="15840" tabRatio="629"/>
  </bookViews>
  <sheets>
    <sheet name="02 " sheetId="93" r:id="rId1"/>
    <sheet name="Priemoniu vykdytoju kodai" sheetId="3" r:id="rId2"/>
  </sheets>
  <calcPr calcId="152511"/>
</workbook>
</file>

<file path=xl/calcChain.xml><?xml version="1.0" encoding="utf-8"?>
<calcChain xmlns="http://schemas.openxmlformats.org/spreadsheetml/2006/main">
  <c r="O469" i="93" l="1"/>
  <c r="O359" i="93"/>
  <c r="K358" i="93"/>
  <c r="N156" i="93"/>
  <c r="K156" i="93"/>
  <c r="P156" i="93"/>
  <c r="O156" i="93"/>
  <c r="K561" i="93" l="1"/>
  <c r="K563" i="93" s="1"/>
  <c r="K553" i="93"/>
  <c r="K534" i="93"/>
  <c r="P531" i="93"/>
  <c r="O531" i="93"/>
  <c r="N531" i="93"/>
  <c r="K531" i="93" s="1"/>
  <c r="M531" i="93"/>
  <c r="L531" i="93"/>
  <c r="K530" i="93"/>
  <c r="K529" i="93"/>
  <c r="K528" i="93"/>
  <c r="K527" i="93"/>
  <c r="K526" i="93"/>
  <c r="P524" i="93"/>
  <c r="O524" i="93"/>
  <c r="N524" i="93"/>
  <c r="M524" i="93"/>
  <c r="L524" i="93"/>
  <c r="K524" i="93"/>
  <c r="P523" i="93"/>
  <c r="O523" i="93"/>
  <c r="N523" i="93"/>
  <c r="M523" i="93"/>
  <c r="L523" i="93"/>
  <c r="K523" i="93" s="1"/>
  <c r="P522" i="93"/>
  <c r="O522" i="93"/>
  <c r="N522" i="93"/>
  <c r="M522" i="93"/>
  <c r="L522" i="93"/>
  <c r="K522" i="93"/>
  <c r="P521" i="93"/>
  <c r="O521" i="93"/>
  <c r="N521" i="93"/>
  <c r="M521" i="93"/>
  <c r="M525" i="93" s="1"/>
  <c r="L521" i="93"/>
  <c r="K521" i="93" s="1"/>
  <c r="P520" i="93"/>
  <c r="P525" i="93" s="1"/>
  <c r="O520" i="93"/>
  <c r="O525" i="93" s="1"/>
  <c r="N520" i="93"/>
  <c r="N525" i="93" s="1"/>
  <c r="M520" i="93"/>
  <c r="L520" i="93"/>
  <c r="L525" i="93" s="1"/>
  <c r="K520" i="93"/>
  <c r="P513" i="93"/>
  <c r="O513" i="93"/>
  <c r="N513" i="93"/>
  <c r="M513" i="93"/>
  <c r="L513" i="93"/>
  <c r="K512" i="93"/>
  <c r="K511" i="93"/>
  <c r="K510" i="93"/>
  <c r="K509" i="93"/>
  <c r="K508" i="93"/>
  <c r="K513" i="93" s="1"/>
  <c r="P507" i="93"/>
  <c r="O507" i="93"/>
  <c r="N507" i="93"/>
  <c r="M507" i="93"/>
  <c r="L507" i="93"/>
  <c r="K506" i="93"/>
  <c r="K505" i="93"/>
  <c r="K504" i="93"/>
  <c r="K503" i="93"/>
  <c r="K502" i="93"/>
  <c r="K507" i="93" s="1"/>
  <c r="P501" i="93"/>
  <c r="O501" i="93"/>
  <c r="N501" i="93"/>
  <c r="M501" i="93"/>
  <c r="L501" i="93"/>
  <c r="K500" i="93"/>
  <c r="K499" i="93"/>
  <c r="K498" i="93"/>
  <c r="K497" i="93"/>
  <c r="K501" i="93" s="1"/>
  <c r="K496" i="93"/>
  <c r="P495" i="93"/>
  <c r="O495" i="93"/>
  <c r="N495" i="93"/>
  <c r="M495" i="93"/>
  <c r="L495" i="93"/>
  <c r="K494" i="93"/>
  <c r="K493" i="93"/>
  <c r="K492" i="93"/>
  <c r="K495" i="93" s="1"/>
  <c r="P491" i="93"/>
  <c r="O491" i="93"/>
  <c r="N491" i="93"/>
  <c r="M491" i="93"/>
  <c r="L491" i="93"/>
  <c r="K491" i="93"/>
  <c r="K490" i="93"/>
  <c r="K489" i="93"/>
  <c r="K488" i="93"/>
  <c r="P487" i="93"/>
  <c r="O487" i="93"/>
  <c r="N487" i="93"/>
  <c r="M487" i="93"/>
  <c r="L487" i="93"/>
  <c r="K486" i="93"/>
  <c r="K485" i="93"/>
  <c r="K484" i="93"/>
  <c r="K487" i="93" s="1"/>
  <c r="P483" i="93"/>
  <c r="O483" i="93"/>
  <c r="N483" i="93"/>
  <c r="M483" i="93"/>
  <c r="L483" i="93"/>
  <c r="K482" i="93"/>
  <c r="K481" i="93"/>
  <c r="K480" i="93"/>
  <c r="K483" i="93" s="1"/>
  <c r="P479" i="93"/>
  <c r="O479" i="93"/>
  <c r="N479" i="93"/>
  <c r="M479" i="93"/>
  <c r="L479" i="93"/>
  <c r="K478" i="93"/>
  <c r="K477" i="93"/>
  <c r="K476" i="93"/>
  <c r="K479" i="93" s="1"/>
  <c r="P475" i="93"/>
  <c r="O475" i="93"/>
  <c r="N475" i="93"/>
  <c r="M475" i="93"/>
  <c r="L475" i="93"/>
  <c r="K475" i="93"/>
  <c r="K474" i="93"/>
  <c r="K473" i="93"/>
  <c r="P471" i="93"/>
  <c r="O471" i="93"/>
  <c r="N471" i="93"/>
  <c r="M471" i="93"/>
  <c r="L471" i="93"/>
  <c r="K471" i="93"/>
  <c r="K470" i="93"/>
  <c r="P469" i="93"/>
  <c r="N469" i="93"/>
  <c r="M469" i="93"/>
  <c r="L469" i="93"/>
  <c r="K468" i="93"/>
  <c r="K467" i="93"/>
  <c r="K466" i="93"/>
  <c r="K465" i="93"/>
  <c r="K464" i="93"/>
  <c r="K469" i="93" s="1"/>
  <c r="P463" i="93"/>
  <c r="O463" i="93"/>
  <c r="N463" i="93"/>
  <c r="M463" i="93"/>
  <c r="L463" i="93"/>
  <c r="K463" i="93"/>
  <c r="K460" i="93"/>
  <c r="P459" i="93"/>
  <c r="O459" i="93"/>
  <c r="N459" i="93"/>
  <c r="M459" i="93"/>
  <c r="L459" i="93"/>
  <c r="K457" i="93"/>
  <c r="K459" i="93" s="1"/>
  <c r="K456" i="93"/>
  <c r="P455" i="93"/>
  <c r="O455" i="93"/>
  <c r="N455" i="93"/>
  <c r="M455" i="93"/>
  <c r="L455" i="93"/>
  <c r="K455" i="93"/>
  <c r="K452" i="93"/>
  <c r="K451" i="93"/>
  <c r="P450" i="93"/>
  <c r="O450" i="93"/>
  <c r="N450" i="93"/>
  <c r="M450" i="93"/>
  <c r="L450" i="93"/>
  <c r="K450" i="93"/>
  <c r="K447" i="93"/>
  <c r="K446" i="93"/>
  <c r="P445" i="93"/>
  <c r="O445" i="93"/>
  <c r="N445" i="93"/>
  <c r="M445" i="93"/>
  <c r="L445" i="93"/>
  <c r="K445" i="93"/>
  <c r="K442" i="93"/>
  <c r="K441" i="93"/>
  <c r="P440" i="93"/>
  <c r="O440" i="93"/>
  <c r="N440" i="93"/>
  <c r="M440" i="93"/>
  <c r="L440" i="93"/>
  <c r="K440" i="93"/>
  <c r="K437" i="93"/>
  <c r="K436" i="93"/>
  <c r="P435" i="93"/>
  <c r="O435" i="93"/>
  <c r="N435" i="93"/>
  <c r="M435" i="93"/>
  <c r="L435" i="93"/>
  <c r="K435" i="93"/>
  <c r="K432" i="93"/>
  <c r="K431" i="93"/>
  <c r="P430" i="93"/>
  <c r="O430" i="93"/>
  <c r="N430" i="93"/>
  <c r="M430" i="93"/>
  <c r="L430" i="93"/>
  <c r="K430" i="93"/>
  <c r="K427" i="93"/>
  <c r="K426" i="93"/>
  <c r="P425" i="93"/>
  <c r="O425" i="93"/>
  <c r="N425" i="93"/>
  <c r="M425" i="93"/>
  <c r="L425" i="93"/>
  <c r="K423" i="93"/>
  <c r="K422" i="93"/>
  <c r="K421" i="93"/>
  <c r="K425" i="93" s="1"/>
  <c r="P420" i="93"/>
  <c r="O420" i="93"/>
  <c r="N420" i="93"/>
  <c r="M420" i="93"/>
  <c r="L420" i="93"/>
  <c r="K418" i="93"/>
  <c r="K417" i="93"/>
  <c r="K416" i="93"/>
  <c r="K420" i="93" s="1"/>
  <c r="P415" i="93"/>
  <c r="O415" i="93"/>
  <c r="N415" i="93"/>
  <c r="M415" i="93"/>
  <c r="L415" i="93"/>
  <c r="K414" i="93"/>
  <c r="K413" i="93"/>
  <c r="K412" i="93"/>
  <c r="K415" i="93" s="1"/>
  <c r="P411" i="93"/>
  <c r="O411" i="93"/>
  <c r="N411" i="93"/>
  <c r="M411" i="93"/>
  <c r="L411" i="93"/>
  <c r="K410" i="93"/>
  <c r="K409" i="93"/>
  <c r="K408" i="93"/>
  <c r="K407" i="93"/>
  <c r="K411" i="93" s="1"/>
  <c r="K406" i="93"/>
  <c r="P405" i="93"/>
  <c r="O405" i="93"/>
  <c r="N405" i="93"/>
  <c r="M405" i="93"/>
  <c r="L405" i="93"/>
  <c r="K404" i="93"/>
  <c r="K403" i="93"/>
  <c r="K402" i="93"/>
  <c r="K401" i="93"/>
  <c r="K400" i="93"/>
  <c r="K405" i="93" s="1"/>
  <c r="P399" i="93"/>
  <c r="O399" i="93"/>
  <c r="N399" i="93"/>
  <c r="M399" i="93"/>
  <c r="L399" i="93"/>
  <c r="K397" i="93"/>
  <c r="K396" i="93"/>
  <c r="K395" i="93"/>
  <c r="K399" i="93" s="1"/>
  <c r="P394" i="93"/>
  <c r="O394" i="93"/>
  <c r="N394" i="93"/>
  <c r="M394" i="93"/>
  <c r="L394" i="93"/>
  <c r="K392" i="93"/>
  <c r="K391" i="93"/>
  <c r="K390" i="93"/>
  <c r="K394" i="93" s="1"/>
  <c r="P389" i="93"/>
  <c r="O389" i="93"/>
  <c r="N389" i="93"/>
  <c r="M389" i="93"/>
  <c r="L389" i="93"/>
  <c r="K388" i="93"/>
  <c r="K387" i="93"/>
  <c r="K386" i="93"/>
  <c r="K385" i="93"/>
  <c r="K384" i="93"/>
  <c r="K389" i="93" s="1"/>
  <c r="P383" i="93"/>
  <c r="O383" i="93"/>
  <c r="N383" i="93"/>
  <c r="M383" i="93"/>
  <c r="L383" i="93"/>
  <c r="K382" i="93"/>
  <c r="K381" i="93"/>
  <c r="K380" i="93"/>
  <c r="K379" i="93"/>
  <c r="K383" i="93" s="1"/>
  <c r="K378" i="93"/>
  <c r="P377" i="93"/>
  <c r="O377" i="93"/>
  <c r="N377" i="93"/>
  <c r="M377" i="93"/>
  <c r="L377" i="93"/>
  <c r="K376" i="93"/>
  <c r="K375" i="93"/>
  <c r="K374" i="93"/>
  <c r="K373" i="93"/>
  <c r="K372" i="93"/>
  <c r="K377" i="93" s="1"/>
  <c r="P371" i="93"/>
  <c r="O371" i="93"/>
  <c r="N371" i="93"/>
  <c r="M371" i="93"/>
  <c r="L371" i="93"/>
  <c r="K370" i="93"/>
  <c r="K369" i="93"/>
  <c r="K368" i="93"/>
  <c r="K367" i="93"/>
  <c r="K366" i="93"/>
  <c r="K371" i="93" s="1"/>
  <c r="P364" i="93"/>
  <c r="O364" i="93" s="1"/>
  <c r="K363" i="93"/>
  <c r="K362" i="93"/>
  <c r="K361" i="93"/>
  <c r="K360" i="93"/>
  <c r="P358" i="93"/>
  <c r="O358" i="93"/>
  <c r="N358" i="93"/>
  <c r="N544" i="93" s="1"/>
  <c r="M358" i="93"/>
  <c r="M544" i="93" s="1"/>
  <c r="L358" i="93"/>
  <c r="K544" i="93" s="1"/>
  <c r="P357" i="93"/>
  <c r="P356" i="93"/>
  <c r="O356" i="93"/>
  <c r="N356" i="93"/>
  <c r="M356" i="93"/>
  <c r="L356" i="93"/>
  <c r="K356" i="93" s="1"/>
  <c r="P355" i="93"/>
  <c r="O355" i="93"/>
  <c r="N355" i="93"/>
  <c r="M355" i="93"/>
  <c r="L355" i="93"/>
  <c r="K355" i="93" s="1"/>
  <c r="P354" i="93"/>
  <c r="O354" i="93"/>
  <c r="N354" i="93"/>
  <c r="M354" i="93"/>
  <c r="L354" i="93"/>
  <c r="K354" i="93" s="1"/>
  <c r="P353" i="93"/>
  <c r="P359" i="93" s="1"/>
  <c r="O353" i="93"/>
  <c r="N353" i="93"/>
  <c r="M353" i="93"/>
  <c r="L353" i="93"/>
  <c r="P350" i="93"/>
  <c r="O350" i="93"/>
  <c r="N350" i="93"/>
  <c r="M350" i="93"/>
  <c r="L350" i="93"/>
  <c r="K349" i="93"/>
  <c r="K348" i="93"/>
  <c r="K347" i="93"/>
  <c r="K346" i="93"/>
  <c r="K345" i="93"/>
  <c r="K350" i="93" s="1"/>
  <c r="P344" i="93"/>
  <c r="O344" i="93"/>
  <c r="N344" i="93"/>
  <c r="M344" i="93"/>
  <c r="L344" i="93"/>
  <c r="K343" i="93"/>
  <c r="K342" i="93"/>
  <c r="K341" i="93"/>
  <c r="K340" i="93"/>
  <c r="K344" i="93" s="1"/>
  <c r="K339" i="93"/>
  <c r="P338" i="93"/>
  <c r="O338" i="93"/>
  <c r="N338" i="93"/>
  <c r="M338" i="93"/>
  <c r="L338" i="93"/>
  <c r="K337" i="93"/>
  <c r="K336" i="93"/>
  <c r="K335" i="93"/>
  <c r="K334" i="93"/>
  <c r="K333" i="93"/>
  <c r="K338" i="93" s="1"/>
  <c r="P332" i="93"/>
  <c r="O332" i="93"/>
  <c r="N332" i="93"/>
  <c r="M332" i="93"/>
  <c r="L332" i="93"/>
  <c r="K331" i="93"/>
  <c r="K330" i="93"/>
  <c r="K329" i="93"/>
  <c r="K328" i="93"/>
  <c r="K332" i="93" s="1"/>
  <c r="K327" i="93"/>
  <c r="P326" i="93"/>
  <c r="O326" i="93"/>
  <c r="N326" i="93"/>
  <c r="M326" i="93"/>
  <c r="L326" i="93"/>
  <c r="K325" i="93"/>
  <c r="K324" i="93"/>
  <c r="K323" i="93"/>
  <c r="K326" i="93" s="1"/>
  <c r="P322" i="93"/>
  <c r="O322" i="93"/>
  <c r="N322" i="93"/>
  <c r="M322" i="93"/>
  <c r="L322" i="93"/>
  <c r="K321" i="93"/>
  <c r="K320" i="93"/>
  <c r="K319" i="93"/>
  <c r="K318" i="93"/>
  <c r="K317" i="93"/>
  <c r="K322" i="93" s="1"/>
  <c r="P316" i="93"/>
  <c r="O316" i="93"/>
  <c r="N316" i="93"/>
  <c r="M316" i="93"/>
  <c r="L316" i="93"/>
  <c r="K315" i="93"/>
  <c r="K314" i="93"/>
  <c r="K313" i="93"/>
  <c r="K312" i="93"/>
  <c r="K311" i="93"/>
  <c r="K316" i="93" s="1"/>
  <c r="P310" i="93"/>
  <c r="O310" i="93"/>
  <c r="N310" i="93"/>
  <c r="M310" i="93"/>
  <c r="L310" i="93"/>
  <c r="K310" i="93"/>
  <c r="K308" i="93"/>
  <c r="K307" i="93"/>
  <c r="K306" i="93"/>
  <c r="P305" i="93"/>
  <c r="O305" i="93"/>
  <c r="N305" i="93"/>
  <c r="M305" i="93"/>
  <c r="L305" i="93"/>
  <c r="K304" i="93"/>
  <c r="K303" i="93"/>
  <c r="K302" i="93"/>
  <c r="K305" i="93" s="1"/>
  <c r="P301" i="93"/>
  <c r="O301" i="93"/>
  <c r="N301" i="93"/>
  <c r="M301" i="93"/>
  <c r="L301" i="93"/>
  <c r="K300" i="93"/>
  <c r="K299" i="93"/>
  <c r="K298" i="93"/>
  <c r="K297" i="93"/>
  <c r="K296" i="93"/>
  <c r="K301" i="93" s="1"/>
  <c r="P295" i="93"/>
  <c r="O295" i="93"/>
  <c r="N295" i="93"/>
  <c r="M295" i="93"/>
  <c r="L295" i="93"/>
  <c r="K294" i="93"/>
  <c r="K293" i="93"/>
  <c r="K292" i="93"/>
  <c r="K295" i="93" s="1"/>
  <c r="P291" i="93"/>
  <c r="O291" i="93"/>
  <c r="N291" i="93"/>
  <c r="M291" i="93"/>
  <c r="L291" i="93"/>
  <c r="K290" i="93"/>
  <c r="K289" i="93"/>
  <c r="K288" i="93"/>
  <c r="K287" i="93"/>
  <c r="K291" i="93" s="1"/>
  <c r="K286" i="93"/>
  <c r="P285" i="93"/>
  <c r="O285" i="93"/>
  <c r="N285" i="93"/>
  <c r="M285" i="93"/>
  <c r="L285" i="93"/>
  <c r="K284" i="93"/>
  <c r="K283" i="93"/>
  <c r="K282" i="93"/>
  <c r="K281" i="93"/>
  <c r="K280" i="93"/>
  <c r="K285" i="93" s="1"/>
  <c r="P279" i="93"/>
  <c r="O279" i="93"/>
  <c r="N279" i="93"/>
  <c r="M279" i="93"/>
  <c r="L279" i="93"/>
  <c r="K278" i="93"/>
  <c r="K277" i="93"/>
  <c r="K276" i="93"/>
  <c r="K275" i="93"/>
  <c r="K274" i="93"/>
  <c r="K279" i="93" s="1"/>
  <c r="P273" i="93"/>
  <c r="O273" i="93"/>
  <c r="N273" i="93"/>
  <c r="M273" i="93"/>
  <c r="L273" i="93"/>
  <c r="K272" i="93"/>
  <c r="K271" i="93"/>
  <c r="K270" i="93"/>
  <c r="K269" i="93"/>
  <c r="K268" i="93"/>
  <c r="K273" i="93" s="1"/>
  <c r="P267" i="93"/>
  <c r="O267" i="93"/>
  <c r="N267" i="93"/>
  <c r="M267" i="93"/>
  <c r="L267" i="93"/>
  <c r="K266" i="93"/>
  <c r="K265" i="93"/>
  <c r="K264" i="93"/>
  <c r="K263" i="93"/>
  <c r="K267" i="93" s="1"/>
  <c r="K262" i="93"/>
  <c r="P261" i="93"/>
  <c r="P351" i="93" s="1"/>
  <c r="O261" i="93"/>
  <c r="O351" i="93" s="1"/>
  <c r="N261" i="93"/>
  <c r="N351" i="93" s="1"/>
  <c r="M261" i="93"/>
  <c r="M351" i="93" s="1"/>
  <c r="L261" i="93"/>
  <c r="L351" i="93" s="1"/>
  <c r="K260" i="93"/>
  <c r="K259" i="93"/>
  <c r="K258" i="93"/>
  <c r="K257" i="93"/>
  <c r="K256" i="93"/>
  <c r="K261" i="93" s="1"/>
  <c r="P254" i="93"/>
  <c r="O254" i="93"/>
  <c r="N254" i="93"/>
  <c r="M254" i="93"/>
  <c r="L254" i="93"/>
  <c r="K254" i="93" s="1"/>
  <c r="P253" i="93"/>
  <c r="O253" i="93"/>
  <c r="N253" i="93"/>
  <c r="M253" i="93"/>
  <c r="L253" i="93"/>
  <c r="K253" i="93" s="1"/>
  <c r="P252" i="93"/>
  <c r="O252" i="93"/>
  <c r="N252" i="93"/>
  <c r="M252" i="93"/>
  <c r="L252" i="93"/>
  <c r="K252" i="93" s="1"/>
  <c r="P251" i="93"/>
  <c r="O251" i="93"/>
  <c r="N251" i="93"/>
  <c r="M251" i="93"/>
  <c r="L251" i="93"/>
  <c r="K251" i="93" s="1"/>
  <c r="P250" i="93"/>
  <c r="P255" i="93" s="1"/>
  <c r="O250" i="93"/>
  <c r="O255" i="93" s="1"/>
  <c r="N250" i="93"/>
  <c r="N255" i="93" s="1"/>
  <c r="M250" i="93"/>
  <c r="M255" i="93" s="1"/>
  <c r="L250" i="93"/>
  <c r="L255" i="93" s="1"/>
  <c r="P245" i="93"/>
  <c r="O245" i="93"/>
  <c r="N245" i="93"/>
  <c r="M245" i="93"/>
  <c r="L245" i="93"/>
  <c r="K245" i="93" s="1"/>
  <c r="K244" i="93"/>
  <c r="K243" i="93"/>
  <c r="K242" i="93"/>
  <c r="K241" i="93"/>
  <c r="K240" i="93"/>
  <c r="P239" i="93"/>
  <c r="O239" i="93"/>
  <c r="N239" i="93"/>
  <c r="M239" i="93"/>
  <c r="L239" i="93"/>
  <c r="K238" i="93"/>
  <c r="K237" i="93"/>
  <c r="K236" i="93"/>
  <c r="K235" i="93"/>
  <c r="K234" i="93"/>
  <c r="K239" i="93" s="1"/>
  <c r="P233" i="93"/>
  <c r="O233" i="93"/>
  <c r="N233" i="93"/>
  <c r="M233" i="93"/>
  <c r="L233" i="93"/>
  <c r="K232" i="93"/>
  <c r="K231" i="93"/>
  <c r="K230" i="93"/>
  <c r="K229" i="93"/>
  <c r="K228" i="93"/>
  <c r="K233" i="93" s="1"/>
  <c r="P227" i="93"/>
  <c r="O227" i="93"/>
  <c r="N227" i="93"/>
  <c r="M227" i="93"/>
  <c r="L227" i="93"/>
  <c r="K226" i="93"/>
  <c r="K225" i="93"/>
  <c r="K224" i="93"/>
  <c r="K223" i="93"/>
  <c r="K227" i="93" s="1"/>
  <c r="K222" i="93"/>
  <c r="P221" i="93"/>
  <c r="O221" i="93"/>
  <c r="N221" i="93"/>
  <c r="M221" i="93"/>
  <c r="L221" i="93"/>
  <c r="K220" i="93"/>
  <c r="K219" i="93"/>
  <c r="K218" i="93"/>
  <c r="K217" i="93"/>
  <c r="K216" i="93"/>
  <c r="K221" i="93" s="1"/>
  <c r="P215" i="93"/>
  <c r="O215" i="93"/>
  <c r="N215" i="93"/>
  <c r="M215" i="93"/>
  <c r="L215" i="93"/>
  <c r="K214" i="93"/>
  <c r="K213" i="93"/>
  <c r="K212" i="93"/>
  <c r="K211" i="93"/>
  <c r="K210" i="93"/>
  <c r="K215" i="93" s="1"/>
  <c r="P209" i="93"/>
  <c r="O209" i="93"/>
  <c r="N209" i="93"/>
  <c r="M209" i="93"/>
  <c r="L209" i="93"/>
  <c r="K208" i="93"/>
  <c r="K207" i="93"/>
  <c r="K206" i="93"/>
  <c r="K205" i="93"/>
  <c r="K204" i="93"/>
  <c r="K209" i="93" s="1"/>
  <c r="P203" i="93"/>
  <c r="O203" i="93"/>
  <c r="N203" i="93"/>
  <c r="M203" i="93"/>
  <c r="L203" i="93"/>
  <c r="K202" i="93"/>
  <c r="K201" i="93"/>
  <c r="K200" i="93"/>
  <c r="K199" i="93"/>
  <c r="K198" i="93"/>
  <c r="K203" i="93" s="1"/>
  <c r="P197" i="93"/>
  <c r="O197" i="93"/>
  <c r="N197" i="93"/>
  <c r="M197" i="93"/>
  <c r="L197" i="93"/>
  <c r="K196" i="93"/>
  <c r="K195" i="93"/>
  <c r="K194" i="93"/>
  <c r="K193" i="93"/>
  <c r="K192" i="93"/>
  <c r="K197" i="93" s="1"/>
  <c r="P191" i="93"/>
  <c r="O191" i="93"/>
  <c r="N191" i="93"/>
  <c r="M191" i="93"/>
  <c r="L191" i="93"/>
  <c r="K190" i="93"/>
  <c r="K189" i="93"/>
  <c r="K188" i="93"/>
  <c r="K187" i="93"/>
  <c r="K186" i="93"/>
  <c r="K191" i="93" s="1"/>
  <c r="P185" i="93"/>
  <c r="O185" i="93"/>
  <c r="N185" i="93"/>
  <c r="M185" i="93"/>
  <c r="L185" i="93"/>
  <c r="K184" i="93"/>
  <c r="K183" i="93"/>
  <c r="K182" i="93"/>
  <c r="K181" i="93"/>
  <c r="K180" i="93"/>
  <c r="K185" i="93" s="1"/>
  <c r="P179" i="93"/>
  <c r="O179" i="93"/>
  <c r="N179" i="93"/>
  <c r="M179" i="93"/>
  <c r="L179" i="93"/>
  <c r="K178" i="93"/>
  <c r="K177" i="93"/>
  <c r="K176" i="93"/>
  <c r="K175" i="93"/>
  <c r="K174" i="93"/>
  <c r="K179" i="93" s="1"/>
  <c r="P173" i="93"/>
  <c r="O173" i="93"/>
  <c r="N173" i="93"/>
  <c r="M173" i="93"/>
  <c r="L173" i="93"/>
  <c r="K172" i="93"/>
  <c r="K171" i="93"/>
  <c r="K170" i="93"/>
  <c r="K169" i="93"/>
  <c r="K168" i="93"/>
  <c r="K173" i="93" s="1"/>
  <c r="P167" i="93"/>
  <c r="O167" i="93"/>
  <c r="N167" i="93"/>
  <c r="M167" i="93"/>
  <c r="L167" i="93"/>
  <c r="K165" i="93"/>
  <c r="K164" i="93"/>
  <c r="K163" i="93"/>
  <c r="K167" i="93" s="1"/>
  <c r="P162" i="93"/>
  <c r="O162" i="93"/>
  <c r="N162" i="93"/>
  <c r="M162" i="93"/>
  <c r="L162" i="93"/>
  <c r="K161" i="93"/>
  <c r="K160" i="93"/>
  <c r="K159" i="93"/>
  <c r="K158" i="93"/>
  <c r="K157" i="93"/>
  <c r="K162" i="93" s="1"/>
  <c r="M156" i="93"/>
  <c r="L156" i="93"/>
  <c r="K155" i="93"/>
  <c r="K154" i="93"/>
  <c r="K153" i="93"/>
  <c r="K152" i="93"/>
  <c r="K151" i="93"/>
  <c r="P150" i="93"/>
  <c r="O150" i="93"/>
  <c r="N150" i="93"/>
  <c r="M150" i="93"/>
  <c r="L150" i="93"/>
  <c r="K149" i="93"/>
  <c r="K148" i="93"/>
  <c r="K147" i="93"/>
  <c r="K146" i="93"/>
  <c r="K145" i="93"/>
  <c r="K150" i="93" s="1"/>
  <c r="P144" i="93"/>
  <c r="O144" i="93"/>
  <c r="N144" i="93"/>
  <c r="M144" i="93"/>
  <c r="L144" i="93"/>
  <c r="K143" i="93"/>
  <c r="K142" i="93"/>
  <c r="K141" i="93"/>
  <c r="K140" i="93"/>
  <c r="K139" i="93"/>
  <c r="K144" i="93" s="1"/>
  <c r="P138" i="93"/>
  <c r="O138" i="93"/>
  <c r="N138" i="93"/>
  <c r="M138" i="93"/>
  <c r="L138" i="93"/>
  <c r="K137" i="93"/>
  <c r="K136" i="93"/>
  <c r="K135" i="93"/>
  <c r="K134" i="93"/>
  <c r="K133" i="93"/>
  <c r="K138" i="93" s="1"/>
  <c r="P132" i="93"/>
  <c r="O132" i="93"/>
  <c r="N132" i="93"/>
  <c r="M132" i="93"/>
  <c r="L132" i="93"/>
  <c r="K130" i="93"/>
  <c r="K129" i="93"/>
  <c r="K132" i="93" s="1"/>
  <c r="P128" i="93"/>
  <c r="O128" i="93"/>
  <c r="N128" i="93"/>
  <c r="M128" i="93"/>
  <c r="L128" i="93"/>
  <c r="K127" i="93"/>
  <c r="K126" i="93"/>
  <c r="K125" i="93"/>
  <c r="K124" i="93"/>
  <c r="K123" i="93"/>
  <c r="K128" i="93" s="1"/>
  <c r="P122" i="93"/>
  <c r="O122" i="93"/>
  <c r="N122" i="93"/>
  <c r="M122" i="93"/>
  <c r="L122" i="93"/>
  <c r="K122" i="93"/>
  <c r="K120" i="93"/>
  <c r="K119" i="93"/>
  <c r="P118" i="93"/>
  <c r="O118" i="93"/>
  <c r="N118" i="93"/>
  <c r="M118" i="93"/>
  <c r="L118" i="93"/>
  <c r="K117" i="93"/>
  <c r="K116" i="93"/>
  <c r="K115" i="93"/>
  <c r="K114" i="93"/>
  <c r="K113" i="93"/>
  <c r="K118" i="93" s="1"/>
  <c r="P112" i="93"/>
  <c r="O112" i="93"/>
  <c r="N112" i="93"/>
  <c r="M112" i="93"/>
  <c r="L112" i="93"/>
  <c r="K111" i="93"/>
  <c r="K110" i="93"/>
  <c r="K109" i="93"/>
  <c r="K108" i="93"/>
  <c r="K107" i="93"/>
  <c r="K112" i="93" s="1"/>
  <c r="P106" i="93"/>
  <c r="O106" i="93"/>
  <c r="N106" i="93"/>
  <c r="M106" i="93"/>
  <c r="L106" i="93"/>
  <c r="K105" i="93"/>
  <c r="K104" i="93"/>
  <c r="K103" i="93"/>
  <c r="K102" i="93"/>
  <c r="K101" i="93"/>
  <c r="K106" i="93" s="1"/>
  <c r="P100" i="93"/>
  <c r="O100" i="93"/>
  <c r="N100" i="93"/>
  <c r="M100" i="93"/>
  <c r="L100" i="93"/>
  <c r="K99" i="93"/>
  <c r="K98" i="93"/>
  <c r="K97" i="93"/>
  <c r="K96" i="93"/>
  <c r="K95" i="93"/>
  <c r="K100" i="93" s="1"/>
  <c r="P94" i="93"/>
  <c r="O94" i="93"/>
  <c r="N94" i="93"/>
  <c r="M94" i="93"/>
  <c r="L94" i="93"/>
  <c r="K93" i="93"/>
  <c r="K92" i="93"/>
  <c r="K91" i="93"/>
  <c r="K90" i="93"/>
  <c r="K89" i="93"/>
  <c r="K94" i="93" s="1"/>
  <c r="P88" i="93"/>
  <c r="O88" i="93"/>
  <c r="N88" i="93"/>
  <c r="M88" i="93"/>
  <c r="L88" i="93"/>
  <c r="K87" i="93"/>
  <c r="K86" i="93"/>
  <c r="K85" i="93"/>
  <c r="K84" i="93"/>
  <c r="K83" i="93"/>
  <c r="K88" i="93" s="1"/>
  <c r="P82" i="93"/>
  <c r="P246" i="93" s="1"/>
  <c r="P247" i="93" s="1"/>
  <c r="O82" i="93"/>
  <c r="O246" i="93" s="1"/>
  <c r="N82" i="93"/>
  <c r="N246" i="93" s="1"/>
  <c r="M82" i="93"/>
  <c r="M246" i="93" s="1"/>
  <c r="L82" i="93"/>
  <c r="L246" i="93" s="1"/>
  <c r="L247" i="93" s="1"/>
  <c r="K81" i="93"/>
  <c r="K80" i="93"/>
  <c r="K79" i="93"/>
  <c r="K78" i="93"/>
  <c r="K77" i="93"/>
  <c r="K82" i="93" s="1"/>
  <c r="P76" i="93"/>
  <c r="O76" i="93"/>
  <c r="N76" i="93"/>
  <c r="M76" i="93"/>
  <c r="L76" i="93"/>
  <c r="P75" i="93"/>
  <c r="O75" i="93"/>
  <c r="N75" i="93"/>
  <c r="M75" i="93"/>
  <c r="L75" i="93"/>
  <c r="K75" i="93"/>
  <c r="P74" i="93"/>
  <c r="O74" i="93"/>
  <c r="N74" i="93"/>
  <c r="M74" i="93"/>
  <c r="L74" i="93"/>
  <c r="K74" i="93" s="1"/>
  <c r="P73" i="93"/>
  <c r="O73" i="93"/>
  <c r="N73" i="93"/>
  <c r="K73" i="93" s="1"/>
  <c r="M73" i="93"/>
  <c r="L73" i="93"/>
  <c r="P72" i="93"/>
  <c r="O72" i="93"/>
  <c r="N72" i="93"/>
  <c r="M72" i="93"/>
  <c r="L72" i="93"/>
  <c r="K72" i="93" s="1"/>
  <c r="P71" i="93"/>
  <c r="O71" i="93"/>
  <c r="N71" i="93"/>
  <c r="M71" i="93"/>
  <c r="L71" i="93"/>
  <c r="K71" i="93" s="1"/>
  <c r="K76" i="93" s="1"/>
  <c r="P68" i="93"/>
  <c r="O68" i="93"/>
  <c r="N68" i="93"/>
  <c r="M68" i="93"/>
  <c r="L68" i="93"/>
  <c r="K67" i="93"/>
  <c r="K66" i="93"/>
  <c r="K65" i="93"/>
  <c r="K64" i="93"/>
  <c r="K63" i="93"/>
  <c r="K68" i="93" s="1"/>
  <c r="P62" i="93"/>
  <c r="O62" i="93"/>
  <c r="N62" i="93"/>
  <c r="M62" i="93"/>
  <c r="L62" i="93"/>
  <c r="K61" i="93"/>
  <c r="K60" i="93"/>
  <c r="K59" i="93"/>
  <c r="K58" i="93"/>
  <c r="K62" i="93" s="1"/>
  <c r="K57" i="93"/>
  <c r="P56" i="93"/>
  <c r="O56" i="93"/>
  <c r="N56" i="93"/>
  <c r="M56" i="93"/>
  <c r="L56" i="93"/>
  <c r="K55" i="93"/>
  <c r="K54" i="93"/>
  <c r="K53" i="93"/>
  <c r="K52" i="93"/>
  <c r="K51" i="93"/>
  <c r="K56" i="93" s="1"/>
  <c r="P50" i="93"/>
  <c r="O50" i="93"/>
  <c r="N50" i="93"/>
  <c r="M50" i="93"/>
  <c r="L50" i="93"/>
  <c r="K49" i="93"/>
  <c r="K48" i="93"/>
  <c r="K47" i="93"/>
  <c r="K46" i="93"/>
  <c r="K50" i="93" s="1"/>
  <c r="K45" i="93"/>
  <c r="P44" i="93"/>
  <c r="O44" i="93"/>
  <c r="N44" i="93"/>
  <c r="M44" i="93"/>
  <c r="L44" i="93"/>
  <c r="K43" i="93"/>
  <c r="K42" i="93"/>
  <c r="K41" i="93"/>
  <c r="K40" i="93"/>
  <c r="K39" i="93"/>
  <c r="K44" i="93" s="1"/>
  <c r="P38" i="93"/>
  <c r="O38" i="93"/>
  <c r="N38" i="93"/>
  <c r="M38" i="93"/>
  <c r="L38" i="93"/>
  <c r="K37" i="93"/>
  <c r="K36" i="93"/>
  <c r="K35" i="93"/>
  <c r="K34" i="93"/>
  <c r="K33" i="93"/>
  <c r="K38" i="93" s="1"/>
  <c r="P32" i="93"/>
  <c r="O32" i="93"/>
  <c r="N32" i="93"/>
  <c r="M32" i="93"/>
  <c r="L32" i="93"/>
  <c r="K31" i="93"/>
  <c r="K30" i="93"/>
  <c r="K29" i="93"/>
  <c r="K28" i="93"/>
  <c r="K27" i="93"/>
  <c r="K32" i="93" s="1"/>
  <c r="P26" i="93"/>
  <c r="O26" i="93"/>
  <c r="N26" i="93"/>
  <c r="M26" i="93"/>
  <c r="L26" i="93"/>
  <c r="K25" i="93"/>
  <c r="K24" i="93"/>
  <c r="K23" i="93"/>
  <c r="K22" i="93"/>
  <c r="K21" i="93"/>
  <c r="K26" i="93" s="1"/>
  <c r="P20" i="93"/>
  <c r="P69" i="93" s="1"/>
  <c r="O20" i="93"/>
  <c r="O69" i="93" s="1"/>
  <c r="N20" i="93"/>
  <c r="N69" i="93" s="1"/>
  <c r="M20" i="93"/>
  <c r="M69" i="93" s="1"/>
  <c r="L20" i="93"/>
  <c r="L69" i="93" s="1"/>
  <c r="K19" i="93"/>
  <c r="K18" i="93"/>
  <c r="K17" i="93"/>
  <c r="K16" i="93"/>
  <c r="K15" i="93"/>
  <c r="K20" i="93" s="1"/>
  <c r="P13" i="93"/>
  <c r="O13" i="93"/>
  <c r="N13" i="93"/>
  <c r="M13" i="93"/>
  <c r="L13" i="93"/>
  <c r="P12" i="93"/>
  <c r="O12" i="93"/>
  <c r="N12" i="93"/>
  <c r="N543" i="93" s="1"/>
  <c r="M12" i="93"/>
  <c r="M543" i="93" s="1"/>
  <c r="L12" i="93"/>
  <c r="L543" i="93" s="1"/>
  <c r="P11" i="93"/>
  <c r="O11" i="93"/>
  <c r="N11" i="93"/>
  <c r="N539" i="93" s="1"/>
  <c r="M11" i="93"/>
  <c r="M539" i="93" s="1"/>
  <c r="L11" i="93"/>
  <c r="L539" i="93" s="1"/>
  <c r="P10" i="93"/>
  <c r="O10" i="93"/>
  <c r="N10" i="93"/>
  <c r="N541" i="93" s="1"/>
  <c r="M10" i="93"/>
  <c r="M541" i="93" s="1"/>
  <c r="L10" i="93"/>
  <c r="L541" i="93" s="1"/>
  <c r="P9" i="93"/>
  <c r="P14" i="93" s="1"/>
  <c r="O9" i="93"/>
  <c r="O14" i="93" s="1"/>
  <c r="N9" i="93"/>
  <c r="N14" i="93" s="1"/>
  <c r="M9" i="93"/>
  <c r="M540" i="93" s="1"/>
  <c r="L9" i="93"/>
  <c r="L14" i="93" s="1"/>
  <c r="N364" i="93" l="1"/>
  <c r="O365" i="93"/>
  <c r="O514" i="93" s="1"/>
  <c r="O515" i="93" s="1"/>
  <c r="O357" i="93"/>
  <c r="L533" i="93"/>
  <c r="L532" i="93"/>
  <c r="P533" i="93"/>
  <c r="P532" i="93"/>
  <c r="M247" i="93"/>
  <c r="K69" i="93"/>
  <c r="N247" i="93"/>
  <c r="K255" i="93"/>
  <c r="N532" i="93"/>
  <c r="N533" i="93"/>
  <c r="M532" i="93"/>
  <c r="M533" i="93"/>
  <c r="K246" i="93"/>
  <c r="O247" i="93"/>
  <c r="K351" i="93"/>
  <c r="K525" i="93"/>
  <c r="O533" i="93"/>
  <c r="O532" i="93"/>
  <c r="K9" i="93"/>
  <c r="K11" i="93"/>
  <c r="K539" i="93" s="1"/>
  <c r="K13" i="93"/>
  <c r="M14" i="93"/>
  <c r="K250" i="93"/>
  <c r="N540" i="93"/>
  <c r="K353" i="93"/>
  <c r="K10" i="93"/>
  <c r="K541" i="93" s="1"/>
  <c r="K12" i="93"/>
  <c r="K543" i="93" s="1"/>
  <c r="P365" i="93"/>
  <c r="P514" i="93" s="1"/>
  <c r="P515" i="93" s="1"/>
  <c r="L540" i="93"/>
  <c r="L544" i="93"/>
  <c r="K247" i="93" l="1"/>
  <c r="K533" i="93"/>
  <c r="K532" i="93"/>
  <c r="P536" i="93"/>
  <c r="P535" i="93" s="1"/>
  <c r="K14" i="93"/>
  <c r="K540" i="93"/>
  <c r="O536" i="93"/>
  <c r="O535" i="93" s="1"/>
  <c r="M364" i="93"/>
  <c r="N365" i="93"/>
  <c r="N514" i="93" s="1"/>
  <c r="N357" i="93"/>
  <c r="M365" i="93" l="1"/>
  <c r="M514" i="93" s="1"/>
  <c r="M357" i="93"/>
  <c r="L364" i="93"/>
  <c r="N359" i="93"/>
  <c r="N542" i="93"/>
  <c r="N545" i="93" s="1"/>
  <c r="N515" i="93"/>
  <c r="N536" i="93"/>
  <c r="N535" i="93" s="1"/>
  <c r="K364" i="93" l="1"/>
  <c r="K365" i="93" s="1"/>
  <c r="K514" i="93" s="1"/>
  <c r="L365" i="93"/>
  <c r="L514" i="93" s="1"/>
  <c r="L357" i="93"/>
  <c r="M359" i="93"/>
  <c r="M542" i="93"/>
  <c r="M545" i="93" s="1"/>
  <c r="M515" i="93"/>
  <c r="M536" i="93"/>
  <c r="M535" i="93" s="1"/>
  <c r="K357" i="93" l="1"/>
  <c r="K542" i="93" s="1"/>
  <c r="K545" i="93" s="1"/>
  <c r="L542" i="93"/>
  <c r="L545" i="93" s="1"/>
  <c r="L359" i="93"/>
  <c r="K359" i="93" s="1"/>
  <c r="L515" i="93"/>
  <c r="L536" i="93"/>
  <c r="L535" i="93" s="1"/>
  <c r="K515" i="93"/>
  <c r="K536" i="93"/>
  <c r="K535" i="93" s="1"/>
</calcChain>
</file>

<file path=xl/sharedStrings.xml><?xml version="1.0" encoding="utf-8"?>
<sst xmlns="http://schemas.openxmlformats.org/spreadsheetml/2006/main" count="1012" uniqueCount="224">
  <si>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</si>
  <si>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</si>
  <si>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</si>
  <si>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</si>
  <si>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</si>
  <si>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</si>
  <si>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Iš viso</t>
  </si>
  <si>
    <t>Išlaidoms</t>
  </si>
  <si>
    <t>Iš jų darbo užmokesčiui</t>
  </si>
  <si>
    <t>01</t>
  </si>
  <si>
    <t>Iš viso:</t>
  </si>
  <si>
    <t>02</t>
  </si>
  <si>
    <t>Iš viso uždaviniui: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</si>
  <si>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</si>
  <si>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</si>
  <si>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</si>
  <si>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</si>
  <si>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</si>
  <si>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</si>
  <si>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Rezultato, produkto kriterijaus</t>
  </si>
  <si>
    <t>Vykdytojo kodas</t>
  </si>
  <si>
    <t xml:space="preserve">                              Pavadinimas</t>
  </si>
  <si>
    <t>Panevėžio miesto savivaldybės administracija</t>
  </si>
  <si>
    <t>Centralizuotas vidaus audito skyrius</t>
  </si>
  <si>
    <t>Buhalterinės apskaitos skyrius</t>
  </si>
  <si>
    <t>Viešųjų pirkimų skyrius</t>
  </si>
  <si>
    <t>Civilinės metrikacijos skyrius</t>
  </si>
  <si>
    <t>Kultūros ir meno skyrius</t>
  </si>
  <si>
    <t>Priemonių vykdytojų kodų klasifikatorius</t>
  </si>
  <si>
    <t>pavadinimas</t>
  </si>
  <si>
    <t xml:space="preserve"> TIKSLŲ, UŽDAVINIŲ IR PRIEMONIŲ, PRIEMONIŲ IŠLAIDŲ  IR REZULTATO, PRODUKTO VERTINIMO KRITERIJŲ SUVESTINĖ</t>
  </si>
  <si>
    <t>SB</t>
  </si>
  <si>
    <t>288724610</t>
  </si>
  <si>
    <t>+</t>
  </si>
  <si>
    <t>Sporto skyrius</t>
  </si>
  <si>
    <t>Teritorijų planavimo ir architektūros skyrius</t>
  </si>
  <si>
    <t>Miesto plėtros skyrius</t>
  </si>
  <si>
    <t>E. plėtros skyrius</t>
  </si>
  <si>
    <t>Miesto infrastruktūros skyrius</t>
  </si>
  <si>
    <t>Teisės ir viešosios tvarkos skyrius</t>
  </si>
  <si>
    <t>Vidaus administravimo skyrius</t>
  </si>
  <si>
    <t>Komunikacijos skyrius</t>
  </si>
  <si>
    <t>Socialinių reikalų skyrius</t>
  </si>
  <si>
    <t>0;11</t>
  </si>
  <si>
    <t>VB</t>
  </si>
  <si>
    <t>Iš viso tikslui:</t>
  </si>
  <si>
    <r>
      <t xml:space="preserve">Savivaldybės biudžeto lėšos </t>
    </r>
    <r>
      <rPr>
        <b/>
        <sz val="9"/>
        <rFont val="Times New Roman"/>
        <family val="1"/>
      </rPr>
      <t>SB</t>
    </r>
  </si>
  <si>
    <r>
      <t xml:space="preserve">Paskolos lėšos </t>
    </r>
    <r>
      <rPr>
        <b/>
        <sz val="9"/>
        <rFont val="Times New Roman"/>
        <family val="1"/>
      </rPr>
      <t>P</t>
    </r>
  </si>
  <si>
    <r>
      <t xml:space="preserve">Europos Sąjungos paramos lėšos </t>
    </r>
    <r>
      <rPr>
        <b/>
        <sz val="9"/>
        <rFont val="Times New Roman"/>
        <family val="1"/>
      </rPr>
      <t>ES</t>
    </r>
  </si>
  <si>
    <r>
      <t xml:space="preserve">Kiti finansavimo šaltiniai </t>
    </r>
    <r>
      <rPr>
        <b/>
        <sz val="9"/>
        <rFont val="Times New Roman"/>
        <family val="1"/>
      </rPr>
      <t>Kt</t>
    </r>
  </si>
  <si>
    <t>0</t>
  </si>
  <si>
    <t>ES</t>
  </si>
  <si>
    <r>
      <t xml:space="preserve">Valstybės biudžeto specialiosios tikslinės dotacijos lėšos </t>
    </r>
    <r>
      <rPr>
        <b/>
        <sz val="9"/>
        <rFont val="Times New Roman"/>
        <family val="1"/>
      </rPr>
      <t>SB(VB)</t>
    </r>
  </si>
  <si>
    <t>INVESTICIJŲ PROJEKTŲ PROGRAMA (02)</t>
  </si>
  <si>
    <t xml:space="preserve">Turtui įsigyti </t>
  </si>
  <si>
    <t>Padidinti ekonomiškai aktyvių gyventojų skaičių, skatinant verslo kūrimąsi ir plėtrą ir didinant socialinę integraciją (ITVP)</t>
  </si>
  <si>
    <t>Padidinti investicinį Panevėžio miesto patrauklumą, pertvarkant (konvertuojant) ekonominį potencialą turinčias viešąsias erdves  ir sukuriant inžinerinę infrastruktūrą</t>
  </si>
  <si>
    <t>Įgyvendinti projektus skatinančius verslo plėtrą</t>
  </si>
  <si>
    <t>P</t>
  </si>
  <si>
    <t>Įgyvendinti projektą „Autobusų stoties teritorijos konversija, pritaikant ją komercinei ir bendruomenių veiklai“</t>
  </si>
  <si>
    <t>Parengtas techninis projektas</t>
  </si>
  <si>
    <t>Įgyvendintas projektas</t>
  </si>
  <si>
    <t>Įgyvendinti projektą „Autobusų stoties prieigų sutvarkymas"</t>
  </si>
  <si>
    <t>Įgyvendinti projektą „Panevėžio Senvagės teritorijos kompleksinis sutvarkymas“</t>
  </si>
  <si>
    <t>Įgyvendinti projektą „Teritorijos prie „Ekrano“ marių  konversija, pritaikant ją aktyviam poilsiui, užimtumui ir vietos verslo skatinimui“</t>
  </si>
  <si>
    <t>Įgyvendinti projektą „J. Janonio gatvės (nuo žiedo iki Vakarinės g.) prieigų sutvarkymas“</t>
  </si>
  <si>
    <t>11;0</t>
  </si>
  <si>
    <t>Įgyvendinti projektą „Elektronikos gatvės prieigų sutvarkymas“</t>
  </si>
  <si>
    <t>0;11;14</t>
  </si>
  <si>
    <t>Parengta paraiška</t>
  </si>
  <si>
    <t>Įgyvendinti projektą „Transformacija iš apleistų erdvių į išpuoselėtas“</t>
  </si>
  <si>
    <t>Padidinti gyventojų ekonominį aktyvumą ir socialinę įtrauktį, kuriant bendruomenei atviras erdves, prieinamas socialines paslaugas ir skatinant bendruomenių, viešųjų institucijų ir verslo sektoriaus bendradarbiavimą</t>
  </si>
  <si>
    <t>Įgyvendinti projektus skatinančius ekonominį aktyvumą ir socialinę įtrauktį</t>
  </si>
  <si>
    <t xml:space="preserve"> Įgyvendinti projektą „Laisvės aikštės ir jos prieigų  kompleksinis sutvarkymas“</t>
  </si>
  <si>
    <t>Įgyvendinti projektą „Nepriklausomybės aikštės ir jos prieigų sutvarkymas“</t>
  </si>
  <si>
    <t>Įgyvendinti projektą „Panevėžio miesto dailės galerijos aktualizavimas“</t>
  </si>
  <si>
    <t>Įgyvendinti projektą „Moigių namų pastatų komplekso modernizavimas ir pritaikymas visuomenės poreikiams“</t>
  </si>
  <si>
    <t>Įgyvendinti projektą „Regos centro „Linelis“ pastato vidaus patalpų ir ugdymo aplinkos modernizavimas“</t>
  </si>
  <si>
    <t xml:space="preserve"> Įgyvendinti projektą „VšĮ Šv. Juozapo globos namų infrastruktūros modernizavimas ir paslaugų plėtra įkuriant savarankiško gyvenimo namus“</t>
  </si>
  <si>
    <t>VšĮ „Panevėžio miesto greitosios medicinos pagalbos stotis“ infrastruktūros gerinimas</t>
  </si>
  <si>
    <t>Įgyvendinti projektą „Socialinio būsto plėtra“</t>
  </si>
  <si>
    <t>0;11;7</t>
  </si>
  <si>
    <t>Įgyvendinti projektą „VšĮ Panevėžio palaikomojo gydymo ir slaugos ligoninės (M. Tiškevičiaus g.6, Panevėžys) išorės kapitalinis remontas“</t>
  </si>
  <si>
    <t>Prisidėti prie BIVP (Bendruomenės inicijuota vietos plėtra) strategijos įgyvendinimo</t>
  </si>
  <si>
    <t>VVG strategijos administravimas</t>
  </si>
  <si>
    <t>0;6;14</t>
  </si>
  <si>
    <t xml:space="preserve"> Įgyvendinti projektą „Viešųjų erdvių prie Laisvės aikštės sutvarkymas“</t>
  </si>
  <si>
    <t>Įgyvendinti projektą „Sveikos gyvensenos skatinimas Panevėžio mieste“</t>
  </si>
  <si>
    <t>Įgyvendinti projektą „Pirminės sveikatos priežiūros veiklos efektyvumo didinimas Panevėžio mieste“</t>
  </si>
  <si>
    <t>Įgyvendinti projektą „Priemonių, gerinančių ambulatorinių sveikatos priežiūros paslaugų prieinamumą tuberkulioze sergantiems asmenims , įgyvendinimas Panevėžio mieste“</t>
  </si>
  <si>
    <t>Įgyvendinti projektą „Jaunimo, vaikų socialinė įtrauktis ir įgalinimas per socialinių paslaugų bei laisvalaikio veiklų efektyvumą Kuldigoje ir Panevėžyje“</t>
  </si>
  <si>
    <t>Įgyvendinti projektą „Tarpvalstybinė lojalumo programa kultūrai ir turizmui skatinti“</t>
  </si>
  <si>
    <t>Įgyvendinti projektą „Istorinio ir kultūrinio paveldo sklaida tarp kaimyninių šalių, pasitelkiant inovacijas muziejuose“</t>
  </si>
  <si>
    <t>Įgyvendinti projektą „Panevėžio bendruomeniniai šeimos namai“</t>
  </si>
  <si>
    <t>Pagerinti gyvenamosios aplinkos kokybę, siekiant prisitaikyti prie demografinių pokyčių (ITVP)</t>
  </si>
  <si>
    <t>Pagerinti miesto aplinkosauginę būklę</t>
  </si>
  <si>
    <t>Įgyvendinti projektus siekiant gerinti miesto aplinkosauginę būklę</t>
  </si>
  <si>
    <t>Įgyvendinti projektą „Kultūros ir poilsio parko modernizavimas, gerinant miesto gamtinę aplinką ir gyvenimo kokybę, skatinat lankytojų srautus, aktyvų laisvalaikį“</t>
  </si>
  <si>
    <t>Įgyvendinti projektą „Jaunimo sodo sutvarkymas“</t>
  </si>
  <si>
    <t xml:space="preserve"> Įgyvendinti projektą „Skaistakalnio parko ir jo prieigų sutvarkymas“</t>
  </si>
  <si>
    <t xml:space="preserve"> Įgyvendinti projektą „Kraštovaizdžio formavimas ir ekologinės būklės gerinimas Panevėžio mieste“</t>
  </si>
  <si>
    <t xml:space="preserve"> Įgyvendinti projektą „Oro kokybės valdymo planų parengimas ir taršos mažinimo priemonių įgyvendinimas“</t>
  </si>
  <si>
    <t>Darnaus judumo priemonių diegimas Panevėžio mieste</t>
  </si>
  <si>
    <t>Įgyvendinti projektą „Dviračių takų plėtra Panevėžyje (Nemuno g. dviračių tako (nuo Klaipėdos g. iki Ramygalos g.) rekonstrukcija ir trūkstamų atkarpų įrengimas)“</t>
  </si>
  <si>
    <t>Įgyvendinti projektą „Elektromobilių įkrovimo prieigų tinklo kūrimas Panevėžio mieste" (Elektros g., Laisvės a.,  Parko g., J. Tilvyčio g.)</t>
  </si>
  <si>
    <t xml:space="preserve"> Įgyvendinti projektą „Panevėžio A. Jakšto g. rekonstrukcija“</t>
  </si>
  <si>
    <t xml:space="preserve"> Įgyvendinti projektą „Nevėžio upės ir pakrančių sutvarkymas (atkarpa nuo Stoties g. tilto iki Nemuno g. tilto)“</t>
  </si>
  <si>
    <t>Įgyvendinti projektą „Ekologinio vandens turizmo Latvijoje ir Lietuvoje vystymas“</t>
  </si>
  <si>
    <t>VB(VIP)</t>
  </si>
  <si>
    <t>Paskatinti Panevėžio miesto gyvenamųjų rajonų fizinį ir  socialinį persitvarkymą</t>
  </si>
  <si>
    <t>Įgyvendinti projektus siekiant modernizuoti gyvenamąją aplinką ir viešąją infrastruktūrą</t>
  </si>
  <si>
    <t xml:space="preserve"> Įgyvendinti projektą „Komunalinių atliekų rūšiuojamojo surinkimo infrastruktūra“</t>
  </si>
  <si>
    <t>Įgyvendinti projektą „Lietaus vandens surinkimo, valymo ir nuotekų bei drenažo sistemų projektavimas, diegimas ir renovavimas“</t>
  </si>
  <si>
    <t>Įgyvendinti projektą „Neformaliojo švietimo infrastruktūros tobulinimas“</t>
  </si>
  <si>
    <t>Įgyvendinti projektą „Panevėžio „Vilties“ progimnazijos vidaus patalpų ir ugdymo aplinkos modernizavimas“</t>
  </si>
  <si>
    <t>Įgyvendinti projektą „Lopšelio - darželio „Rugelis“ vidaus patalpų ir ugdymo aplinkos modernizavimas“</t>
  </si>
  <si>
    <t>Įgyvendinti projektą „Lopšelio - darželio „Taika“ pastato modernizavimas, siekiant pagerinti pastato energetines savybes“ (FP)</t>
  </si>
  <si>
    <t>Įgyvendinti projektą „Lopšelio - darželio „Gintarėlis“ pastato modernizavimas, siekiant pagerinti pastato energetines savybes“ (FP)</t>
  </si>
  <si>
    <t xml:space="preserve">Įgyvendinti projektą „Vilties“ progimnazijos pastato modernizavimas, siekiant pagerinti pastato energetines savybes“ </t>
  </si>
  <si>
    <t>Įgyvendinti projektą  „Minties“ gimnazijos pastato modernizavimas, siekiant pagerinti pastato energetines savybes" (FP)</t>
  </si>
  <si>
    <t>Įgyvendinti projektą „Lopšelio - darželio „Voveraitė“ pastato modernizavimas, siekiant pagerinti pastato energetines savybes“ (FP)</t>
  </si>
  <si>
    <t>Įgyvendinti projektą „Panevėžio moksleivių namų pastato modernizavimas, siekiant pagerinti pastato energetines savybes“ (FP)</t>
  </si>
  <si>
    <t>Įgyvendinti projektą „Lopšelio - darželio „Draugystė“ pastato modernizavimas, siekiant pagerinti pastato energetines savybes“ (FP)</t>
  </si>
  <si>
    <t>Įgyvendinti projektą   „Saulėtekio“ progimnazijos pastato modernizavimas, siekiant pagerinti pastato energetines savybes“ (FP)</t>
  </si>
  <si>
    <t>Įgyvendinti projektą „ Lopšelio - darželio „Diemedis“ pastato modernizavimas, siekiant pagerinti pastato energetines savybes“ (FP)</t>
  </si>
  <si>
    <t>Įgyvendinti projektą „Lopšelio - darželio „Vaivorykštė“ pastato modernizavimas, siekiant pagerinti pastato energetines savybes“ (FP)</t>
  </si>
  <si>
    <t>Įgyvendinti projektą „Lopšelio - darželio „Nykštukas“ pastato modernizavimas, siekiant pagerinti pastato energetines savybes“ (FP)</t>
  </si>
  <si>
    <t>Įgyvendinti projektą „Panevėžio kūno kultūros ir sporto centro "Aukštaitija" sporto komplekso stadiono (A. Jakšto g.1, Panevėžys) rekonstravimas“</t>
  </si>
  <si>
    <t>0;11;</t>
  </si>
  <si>
    <t>Parengti dokumentus, reikalingus Europos Sąjungos fondų investicijoms gauti</t>
  </si>
  <si>
    <t>Administruoti investicijų projektus</t>
  </si>
  <si>
    <t>Įgyvendinti projektą  „Panevėžio Vytauto Žemkalnio gimnazijos pastato modernizavimas, pašalinant avarinės būklės požymius ir kitus pastato trūkumus "</t>
  </si>
  <si>
    <t>Įgyvendinti projektą  „Panevėžio Alfonso Lipniūno progimnazijos pastato modernizavimas, pašalinant avarinės būklės požymius ir kitus pastato trūkumus"</t>
  </si>
  <si>
    <t>Įgyvendinti projektą  „Panevėžio  „Žemynos" progimnazijos sporto aikštyno  rekonstravimas"</t>
  </si>
  <si>
    <t xml:space="preserve">Įgyvendinti projektą  „Panevėžio Minties gimnazijos pastato modernizavimas, pašalinant avarinės būklės požymius ir kitus pastato trūkumus" </t>
  </si>
  <si>
    <r>
      <t xml:space="preserve">Įstaigų uždirbtos pajamos </t>
    </r>
    <r>
      <rPr>
        <b/>
        <sz val="9"/>
        <rFont val="Times New Roman"/>
        <family val="1"/>
      </rPr>
      <t xml:space="preserve">SP </t>
    </r>
    <r>
      <rPr>
        <sz val="9"/>
        <rFont val="Times New Roman"/>
        <family val="1"/>
      </rPr>
      <t>(pajamos už paslaugas)</t>
    </r>
  </si>
  <si>
    <t>8</t>
  </si>
  <si>
    <t>Parengti investicijų projektai/ kiti dokumentai (vnt.)</t>
  </si>
  <si>
    <t>Įgyvendinti projektą „Panevėžio miesto ir Panevėžio rajono turizmo informacinės infrastruktūros plėtra“</t>
  </si>
  <si>
    <t>Įgyvendinti projektą „Bike sharing“ sistemos diegimas ir dviračių statymo vietų įrengimas“</t>
  </si>
  <si>
    <t>Įgyvendinti projektą „Alfonso Lipniūno“ progimnazijos pastato modernizavimas, siekiant pagerinti pastato energetines savybes“ (FP)</t>
  </si>
  <si>
    <t xml:space="preserve">Įgyvendinti projektą  „Panevėžio Šaltinio progimnazijos pastato (Kniaudiškių g.67, Panevėžys) sutvarkymas, pašalinant avarinės būklės požymius" </t>
  </si>
  <si>
    <t>Įgyvendinti projektą „Miesto viešojo transporto  priemonių parko atnaujinimas Panevėžio mieste“</t>
  </si>
  <si>
    <t xml:space="preserve">Panevėžio „Raimundo Sargūno sporto gimnazijos aikštyno atnaujinimas" </t>
  </si>
  <si>
    <t>2021 metai</t>
  </si>
  <si>
    <t>Institucinės globos pertvarka Panevėžio mieste</t>
  </si>
  <si>
    <t>Įgyvendinti projektą „Kempingo prie Ekrano marių įkūrimas“</t>
  </si>
  <si>
    <t>Įgyvendinti projektą „Poeto J. Čerkeso-Besparnio sodybos sutvarkymas“ (I etapas)</t>
  </si>
  <si>
    <t xml:space="preserve">Sutvarkytos viešosios erdvės prie Laisvės aikštės (m²) </t>
  </si>
  <si>
    <t>Įsigyti ekologiški autobusai (vnt.)</t>
  </si>
  <si>
    <t>Įgyvendinti projektą „Lengvosios atletikos maniežo  pastato modernizavimas, Liepų al. 4, Panevėžys“</t>
  </si>
  <si>
    <t>Įgyvendinti projektą „Lyčių lygybės kraštovaizdis –  tvarus ir skirtingus poreikius atitinkantis miestų plėtros metodas“</t>
  </si>
  <si>
    <t xml:space="preserve">Įgyvendinti projektą  „Panevėžio Šaltinio progimnazijos pastato (Kniaudiškių g.67, Panevėžys) modernizavimas" </t>
  </si>
  <si>
    <t>Įgyvendinti projektą „Intelektinės transporto sistemos diegimas Panevėžio mieste“</t>
  </si>
  <si>
    <t>Įgyvendinti projektą „Paslaugų ir asmenų aptarnavimo kokybės gerinimas Panevėžio miesto ir Panevėžio rajono savivaldybėse“</t>
  </si>
  <si>
    <t>2022 metai</t>
  </si>
  <si>
    <t>2022 metų išlaidų projektas, tūkst.Eur.</t>
  </si>
  <si>
    <t>Įgyvendinti projektą „Stasio Eidrigevičiaus menų centro įkūrimas modernizuojant viešąją kultūros infrastruktūrą"</t>
  </si>
  <si>
    <t>Įgyvendinti projektą „WiFi4EU Panevėžio mieste“</t>
  </si>
  <si>
    <t xml:space="preserve">ES </t>
  </si>
  <si>
    <t>Investicijų projektų skyrius</t>
  </si>
  <si>
    <t>Strateginio planavimo ir finansų skyrius</t>
  </si>
  <si>
    <t>Švietimo skyrius</t>
  </si>
  <si>
    <t xml:space="preserve"> 0</t>
  </si>
  <si>
    <t>Rekonstruotas Autobusų stoties pastatas</t>
  </si>
  <si>
    <t>0;15</t>
  </si>
  <si>
    <t>0,15</t>
  </si>
  <si>
    <t>0;14;15</t>
  </si>
  <si>
    <t>Įgyvendinti projektą „Viešųjų erdvių prie Panevėžio bendruomenių rūmų  sutvarkymas“</t>
  </si>
  <si>
    <t>0;7;15</t>
  </si>
  <si>
    <t xml:space="preserve">0;14;15
 </t>
  </si>
  <si>
    <t>0;8;15</t>
  </si>
  <si>
    <t>0;9;15</t>
  </si>
  <si>
    <t>0;15,17</t>
  </si>
  <si>
    <t>2887224610</t>
  </si>
  <si>
    <t>0;11;15</t>
  </si>
  <si>
    <t>0;7;8;15</t>
  </si>
  <si>
    <t>0;4;15</t>
  </si>
  <si>
    <t>0;7;10;15</t>
  </si>
  <si>
    <t>Sutvarkyta teritorija prie Ekrano marių</t>
  </si>
  <si>
    <t xml:space="preserve">Sutvarkytos J. Janonio gatvės prieigos </t>
  </si>
  <si>
    <t>Sutvarkytos Elektronikos gatvės prieigos</t>
  </si>
  <si>
    <t xml:space="preserve">Sutvarkyta Nepriklausomybės aikštė ir jos prieigos </t>
  </si>
  <si>
    <t>Sutvarkytas Jaunimo sodas</t>
  </si>
  <si>
    <t>Sutvarkytas Skaistakalnio parkas ir jo prieigos</t>
  </si>
  <si>
    <t>Asignavimai biudžetiniams 2021 metams, tūkst.Eur.</t>
  </si>
  <si>
    <t>2023 metai</t>
  </si>
  <si>
    <t>Asignavimų poreikis biudžetiniams 2021 metams, tūkst.Eur</t>
  </si>
  <si>
    <t>Kurti tvarią socialinę ir ekonominę kultūros vertę Panevėžyje</t>
  </si>
  <si>
    <t>Užtikrinti Panevėžio miesto savivaldybės kultūros įstaigų veiklos kokybės ir paslaugų prieinamumo gerinimą</t>
  </si>
  <si>
    <t>2023 metų išlaidų projektas, tūkst.Eur.</t>
  </si>
  <si>
    <t>L</t>
  </si>
  <si>
    <t>Įgyvendinti projektą „Susiekimo su Panevėžio LEZ gerinimas, modernizuojant J. Janonio g. - Vakarinės g. - Pramonės g. sankryžą“</t>
  </si>
  <si>
    <t xml:space="preserve">Pagerinta miesto kultūros objektų infrastruktūra  </t>
  </si>
  <si>
    <t>Kultūros paslaugų prieinamumo ir patrauklumo didinimas, modernizuojant kultūros įstaigų infrastruktūrą ir pritaikant daugiafunkcinėms ir daugiakultūrinėms paskirties paslaugoms</t>
  </si>
  <si>
    <t>0;14</t>
  </si>
  <si>
    <t xml:space="preserve">Įgyvendinti projektą „Mokyklų aprūpinimas gamtos ir technologinių mokslų priemonėmis“  </t>
  </si>
  <si>
    <r>
      <t xml:space="preserve">Likutis </t>
    </r>
    <r>
      <rPr>
        <b/>
        <sz val="9"/>
        <rFont val="Times New Roman"/>
        <family val="1"/>
      </rPr>
      <t>L</t>
    </r>
  </si>
  <si>
    <t>Planas</t>
  </si>
  <si>
    <t xml:space="preserve">Sutvarkytos Autobusų stoties prieigos </t>
  </si>
  <si>
    <t>Įgyvendinti projektą "Vienijantis kūrybiškumo centras - Pragiedrulių sodyba" („Poeto J. Čerkeso-Besparnio sodybos sutvarkymas“, (II etapas))</t>
  </si>
  <si>
    <t>Įgyvendintas projektas (I etapas)</t>
  </si>
  <si>
    <t>Įgyvendinti projektą „Panevėžio miesto gatvių apšvietimo modernizavimas“</t>
  </si>
  <si>
    <t>Modernizuotas gatvių apšvietimas</t>
  </si>
  <si>
    <t>Įgyvendinti projektą „Dviračių tako nuo Vakarinės g.link Berčiūnų gyvenvietės modernizavimas“</t>
  </si>
  <si>
    <t>0;7;6</t>
  </si>
  <si>
    <t>Modernizuoti Panevėžio miesto kultūros įstaigų objektai (vnt.)</t>
  </si>
  <si>
    <r>
      <rPr>
        <sz val="10"/>
        <rFont val="Times New Roman"/>
        <family val="1"/>
        <charset val="186"/>
      </rPr>
      <t>Įgyvendinti projektą „Erdvės žmonėms“</t>
    </r>
    <r>
      <rPr>
        <sz val="10"/>
        <color rgb="FF0000FF"/>
        <rFont val="Times New Roman"/>
        <family val="1"/>
      </rPr>
      <t xml:space="preserve"> </t>
    </r>
  </si>
  <si>
    <r>
      <rPr>
        <sz val="9"/>
        <rFont val="Times New Roman"/>
        <family val="1"/>
      </rPr>
      <t>Likutis</t>
    </r>
    <r>
      <rPr>
        <b/>
        <sz val="9"/>
        <rFont val="Times New Roman"/>
        <family val="1"/>
      </rPr>
      <t xml:space="preserve"> L</t>
    </r>
  </si>
  <si>
    <t xml:space="preserve">Vykdyti investicijų projektus, naudojant bankų paskolos, savivaldybės biudžeto ir likučio lėšas </t>
  </si>
  <si>
    <t>Iš viso programai be likučio</t>
  </si>
  <si>
    <t xml:space="preserve">Kompleksiškai sutvarkyta Senvagės teritorija </t>
  </si>
  <si>
    <t xml:space="preserve">Sutvarkyta Laisvės aikštė ir jos prieigos  </t>
  </si>
  <si>
    <t>Sutvarkytos erdvės prie Bendruomenių rūmų</t>
  </si>
  <si>
    <t>Įgyvendinti projektą "Panevėžio miesto ikimokyklinio ir mokyklinio ugdymo įstaigų sveikatos kabinetų aprūpinimas metodinėmis priemonėmis"</t>
  </si>
  <si>
    <t xml:space="preserve">Sutvarkyta Nevėžio upės pakrantė </t>
  </si>
  <si>
    <t xml:space="preserve">Įgyvendinti projektą  „Panevėžio daugiafunkcinio sporto ir sveikatingumo komplekso "Aukštaitija" rekonstravimas A.Jakšto g.1 Panevėžio mieste" </t>
  </si>
  <si>
    <t>Įgyvendinti projektą „Panevėžio bendruomenių rūmų renovacija, modernizuojant viešąją kultūros infrastruktūrą, I etapas“</t>
  </si>
  <si>
    <t>0;8;12</t>
  </si>
  <si>
    <t>Tikslo kodas</t>
  </si>
  <si>
    <t>Panevėžio sporto centras</t>
  </si>
  <si>
    <t>PATVIRTINTA
Panevėžio miesto savivaldybės tarybos
2021 m. kovo     d. sprendimu Nr.</t>
  </si>
  <si>
    <t>288724610; 304929400</t>
  </si>
  <si>
    <r>
      <t xml:space="preserve">Valstybės lėšos kapitalo investicijoms </t>
    </r>
    <r>
      <rPr>
        <b/>
        <sz val="9"/>
        <rFont val="Times New Roman"/>
        <family val="1"/>
      </rPr>
      <t>VKI (VB)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</si>
</sst>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0.0"/>
    <numFmt numFmtId="166" formatCode="0.000"/>
  </numFmts>
  <fonts count="45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7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  <charset val="186"/>
    </font>
    <font>
      <b/>
      <sz val="9"/>
      <name val="Arial"/>
      <family val="2"/>
    </font>
    <font>
      <sz val="9"/>
      <name val="Arial"/>
      <family val="2"/>
    </font>
    <font>
      <sz val="9"/>
      <name val="Times New Roman"/>
      <family val="1"/>
      <charset val="186"/>
    </font>
    <font>
      <sz val="8"/>
      <color rgb="FFFF0000"/>
      <name val="Times New Roman"/>
      <family val="1"/>
    </font>
    <font>
      <sz val="10"/>
      <name val="Times NewRoman"/>
      <charset val="186"/>
    </font>
    <font>
      <b/>
      <sz val="8"/>
      <name val="Times New Roman"/>
      <family val="1"/>
      <charset val="186"/>
    </font>
    <font>
      <sz val="10"/>
      <color rgb="FFFF0000"/>
      <name val="Times New Roman"/>
      <family val="1"/>
    </font>
    <font>
      <sz val="10"/>
      <color rgb="FF0070C0"/>
      <name val="Times New Roman"/>
      <family val="1"/>
    </font>
    <font>
      <sz val="8"/>
      <color rgb="FF0070C0"/>
      <name val="Times New Roman"/>
      <family val="1"/>
    </font>
    <font>
      <sz val="10"/>
      <color rgb="FFFF0000"/>
      <name val="Arial"/>
      <family val="2"/>
    </font>
    <font>
      <b/>
      <sz val="8"/>
      <color rgb="FF0070C0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b/>
      <sz val="9"/>
      <name val="Times"/>
      <family val="1"/>
    </font>
    <font>
      <sz val="9"/>
      <color rgb="FF0000FF"/>
      <name val="Times New Roman"/>
      <family val="1"/>
    </font>
    <font>
      <sz val="10"/>
      <color theme="5"/>
      <name val="Times New Roman"/>
      <family val="1"/>
    </font>
    <font>
      <sz val="10"/>
      <color rgb="FF0000FF"/>
      <name val="Times New Roman"/>
      <family val="1"/>
      <charset val="186"/>
    </font>
    <font>
      <sz val="10"/>
      <color rgb="FF0000FF"/>
      <name val="Times New Roman"/>
      <family val="1"/>
    </font>
    <font>
      <b/>
      <sz val="8"/>
      <color rgb="FF0000FF"/>
      <name val="Times New Roman"/>
      <family val="1"/>
      <charset val="186"/>
    </font>
    <font>
      <sz val="8"/>
      <color rgb="FF0000CC"/>
      <name val="Times New Roman"/>
      <family val="1"/>
    </font>
    <font>
      <sz val="9"/>
      <color rgb="FF0000CC"/>
      <name val="Arial"/>
      <family val="2"/>
      <charset val="186"/>
    </font>
    <font>
      <b/>
      <sz val="8"/>
      <color rgb="FFCC0066"/>
      <name val="Times New Roman"/>
      <family val="1"/>
      <charset val="186"/>
    </font>
    <font>
      <sz val="8"/>
      <color rgb="FF0070C0"/>
      <name val="Times New Roman"/>
      <family val="1"/>
      <charset val="186"/>
    </font>
    <font>
      <sz val="8"/>
      <color rgb="FF7030A0"/>
      <name val="Times New Roman"/>
      <family val="1"/>
      <charset val="186"/>
    </font>
    <font>
      <b/>
      <sz val="8"/>
      <color rgb="FFFF0000"/>
      <name val="Times New Roman"/>
      <family val="1"/>
      <charset val="186"/>
    </font>
    <font>
      <sz val="8"/>
      <color rgb="FFCC047B"/>
      <name val="Times New Roman"/>
      <family val="1"/>
    </font>
    <font>
      <sz val="8"/>
      <color rgb="FFCC047B"/>
      <name val="Times New Roman"/>
      <family val="1"/>
      <charset val="186"/>
    </font>
  </fonts>
  <fills count="2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9CCFF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3">
    <xf numFmtId="0" fontId="0" fillId="0" borderId="0"/>
    <xf numFmtId="0" fontId="12" fillId="0" borderId="0"/>
    <xf numFmtId="0" fontId="10" fillId="0" borderId="0"/>
    <xf numFmtId="0" fontId="4" fillId="0" borderId="0"/>
    <xf numFmtId="0" fontId="13" fillId="0" borderId="0"/>
    <xf numFmtId="0" fontId="7" fillId="0" borderId="0"/>
    <xf numFmtId="164" fontId="13" fillId="0" borderId="0" applyFont="0" applyFill="0" applyBorder="0" applyAlignment="0" applyProtection="0"/>
    <xf numFmtId="0" fontId="7" fillId="0" borderId="0"/>
    <xf numFmtId="9" fontId="14" fillId="0" borderId="0" applyFont="0" applyFill="0" applyBorder="0" applyAlignment="0" applyProtection="0"/>
    <xf numFmtId="0" fontId="14" fillId="0" borderId="0"/>
    <xf numFmtId="164" fontId="1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709">
    <xf numFmtId="0" fontId="0" fillId="0" borderId="0" xfId="0"/>
    <xf numFmtId="0" fontId="9" fillId="0" borderId="49" xfId="0" applyFont="1" applyBorder="1" applyAlignment="1">
      <alignment horizontal="center" vertical="top" wrapText="1"/>
    </xf>
    <xf numFmtId="0" fontId="9" fillId="0" borderId="24" xfId="0" applyFont="1" applyBorder="1" applyAlignment="1">
      <alignment vertical="top" wrapText="1"/>
    </xf>
    <xf numFmtId="0" fontId="9" fillId="0" borderId="18" xfId="0" applyFont="1" applyBorder="1" applyAlignment="1">
      <alignment horizontal="center" vertical="top" wrapText="1"/>
    </xf>
    <xf numFmtId="0" fontId="8" fillId="0" borderId="47" xfId="0" applyFont="1" applyBorder="1" applyAlignment="1">
      <alignment vertical="top" wrapText="1"/>
    </xf>
    <xf numFmtId="0" fontId="9" fillId="0" borderId="42" xfId="0" applyFont="1" applyBorder="1" applyAlignment="1">
      <alignment horizontal="center" vertical="top" wrapText="1"/>
    </xf>
    <xf numFmtId="0" fontId="8" fillId="0" borderId="45" xfId="0" applyFont="1" applyBorder="1" applyAlignment="1">
      <alignment vertical="top" wrapText="1"/>
    </xf>
    <xf numFmtId="0" fontId="9" fillId="0" borderId="50" xfId="0" applyFont="1" applyBorder="1" applyAlignment="1">
      <alignment horizontal="center" vertical="top" wrapText="1"/>
    </xf>
    <xf numFmtId="0" fontId="8" fillId="0" borderId="75" xfId="0" applyFont="1" applyBorder="1" applyAlignment="1">
      <alignment vertical="top" wrapText="1"/>
    </xf>
    <xf numFmtId="0" fontId="22" fillId="0" borderId="0" xfId="0" applyFont="1" applyFill="1" applyBorder="1" applyAlignment="1">
      <alignment vertical="top"/>
    </xf>
    <xf numFmtId="0" fontId="6" fillId="0" borderId="47" xfId="0" applyFont="1" applyFill="1" applyBorder="1" applyAlignment="1">
      <alignment horizontal="center" vertical="top"/>
    </xf>
    <xf numFmtId="165" fontId="5" fillId="4" borderId="63" xfId="0" applyNumberFormat="1" applyFont="1" applyFill="1" applyBorder="1" applyAlignment="1">
      <alignment horizontal="center" vertical="top"/>
    </xf>
    <xf numFmtId="0" fontId="9" fillId="0" borderId="0" xfId="0" applyNumberFormat="1" applyFont="1" applyFill="1" applyBorder="1" applyAlignment="1">
      <alignment vertical="top"/>
    </xf>
    <xf numFmtId="0" fontId="9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 textRotation="90"/>
    </xf>
    <xf numFmtId="0" fontId="2" fillId="0" borderId="2" xfId="0" applyFont="1" applyFill="1" applyBorder="1" applyAlignment="1">
      <alignment horizontal="center" vertical="center" textRotation="90"/>
    </xf>
    <xf numFmtId="49" fontId="5" fillId="6" borderId="4" xfId="0" applyNumberFormat="1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left" vertical="top"/>
    </xf>
    <xf numFmtId="0" fontId="6" fillId="0" borderId="66" xfId="0" applyNumberFormat="1" applyFont="1" applyFill="1" applyBorder="1" applyAlignment="1">
      <alignment horizontal="center" vertical="top"/>
    </xf>
    <xf numFmtId="0" fontId="2" fillId="0" borderId="35" xfId="0" applyFont="1" applyFill="1" applyBorder="1" applyAlignment="1">
      <alignment vertical="top"/>
    </xf>
    <xf numFmtId="0" fontId="6" fillId="0" borderId="27" xfId="0" applyNumberFormat="1" applyFont="1" applyFill="1" applyBorder="1" applyAlignment="1">
      <alignment horizontal="center" vertical="top"/>
    </xf>
    <xf numFmtId="0" fontId="6" fillId="0" borderId="51" xfId="0" applyFont="1" applyFill="1" applyBorder="1" applyAlignment="1">
      <alignment horizontal="center" vertical="top"/>
    </xf>
    <xf numFmtId="0" fontId="10" fillId="0" borderId="51" xfId="0" applyFont="1" applyFill="1" applyBorder="1" applyAlignment="1">
      <alignment horizontal="left" vertical="top"/>
    </xf>
    <xf numFmtId="0" fontId="6" fillId="0" borderId="59" xfId="0" applyNumberFormat="1" applyFont="1" applyFill="1" applyBorder="1" applyAlignment="1">
      <alignment horizontal="center" vertical="top"/>
    </xf>
    <xf numFmtId="0" fontId="2" fillId="0" borderId="7" xfId="0" applyFont="1" applyFill="1" applyBorder="1" applyAlignment="1">
      <alignment vertical="top"/>
    </xf>
    <xf numFmtId="0" fontId="6" fillId="0" borderId="20" xfId="0" applyNumberFormat="1" applyFont="1" applyFill="1" applyBorder="1" applyAlignment="1">
      <alignment horizontal="center" vertical="top"/>
    </xf>
    <xf numFmtId="9" fontId="6" fillId="0" borderId="59" xfId="0" applyNumberFormat="1" applyFont="1" applyFill="1" applyBorder="1" applyAlignment="1">
      <alignment horizontal="center" vertical="top"/>
    </xf>
    <xf numFmtId="9" fontId="6" fillId="0" borderId="20" xfId="0" applyNumberFormat="1" applyFont="1" applyFill="1" applyBorder="1" applyAlignment="1">
      <alignment horizontal="center" vertical="top"/>
    </xf>
    <xf numFmtId="0" fontId="17" fillId="7" borderId="48" xfId="0" applyFont="1" applyFill="1" applyBorder="1" applyAlignment="1">
      <alignment horizontal="center" vertical="top"/>
    </xf>
    <xf numFmtId="0" fontId="10" fillId="0" borderId="44" xfId="0" applyFont="1" applyFill="1" applyBorder="1" applyAlignment="1">
      <alignment horizontal="left" vertical="top"/>
    </xf>
    <xf numFmtId="9" fontId="6" fillId="0" borderId="44" xfId="0" applyNumberFormat="1" applyFont="1" applyFill="1" applyBorder="1" applyAlignment="1">
      <alignment horizontal="center" vertical="top"/>
    </xf>
    <xf numFmtId="0" fontId="2" fillId="0" borderId="40" xfId="0" applyFont="1" applyFill="1" applyBorder="1" applyAlignment="1">
      <alignment vertical="top"/>
    </xf>
    <xf numFmtId="9" fontId="6" fillId="0" borderId="31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4" fillId="0" borderId="52" xfId="0" applyFont="1" applyFill="1" applyBorder="1" applyAlignment="1">
      <alignment horizontal="left" vertical="top"/>
    </xf>
    <xf numFmtId="0" fontId="10" fillId="0" borderId="54" xfId="0" applyFont="1" applyFill="1" applyBorder="1" applyAlignment="1">
      <alignment horizontal="left" vertical="top"/>
    </xf>
    <xf numFmtId="0" fontId="6" fillId="0" borderId="44" xfId="0" applyNumberFormat="1" applyFont="1" applyFill="1" applyBorder="1" applyAlignment="1">
      <alignment horizontal="center" vertical="top"/>
    </xf>
    <xf numFmtId="0" fontId="6" fillId="0" borderId="31" xfId="0" applyNumberFormat="1" applyFont="1" applyFill="1" applyBorder="1" applyAlignment="1">
      <alignment horizontal="center" vertical="top"/>
    </xf>
    <xf numFmtId="0" fontId="6" fillId="0" borderId="35" xfId="0" applyFont="1" applyFill="1" applyBorder="1" applyAlignment="1">
      <alignment horizontal="center" vertical="top" wrapText="1"/>
    </xf>
    <xf numFmtId="0" fontId="6" fillId="0" borderId="59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23" fillId="0" borderId="42" xfId="0" applyFont="1" applyFill="1" applyBorder="1" applyAlignment="1">
      <alignment horizontal="left" vertical="center" wrapText="1"/>
    </xf>
    <xf numFmtId="0" fontId="6" fillId="0" borderId="44" xfId="0" applyFont="1" applyFill="1" applyBorder="1" applyAlignment="1">
      <alignment horizontal="center" vertical="top" wrapText="1"/>
    </xf>
    <xf numFmtId="0" fontId="6" fillId="0" borderId="40" xfId="0" applyFont="1" applyFill="1" applyBorder="1" applyAlignment="1">
      <alignment horizontal="center" vertical="top" wrapText="1"/>
    </xf>
    <xf numFmtId="0" fontId="6" fillId="0" borderId="34" xfId="0" applyNumberFormat="1" applyFont="1" applyFill="1" applyBorder="1" applyAlignment="1">
      <alignment horizontal="center" vertical="top"/>
    </xf>
    <xf numFmtId="0" fontId="6" fillId="0" borderId="26" xfId="0" applyNumberFormat="1" applyFont="1" applyFill="1" applyBorder="1" applyAlignment="1">
      <alignment horizontal="center" vertical="top"/>
    </xf>
    <xf numFmtId="0" fontId="6" fillId="0" borderId="75" xfId="0" applyNumberFormat="1" applyFont="1" applyFill="1" applyBorder="1" applyAlignment="1">
      <alignment horizontal="center" vertical="top"/>
    </xf>
    <xf numFmtId="0" fontId="4" fillId="0" borderId="51" xfId="0" applyFont="1" applyFill="1" applyBorder="1" applyAlignment="1">
      <alignment horizontal="left" vertical="top"/>
    </xf>
    <xf numFmtId="0" fontId="6" fillId="0" borderId="6" xfId="0" applyNumberFormat="1" applyFont="1" applyFill="1" applyBorder="1" applyAlignment="1">
      <alignment horizontal="center" vertical="top"/>
    </xf>
    <xf numFmtId="0" fontId="6" fillId="0" borderId="19" xfId="0" applyNumberFormat="1" applyFont="1" applyFill="1" applyBorder="1" applyAlignment="1">
      <alignment horizontal="center" vertical="top"/>
    </xf>
    <xf numFmtId="0" fontId="6" fillId="0" borderId="47" xfId="0" applyNumberFormat="1" applyFont="1" applyFill="1" applyBorder="1" applyAlignment="1">
      <alignment horizontal="center" vertical="top"/>
    </xf>
    <xf numFmtId="0" fontId="4" fillId="0" borderId="42" xfId="0" applyFont="1" applyFill="1" applyBorder="1" applyAlignment="1">
      <alignment vertical="top" wrapText="1"/>
    </xf>
    <xf numFmtId="9" fontId="6" fillId="0" borderId="39" xfId="0" applyNumberFormat="1" applyFont="1" applyFill="1" applyBorder="1" applyAlignment="1">
      <alignment horizontal="center" vertical="top"/>
    </xf>
    <xf numFmtId="9" fontId="6" fillId="0" borderId="30" xfId="0" applyNumberFormat="1" applyFont="1" applyFill="1" applyBorder="1" applyAlignment="1">
      <alignment horizontal="center" vertical="top"/>
    </xf>
    <xf numFmtId="9" fontId="6" fillId="0" borderId="45" xfId="0" applyNumberFormat="1" applyFont="1" applyFill="1" applyBorder="1" applyAlignment="1">
      <alignment horizontal="center" vertical="top"/>
    </xf>
    <xf numFmtId="0" fontId="4" fillId="0" borderId="6" xfId="0" applyNumberFormat="1" applyFont="1" applyFill="1" applyBorder="1" applyAlignment="1">
      <alignment horizontal="center" vertical="top"/>
    </xf>
    <xf numFmtId="0" fontId="4" fillId="0" borderId="19" xfId="0" applyNumberFormat="1" applyFont="1" applyFill="1" applyBorder="1" applyAlignment="1">
      <alignment horizontal="center" vertical="top"/>
    </xf>
    <xf numFmtId="0" fontId="4" fillId="0" borderId="47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10" fillId="0" borderId="42" xfId="0" applyFont="1" applyFill="1" applyBorder="1" applyAlignment="1">
      <alignment horizontal="left" vertical="top" wrapText="1"/>
    </xf>
    <xf numFmtId="9" fontId="6" fillId="0" borderId="6" xfId="0" applyNumberFormat="1" applyFont="1" applyFill="1" applyBorder="1" applyAlignment="1">
      <alignment horizontal="center" vertical="top"/>
    </xf>
    <xf numFmtId="9" fontId="6" fillId="0" borderId="19" xfId="0" applyNumberFormat="1" applyFont="1" applyFill="1" applyBorder="1" applyAlignment="1">
      <alignment horizontal="center" vertical="top"/>
    </xf>
    <xf numFmtId="0" fontId="4" fillId="0" borderId="54" xfId="0" applyFont="1" applyFill="1" applyBorder="1" applyAlignment="1">
      <alignment horizontal="left" vertical="top"/>
    </xf>
    <xf numFmtId="0" fontId="4" fillId="0" borderId="43" xfId="0" applyFont="1" applyFill="1" applyBorder="1" applyAlignment="1">
      <alignment horizontal="left" vertical="top"/>
    </xf>
    <xf numFmtId="49" fontId="5" fillId="6" borderId="22" xfId="0" applyNumberFormat="1" applyFont="1" applyFill="1" applyBorder="1" applyAlignment="1">
      <alignment horizontal="center" vertical="top"/>
    </xf>
    <xf numFmtId="0" fontId="6" fillId="6" borderId="23" xfId="0" applyFont="1" applyFill="1" applyBorder="1" applyAlignment="1">
      <alignment vertical="top" wrapText="1"/>
    </xf>
    <xf numFmtId="0" fontId="2" fillId="6" borderId="43" xfId="0" applyFont="1" applyFill="1" applyBorder="1" applyAlignment="1">
      <alignment horizontal="center" vertical="top" wrapText="1"/>
    </xf>
    <xf numFmtId="0" fontId="2" fillId="6" borderId="45" xfId="0" applyFont="1" applyFill="1" applyBorder="1" applyAlignment="1">
      <alignment horizontal="center" vertical="top" wrapText="1"/>
    </xf>
    <xf numFmtId="0" fontId="4" fillId="0" borderId="68" xfId="0" applyFont="1" applyFill="1" applyBorder="1" applyAlignment="1">
      <alignment horizontal="left" vertical="top"/>
    </xf>
    <xf numFmtId="0" fontId="6" fillId="0" borderId="35" xfId="0" applyNumberFormat="1" applyFont="1" applyFill="1" applyBorder="1" applyAlignment="1">
      <alignment horizontal="center" vertical="top"/>
    </xf>
    <xf numFmtId="0" fontId="6" fillId="0" borderId="7" xfId="0" applyNumberFormat="1" applyFont="1" applyFill="1" applyBorder="1" applyAlignment="1">
      <alignment horizontal="center" vertical="top"/>
    </xf>
    <xf numFmtId="9" fontId="6" fillId="0" borderId="7" xfId="0" applyNumberFormat="1" applyFont="1" applyFill="1" applyBorder="1" applyAlignment="1">
      <alignment horizontal="center" vertical="top"/>
    </xf>
    <xf numFmtId="9" fontId="6" fillId="0" borderId="40" xfId="0" applyNumberFormat="1" applyFont="1" applyFill="1" applyBorder="1" applyAlignment="1">
      <alignment horizontal="center" vertical="top"/>
    </xf>
    <xf numFmtId="0" fontId="4" fillId="0" borderId="66" xfId="0" applyFont="1" applyFill="1" applyBorder="1" applyAlignment="1">
      <alignment horizontal="left" vertical="top"/>
    </xf>
    <xf numFmtId="0" fontId="7" fillId="0" borderId="59" xfId="0" applyFont="1" applyFill="1" applyBorder="1" applyAlignment="1">
      <alignment horizontal="left" vertical="top"/>
    </xf>
    <xf numFmtId="0" fontId="2" fillId="5" borderId="23" xfId="0" applyFont="1" applyFill="1" applyBorder="1" applyAlignment="1">
      <alignment vertical="top"/>
    </xf>
    <xf numFmtId="0" fontId="2" fillId="5" borderId="24" xfId="0" applyFont="1" applyFill="1" applyBorder="1" applyAlignment="1">
      <alignment vertical="top"/>
    </xf>
    <xf numFmtId="9" fontId="6" fillId="0" borderId="15" xfId="0" applyNumberFormat="1" applyFont="1" applyFill="1" applyBorder="1" applyAlignment="1">
      <alignment horizontal="center" vertical="top"/>
    </xf>
    <xf numFmtId="9" fontId="6" fillId="0" borderId="14" xfId="0" applyNumberFormat="1" applyFont="1" applyFill="1" applyBorder="1" applyAlignment="1">
      <alignment horizontal="center" vertical="top"/>
    </xf>
    <xf numFmtId="9" fontId="6" fillId="0" borderId="16" xfId="0" applyNumberFormat="1" applyFont="1" applyFill="1" applyBorder="1" applyAlignment="1">
      <alignment horizontal="center" vertical="top"/>
    </xf>
    <xf numFmtId="9" fontId="6" fillId="0" borderId="71" xfId="0" applyNumberFormat="1" applyFont="1" applyFill="1" applyBorder="1" applyAlignment="1">
      <alignment horizontal="center" vertical="top"/>
    </xf>
    <xf numFmtId="9" fontId="6" fillId="0" borderId="36" xfId="0" applyNumberFormat="1" applyFont="1" applyFill="1" applyBorder="1" applyAlignment="1">
      <alignment horizontal="center" vertical="top"/>
    </xf>
    <xf numFmtId="9" fontId="6" fillId="0" borderId="74" xfId="0" applyNumberFormat="1" applyFont="1" applyFill="1" applyBorder="1" applyAlignment="1">
      <alignment horizontal="center" vertical="top"/>
    </xf>
    <xf numFmtId="0" fontId="6" fillId="8" borderId="51" xfId="0" applyFont="1" applyFill="1" applyBorder="1" applyAlignment="1">
      <alignment horizontal="center" vertical="top"/>
    </xf>
    <xf numFmtId="9" fontId="6" fillId="0" borderId="61" xfId="0" applyNumberFormat="1" applyFont="1" applyFill="1" applyBorder="1" applyAlignment="1">
      <alignment horizontal="center" vertical="top"/>
    </xf>
    <xf numFmtId="9" fontId="6" fillId="0" borderId="57" xfId="0" applyNumberFormat="1" applyFont="1" applyFill="1" applyBorder="1" applyAlignment="1">
      <alignment horizontal="center" vertical="top"/>
    </xf>
    <xf numFmtId="9" fontId="6" fillId="0" borderId="56" xfId="0" applyNumberFormat="1" applyFont="1" applyFill="1" applyBorder="1" applyAlignment="1">
      <alignment horizontal="center" vertical="top"/>
    </xf>
    <xf numFmtId="49" fontId="5" fillId="6" borderId="35" xfId="0" applyNumberFormat="1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left" vertical="top" wrapText="1"/>
    </xf>
    <xf numFmtId="9" fontId="6" fillId="0" borderId="46" xfId="0" applyNumberFormat="1" applyFont="1" applyFill="1" applyBorder="1" applyAlignment="1">
      <alignment horizontal="center" vertical="top"/>
    </xf>
    <xf numFmtId="0" fontId="4" fillId="0" borderId="55" xfId="0" applyFont="1" applyFill="1" applyBorder="1" applyAlignment="1">
      <alignment horizontal="left" vertical="top" wrapText="1"/>
    </xf>
    <xf numFmtId="9" fontId="6" fillId="0" borderId="64" xfId="0" applyNumberFormat="1" applyFont="1" applyFill="1" applyBorder="1" applyAlignment="1">
      <alignment horizontal="center" vertical="top"/>
    </xf>
    <xf numFmtId="0" fontId="4" fillId="0" borderId="51" xfId="0" applyFont="1" applyFill="1" applyBorder="1" applyAlignment="1">
      <alignment horizontal="left" vertical="top" wrapText="1"/>
    </xf>
    <xf numFmtId="9" fontId="6" fillId="0" borderId="69" xfId="0" applyNumberFormat="1" applyFont="1" applyFill="1" applyBorder="1" applyAlignment="1">
      <alignment horizontal="center" vertical="top"/>
    </xf>
    <xf numFmtId="49" fontId="5" fillId="6" borderId="40" xfId="0" applyNumberFormat="1" applyFont="1" applyFill="1" applyBorder="1" applyAlignment="1">
      <alignment horizontal="center" vertical="top"/>
    </xf>
    <xf numFmtId="0" fontId="2" fillId="6" borderId="23" xfId="0" applyFont="1" applyFill="1" applyBorder="1" applyAlignment="1">
      <alignment horizontal="center" vertical="top" wrapText="1"/>
    </xf>
    <xf numFmtId="0" fontId="2" fillId="6" borderId="24" xfId="0" applyFont="1" applyFill="1" applyBorder="1" applyAlignment="1">
      <alignment horizontal="center" vertical="top" wrapText="1"/>
    </xf>
    <xf numFmtId="0" fontId="2" fillId="0" borderId="54" xfId="0" applyFont="1" applyFill="1" applyBorder="1" applyAlignment="1">
      <alignment vertical="top"/>
    </xf>
    <xf numFmtId="0" fontId="2" fillId="0" borderId="6" xfId="0" applyFont="1" applyFill="1" applyBorder="1" applyAlignment="1">
      <alignment vertical="top"/>
    </xf>
    <xf numFmtId="0" fontId="2" fillId="0" borderId="67" xfId="0" applyFont="1" applyFill="1" applyBorder="1" applyAlignment="1">
      <alignment vertical="top"/>
    </xf>
    <xf numFmtId="0" fontId="18" fillId="0" borderId="0" xfId="0" applyFont="1" applyFill="1" applyBorder="1" applyAlignment="1">
      <alignment vertical="top"/>
    </xf>
    <xf numFmtId="0" fontId="4" fillId="0" borderId="28" xfId="0" applyFont="1" applyFill="1" applyBorder="1" applyAlignment="1">
      <alignment horizontal="left" vertical="top"/>
    </xf>
    <xf numFmtId="0" fontId="4" fillId="0" borderId="41" xfId="0" applyFont="1" applyFill="1" applyBorder="1" applyAlignment="1">
      <alignment horizontal="left" vertical="top"/>
    </xf>
    <xf numFmtId="0" fontId="4" fillId="0" borderId="65" xfId="0" applyFont="1" applyFill="1" applyBorder="1" applyAlignment="1">
      <alignment horizontal="left" vertical="top"/>
    </xf>
    <xf numFmtId="0" fontId="2" fillId="6" borderId="24" xfId="0" applyFont="1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0" fontId="14" fillId="0" borderId="0" xfId="0" applyFont="1"/>
    <xf numFmtId="0" fontId="6" fillId="0" borderId="47" xfId="0" applyFont="1" applyBorder="1" applyAlignment="1">
      <alignment horizontal="center" vertical="top"/>
    </xf>
    <xf numFmtId="0" fontId="4" fillId="0" borderId="53" xfId="0" applyFont="1" applyFill="1" applyBorder="1" applyAlignment="1">
      <alignment horizontal="left" vertical="top"/>
    </xf>
    <xf numFmtId="0" fontId="0" fillId="0" borderId="0" xfId="0"/>
    <xf numFmtId="49" fontId="4" fillId="0" borderId="0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center" vertical="top"/>
    </xf>
    <xf numFmtId="49" fontId="5" fillId="3" borderId="4" xfId="0" applyNumberFormat="1" applyFont="1" applyFill="1" applyBorder="1" applyAlignment="1">
      <alignment horizontal="center" vertical="top"/>
    </xf>
    <xf numFmtId="0" fontId="6" fillId="0" borderId="46" xfId="0" applyFont="1" applyFill="1" applyBorder="1" applyAlignment="1">
      <alignment horizontal="center" vertical="top"/>
    </xf>
    <xf numFmtId="0" fontId="17" fillId="4" borderId="48" xfId="0" applyFont="1" applyFill="1" applyBorder="1" applyAlignment="1">
      <alignment horizontal="center" vertical="top"/>
    </xf>
    <xf numFmtId="165" fontId="5" fillId="4" borderId="1" xfId="0" applyNumberFormat="1" applyFont="1" applyFill="1" applyBorder="1" applyAlignment="1">
      <alignment horizontal="center" vertical="top"/>
    </xf>
    <xf numFmtId="165" fontId="5" fillId="4" borderId="12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center" vertical="top" wrapText="1"/>
    </xf>
    <xf numFmtId="0" fontId="14" fillId="0" borderId="44" xfId="0" applyFont="1" applyBorder="1"/>
    <xf numFmtId="165" fontId="6" fillId="0" borderId="25" xfId="0" applyNumberFormat="1" applyFont="1" applyBorder="1" applyAlignment="1">
      <alignment horizontal="center" vertical="top"/>
    </xf>
    <xf numFmtId="0" fontId="5" fillId="0" borderId="46" xfId="0" applyFont="1" applyFill="1" applyBorder="1" applyAlignment="1">
      <alignment horizontal="center" vertical="top"/>
    </xf>
    <xf numFmtId="0" fontId="5" fillId="0" borderId="51" xfId="0" applyFont="1" applyFill="1" applyBorder="1" applyAlignment="1">
      <alignment horizontal="center" vertical="top"/>
    </xf>
    <xf numFmtId="165" fontId="6" fillId="0" borderId="14" xfId="0" applyNumberFormat="1" applyFont="1" applyBorder="1" applyAlignment="1">
      <alignment horizontal="center" vertical="top"/>
    </xf>
    <xf numFmtId="2" fontId="5" fillId="7" borderId="13" xfId="0" applyNumberFormat="1" applyFont="1" applyFill="1" applyBorder="1" applyAlignment="1">
      <alignment horizontal="center" vertical="top"/>
    </xf>
    <xf numFmtId="2" fontId="5" fillId="7" borderId="1" xfId="0" applyNumberFormat="1" applyFont="1" applyFill="1" applyBorder="1" applyAlignment="1">
      <alignment horizontal="center" vertical="top"/>
    </xf>
    <xf numFmtId="2" fontId="5" fillId="7" borderId="29" xfId="0" applyNumberFormat="1" applyFont="1" applyFill="1" applyBorder="1" applyAlignment="1">
      <alignment horizontal="center" vertical="top"/>
    </xf>
    <xf numFmtId="2" fontId="5" fillId="7" borderId="2" xfId="0" applyNumberFormat="1" applyFont="1" applyFill="1" applyBorder="1" applyAlignment="1">
      <alignment horizontal="center" vertical="top"/>
    </xf>
    <xf numFmtId="2" fontId="5" fillId="7" borderId="21" xfId="0" applyNumberFormat="1" applyFont="1" applyFill="1" applyBorder="1" applyAlignment="1">
      <alignment horizontal="center" vertical="top"/>
    </xf>
    <xf numFmtId="2" fontId="5" fillId="7" borderId="12" xfId="0" applyNumberFormat="1" applyFont="1" applyFill="1" applyBorder="1" applyAlignment="1">
      <alignment horizontal="center" vertical="top"/>
    </xf>
    <xf numFmtId="2" fontId="6" fillId="0" borderId="61" xfId="0" applyNumberFormat="1" applyFont="1" applyFill="1" applyBorder="1" applyAlignment="1">
      <alignment horizontal="center" vertical="top"/>
    </xf>
    <xf numFmtId="2" fontId="6" fillId="0" borderId="57" xfId="0" applyNumberFormat="1" applyFont="1" applyFill="1" applyBorder="1" applyAlignment="1">
      <alignment horizontal="center" vertical="top"/>
    </xf>
    <xf numFmtId="2" fontId="6" fillId="0" borderId="78" xfId="0" applyNumberFormat="1" applyFont="1" applyFill="1" applyBorder="1" applyAlignment="1">
      <alignment horizontal="center" vertical="top"/>
    </xf>
    <xf numFmtId="2" fontId="6" fillId="0" borderId="56" xfId="0" applyNumberFormat="1" applyFont="1" applyFill="1" applyBorder="1" applyAlignment="1">
      <alignment horizontal="center" vertical="top"/>
    </xf>
    <xf numFmtId="2" fontId="6" fillId="0" borderId="51" xfId="0" applyNumberFormat="1" applyFont="1" applyFill="1" applyBorder="1" applyAlignment="1">
      <alignment horizontal="center" vertical="top"/>
    </xf>
    <xf numFmtId="2" fontId="6" fillId="0" borderId="14" xfId="0" applyNumberFormat="1" applyFont="1" applyFill="1" applyBorder="1" applyAlignment="1">
      <alignment horizontal="center" vertical="top"/>
    </xf>
    <xf numFmtId="2" fontId="6" fillId="0" borderId="76" xfId="0" applyNumberFormat="1" applyFont="1" applyFill="1" applyBorder="1" applyAlignment="1">
      <alignment horizontal="center" vertical="top"/>
    </xf>
    <xf numFmtId="2" fontId="6" fillId="0" borderId="16" xfId="0" applyNumberFormat="1" applyFont="1" applyFill="1" applyBorder="1" applyAlignment="1">
      <alignment horizontal="center" vertical="top"/>
    </xf>
    <xf numFmtId="2" fontId="6" fillId="8" borderId="17" xfId="0" applyNumberFormat="1" applyFont="1" applyFill="1" applyBorder="1" applyAlignment="1">
      <alignment horizontal="center" vertical="top"/>
    </xf>
    <xf numFmtId="2" fontId="6" fillId="0" borderId="5" xfId="0" applyNumberFormat="1" applyFont="1" applyFill="1" applyBorder="1" applyAlignment="1">
      <alignment horizontal="center" vertical="top"/>
    </xf>
    <xf numFmtId="2" fontId="6" fillId="8" borderId="62" xfId="0" applyNumberFormat="1" applyFont="1" applyFill="1" applyBorder="1" applyAlignment="1">
      <alignment horizontal="center" vertical="top"/>
    </xf>
    <xf numFmtId="2" fontId="6" fillId="0" borderId="15" xfId="0" applyNumberFormat="1" applyFont="1" applyFill="1" applyBorder="1" applyAlignment="1">
      <alignment horizontal="center" vertical="top"/>
    </xf>
    <xf numFmtId="2" fontId="5" fillId="0" borderId="76" xfId="0" applyNumberFormat="1" applyFont="1" applyFill="1" applyBorder="1" applyAlignment="1">
      <alignment horizontal="center" vertical="top"/>
    </xf>
    <xf numFmtId="2" fontId="5" fillId="0" borderId="78" xfId="0" applyNumberFormat="1" applyFont="1" applyFill="1" applyBorder="1" applyAlignment="1">
      <alignment horizontal="center" vertical="top"/>
    </xf>
    <xf numFmtId="2" fontId="5" fillId="0" borderId="57" xfId="0" applyNumberFormat="1" applyFont="1" applyFill="1" applyBorder="1" applyAlignment="1">
      <alignment horizontal="center" vertical="top"/>
    </xf>
    <xf numFmtId="2" fontId="5" fillId="0" borderId="56" xfId="0" applyNumberFormat="1" applyFont="1" applyFill="1" applyBorder="1" applyAlignment="1">
      <alignment horizontal="center" vertical="top"/>
    </xf>
    <xf numFmtId="2" fontId="6" fillId="0" borderId="6" xfId="0" applyNumberFormat="1" applyFont="1" applyFill="1" applyBorder="1" applyAlignment="1">
      <alignment horizontal="center" vertical="top"/>
    </xf>
    <xf numFmtId="2" fontId="5" fillId="0" borderId="19" xfId="0" applyNumberFormat="1" applyFont="1" applyFill="1" applyBorder="1" applyAlignment="1">
      <alignment horizontal="center" vertical="top"/>
    </xf>
    <xf numFmtId="2" fontId="5" fillId="0" borderId="28" xfId="0" applyNumberFormat="1" applyFont="1" applyFill="1" applyBorder="1" applyAlignment="1">
      <alignment horizontal="center" vertical="top"/>
    </xf>
    <xf numFmtId="2" fontId="5" fillId="0" borderId="20" xfId="0" applyNumberFormat="1" applyFont="1" applyFill="1" applyBorder="1" applyAlignment="1">
      <alignment horizontal="center" vertical="top"/>
    </xf>
    <xf numFmtId="2" fontId="6" fillId="8" borderId="0" xfId="0" applyNumberFormat="1" applyFont="1" applyFill="1" applyBorder="1" applyAlignment="1">
      <alignment horizontal="center" vertical="top"/>
    </xf>
    <xf numFmtId="2" fontId="6" fillId="0" borderId="18" xfId="0" applyNumberFormat="1" applyFont="1" applyFill="1" applyBorder="1" applyAlignment="1">
      <alignment horizontal="center" vertical="top"/>
    </xf>
    <xf numFmtId="2" fontId="6" fillId="0" borderId="71" xfId="0" applyNumberFormat="1" applyFont="1" applyFill="1" applyBorder="1" applyAlignment="1">
      <alignment horizontal="center" vertical="top"/>
    </xf>
    <xf numFmtId="2" fontId="6" fillId="8" borderId="58" xfId="0" applyNumberFormat="1" applyFont="1" applyFill="1" applyBorder="1" applyAlignment="1">
      <alignment horizontal="center" vertical="top"/>
    </xf>
    <xf numFmtId="2" fontId="5" fillId="6" borderId="3" xfId="0" applyNumberFormat="1" applyFont="1" applyFill="1" applyBorder="1" applyAlignment="1">
      <alignment horizontal="center" vertical="center"/>
    </xf>
    <xf numFmtId="2" fontId="6" fillId="0" borderId="52" xfId="0" applyNumberFormat="1" applyFont="1" applyFill="1" applyBorder="1" applyAlignment="1">
      <alignment horizontal="center" vertical="top"/>
    </xf>
    <xf numFmtId="2" fontId="6" fillId="0" borderId="54" xfId="0" applyNumberFormat="1" applyFont="1" applyFill="1" applyBorder="1" applyAlignment="1">
      <alignment horizontal="center" vertical="top"/>
    </xf>
    <xf numFmtId="2" fontId="6" fillId="0" borderId="59" xfId="0" applyNumberFormat="1" applyFont="1" applyFill="1" applyBorder="1" applyAlignment="1">
      <alignment horizontal="center" vertical="top"/>
    </xf>
    <xf numFmtId="2" fontId="5" fillId="7" borderId="32" xfId="0" applyNumberFormat="1" applyFont="1" applyFill="1" applyBorder="1" applyAlignment="1">
      <alignment horizontal="center" vertical="top"/>
    </xf>
    <xf numFmtId="0" fontId="4" fillId="0" borderId="44" xfId="0" applyFont="1" applyFill="1" applyBorder="1" applyAlignment="1">
      <alignment horizontal="left" vertical="top"/>
    </xf>
    <xf numFmtId="0" fontId="4" fillId="0" borderId="44" xfId="0" applyFont="1" applyFill="1" applyBorder="1" applyAlignment="1">
      <alignment horizontal="left" vertical="center"/>
    </xf>
    <xf numFmtId="2" fontId="5" fillId="7" borderId="53" xfId="0" applyNumberFormat="1" applyFont="1" applyFill="1" applyBorder="1" applyAlignment="1">
      <alignment horizontal="center" vertical="top"/>
    </xf>
    <xf numFmtId="2" fontId="21" fillId="0" borderId="57" xfId="0" applyNumberFormat="1" applyFont="1" applyFill="1" applyBorder="1" applyAlignment="1">
      <alignment horizontal="center" vertical="top"/>
    </xf>
    <xf numFmtId="0" fontId="21" fillId="0" borderId="66" xfId="0" applyFont="1" applyFill="1" applyBorder="1" applyAlignment="1">
      <alignment horizontal="left" vertical="top"/>
    </xf>
    <xf numFmtId="0" fontId="10" fillId="0" borderId="59" xfId="0" applyFont="1" applyFill="1" applyBorder="1" applyAlignment="1">
      <alignment horizontal="left" vertical="top"/>
    </xf>
    <xf numFmtId="2" fontId="6" fillId="0" borderId="19" xfId="0" applyNumberFormat="1" applyFont="1" applyFill="1" applyBorder="1" applyAlignment="1">
      <alignment horizontal="center" vertical="top"/>
    </xf>
    <xf numFmtId="2" fontId="6" fillId="0" borderId="20" xfId="0" applyNumberFormat="1" applyFont="1" applyFill="1" applyBorder="1" applyAlignment="1">
      <alignment horizontal="center" vertical="top"/>
    </xf>
    <xf numFmtId="2" fontId="6" fillId="0" borderId="28" xfId="0" applyNumberFormat="1" applyFont="1" applyFill="1" applyBorder="1" applyAlignment="1">
      <alignment horizontal="center" vertical="top"/>
    </xf>
    <xf numFmtId="2" fontId="5" fillId="5" borderId="3" xfId="0" applyNumberFormat="1" applyFont="1" applyFill="1" applyBorder="1" applyAlignment="1">
      <alignment horizontal="center" vertical="top"/>
    </xf>
    <xf numFmtId="2" fontId="6" fillId="8" borderId="15" xfId="0" applyNumberFormat="1" applyFont="1" applyFill="1" applyBorder="1" applyAlignment="1">
      <alignment horizontal="center" vertical="top"/>
    </xf>
    <xf numFmtId="2" fontId="5" fillId="8" borderId="76" xfId="0" applyNumberFormat="1" applyFont="1" applyFill="1" applyBorder="1" applyAlignment="1">
      <alignment horizontal="center" vertical="top"/>
    </xf>
    <xf numFmtId="2" fontId="6" fillId="8" borderId="71" xfId="0" applyNumberFormat="1" applyFont="1" applyFill="1" applyBorder="1" applyAlignment="1">
      <alignment horizontal="center" vertical="top"/>
    </xf>
    <xf numFmtId="2" fontId="6" fillId="8" borderId="61" xfId="0" applyNumberFormat="1" applyFont="1" applyFill="1" applyBorder="1" applyAlignment="1">
      <alignment horizontal="center" vertical="top"/>
    </xf>
    <xf numFmtId="2" fontId="5" fillId="8" borderId="78" xfId="0" applyNumberFormat="1" applyFont="1" applyFill="1" applyBorder="1" applyAlignment="1">
      <alignment horizontal="center" vertical="top"/>
    </xf>
    <xf numFmtId="2" fontId="5" fillId="7" borderId="39" xfId="0" applyNumberFormat="1" applyFont="1" applyFill="1" applyBorder="1" applyAlignment="1">
      <alignment horizontal="center" vertical="top"/>
    </xf>
    <xf numFmtId="2" fontId="5" fillId="8" borderId="61" xfId="0" applyNumberFormat="1" applyFont="1" applyFill="1" applyBorder="1" applyAlignment="1">
      <alignment horizontal="center" vertical="top"/>
    </xf>
    <xf numFmtId="2" fontId="5" fillId="6" borderId="3" xfId="0" applyNumberFormat="1" applyFont="1" applyFill="1" applyBorder="1" applyAlignment="1">
      <alignment horizontal="center" vertical="top"/>
    </xf>
    <xf numFmtId="2" fontId="6" fillId="9" borderId="54" xfId="0" applyNumberFormat="1" applyFont="1" applyFill="1" applyBorder="1" applyAlignment="1">
      <alignment horizontal="center" vertical="top"/>
    </xf>
    <xf numFmtId="0" fontId="4" fillId="0" borderId="42" xfId="0" applyFont="1" applyFill="1" applyBorder="1" applyAlignment="1">
      <alignment horizontal="left" vertical="top" wrapText="1"/>
    </xf>
    <xf numFmtId="0" fontId="4" fillId="0" borderId="43" xfId="0" applyFont="1" applyFill="1" applyBorder="1" applyAlignment="1">
      <alignment horizontal="left" vertical="top" wrapText="1"/>
    </xf>
    <xf numFmtId="2" fontId="2" fillId="0" borderId="0" xfId="0" applyNumberFormat="1" applyFont="1" applyFill="1" applyBorder="1" applyAlignment="1">
      <alignment vertical="top"/>
    </xf>
    <xf numFmtId="2" fontId="6" fillId="9" borderId="59" xfId="0" applyNumberFormat="1" applyFont="1" applyFill="1" applyBorder="1" applyAlignment="1">
      <alignment horizontal="center" vertical="top"/>
    </xf>
    <xf numFmtId="165" fontId="24" fillId="0" borderId="0" xfId="0" applyNumberFormat="1" applyFont="1" applyFill="1" applyBorder="1" applyAlignment="1">
      <alignment vertical="top"/>
    </xf>
    <xf numFmtId="0" fontId="24" fillId="0" borderId="0" xfId="0" applyFont="1" applyFill="1" applyBorder="1" applyAlignment="1">
      <alignment vertical="top"/>
    </xf>
    <xf numFmtId="0" fontId="6" fillId="9" borderId="49" xfId="0" applyFont="1" applyFill="1" applyBorder="1" applyAlignment="1">
      <alignment horizontal="left" vertical="top" wrapText="1"/>
    </xf>
    <xf numFmtId="0" fontId="22" fillId="0" borderId="0" xfId="0" applyFont="1" applyFill="1" applyBorder="1" applyAlignment="1">
      <alignment horizontal="left" vertical="top"/>
    </xf>
    <xf numFmtId="0" fontId="6" fillId="0" borderId="43" xfId="0" applyFont="1" applyFill="1" applyBorder="1" applyAlignment="1">
      <alignment horizontal="left" vertical="top" wrapText="1"/>
    </xf>
    <xf numFmtId="49" fontId="2" fillId="0" borderId="50" xfId="0" applyNumberFormat="1" applyFont="1" applyFill="1" applyBorder="1" applyAlignment="1">
      <alignment horizontal="center" vertical="top"/>
    </xf>
    <xf numFmtId="49" fontId="2" fillId="0" borderId="42" xfId="0" applyNumberFormat="1" applyFont="1" applyFill="1" applyBorder="1" applyAlignment="1">
      <alignment horizontal="center" vertical="top"/>
    </xf>
    <xf numFmtId="0" fontId="4" fillId="0" borderId="52" xfId="0" applyFont="1" applyFill="1" applyBorder="1" applyAlignment="1">
      <alignment horizontal="left" vertical="top" wrapText="1"/>
    </xf>
    <xf numFmtId="0" fontId="21" fillId="0" borderId="44" xfId="0" applyFont="1" applyFill="1" applyBorder="1" applyAlignment="1">
      <alignment horizontal="left" vertical="top"/>
    </xf>
    <xf numFmtId="0" fontId="10" fillId="0" borderId="43" xfId="0" applyFont="1" applyFill="1" applyBorder="1" applyAlignment="1">
      <alignment horizontal="left" vertical="top"/>
    </xf>
    <xf numFmtId="0" fontId="4" fillId="0" borderId="51" xfId="0" applyFont="1" applyBorder="1"/>
    <xf numFmtId="49" fontId="2" fillId="0" borderId="67" xfId="0" applyNumberFormat="1" applyFont="1" applyFill="1" applyBorder="1" applyAlignment="1">
      <alignment horizontal="center" vertical="top"/>
    </xf>
    <xf numFmtId="0" fontId="2" fillId="8" borderId="5" xfId="0" applyFont="1" applyFill="1" applyBorder="1" applyAlignment="1">
      <alignment horizontal="center" vertical="top"/>
    </xf>
    <xf numFmtId="2" fontId="6" fillId="8" borderId="76" xfId="0" applyNumberFormat="1" applyFont="1" applyFill="1" applyBorder="1" applyAlignment="1">
      <alignment horizontal="center" vertical="top"/>
    </xf>
    <xf numFmtId="49" fontId="2" fillId="0" borderId="0" xfId="0" applyNumberFormat="1" applyFont="1" applyFill="1" applyBorder="1" applyAlignment="1">
      <alignment horizontal="center" vertical="top"/>
    </xf>
    <xf numFmtId="0" fontId="2" fillId="8" borderId="55" xfId="0" applyFont="1" applyFill="1" applyBorder="1" applyAlignment="1">
      <alignment horizontal="center" vertical="top"/>
    </xf>
    <xf numFmtId="2" fontId="6" fillId="8" borderId="37" xfId="0" applyNumberFormat="1" applyFont="1" applyFill="1" applyBorder="1" applyAlignment="1">
      <alignment horizontal="center" vertical="top"/>
    </xf>
    <xf numFmtId="2" fontId="6" fillId="8" borderId="78" xfId="0" applyNumberFormat="1" applyFont="1" applyFill="1" applyBorder="1" applyAlignment="1">
      <alignment horizontal="center" vertical="top"/>
    </xf>
    <xf numFmtId="49" fontId="2" fillId="0" borderId="43" xfId="0" applyNumberFormat="1" applyFont="1" applyFill="1" applyBorder="1" applyAlignment="1">
      <alignment horizontal="center" vertical="top"/>
    </xf>
    <xf numFmtId="0" fontId="2" fillId="7" borderId="42" xfId="0" applyFont="1" applyFill="1" applyBorder="1" applyAlignment="1">
      <alignment horizontal="center" vertical="top"/>
    </xf>
    <xf numFmtId="0" fontId="6" fillId="0" borderId="14" xfId="0" applyNumberFormat="1" applyFont="1" applyFill="1" applyBorder="1" applyAlignment="1">
      <alignment horizontal="center" vertical="top"/>
    </xf>
    <xf numFmtId="49" fontId="2" fillId="8" borderId="18" xfId="0" applyNumberFormat="1" applyFont="1" applyFill="1" applyBorder="1" applyAlignment="1">
      <alignment horizontal="center" vertical="top"/>
    </xf>
    <xf numFmtId="0" fontId="21" fillId="8" borderId="5" xfId="0" applyFont="1" applyFill="1" applyBorder="1" applyAlignment="1">
      <alignment horizontal="center" vertical="top"/>
    </xf>
    <xf numFmtId="2" fontId="5" fillId="8" borderId="15" xfId="0" applyNumberFormat="1" applyFont="1" applyFill="1" applyBorder="1" applyAlignment="1">
      <alignment horizontal="center" vertical="top"/>
    </xf>
    <xf numFmtId="2" fontId="5" fillId="8" borderId="14" xfId="0" applyNumberFormat="1" applyFont="1" applyFill="1" applyBorder="1" applyAlignment="1">
      <alignment horizontal="center" vertical="top"/>
    </xf>
    <xf numFmtId="2" fontId="5" fillId="8" borderId="16" xfId="0" applyNumberFormat="1" applyFont="1" applyFill="1" applyBorder="1" applyAlignment="1">
      <alignment horizontal="center" vertical="top"/>
    </xf>
    <xf numFmtId="9" fontId="6" fillId="0" borderId="34" xfId="0" applyNumberFormat="1" applyFont="1" applyFill="1" applyBorder="1" applyAlignment="1">
      <alignment horizontal="center" vertical="top"/>
    </xf>
    <xf numFmtId="9" fontId="6" fillId="0" borderId="26" xfId="0" applyNumberFormat="1" applyFont="1" applyFill="1" applyBorder="1" applyAlignment="1">
      <alignment horizontal="center" vertical="top"/>
    </xf>
    <xf numFmtId="9" fontId="6" fillId="0" borderId="27" xfId="0" applyNumberFormat="1" applyFont="1" applyFill="1" applyBorder="1" applyAlignment="1">
      <alignment horizontal="center" vertical="top"/>
    </xf>
    <xf numFmtId="0" fontId="14" fillId="0" borderId="51" xfId="0" applyFont="1" applyFill="1" applyBorder="1" applyAlignment="1">
      <alignment horizontal="center" vertical="top"/>
    </xf>
    <xf numFmtId="2" fontId="5" fillId="8" borderId="57" xfId="0" applyNumberFormat="1" applyFont="1" applyFill="1" applyBorder="1" applyAlignment="1">
      <alignment horizontal="center" vertical="top"/>
    </xf>
    <xf numFmtId="2" fontId="5" fillId="8" borderId="56" xfId="0" applyNumberFormat="1" applyFont="1" applyFill="1" applyBorder="1" applyAlignment="1">
      <alignment horizontal="center" vertical="top"/>
    </xf>
    <xf numFmtId="0" fontId="4" fillId="0" borderId="62" xfId="0" applyFont="1" applyFill="1" applyBorder="1" applyAlignment="1">
      <alignment horizontal="left" vertical="top"/>
    </xf>
    <xf numFmtId="0" fontId="29" fillId="0" borderId="0" xfId="0" applyFont="1" applyFill="1" applyBorder="1" applyAlignment="1">
      <alignment vertical="top"/>
    </xf>
    <xf numFmtId="49" fontId="26" fillId="0" borderId="0" xfId="0" applyNumberFormat="1" applyFont="1" applyFill="1" applyBorder="1" applyAlignment="1">
      <alignment horizontal="right" vertical="top"/>
    </xf>
    <xf numFmtId="0" fontId="17" fillId="0" borderId="0" xfId="0" applyFont="1" applyFill="1" applyBorder="1" applyAlignment="1">
      <alignment vertical="top"/>
    </xf>
    <xf numFmtId="2" fontId="17" fillId="0" borderId="0" xfId="0" applyNumberFormat="1" applyFont="1" applyFill="1" applyBorder="1" applyAlignment="1">
      <alignment vertical="top"/>
    </xf>
    <xf numFmtId="2" fontId="24" fillId="0" borderId="0" xfId="0" applyNumberFormat="1" applyFont="1" applyFill="1" applyBorder="1" applyAlignment="1">
      <alignment vertical="top"/>
    </xf>
    <xf numFmtId="0" fontId="10" fillId="0" borderId="52" xfId="0" applyFont="1" applyFill="1" applyBorder="1" applyAlignment="1">
      <alignment horizontal="left" vertical="top"/>
    </xf>
    <xf numFmtId="0" fontId="4" fillId="0" borderId="59" xfId="0" applyFont="1" applyFill="1" applyBorder="1" applyAlignment="1">
      <alignment horizontal="left" vertical="top"/>
    </xf>
    <xf numFmtId="165" fontId="6" fillId="0" borderId="15" xfId="0" applyNumberFormat="1" applyFont="1" applyBorder="1" applyAlignment="1">
      <alignment horizontal="center" vertical="top"/>
    </xf>
    <xf numFmtId="165" fontId="5" fillId="0" borderId="76" xfId="0" applyNumberFormat="1" applyFont="1" applyBorder="1" applyAlignment="1">
      <alignment horizontal="center" vertical="top"/>
    </xf>
    <xf numFmtId="165" fontId="5" fillId="0" borderId="19" xfId="0" applyNumberFormat="1" applyFont="1" applyBorder="1" applyAlignment="1">
      <alignment horizontal="center" vertical="top"/>
    </xf>
    <xf numFmtId="165" fontId="5" fillId="0" borderId="28" xfId="0" applyNumberFormat="1" applyFont="1" applyBorder="1" applyAlignment="1">
      <alignment horizontal="center" vertical="top"/>
    </xf>
    <xf numFmtId="165" fontId="6" fillId="0" borderId="71" xfId="0" applyNumberFormat="1" applyFont="1" applyBorder="1" applyAlignment="1">
      <alignment horizontal="center" vertical="top"/>
    </xf>
    <xf numFmtId="165" fontId="6" fillId="0" borderId="19" xfId="0" applyNumberFormat="1" applyFont="1" applyBorder="1" applyAlignment="1">
      <alignment horizontal="center" vertical="top"/>
    </xf>
    <xf numFmtId="165" fontId="6" fillId="0" borderId="61" xfId="0" applyNumberFormat="1" applyFont="1" applyBorder="1" applyAlignment="1">
      <alignment horizontal="center" vertical="top"/>
    </xf>
    <xf numFmtId="165" fontId="6" fillId="0" borderId="57" xfId="0" applyNumberFormat="1" applyFont="1" applyBorder="1" applyAlignment="1">
      <alignment horizontal="center" vertical="top"/>
    </xf>
    <xf numFmtId="165" fontId="5" fillId="0" borderId="78" xfId="0" applyNumberFormat="1" applyFont="1" applyBorder="1" applyAlignment="1">
      <alignment horizontal="center" vertical="top"/>
    </xf>
    <xf numFmtId="0" fontId="3" fillId="9" borderId="23" xfId="0" applyFont="1" applyFill="1" applyBorder="1" applyAlignment="1">
      <alignment horizontal="left" vertical="top"/>
    </xf>
    <xf numFmtId="0" fontId="3" fillId="9" borderId="24" xfId="0" applyFont="1" applyFill="1" applyBorder="1" applyAlignment="1">
      <alignment horizontal="left" vertical="top"/>
    </xf>
    <xf numFmtId="0" fontId="3" fillId="9" borderId="32" xfId="0" applyFont="1" applyFill="1" applyBorder="1" applyAlignment="1">
      <alignment horizontal="left" vertical="top"/>
    </xf>
    <xf numFmtId="0" fontId="3" fillId="9" borderId="49" xfId="0" applyFont="1" applyFill="1" applyBorder="1" applyAlignment="1">
      <alignment horizontal="left" vertical="top"/>
    </xf>
    <xf numFmtId="0" fontId="6" fillId="9" borderId="32" xfId="0" applyFont="1" applyFill="1" applyBorder="1" applyAlignment="1">
      <alignment horizontal="left" vertical="top" wrapText="1"/>
    </xf>
    <xf numFmtId="0" fontId="6" fillId="0" borderId="24" xfId="0" applyFont="1" applyBorder="1" applyAlignment="1">
      <alignment horizontal="center" vertical="top"/>
    </xf>
    <xf numFmtId="0" fontId="6" fillId="0" borderId="49" xfId="0" applyFont="1" applyBorder="1" applyAlignment="1">
      <alignment horizontal="center" vertical="top"/>
    </xf>
    <xf numFmtId="0" fontId="4" fillId="2" borderId="23" xfId="0" applyFont="1" applyFill="1" applyBorder="1" applyAlignment="1">
      <alignment horizontal="left" vertical="top"/>
    </xf>
    <xf numFmtId="9" fontId="6" fillId="0" borderId="42" xfId="0" applyNumberFormat="1" applyFont="1" applyBorder="1" applyAlignment="1">
      <alignment horizontal="center" vertical="top"/>
    </xf>
    <xf numFmtId="9" fontId="6" fillId="0" borderId="45" xfId="0" applyNumberFormat="1" applyFont="1" applyBorder="1" applyAlignment="1">
      <alignment horizontal="center" vertical="top"/>
    </xf>
    <xf numFmtId="165" fontId="6" fillId="0" borderId="70" xfId="0" applyNumberFormat="1" applyFont="1" applyBorder="1" applyAlignment="1">
      <alignment horizontal="center" vertical="top"/>
    </xf>
    <xf numFmtId="0" fontId="2" fillId="0" borderId="26" xfId="0" applyFont="1" applyFill="1" applyBorder="1" applyAlignment="1">
      <alignment horizontal="center" vertical="center" textRotation="90" wrapText="1"/>
    </xf>
    <xf numFmtId="0" fontId="2" fillId="0" borderId="19" xfId="0" applyFont="1" applyFill="1" applyBorder="1" applyAlignment="1">
      <alignment horizontal="center" vertical="center" textRotation="90" wrapText="1"/>
    </xf>
    <xf numFmtId="0" fontId="2" fillId="0" borderId="30" xfId="0" applyFont="1" applyFill="1" applyBorder="1" applyAlignment="1">
      <alignment horizontal="center" vertical="center" textRotation="90" wrapText="1"/>
    </xf>
    <xf numFmtId="49" fontId="5" fillId="0" borderId="0" xfId="0" applyNumberFormat="1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 wrapText="1"/>
    </xf>
    <xf numFmtId="0" fontId="6" fillId="0" borderId="33" xfId="0" applyFont="1" applyBorder="1" applyAlignment="1">
      <alignment horizontal="center" vertical="top"/>
    </xf>
    <xf numFmtId="0" fontId="4" fillId="0" borderId="17" xfId="0" applyFont="1" applyFill="1" applyBorder="1" applyAlignment="1">
      <alignment horizontal="left" vertical="top" wrapText="1"/>
    </xf>
    <xf numFmtId="0" fontId="4" fillId="0" borderId="62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6" fillId="0" borderId="80" xfId="0" applyFont="1" applyFill="1" applyBorder="1" applyAlignment="1">
      <alignment horizontal="center" vertical="top"/>
    </xf>
    <xf numFmtId="2" fontId="6" fillId="0" borderId="79" xfId="0" applyNumberFormat="1" applyFont="1" applyFill="1" applyBorder="1" applyAlignment="1">
      <alignment horizontal="center" vertical="top"/>
    </xf>
    <xf numFmtId="2" fontId="6" fillId="0" borderId="11" xfId="0" applyNumberFormat="1" applyFont="1" applyFill="1" applyBorder="1" applyAlignment="1">
      <alignment horizontal="center" vertical="top"/>
    </xf>
    <xf numFmtId="9" fontId="6" fillId="0" borderId="47" xfId="0" applyNumberFormat="1" applyFont="1" applyFill="1" applyBorder="1" applyAlignment="1">
      <alignment horizontal="center" vertical="top"/>
    </xf>
    <xf numFmtId="0" fontId="10" fillId="0" borderId="18" xfId="0" applyFont="1" applyFill="1" applyBorder="1" applyAlignment="1">
      <alignment horizontal="left" vertical="top"/>
    </xf>
    <xf numFmtId="0" fontId="14" fillId="0" borderId="18" xfId="0" applyFont="1" applyBorder="1" applyAlignment="1">
      <alignment horizontal="left" vertical="top" wrapText="1"/>
    </xf>
    <xf numFmtId="0" fontId="4" fillId="0" borderId="18" xfId="0" applyFont="1" applyFill="1" applyBorder="1" applyAlignment="1">
      <alignment horizontal="left" vertical="top"/>
    </xf>
    <xf numFmtId="2" fontId="6" fillId="0" borderId="73" xfId="0" applyNumberFormat="1" applyFont="1" applyFill="1" applyBorder="1" applyAlignment="1">
      <alignment horizontal="center" vertical="top"/>
    </xf>
    <xf numFmtId="2" fontId="21" fillId="0" borderId="9" xfId="0" applyNumberFormat="1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left" vertical="top"/>
    </xf>
    <xf numFmtId="0" fontId="5" fillId="0" borderId="80" xfId="0" applyFont="1" applyFill="1" applyBorder="1" applyAlignment="1">
      <alignment horizontal="center" vertical="top"/>
    </xf>
    <xf numFmtId="0" fontId="4" fillId="0" borderId="17" xfId="0" applyFont="1" applyFill="1" applyBorder="1" applyAlignment="1">
      <alignment horizontal="left" vertical="top"/>
    </xf>
    <xf numFmtId="0" fontId="5" fillId="0" borderId="55" xfId="0" applyFont="1" applyFill="1" applyBorder="1" applyAlignment="1">
      <alignment horizontal="center" vertical="top"/>
    </xf>
    <xf numFmtId="0" fontId="5" fillId="0" borderId="47" xfId="0" applyFont="1" applyFill="1" applyBorder="1" applyAlignment="1">
      <alignment horizontal="center" vertical="top"/>
    </xf>
    <xf numFmtId="9" fontId="6" fillId="0" borderId="0" xfId="0" applyNumberFormat="1" applyFont="1" applyFill="1" applyBorder="1" applyAlignment="1">
      <alignment horizontal="center" vertical="top"/>
    </xf>
    <xf numFmtId="0" fontId="4" fillId="0" borderId="18" xfId="0" applyFont="1" applyFill="1" applyBorder="1" applyAlignment="1">
      <alignment horizontal="left" vertical="top" wrapText="1"/>
    </xf>
    <xf numFmtId="0" fontId="4" fillId="0" borderId="73" xfId="0" applyFont="1" applyFill="1" applyBorder="1" applyAlignment="1">
      <alignment horizontal="left" vertical="top"/>
    </xf>
    <xf numFmtId="0" fontId="2" fillId="4" borderId="48" xfId="0" applyFont="1" applyFill="1" applyBorder="1" applyAlignment="1">
      <alignment horizontal="center" vertical="top"/>
    </xf>
    <xf numFmtId="0" fontId="4" fillId="0" borderId="54" xfId="0" applyFont="1" applyFill="1" applyBorder="1" applyAlignment="1">
      <alignment horizontal="left" vertical="top" wrapText="1"/>
    </xf>
    <xf numFmtId="165" fontId="5" fillId="0" borderId="7" xfId="0" applyNumberFormat="1" applyFont="1" applyBorder="1" applyAlignment="1">
      <alignment horizontal="center" vertical="top"/>
    </xf>
    <xf numFmtId="2" fontId="6" fillId="0" borderId="61" xfId="0" applyNumberFormat="1" applyFont="1" applyBorder="1" applyAlignment="1">
      <alignment horizontal="center" vertical="top"/>
    </xf>
    <xf numFmtId="2" fontId="6" fillId="0" borderId="70" xfId="0" applyNumberFormat="1" applyFont="1" applyBorder="1" applyAlignment="1">
      <alignment horizontal="center" vertical="top"/>
    </xf>
    <xf numFmtId="49" fontId="5" fillId="0" borderId="25" xfId="0" applyNumberFormat="1" applyFont="1" applyFill="1" applyBorder="1" applyAlignment="1">
      <alignment horizontal="center" vertical="top"/>
    </xf>
    <xf numFmtId="49" fontId="5" fillId="0" borderId="63" xfId="0" applyNumberFormat="1" applyFont="1" applyFill="1" applyBorder="1" applyAlignment="1">
      <alignment horizontal="center" vertical="top"/>
    </xf>
    <xf numFmtId="0" fontId="14" fillId="0" borderId="43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/>
    </xf>
    <xf numFmtId="0" fontId="32" fillId="0" borderId="34" xfId="0" applyNumberFormat="1" applyFont="1" applyFill="1" applyBorder="1" applyAlignment="1">
      <alignment horizontal="center" vertical="top"/>
    </xf>
    <xf numFmtId="0" fontId="32" fillId="0" borderId="26" xfId="0" applyNumberFormat="1" applyFont="1" applyFill="1" applyBorder="1" applyAlignment="1">
      <alignment horizontal="center" vertical="top"/>
    </xf>
    <xf numFmtId="0" fontId="32" fillId="0" borderId="6" xfId="0" applyNumberFormat="1" applyFont="1" applyFill="1" applyBorder="1" applyAlignment="1">
      <alignment horizontal="center" vertical="top"/>
    </xf>
    <xf numFmtId="0" fontId="32" fillId="0" borderId="27" xfId="0" applyNumberFormat="1" applyFont="1" applyFill="1" applyBorder="1" applyAlignment="1">
      <alignment horizontal="center" vertical="top"/>
    </xf>
    <xf numFmtId="49" fontId="34" fillId="0" borderId="0" xfId="0" applyNumberFormat="1" applyFont="1" applyFill="1" applyBorder="1" applyAlignment="1">
      <alignment horizontal="right" vertical="top"/>
    </xf>
    <xf numFmtId="0" fontId="36" fillId="0" borderId="0" xfId="0" applyFont="1" applyFill="1" applyBorder="1" applyAlignment="1">
      <alignment vertical="top"/>
    </xf>
    <xf numFmtId="2" fontId="29" fillId="0" borderId="0" xfId="0" applyNumberFormat="1" applyFont="1" applyFill="1" applyBorder="1" applyAlignment="1">
      <alignment vertical="top"/>
    </xf>
    <xf numFmtId="0" fontId="25" fillId="0" borderId="0" xfId="0" applyFont="1" applyFill="1" applyBorder="1" applyAlignment="1">
      <alignment horizontal="center" vertical="top"/>
    </xf>
    <xf numFmtId="2" fontId="6" fillId="0" borderId="68" xfId="0" applyNumberFormat="1" applyFont="1" applyFill="1" applyBorder="1" applyAlignment="1">
      <alignment horizontal="center" vertical="top"/>
    </xf>
    <xf numFmtId="0" fontId="33" fillId="0" borderId="51" xfId="0" applyFont="1" applyFill="1" applyBorder="1" applyAlignment="1">
      <alignment horizontal="left" vertical="top"/>
    </xf>
    <xf numFmtId="0" fontId="6" fillId="0" borderId="42" xfId="0" applyFont="1" applyFill="1" applyBorder="1" applyAlignment="1">
      <alignment horizontal="left" vertical="top"/>
    </xf>
    <xf numFmtId="2" fontId="5" fillId="13" borderId="13" xfId="0" applyNumberFormat="1" applyFont="1" applyFill="1" applyBorder="1" applyAlignment="1">
      <alignment horizontal="center" vertical="top"/>
    </xf>
    <xf numFmtId="2" fontId="5" fillId="14" borderId="54" xfId="0" applyNumberFormat="1" applyFont="1" applyFill="1" applyBorder="1" applyAlignment="1">
      <alignment horizontal="center" vertical="top"/>
    </xf>
    <xf numFmtId="2" fontId="5" fillId="14" borderId="68" xfId="0" applyNumberFormat="1" applyFont="1" applyFill="1" applyBorder="1" applyAlignment="1">
      <alignment horizontal="center" vertical="top"/>
    </xf>
    <xf numFmtId="0" fontId="17" fillId="0" borderId="47" xfId="0" applyFont="1" applyFill="1" applyBorder="1" applyAlignment="1">
      <alignment horizontal="center" vertical="top"/>
    </xf>
    <xf numFmtId="0" fontId="6" fillId="0" borderId="43" xfId="0" applyFont="1" applyBorder="1" applyAlignment="1">
      <alignment horizontal="left" vertical="top"/>
    </xf>
    <xf numFmtId="2" fontId="27" fillId="0" borderId="0" xfId="0" applyNumberFormat="1" applyFont="1" applyFill="1" applyBorder="1" applyAlignment="1">
      <alignment vertical="top"/>
    </xf>
    <xf numFmtId="2" fontId="6" fillId="15" borderId="17" xfId="0" applyNumberFormat="1" applyFont="1" applyFill="1" applyBorder="1" applyAlignment="1">
      <alignment horizontal="center" vertical="top"/>
    </xf>
    <xf numFmtId="2" fontId="6" fillId="9" borderId="5" xfId="0" applyNumberFormat="1" applyFont="1" applyFill="1" applyBorder="1" applyAlignment="1">
      <alignment horizontal="center" vertical="top"/>
    </xf>
    <xf numFmtId="2" fontId="6" fillId="15" borderId="62" xfId="0" applyNumberFormat="1" applyFont="1" applyFill="1" applyBorder="1" applyAlignment="1">
      <alignment horizontal="center" vertical="top"/>
    </xf>
    <xf numFmtId="2" fontId="6" fillId="9" borderId="51" xfId="0" applyNumberFormat="1" applyFont="1" applyFill="1" applyBorder="1" applyAlignment="1">
      <alignment horizontal="center" vertical="top"/>
    </xf>
    <xf numFmtId="2" fontId="6" fillId="15" borderId="0" xfId="0" applyNumberFormat="1" applyFont="1" applyFill="1" applyBorder="1" applyAlignment="1">
      <alignment horizontal="center" vertical="top"/>
    </xf>
    <xf numFmtId="2" fontId="6" fillId="9" borderId="18" xfId="0" applyNumberFormat="1" applyFont="1" applyFill="1" applyBorder="1" applyAlignment="1">
      <alignment horizontal="center" vertical="top"/>
    </xf>
    <xf numFmtId="2" fontId="6" fillId="15" borderId="54" xfId="0" applyNumberFormat="1" applyFont="1" applyFill="1" applyBorder="1" applyAlignment="1">
      <alignment horizontal="center" vertical="top"/>
    </xf>
    <xf numFmtId="0" fontId="30" fillId="0" borderId="0" xfId="0" applyFont="1" applyFill="1" applyBorder="1" applyAlignment="1">
      <alignment vertical="top"/>
    </xf>
    <xf numFmtId="2" fontId="6" fillId="15" borderId="77" xfId="0" applyNumberFormat="1" applyFont="1" applyFill="1" applyBorder="1" applyAlignment="1">
      <alignment horizontal="center" vertical="top"/>
    </xf>
    <xf numFmtId="2" fontId="6" fillId="9" borderId="8" xfId="0" applyNumberFormat="1" applyFont="1" applyFill="1" applyBorder="1" applyAlignment="1">
      <alignment horizontal="center" vertical="top"/>
    </xf>
    <xf numFmtId="0" fontId="37" fillId="0" borderId="0" xfId="0" applyFont="1" applyFill="1" applyBorder="1" applyAlignment="1">
      <alignment vertical="top"/>
    </xf>
    <xf numFmtId="0" fontId="38" fillId="0" borderId="0" xfId="0" applyFont="1" applyFill="1" applyBorder="1" applyAlignment="1">
      <alignment vertical="top"/>
    </xf>
    <xf numFmtId="2" fontId="6" fillId="15" borderId="5" xfId="0" applyNumberFormat="1" applyFont="1" applyFill="1" applyBorder="1" applyAlignment="1">
      <alignment horizontal="center" vertical="top"/>
    </xf>
    <xf numFmtId="2" fontId="6" fillId="15" borderId="52" xfId="0" applyNumberFormat="1" applyFont="1" applyFill="1" applyBorder="1" applyAlignment="1">
      <alignment horizontal="center" vertical="top"/>
    </xf>
    <xf numFmtId="2" fontId="6" fillId="15" borderId="55" xfId="0" applyNumberFormat="1" applyFont="1" applyFill="1" applyBorder="1" applyAlignment="1">
      <alignment horizontal="center" vertical="top"/>
    </xf>
    <xf numFmtId="2" fontId="6" fillId="15" borderId="68" xfId="0" applyNumberFormat="1" applyFont="1" applyFill="1" applyBorder="1" applyAlignment="1">
      <alignment horizontal="center" vertical="top"/>
    </xf>
    <xf numFmtId="2" fontId="6" fillId="15" borderId="51" xfId="0" applyNumberFormat="1" applyFont="1" applyFill="1" applyBorder="1" applyAlignment="1">
      <alignment horizontal="center" vertical="top"/>
    </xf>
    <xf numFmtId="2" fontId="5" fillId="13" borderId="39" xfId="0" applyNumberFormat="1" applyFont="1" applyFill="1" applyBorder="1" applyAlignment="1">
      <alignment horizontal="center" vertical="top"/>
    </xf>
    <xf numFmtId="2" fontId="5" fillId="13" borderId="12" xfId="0" applyNumberFormat="1" applyFont="1" applyFill="1" applyBorder="1" applyAlignment="1">
      <alignment horizontal="center" vertical="top"/>
    </xf>
    <xf numFmtId="2" fontId="6" fillId="16" borderId="17" xfId="0" applyNumberFormat="1" applyFont="1" applyFill="1" applyBorder="1" applyAlignment="1">
      <alignment horizontal="center" vertical="top"/>
    </xf>
    <xf numFmtId="2" fontId="6" fillId="17" borderId="5" xfId="0" applyNumberFormat="1" applyFont="1" applyFill="1" applyBorder="1" applyAlignment="1">
      <alignment horizontal="center" vertical="top"/>
    </xf>
    <xf numFmtId="2" fontId="6" fillId="16" borderId="62" xfId="0" applyNumberFormat="1" applyFont="1" applyFill="1" applyBorder="1" applyAlignment="1">
      <alignment horizontal="center" vertical="top"/>
    </xf>
    <xf numFmtId="2" fontId="6" fillId="17" borderId="51" xfId="0" applyNumberFormat="1" applyFont="1" applyFill="1" applyBorder="1" applyAlignment="1">
      <alignment horizontal="center" vertical="top"/>
    </xf>
    <xf numFmtId="2" fontId="6" fillId="16" borderId="0" xfId="0" applyNumberFormat="1" applyFont="1" applyFill="1" applyBorder="1" applyAlignment="1">
      <alignment horizontal="center" vertical="top"/>
    </xf>
    <xf numFmtId="2" fontId="6" fillId="17" borderId="18" xfId="0" applyNumberFormat="1" applyFont="1" applyFill="1" applyBorder="1" applyAlignment="1">
      <alignment horizontal="center" vertical="top"/>
    </xf>
    <xf numFmtId="2" fontId="5" fillId="16" borderId="21" xfId="0" applyNumberFormat="1" applyFont="1" applyFill="1" applyBorder="1" applyAlignment="1">
      <alignment horizontal="center" vertical="top"/>
    </xf>
    <xf numFmtId="2" fontId="5" fillId="16" borderId="12" xfId="0" applyNumberFormat="1" applyFont="1" applyFill="1" applyBorder="1" applyAlignment="1">
      <alignment horizontal="center" vertical="top"/>
    </xf>
    <xf numFmtId="2" fontId="5" fillId="16" borderId="13" xfId="0" applyNumberFormat="1" applyFont="1" applyFill="1" applyBorder="1" applyAlignment="1">
      <alignment horizontal="center" vertical="top"/>
    </xf>
    <xf numFmtId="2" fontId="5" fillId="16" borderId="5" xfId="0" applyNumberFormat="1" applyFont="1" applyFill="1" applyBorder="1" applyAlignment="1">
      <alignment horizontal="center" vertical="top"/>
    </xf>
    <xf numFmtId="2" fontId="5" fillId="16" borderId="62" xfId="0" applyNumberFormat="1" applyFont="1" applyFill="1" applyBorder="1" applyAlignment="1">
      <alignment horizontal="center" vertical="top"/>
    </xf>
    <xf numFmtId="2" fontId="5" fillId="16" borderId="51" xfId="0" applyNumberFormat="1" applyFont="1" applyFill="1" applyBorder="1" applyAlignment="1">
      <alignment horizontal="center" vertical="top"/>
    </xf>
    <xf numFmtId="2" fontId="6" fillId="0" borderId="9" xfId="0" applyNumberFormat="1" applyFont="1" applyFill="1" applyBorder="1" applyAlignment="1">
      <alignment horizontal="center" vertical="top"/>
    </xf>
    <xf numFmtId="0" fontId="25" fillId="0" borderId="28" xfId="0" applyFont="1" applyFill="1" applyBorder="1" applyAlignment="1">
      <alignment horizontal="left" vertical="top"/>
    </xf>
    <xf numFmtId="165" fontId="6" fillId="9" borderId="5" xfId="0" applyNumberFormat="1" applyFont="1" applyFill="1" applyBorder="1" applyAlignment="1">
      <alignment horizontal="center" vertical="top"/>
    </xf>
    <xf numFmtId="165" fontId="6" fillId="9" borderId="51" xfId="0" applyNumberFormat="1" applyFont="1" applyFill="1" applyBorder="1" applyAlignment="1">
      <alignment horizontal="center" vertical="top"/>
    </xf>
    <xf numFmtId="165" fontId="6" fillId="9" borderId="18" xfId="0" applyNumberFormat="1" applyFont="1" applyFill="1" applyBorder="1" applyAlignment="1">
      <alignment horizontal="center" vertical="top"/>
    </xf>
    <xf numFmtId="2" fontId="39" fillId="0" borderId="0" xfId="0" applyNumberFormat="1" applyFont="1" applyFill="1" applyBorder="1" applyAlignment="1">
      <alignment vertical="top"/>
    </xf>
    <xf numFmtId="0" fontId="26" fillId="0" borderId="0" xfId="0" applyFont="1" applyFill="1" applyBorder="1" applyAlignment="1">
      <alignment horizontal="center" vertical="top"/>
    </xf>
    <xf numFmtId="2" fontId="40" fillId="0" borderId="0" xfId="0" applyNumberFormat="1" applyFont="1" applyFill="1" applyBorder="1" applyAlignment="1">
      <alignment vertical="top"/>
    </xf>
    <xf numFmtId="165" fontId="29" fillId="0" borderId="0" xfId="0" applyNumberFormat="1" applyFont="1" applyFill="1" applyBorder="1" applyAlignment="1">
      <alignment vertical="top"/>
    </xf>
    <xf numFmtId="0" fontId="40" fillId="0" borderId="0" xfId="0" applyFont="1" applyFill="1" applyBorder="1" applyAlignment="1">
      <alignment vertical="top"/>
    </xf>
    <xf numFmtId="0" fontId="41" fillId="0" borderId="0" xfId="0" applyFont="1" applyFill="1" applyBorder="1" applyAlignment="1">
      <alignment vertical="top"/>
    </xf>
    <xf numFmtId="2" fontId="22" fillId="0" borderId="0" xfId="0" applyNumberFormat="1" applyFont="1" applyFill="1" applyBorder="1" applyAlignment="1">
      <alignment vertical="top"/>
    </xf>
    <xf numFmtId="0" fontId="2" fillId="15" borderId="43" xfId="0" applyFont="1" applyFill="1" applyBorder="1" applyAlignment="1">
      <alignment vertical="top"/>
    </xf>
    <xf numFmtId="0" fontId="2" fillId="15" borderId="45" xfId="0" applyFont="1" applyFill="1" applyBorder="1" applyAlignment="1">
      <alignment vertical="top"/>
    </xf>
    <xf numFmtId="2" fontId="5" fillId="15" borderId="49" xfId="0" applyNumberFormat="1" applyFont="1" applyFill="1" applyBorder="1" applyAlignment="1">
      <alignment horizontal="center" vertical="top"/>
    </xf>
    <xf numFmtId="2" fontId="6" fillId="15" borderId="49" xfId="0" applyNumberFormat="1" applyFont="1" applyFill="1" applyBorder="1" applyAlignment="1">
      <alignment horizontal="center" vertical="top"/>
    </xf>
    <xf numFmtId="166" fontId="39" fillId="0" borderId="0" xfId="0" applyNumberFormat="1" applyFont="1" applyFill="1" applyBorder="1" applyAlignment="1">
      <alignment vertical="top"/>
    </xf>
    <xf numFmtId="0" fontId="3" fillId="2" borderId="43" xfId="0" applyFont="1" applyFill="1" applyBorder="1" applyAlignment="1">
      <alignment horizontal="left" vertical="top"/>
    </xf>
    <xf numFmtId="0" fontId="31" fillId="0" borderId="75" xfId="0" applyFont="1" applyBorder="1" applyAlignment="1">
      <alignment vertical="top" wrapText="1"/>
    </xf>
    <xf numFmtId="0" fontId="6" fillId="0" borderId="66" xfId="0" applyFont="1" applyFill="1" applyBorder="1" applyAlignment="1">
      <alignment horizontal="center" vertical="top" wrapText="1"/>
    </xf>
    <xf numFmtId="2" fontId="6" fillId="9" borderId="61" xfId="0" applyNumberFormat="1" applyFont="1" applyFill="1" applyBorder="1" applyAlignment="1">
      <alignment horizontal="center" vertical="top"/>
    </xf>
    <xf numFmtId="0" fontId="26" fillId="0" borderId="0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vertical="top"/>
    </xf>
    <xf numFmtId="0" fontId="40" fillId="0" borderId="0" xfId="0" applyFont="1" applyFill="1" applyBorder="1" applyAlignment="1">
      <alignment vertical="top" wrapText="1"/>
    </xf>
    <xf numFmtId="0" fontId="30" fillId="0" borderId="0" xfId="0" applyFont="1" applyFill="1" applyBorder="1" applyAlignment="1">
      <alignment vertical="top" wrapText="1"/>
    </xf>
    <xf numFmtId="2" fontId="5" fillId="11" borderId="49" xfId="0" applyNumberFormat="1" applyFont="1" applyFill="1" applyBorder="1" applyAlignment="1">
      <alignment horizontal="center" vertical="top"/>
    </xf>
    <xf numFmtId="165" fontId="6" fillId="15" borderId="42" xfId="0" applyNumberFormat="1" applyFont="1" applyFill="1" applyBorder="1" applyAlignment="1">
      <alignment horizontal="center" vertical="top"/>
    </xf>
    <xf numFmtId="0" fontId="24" fillId="10" borderId="8" xfId="0" applyFont="1" applyFill="1" applyBorder="1" applyAlignment="1">
      <alignment horizontal="center" vertical="top"/>
    </xf>
    <xf numFmtId="2" fontId="5" fillId="10" borderId="10" xfId="0" applyNumberFormat="1" applyFont="1" applyFill="1" applyBorder="1" applyAlignment="1">
      <alignment horizontal="center" vertical="top"/>
    </xf>
    <xf numFmtId="2" fontId="5" fillId="16" borderId="10" xfId="0" applyNumberFormat="1" applyFont="1" applyFill="1" applyBorder="1" applyAlignment="1">
      <alignment horizontal="center" vertical="top"/>
    </xf>
    <xf numFmtId="0" fontId="4" fillId="0" borderId="77" xfId="0" applyFont="1" applyFill="1" applyBorder="1" applyAlignment="1">
      <alignment horizontal="left" vertical="top"/>
    </xf>
    <xf numFmtId="0" fontId="6" fillId="0" borderId="64" xfId="0" applyFont="1" applyFill="1" applyBorder="1" applyAlignment="1">
      <alignment horizontal="center" vertical="top"/>
    </xf>
    <xf numFmtId="2" fontId="6" fillId="0" borderId="36" xfId="0" applyNumberFormat="1" applyFont="1" applyFill="1" applyBorder="1" applyAlignment="1">
      <alignment horizontal="center" vertical="top"/>
    </xf>
    <xf numFmtId="2" fontId="6" fillId="0" borderId="37" xfId="0" applyNumberFormat="1" applyFont="1" applyFill="1" applyBorder="1" applyAlignment="1">
      <alignment horizontal="center" vertical="top"/>
    </xf>
    <xf numFmtId="2" fontId="6" fillId="0" borderId="74" xfId="0" applyNumberFormat="1" applyFont="1" applyFill="1" applyBorder="1" applyAlignment="1">
      <alignment horizontal="center" vertical="top"/>
    </xf>
    <xf numFmtId="2" fontId="6" fillId="15" borderId="58" xfId="0" applyNumberFormat="1" applyFont="1" applyFill="1" applyBorder="1" applyAlignment="1">
      <alignment horizontal="center" vertical="top"/>
    </xf>
    <xf numFmtId="2" fontId="6" fillId="9" borderId="55" xfId="0" applyNumberFormat="1" applyFont="1" applyFill="1" applyBorder="1" applyAlignment="1">
      <alignment horizontal="center" vertical="top"/>
    </xf>
    <xf numFmtId="49" fontId="2" fillId="0" borderId="49" xfId="0" applyNumberFormat="1" applyFont="1" applyFill="1" applyBorder="1" applyAlignment="1">
      <alignment horizontal="center" vertical="top"/>
    </xf>
    <xf numFmtId="49" fontId="3" fillId="0" borderId="0" xfId="0" applyNumberFormat="1" applyFont="1" applyFill="1" applyBorder="1" applyAlignment="1">
      <alignment horizontal="right" vertical="top"/>
    </xf>
    <xf numFmtId="0" fontId="6" fillId="0" borderId="0" xfId="0" applyFont="1" applyBorder="1" applyAlignment="1">
      <alignment horizontal="left" vertical="top" wrapText="1"/>
    </xf>
    <xf numFmtId="0" fontId="2" fillId="15" borderId="23" xfId="0" applyFont="1" applyFill="1" applyBorder="1" applyAlignment="1">
      <alignment vertical="top"/>
    </xf>
    <xf numFmtId="0" fontId="2" fillId="15" borderId="24" xfId="0" applyFont="1" applyFill="1" applyBorder="1" applyAlignment="1">
      <alignment vertical="top"/>
    </xf>
    <xf numFmtId="2" fontId="5" fillId="14" borderId="73" xfId="0" applyNumberFormat="1" applyFont="1" applyFill="1" applyBorder="1" applyAlignment="1">
      <alignment horizontal="center" vertical="top"/>
    </xf>
    <xf numFmtId="49" fontId="5" fillId="6" borderId="32" xfId="0" applyNumberFormat="1" applyFont="1" applyFill="1" applyBorder="1" applyAlignment="1">
      <alignment horizontal="center" vertical="top"/>
    </xf>
    <xf numFmtId="0" fontId="6" fillId="0" borderId="52" xfId="0" applyFont="1" applyFill="1" applyBorder="1" applyAlignment="1">
      <alignment horizontal="left" vertical="top"/>
    </xf>
    <xf numFmtId="0" fontId="6" fillId="0" borderId="54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6" fillId="0" borderId="43" xfId="0" applyFont="1" applyFill="1" applyBorder="1" applyAlignment="1">
      <alignment horizontal="left" vertical="top"/>
    </xf>
    <xf numFmtId="0" fontId="6" fillId="0" borderId="18" xfId="0" applyFont="1" applyBorder="1" applyAlignment="1">
      <alignment horizontal="center" vertical="top"/>
    </xf>
    <xf numFmtId="49" fontId="5" fillId="6" borderId="18" xfId="0" applyNumberFormat="1" applyFont="1" applyFill="1" applyBorder="1" applyAlignment="1">
      <alignment vertical="top"/>
    </xf>
    <xf numFmtId="49" fontId="5" fillId="6" borderId="49" xfId="0" applyNumberFormat="1" applyFont="1" applyFill="1" applyBorder="1" applyAlignment="1">
      <alignment vertical="top"/>
    </xf>
    <xf numFmtId="49" fontId="5" fillId="6" borderId="50" xfId="0" applyNumberFormat="1" applyFont="1" applyFill="1" applyBorder="1" applyAlignment="1">
      <alignment vertical="top"/>
    </xf>
    <xf numFmtId="49" fontId="5" fillId="6" borderId="42" xfId="0" applyNumberFormat="1" applyFont="1" applyFill="1" applyBorder="1" applyAlignment="1">
      <alignment vertical="top"/>
    </xf>
    <xf numFmtId="49" fontId="5" fillId="6" borderId="19" xfId="0" applyNumberFormat="1" applyFont="1" applyFill="1" applyBorder="1" applyAlignment="1">
      <alignment vertical="top"/>
    </xf>
    <xf numFmtId="49" fontId="5" fillId="6" borderId="30" xfId="0" applyNumberFormat="1" applyFont="1" applyFill="1" applyBorder="1" applyAlignment="1">
      <alignment vertical="top"/>
    </xf>
    <xf numFmtId="49" fontId="5" fillId="6" borderId="66" xfId="0" applyNumberFormat="1" applyFont="1" applyFill="1" applyBorder="1" applyAlignment="1">
      <alignment vertical="top"/>
    </xf>
    <xf numFmtId="49" fontId="5" fillId="6" borderId="44" xfId="0" applyNumberFormat="1" applyFont="1" applyFill="1" applyBorder="1" applyAlignment="1">
      <alignment vertical="top"/>
    </xf>
    <xf numFmtId="0" fontId="0" fillId="18" borderId="59" xfId="0" applyFill="1" applyBorder="1"/>
    <xf numFmtId="0" fontId="0" fillId="18" borderId="44" xfId="0" applyFill="1" applyBorder="1"/>
    <xf numFmtId="2" fontId="5" fillId="5" borderId="34" xfId="0" applyNumberFormat="1" applyFont="1" applyFill="1" applyBorder="1" applyAlignment="1">
      <alignment horizontal="center" vertical="top"/>
    </xf>
    <xf numFmtId="2" fontId="5" fillId="5" borderId="66" xfId="0" applyNumberFormat="1" applyFont="1" applyFill="1" applyBorder="1" applyAlignment="1">
      <alignment horizontal="center" vertical="top"/>
    </xf>
    <xf numFmtId="2" fontId="5" fillId="5" borderId="50" xfId="0" applyNumberFormat="1" applyFont="1" applyFill="1" applyBorder="1" applyAlignment="1">
      <alignment horizontal="center" vertical="top"/>
    </xf>
    <xf numFmtId="0" fontId="2" fillId="5" borderId="67" xfId="0" applyFont="1" applyFill="1" applyBorder="1" applyAlignment="1">
      <alignment vertical="top"/>
    </xf>
    <xf numFmtId="0" fontId="2" fillId="5" borderId="75" xfId="0" applyFont="1" applyFill="1" applyBorder="1" applyAlignment="1">
      <alignment vertical="top"/>
    </xf>
    <xf numFmtId="49" fontId="5" fillId="5" borderId="43" xfId="0" applyNumberFormat="1" applyFont="1" applyFill="1" applyBorder="1" applyAlignment="1">
      <alignment horizontal="right" vertical="top"/>
    </xf>
    <xf numFmtId="49" fontId="5" fillId="15" borderId="43" xfId="0" applyNumberFormat="1" applyFont="1" applyFill="1" applyBorder="1" applyAlignment="1">
      <alignment horizontal="right" vertical="top"/>
    </xf>
    <xf numFmtId="0" fontId="0" fillId="18" borderId="32" xfId="0" applyFill="1" applyBorder="1"/>
    <xf numFmtId="2" fontId="6" fillId="15" borderId="23" xfId="0" applyNumberFormat="1" applyFont="1" applyFill="1" applyBorder="1" applyAlignment="1">
      <alignment horizontal="center" vertical="top"/>
    </xf>
    <xf numFmtId="2" fontId="5" fillId="15" borderId="23" xfId="0" applyNumberFormat="1" applyFont="1" applyFill="1" applyBorder="1" applyAlignment="1">
      <alignment horizontal="center" vertical="top"/>
    </xf>
    <xf numFmtId="0" fontId="0" fillId="12" borderId="32" xfId="0" applyFill="1" applyBorder="1"/>
    <xf numFmtId="49" fontId="5" fillId="0" borderId="27" xfId="0" applyNumberFormat="1" applyFont="1" applyFill="1" applyBorder="1" applyAlignment="1">
      <alignment horizontal="center" vertical="top"/>
    </xf>
    <xf numFmtId="49" fontId="5" fillId="0" borderId="31" xfId="0" applyNumberFormat="1" applyFont="1" applyFill="1" applyBorder="1" applyAlignment="1">
      <alignment horizontal="center" vertical="top"/>
    </xf>
    <xf numFmtId="49" fontId="5" fillId="0" borderId="72" xfId="0" applyNumberFormat="1" applyFont="1" applyFill="1" applyBorder="1" applyAlignment="1">
      <alignment horizontal="center" vertical="top"/>
    </xf>
    <xf numFmtId="49" fontId="5" fillId="0" borderId="17" xfId="0" applyNumberFormat="1" applyFont="1" applyFill="1" applyBorder="1" applyAlignment="1">
      <alignment horizontal="center" vertical="top"/>
    </xf>
    <xf numFmtId="49" fontId="5" fillId="0" borderId="77" xfId="0" applyNumberFormat="1" applyFont="1" applyFill="1" applyBorder="1" applyAlignment="1">
      <alignment horizontal="center" vertical="top"/>
    </xf>
    <xf numFmtId="49" fontId="5" fillId="6" borderId="65" xfId="0" applyNumberFormat="1" applyFont="1" applyFill="1" applyBorder="1" applyAlignment="1">
      <alignment horizontal="center" vertical="top"/>
    </xf>
    <xf numFmtId="49" fontId="5" fillId="6" borderId="41" xfId="0" applyNumberFormat="1" applyFont="1" applyFill="1" applyBorder="1" applyAlignment="1">
      <alignment horizontal="center" vertical="top"/>
    </xf>
    <xf numFmtId="0" fontId="3" fillId="2" borderId="23" xfId="0" applyFont="1" applyFill="1" applyBorder="1" applyAlignment="1">
      <alignment horizontal="left" vertical="top"/>
    </xf>
    <xf numFmtId="0" fontId="3" fillId="2" borderId="24" xfId="0" applyFont="1" applyFill="1" applyBorder="1" applyAlignment="1">
      <alignment horizontal="left" vertical="top"/>
    </xf>
    <xf numFmtId="0" fontId="14" fillId="0" borderId="59" xfId="0" applyFont="1" applyBorder="1" applyAlignment="1">
      <alignment horizontal="left" vertical="top" wrapText="1"/>
    </xf>
    <xf numFmtId="49" fontId="5" fillId="5" borderId="23" xfId="0" applyNumberFormat="1" applyFont="1" applyFill="1" applyBorder="1" applyAlignment="1">
      <alignment horizontal="right" vertical="top"/>
    </xf>
    <xf numFmtId="0" fontId="6" fillId="0" borderId="23" xfId="0" applyFont="1" applyBorder="1" applyAlignment="1">
      <alignment horizontal="left" vertical="top" wrapText="1"/>
    </xf>
    <xf numFmtId="1" fontId="6" fillId="0" borderId="19" xfId="0" applyNumberFormat="1" applyFont="1" applyFill="1" applyBorder="1" applyAlignment="1">
      <alignment horizontal="center" vertical="top"/>
    </xf>
    <xf numFmtId="1" fontId="6" fillId="0" borderId="30" xfId="0" applyNumberFormat="1" applyFont="1" applyFill="1" applyBorder="1" applyAlignment="1">
      <alignment horizontal="center" vertical="top"/>
    </xf>
    <xf numFmtId="0" fontId="6" fillId="0" borderId="27" xfId="0" applyFont="1" applyFill="1" applyBorder="1" applyAlignment="1">
      <alignment horizontal="center" vertical="top" wrapText="1"/>
    </xf>
    <xf numFmtId="0" fontId="6" fillId="0" borderId="20" xfId="0" applyFont="1" applyFill="1" applyBorder="1" applyAlignment="1">
      <alignment horizontal="center" vertical="top" wrapText="1"/>
    </xf>
    <xf numFmtId="0" fontId="6" fillId="0" borderId="31" xfId="0" applyFont="1" applyFill="1" applyBorder="1" applyAlignment="1">
      <alignment horizontal="center" vertical="top" wrapText="1"/>
    </xf>
    <xf numFmtId="0" fontId="42" fillId="0" borderId="0" xfId="0" applyFont="1" applyFill="1" applyBorder="1" applyAlignment="1">
      <alignment vertical="top"/>
    </xf>
    <xf numFmtId="49" fontId="5" fillId="6" borderId="19" xfId="0" applyNumberFormat="1" applyFont="1" applyFill="1" applyBorder="1" applyAlignment="1">
      <alignment horizontal="center" vertical="top"/>
    </xf>
    <xf numFmtId="49" fontId="5" fillId="0" borderId="35" xfId="0" applyNumberFormat="1" applyFont="1" applyFill="1" applyBorder="1" applyAlignment="1">
      <alignment horizontal="center" vertical="top"/>
    </xf>
    <xf numFmtId="49" fontId="5" fillId="0" borderId="67" xfId="0" applyNumberFormat="1" applyFont="1" applyFill="1" applyBorder="1" applyAlignment="1">
      <alignment horizontal="center" vertical="top"/>
    </xf>
    <xf numFmtId="49" fontId="5" fillId="0" borderId="65" xfId="0" applyNumberFormat="1" applyFont="1" applyFill="1" applyBorder="1" applyAlignment="1">
      <alignment horizontal="center" vertical="top"/>
    </xf>
    <xf numFmtId="49" fontId="5" fillId="0" borderId="7" xfId="0" applyNumberFormat="1" applyFont="1" applyFill="1" applyBorder="1" applyAlignment="1">
      <alignment horizontal="center" vertical="top"/>
    </xf>
    <xf numFmtId="49" fontId="5" fillId="0" borderId="0" xfId="0" applyNumberFormat="1" applyFont="1" applyFill="1" applyBorder="1" applyAlignment="1">
      <alignment horizontal="center" vertical="top"/>
    </xf>
    <xf numFmtId="49" fontId="5" fillId="0" borderId="26" xfId="0" applyNumberFormat="1" applyFont="1" applyFill="1" applyBorder="1" applyAlignment="1">
      <alignment horizontal="center" vertical="top"/>
    </xf>
    <xf numFmtId="49" fontId="5" fillId="0" borderId="19" xfId="0" applyNumberFormat="1" applyFont="1" applyFill="1" applyBorder="1" applyAlignment="1">
      <alignment horizontal="center" vertical="top"/>
    </xf>
    <xf numFmtId="49" fontId="5" fillId="6" borderId="7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 textRotation="90" wrapText="1"/>
    </xf>
    <xf numFmtId="49" fontId="2" fillId="0" borderId="18" xfId="0" applyNumberFormat="1" applyFont="1" applyFill="1" applyBorder="1" applyAlignment="1">
      <alignment horizontal="center" vertical="top"/>
    </xf>
    <xf numFmtId="49" fontId="5" fillId="6" borderId="28" xfId="0" applyNumberFormat="1" applyFont="1" applyFill="1" applyBorder="1" applyAlignment="1">
      <alignment horizontal="center" vertical="top"/>
    </xf>
    <xf numFmtId="49" fontId="5" fillId="0" borderId="20" xfId="0" applyNumberFormat="1" applyFont="1" applyFill="1" applyBorder="1" applyAlignment="1">
      <alignment horizontal="center" vertical="top"/>
    </xf>
    <xf numFmtId="49" fontId="5" fillId="6" borderId="26" xfId="0" applyNumberFormat="1" applyFont="1" applyFill="1" applyBorder="1" applyAlignment="1">
      <alignment horizontal="center" vertical="top"/>
    </xf>
    <xf numFmtId="49" fontId="5" fillId="6" borderId="30" xfId="0" applyNumberFormat="1" applyFont="1" applyFill="1" applyBorder="1" applyAlignment="1">
      <alignment horizontal="center" vertical="top"/>
    </xf>
    <xf numFmtId="49" fontId="5" fillId="15" borderId="23" xfId="0" applyNumberFormat="1" applyFont="1" applyFill="1" applyBorder="1" applyAlignment="1">
      <alignment horizontal="right" vertical="top"/>
    </xf>
    <xf numFmtId="0" fontId="6" fillId="0" borderId="54" xfId="0" applyFont="1" applyFill="1" applyBorder="1" applyAlignment="1">
      <alignment horizontal="left" vertical="top" wrapText="1"/>
    </xf>
    <xf numFmtId="0" fontId="6" fillId="0" borderId="52" xfId="0" applyFont="1" applyFill="1" applyBorder="1" applyAlignment="1">
      <alignment horizontal="left" vertical="top" wrapText="1"/>
    </xf>
    <xf numFmtId="2" fontId="21" fillId="0" borderId="76" xfId="0" applyNumberFormat="1" applyFont="1" applyFill="1" applyBorder="1" applyAlignment="1">
      <alignment horizontal="center" vertical="top"/>
    </xf>
    <xf numFmtId="0" fontId="43" fillId="0" borderId="0" xfId="0" applyFont="1" applyFill="1" applyBorder="1" applyAlignment="1">
      <alignment vertical="top"/>
    </xf>
    <xf numFmtId="2" fontId="21" fillId="0" borderId="78" xfId="0" applyNumberFormat="1" applyFont="1" applyFill="1" applyBorder="1" applyAlignment="1">
      <alignment horizontal="center" vertical="top"/>
    </xf>
    <xf numFmtId="0" fontId="44" fillId="0" borderId="0" xfId="0" applyFont="1" applyFill="1" applyBorder="1" applyAlignment="1">
      <alignment vertical="top"/>
    </xf>
    <xf numFmtId="165" fontId="21" fillId="0" borderId="76" xfId="0" applyNumberFormat="1" applyFont="1" applyBorder="1" applyAlignment="1">
      <alignment horizontal="center" vertical="top"/>
    </xf>
    <xf numFmtId="165" fontId="21" fillId="0" borderId="78" xfId="0" applyNumberFormat="1" applyFont="1" applyBorder="1" applyAlignment="1">
      <alignment horizontal="center" vertical="top"/>
    </xf>
    <xf numFmtId="165" fontId="21" fillId="0" borderId="28" xfId="0" applyNumberFormat="1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76" xfId="0" applyFont="1" applyBorder="1" applyAlignment="1">
      <alignment horizontal="center" vertical="top"/>
    </xf>
    <xf numFmtId="0" fontId="6" fillId="0" borderId="46" xfId="0" applyFont="1" applyBorder="1" applyAlignment="1">
      <alignment horizontal="center" vertical="top"/>
    </xf>
    <xf numFmtId="0" fontId="6" fillId="0" borderId="55" xfId="0" applyFont="1" applyBorder="1" applyAlignment="1">
      <alignment horizontal="center" vertical="top"/>
    </xf>
    <xf numFmtId="0" fontId="6" fillId="0" borderId="64" xfId="0" applyFont="1" applyBorder="1" applyAlignment="1">
      <alignment horizontal="center" vertical="top"/>
    </xf>
    <xf numFmtId="0" fontId="6" fillId="0" borderId="54" xfId="0" applyFont="1" applyBorder="1" applyAlignment="1">
      <alignment horizontal="left" vertical="top" wrapText="1"/>
    </xf>
    <xf numFmtId="0" fontId="6" fillId="0" borderId="51" xfId="0" applyFont="1" applyBorder="1" applyAlignment="1">
      <alignment horizontal="center" vertical="top"/>
    </xf>
    <xf numFmtId="0" fontId="6" fillId="0" borderId="69" xfId="0" applyFont="1" applyBorder="1" applyAlignment="1">
      <alignment horizontal="center" vertical="top"/>
    </xf>
    <xf numFmtId="2" fontId="6" fillId="19" borderId="39" xfId="0" applyNumberFormat="1" applyFont="1" applyFill="1" applyBorder="1" applyAlignment="1">
      <alignment horizontal="center" vertical="top"/>
    </xf>
    <xf numFmtId="0" fontId="6" fillId="0" borderId="61" xfId="0" applyFont="1" applyFill="1" applyBorder="1" applyAlignment="1">
      <alignment horizontal="left" vertical="top" wrapText="1"/>
    </xf>
    <xf numFmtId="0" fontId="6" fillId="0" borderId="78" xfId="0" applyFont="1" applyFill="1" applyBorder="1" applyAlignment="1">
      <alignment horizontal="left" vertical="top" wrapText="1"/>
    </xf>
    <xf numFmtId="0" fontId="7" fillId="0" borderId="57" xfId="0" applyFont="1" applyFill="1" applyBorder="1" applyAlignment="1">
      <alignment vertical="top" wrapText="1"/>
    </xf>
    <xf numFmtId="0" fontId="7" fillId="0" borderId="56" xfId="0" applyFont="1" applyFill="1" applyBorder="1" applyAlignment="1">
      <alignment vertical="top" wrapText="1"/>
    </xf>
    <xf numFmtId="2" fontId="20" fillId="0" borderId="62" xfId="0" applyNumberFormat="1" applyFont="1" applyFill="1" applyBorder="1" applyAlignment="1">
      <alignment horizontal="center" vertical="top" wrapText="1"/>
    </xf>
    <xf numFmtId="2" fontId="20" fillId="0" borderId="69" xfId="0" applyNumberFormat="1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right" vertical="top" wrapText="1"/>
    </xf>
    <xf numFmtId="0" fontId="5" fillId="7" borderId="33" xfId="0" applyFont="1" applyFill="1" applyBorder="1" applyAlignment="1">
      <alignment horizontal="right" vertical="top" wrapText="1"/>
    </xf>
    <xf numFmtId="0" fontId="7" fillId="0" borderId="4" xfId="0" applyFont="1" applyFill="1" applyBorder="1" applyAlignment="1">
      <alignment vertical="top" wrapText="1"/>
    </xf>
    <xf numFmtId="0" fontId="7" fillId="0" borderId="60" xfId="0" applyFont="1" applyFill="1" applyBorder="1" applyAlignment="1">
      <alignment vertical="top" wrapText="1"/>
    </xf>
    <xf numFmtId="2" fontId="11" fillId="7" borderId="23" xfId="0" applyNumberFormat="1" applyFont="1" applyFill="1" applyBorder="1" applyAlignment="1">
      <alignment horizontal="center" vertical="top" wrapText="1"/>
    </xf>
    <xf numFmtId="2" fontId="11" fillId="7" borderId="24" xfId="0" applyNumberFormat="1" applyFont="1" applyFill="1" applyBorder="1" applyAlignment="1">
      <alignment horizontal="center" vertical="top" wrapText="1"/>
    </xf>
    <xf numFmtId="0" fontId="6" fillId="8" borderId="54" xfId="0" applyFont="1" applyFill="1" applyBorder="1" applyAlignment="1">
      <alignment horizontal="left" vertical="top" wrapText="1"/>
    </xf>
    <xf numFmtId="0" fontId="6" fillId="8" borderId="62" xfId="0" applyFont="1" applyFill="1" applyBorder="1" applyAlignment="1">
      <alignment horizontal="left" vertical="top" wrapText="1"/>
    </xf>
    <xf numFmtId="0" fontId="6" fillId="8" borderId="69" xfId="0" applyFont="1" applyFill="1" applyBorder="1" applyAlignment="1">
      <alignment horizontal="left" vertical="top" wrapText="1"/>
    </xf>
    <xf numFmtId="2" fontId="20" fillId="0" borderId="54" xfId="0" applyNumberFormat="1" applyFont="1" applyFill="1" applyBorder="1" applyAlignment="1">
      <alignment horizontal="center" vertical="top" wrapText="1"/>
    </xf>
    <xf numFmtId="0" fontId="5" fillId="11" borderId="3" xfId="0" applyFont="1" applyFill="1" applyBorder="1" applyAlignment="1">
      <alignment horizontal="right" vertical="top" wrapText="1"/>
    </xf>
    <xf numFmtId="0" fontId="5" fillId="11" borderId="33" xfId="0" applyFont="1" applyFill="1" applyBorder="1" applyAlignment="1">
      <alignment horizontal="right" vertical="top" wrapText="1"/>
    </xf>
    <xf numFmtId="0" fontId="7" fillId="11" borderId="4" xfId="0" applyFont="1" applyFill="1" applyBorder="1" applyAlignment="1">
      <alignment vertical="top" wrapText="1"/>
    </xf>
    <xf numFmtId="0" fontId="7" fillId="11" borderId="22" xfId="0" applyFont="1" applyFill="1" applyBorder="1" applyAlignment="1">
      <alignment vertical="top" wrapText="1"/>
    </xf>
    <xf numFmtId="2" fontId="19" fillId="11" borderId="32" xfId="0" applyNumberFormat="1" applyFont="1" applyFill="1" applyBorder="1" applyAlignment="1">
      <alignment horizontal="center" vertical="top" wrapText="1"/>
    </xf>
    <xf numFmtId="2" fontId="19" fillId="11" borderId="23" xfId="0" applyNumberFormat="1" applyFont="1" applyFill="1" applyBorder="1" applyAlignment="1">
      <alignment horizontal="center" vertical="top" wrapText="1"/>
    </xf>
    <xf numFmtId="2" fontId="19" fillId="11" borderId="24" xfId="0" applyNumberFormat="1" applyFont="1" applyFill="1" applyBorder="1" applyAlignment="1">
      <alignment horizontal="center" vertical="top" wrapText="1"/>
    </xf>
    <xf numFmtId="0" fontId="6" fillId="0" borderId="54" xfId="0" applyFont="1" applyFill="1" applyBorder="1" applyAlignment="1">
      <alignment horizontal="left" vertical="top" wrapText="1"/>
    </xf>
    <xf numFmtId="0" fontId="6" fillId="0" borderId="62" xfId="0" applyFont="1" applyFill="1" applyBorder="1" applyAlignment="1">
      <alignment horizontal="left" vertical="top" wrapText="1"/>
    </xf>
    <xf numFmtId="0" fontId="6" fillId="0" borderId="69" xfId="0" applyFont="1" applyFill="1" applyBorder="1" applyAlignment="1">
      <alignment horizontal="left" vertical="top" wrapText="1"/>
    </xf>
    <xf numFmtId="2" fontId="20" fillId="0" borderId="54" xfId="0" applyNumberFormat="1" applyFont="1" applyFill="1" applyBorder="1" applyAlignment="1">
      <alignment horizontal="center" vertical="top"/>
    </xf>
    <xf numFmtId="2" fontId="20" fillId="0" borderId="62" xfId="0" applyNumberFormat="1" applyFont="1" applyFill="1" applyBorder="1" applyAlignment="1">
      <alignment horizontal="center" vertical="top"/>
    </xf>
    <xf numFmtId="2" fontId="20" fillId="0" borderId="69" xfId="0" applyNumberFormat="1" applyFont="1" applyFill="1" applyBorder="1" applyAlignment="1">
      <alignment horizontal="center" vertical="top"/>
    </xf>
    <xf numFmtId="0" fontId="5" fillId="11" borderId="32" xfId="0" applyFont="1" applyFill="1" applyBorder="1" applyAlignment="1">
      <alignment horizontal="right" vertical="top" wrapText="1"/>
    </xf>
    <xf numFmtId="0" fontId="5" fillId="11" borderId="23" xfId="0" applyFont="1" applyFill="1" applyBorder="1" applyAlignment="1">
      <alignment horizontal="right" vertical="top" wrapText="1"/>
    </xf>
    <xf numFmtId="0" fontId="5" fillId="11" borderId="24" xfId="0" applyFont="1" applyFill="1" applyBorder="1" applyAlignment="1">
      <alignment horizontal="right" vertical="top" wrapText="1"/>
    </xf>
    <xf numFmtId="0" fontId="6" fillId="0" borderId="52" xfId="0" applyFont="1" applyFill="1" applyBorder="1" applyAlignment="1">
      <alignment horizontal="left" vertical="top" wrapText="1"/>
    </xf>
    <xf numFmtId="0" fontId="6" fillId="0" borderId="17" xfId="0" applyFont="1" applyFill="1" applyBorder="1" applyAlignment="1">
      <alignment horizontal="left" vertical="top" wrapText="1"/>
    </xf>
    <xf numFmtId="0" fontId="6" fillId="0" borderId="46" xfId="0" applyFont="1" applyFill="1" applyBorder="1" applyAlignment="1">
      <alignment horizontal="left" vertical="top" wrapText="1"/>
    </xf>
    <xf numFmtId="2" fontId="20" fillId="0" borderId="52" xfId="0" applyNumberFormat="1" applyFont="1" applyFill="1" applyBorder="1" applyAlignment="1">
      <alignment horizontal="center" vertical="top" wrapText="1"/>
    </xf>
    <xf numFmtId="2" fontId="20" fillId="0" borderId="17" xfId="0" applyNumberFormat="1" applyFont="1" applyFill="1" applyBorder="1" applyAlignment="1">
      <alignment horizontal="center" vertical="top" wrapText="1"/>
    </xf>
    <xf numFmtId="2" fontId="20" fillId="0" borderId="46" xfId="0" applyNumberFormat="1" applyFont="1" applyFill="1" applyBorder="1" applyAlignment="1">
      <alignment horizontal="center" vertical="top" wrapText="1"/>
    </xf>
    <xf numFmtId="49" fontId="5" fillId="6" borderId="3" xfId="0" applyNumberFormat="1" applyFont="1" applyFill="1" applyBorder="1" applyAlignment="1">
      <alignment horizontal="right" vertical="top"/>
    </xf>
    <xf numFmtId="49" fontId="5" fillId="6" borderId="33" xfId="0" applyNumberFormat="1" applyFont="1" applyFill="1" applyBorder="1" applyAlignment="1">
      <alignment horizontal="right" vertical="top"/>
    </xf>
    <xf numFmtId="49" fontId="5" fillId="6" borderId="4" xfId="0" applyNumberFormat="1" applyFont="1" applyFill="1" applyBorder="1" applyAlignment="1">
      <alignment horizontal="right" vertical="top"/>
    </xf>
    <xf numFmtId="49" fontId="5" fillId="6" borderId="60" xfId="0" applyNumberFormat="1" applyFont="1" applyFill="1" applyBorder="1" applyAlignment="1">
      <alignment horizontal="right" vertical="top"/>
    </xf>
    <xf numFmtId="49" fontId="5" fillId="5" borderId="26" xfId="0" applyNumberFormat="1" applyFont="1" applyFill="1" applyBorder="1" applyAlignment="1">
      <alignment horizontal="right" vertical="top"/>
    </xf>
    <xf numFmtId="49" fontId="5" fillId="5" borderId="27" xfId="0" applyNumberFormat="1" applyFont="1" applyFill="1" applyBorder="1" applyAlignment="1">
      <alignment horizontal="right" vertical="top"/>
    </xf>
    <xf numFmtId="49" fontId="5" fillId="15" borderId="23" xfId="0" applyNumberFormat="1" applyFont="1" applyFill="1" applyBorder="1" applyAlignment="1">
      <alignment horizontal="right" vertical="top"/>
    </xf>
    <xf numFmtId="49" fontId="5" fillId="11" borderId="23" xfId="0" applyNumberFormat="1" applyFont="1" applyFill="1" applyBorder="1" applyAlignment="1">
      <alignment horizontal="right" vertical="top"/>
    </xf>
    <xf numFmtId="0" fontId="2" fillId="11" borderId="23" xfId="0" applyFont="1" applyFill="1" applyBorder="1" applyAlignment="1">
      <alignment horizontal="center" vertical="top"/>
    </xf>
    <xf numFmtId="0" fontId="2" fillId="11" borderId="24" xfId="0" applyFont="1" applyFill="1" applyBorder="1" applyAlignment="1">
      <alignment horizontal="center" vertical="top"/>
    </xf>
    <xf numFmtId="0" fontId="3" fillId="0" borderId="3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49" fontId="6" fillId="3" borderId="14" xfId="0" applyNumberFormat="1" applyFont="1" applyFill="1" applyBorder="1" applyAlignment="1">
      <alignment horizontal="center" vertical="top"/>
    </xf>
    <xf numFmtId="49" fontId="6" fillId="3" borderId="19" xfId="0" applyNumberFormat="1" applyFont="1" applyFill="1" applyBorder="1" applyAlignment="1">
      <alignment horizontal="center" vertical="top"/>
    </xf>
    <xf numFmtId="49" fontId="6" fillId="3" borderId="1" xfId="0" applyNumberFormat="1" applyFont="1" applyFill="1" applyBorder="1" applyAlignment="1">
      <alignment horizontal="center" vertical="top"/>
    </xf>
    <xf numFmtId="49" fontId="6" fillId="9" borderId="26" xfId="0" applyNumberFormat="1" applyFont="1" applyFill="1" applyBorder="1" applyAlignment="1">
      <alignment horizontal="center" vertical="top" wrapText="1"/>
    </xf>
    <xf numFmtId="49" fontId="6" fillId="9" borderId="19" xfId="0" applyNumberFormat="1" applyFont="1" applyFill="1" applyBorder="1" applyAlignment="1">
      <alignment horizontal="center" vertical="top" wrapText="1"/>
    </xf>
    <xf numFmtId="0" fontId="14" fillId="9" borderId="30" xfId="0" applyFont="1" applyFill="1" applyBorder="1" applyAlignment="1">
      <alignment horizontal="center" vertical="top" wrapText="1"/>
    </xf>
    <xf numFmtId="49" fontId="6" fillId="9" borderId="35" xfId="0" applyNumberFormat="1" applyFont="1" applyFill="1" applyBorder="1" applyAlignment="1">
      <alignment horizontal="center" vertical="top" wrapText="1"/>
    </xf>
    <xf numFmtId="49" fontId="6" fillId="9" borderId="67" xfId="0" applyNumberFormat="1" applyFont="1" applyFill="1" applyBorder="1" applyAlignment="1">
      <alignment horizontal="center" vertical="top" wrapText="1"/>
    </xf>
    <xf numFmtId="49" fontId="6" fillId="9" borderId="65" xfId="0" applyNumberFormat="1" applyFont="1" applyFill="1" applyBorder="1" applyAlignment="1">
      <alignment horizontal="center" vertical="top" wrapText="1"/>
    </xf>
    <xf numFmtId="49" fontId="6" fillId="9" borderId="7" xfId="0" applyNumberFormat="1" applyFont="1" applyFill="1" applyBorder="1" applyAlignment="1">
      <alignment horizontal="center" vertical="top" wrapText="1"/>
    </xf>
    <xf numFmtId="49" fontId="6" fillId="9" borderId="0" xfId="0" applyNumberFormat="1" applyFont="1" applyFill="1" applyBorder="1" applyAlignment="1">
      <alignment horizontal="center" vertical="top" wrapText="1"/>
    </xf>
    <xf numFmtId="49" fontId="6" fillId="9" borderId="28" xfId="0" applyNumberFormat="1" applyFont="1" applyFill="1" applyBorder="1" applyAlignment="1">
      <alignment horizontal="center" vertical="top" wrapText="1"/>
    </xf>
    <xf numFmtId="49" fontId="6" fillId="9" borderId="40" xfId="0" applyNumberFormat="1" applyFont="1" applyFill="1" applyBorder="1" applyAlignment="1">
      <alignment horizontal="center" vertical="top" wrapText="1"/>
    </xf>
    <xf numFmtId="49" fontId="6" fillId="9" borderId="43" xfId="0" applyNumberFormat="1" applyFont="1" applyFill="1" applyBorder="1" applyAlignment="1">
      <alignment horizontal="center" vertical="top" wrapText="1"/>
    </xf>
    <xf numFmtId="49" fontId="6" fillId="9" borderId="41" xfId="0" applyNumberFormat="1" applyFont="1" applyFill="1" applyBorder="1" applyAlignment="1">
      <alignment horizontal="center" vertical="top" wrapText="1"/>
    </xf>
    <xf numFmtId="0" fontId="4" fillId="0" borderId="27" xfId="0" applyFont="1" applyBorder="1" applyAlignment="1">
      <alignment vertical="top" wrapText="1"/>
    </xf>
    <xf numFmtId="0" fontId="4" fillId="0" borderId="20" xfId="0" applyFont="1" applyBorder="1" applyAlignment="1">
      <alignment vertical="top" wrapText="1"/>
    </xf>
    <xf numFmtId="0" fontId="4" fillId="0" borderId="31" xfId="0" applyFont="1" applyBorder="1" applyAlignment="1">
      <alignment vertical="top" wrapText="1"/>
    </xf>
    <xf numFmtId="49" fontId="16" fillId="0" borderId="5" xfId="0" applyNumberFormat="1" applyFont="1" applyBorder="1" applyAlignment="1">
      <alignment horizontal="center" vertical="top"/>
    </xf>
    <xf numFmtId="49" fontId="16" fillId="0" borderId="18" xfId="0" applyNumberFormat="1" applyFont="1" applyBorder="1" applyAlignment="1">
      <alignment horizontal="center" vertical="top"/>
    </xf>
    <xf numFmtId="49" fontId="2" fillId="0" borderId="12" xfId="0" applyNumberFormat="1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 vertical="top"/>
    </xf>
    <xf numFmtId="49" fontId="2" fillId="0" borderId="18" xfId="0" applyNumberFormat="1" applyFont="1" applyBorder="1" applyAlignment="1">
      <alignment horizontal="center" vertical="top"/>
    </xf>
    <xf numFmtId="49" fontId="5" fillId="5" borderId="4" xfId="0" applyNumberFormat="1" applyFont="1" applyFill="1" applyBorder="1" applyAlignment="1">
      <alignment horizontal="right" vertical="top"/>
    </xf>
    <xf numFmtId="49" fontId="5" fillId="5" borderId="60" xfId="0" applyNumberFormat="1" applyFont="1" applyFill="1" applyBorder="1" applyAlignment="1">
      <alignment horizontal="right" vertical="top"/>
    </xf>
    <xf numFmtId="49" fontId="6" fillId="9" borderId="22" xfId="0" applyNumberFormat="1" applyFont="1" applyFill="1" applyBorder="1" applyAlignment="1">
      <alignment horizontal="left" vertical="top" wrapText="1"/>
    </xf>
    <xf numFmtId="0" fontId="14" fillId="9" borderId="23" xfId="0" applyFont="1" applyFill="1" applyBorder="1" applyAlignment="1">
      <alignment horizontal="left" vertical="top" wrapText="1"/>
    </xf>
    <xf numFmtId="0" fontId="14" fillId="9" borderId="24" xfId="0" applyFont="1" applyFill="1" applyBorder="1" applyAlignment="1">
      <alignment horizontal="left" vertical="top" wrapText="1"/>
    </xf>
    <xf numFmtId="49" fontId="5" fillId="3" borderId="14" xfId="0" applyNumberFormat="1" applyFont="1" applyFill="1" applyBorder="1" applyAlignment="1">
      <alignment horizontal="center" vertical="top"/>
    </xf>
    <xf numFmtId="49" fontId="5" fillId="3" borderId="19" xfId="0" applyNumberFormat="1" applyFont="1" applyFill="1" applyBorder="1" applyAlignment="1">
      <alignment horizontal="center" vertical="top"/>
    </xf>
    <xf numFmtId="49" fontId="5" fillId="3" borderId="1" xfId="0" applyNumberFormat="1" applyFont="1" applyFill="1" applyBorder="1" applyAlignment="1">
      <alignment horizontal="center" vertical="top"/>
    </xf>
    <xf numFmtId="49" fontId="5" fillId="9" borderId="26" xfId="0" applyNumberFormat="1" applyFont="1" applyFill="1" applyBorder="1" applyAlignment="1">
      <alignment horizontal="center" vertical="top" wrapText="1"/>
    </xf>
    <xf numFmtId="49" fontId="5" fillId="9" borderId="19" xfId="0" applyNumberFormat="1" applyFont="1" applyFill="1" applyBorder="1" applyAlignment="1">
      <alignment horizontal="center" vertical="top" wrapText="1"/>
    </xf>
    <xf numFmtId="49" fontId="5" fillId="9" borderId="35" xfId="0" applyNumberFormat="1" applyFont="1" applyFill="1" applyBorder="1" applyAlignment="1">
      <alignment horizontal="center" vertical="top" wrapText="1"/>
    </xf>
    <xf numFmtId="49" fontId="5" fillId="9" borderId="67" xfId="0" applyNumberFormat="1" applyFont="1" applyFill="1" applyBorder="1" applyAlignment="1">
      <alignment horizontal="center" vertical="top" wrapText="1"/>
    </xf>
    <xf numFmtId="49" fontId="5" fillId="9" borderId="65" xfId="0" applyNumberFormat="1" applyFont="1" applyFill="1" applyBorder="1" applyAlignment="1">
      <alignment horizontal="center" vertical="top" wrapText="1"/>
    </xf>
    <xf numFmtId="49" fontId="5" fillId="9" borderId="7" xfId="0" applyNumberFormat="1" applyFont="1" applyFill="1" applyBorder="1" applyAlignment="1">
      <alignment horizontal="center" vertical="top" wrapText="1"/>
    </xf>
    <xf numFmtId="49" fontId="5" fillId="9" borderId="0" xfId="0" applyNumberFormat="1" applyFont="1" applyFill="1" applyBorder="1" applyAlignment="1">
      <alignment horizontal="center" vertical="top" wrapText="1"/>
    </xf>
    <xf numFmtId="49" fontId="5" fillId="9" borderId="28" xfId="0" applyNumberFormat="1" applyFont="1" applyFill="1" applyBorder="1" applyAlignment="1">
      <alignment horizontal="center" vertical="top" wrapText="1"/>
    </xf>
    <xf numFmtId="49" fontId="5" fillId="9" borderId="40" xfId="0" applyNumberFormat="1" applyFont="1" applyFill="1" applyBorder="1" applyAlignment="1">
      <alignment horizontal="center" vertical="top" wrapText="1"/>
    </xf>
    <xf numFmtId="49" fontId="5" fillId="9" borderId="43" xfId="0" applyNumberFormat="1" applyFont="1" applyFill="1" applyBorder="1" applyAlignment="1">
      <alignment horizontal="center" vertical="top" wrapText="1"/>
    </xf>
    <xf numFmtId="49" fontId="5" fillId="9" borderId="41" xfId="0" applyNumberFormat="1" applyFont="1" applyFill="1" applyBorder="1" applyAlignment="1">
      <alignment horizontal="center" vertical="top" wrapText="1"/>
    </xf>
    <xf numFmtId="0" fontId="3" fillId="0" borderId="27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3" fillId="0" borderId="31" xfId="0" applyFont="1" applyBorder="1" applyAlignment="1">
      <alignment vertical="top" wrapText="1"/>
    </xf>
    <xf numFmtId="49" fontId="5" fillId="6" borderId="14" xfId="0" applyNumberFormat="1" applyFont="1" applyFill="1" applyBorder="1" applyAlignment="1">
      <alignment horizontal="center" vertical="top"/>
    </xf>
    <xf numFmtId="49" fontId="5" fillId="6" borderId="19" xfId="0" applyNumberFormat="1" applyFont="1" applyFill="1" applyBorder="1" applyAlignment="1">
      <alignment horizontal="center" vertical="top"/>
    </xf>
    <xf numFmtId="49" fontId="5" fillId="6" borderId="1" xfId="0" applyNumberFormat="1" applyFont="1" applyFill="1" applyBorder="1" applyAlignment="1">
      <alignment horizontal="center" vertical="top"/>
    </xf>
    <xf numFmtId="49" fontId="5" fillId="0" borderId="14" xfId="0" applyNumberFormat="1" applyFont="1" applyFill="1" applyBorder="1" applyAlignment="1">
      <alignment horizontal="center" vertical="top"/>
    </xf>
    <xf numFmtId="49" fontId="5" fillId="0" borderId="19" xfId="0" applyNumberFormat="1" applyFont="1" applyFill="1" applyBorder="1" applyAlignment="1">
      <alignment horizontal="center" vertical="top"/>
    </xf>
    <xf numFmtId="49" fontId="5" fillId="0" borderId="1" xfId="0" applyNumberFormat="1" applyFont="1" applyFill="1" applyBorder="1" applyAlignment="1">
      <alignment horizontal="center" vertical="top"/>
    </xf>
    <xf numFmtId="49" fontId="5" fillId="0" borderId="35" xfId="0" applyNumberFormat="1" applyFont="1" applyFill="1" applyBorder="1" applyAlignment="1">
      <alignment horizontal="center" vertical="top"/>
    </xf>
    <xf numFmtId="49" fontId="5" fillId="0" borderId="67" xfId="0" applyNumberFormat="1" applyFont="1" applyFill="1" applyBorder="1" applyAlignment="1">
      <alignment horizontal="center" vertical="top"/>
    </xf>
    <xf numFmtId="49" fontId="5" fillId="0" borderId="65" xfId="0" applyNumberFormat="1" applyFont="1" applyFill="1" applyBorder="1" applyAlignment="1">
      <alignment horizontal="center" vertical="top"/>
    </xf>
    <xf numFmtId="49" fontId="5" fillId="0" borderId="7" xfId="0" applyNumberFormat="1" applyFont="1" applyFill="1" applyBorder="1" applyAlignment="1">
      <alignment horizontal="center" vertical="top"/>
    </xf>
    <xf numFmtId="49" fontId="5" fillId="0" borderId="0" xfId="0" applyNumberFormat="1" applyFont="1" applyFill="1" applyBorder="1" applyAlignment="1">
      <alignment horizontal="center" vertical="top"/>
    </xf>
    <xf numFmtId="49" fontId="5" fillId="0" borderId="28" xfId="0" applyNumberFormat="1" applyFont="1" applyFill="1" applyBorder="1" applyAlignment="1">
      <alignment horizontal="center" vertical="top"/>
    </xf>
    <xf numFmtId="49" fontId="5" fillId="0" borderId="40" xfId="0" applyNumberFormat="1" applyFont="1" applyFill="1" applyBorder="1" applyAlignment="1">
      <alignment horizontal="center" vertical="top"/>
    </xf>
    <xf numFmtId="49" fontId="5" fillId="0" borderId="43" xfId="0" applyNumberFormat="1" applyFont="1" applyFill="1" applyBorder="1" applyAlignment="1">
      <alignment horizontal="center" vertical="top"/>
    </xf>
    <xf numFmtId="49" fontId="5" fillId="0" borderId="41" xfId="0" applyNumberFormat="1" applyFont="1" applyFill="1" applyBorder="1" applyAlignment="1">
      <alignment horizontal="center" vertical="top"/>
    </xf>
    <xf numFmtId="0" fontId="4" fillId="0" borderId="25" xfId="0" applyFont="1" applyFill="1" applyBorder="1" applyAlignment="1">
      <alignment vertical="top" wrapText="1"/>
    </xf>
    <xf numFmtId="0" fontId="4" fillId="0" borderId="7" xfId="0" applyFont="1" applyFill="1" applyBorder="1" applyAlignment="1">
      <alignment vertical="top" wrapText="1"/>
    </xf>
    <xf numFmtId="0" fontId="4" fillId="0" borderId="63" xfId="0" applyFont="1" applyFill="1" applyBorder="1" applyAlignment="1">
      <alignment vertical="top" wrapText="1"/>
    </xf>
    <xf numFmtId="49" fontId="16" fillId="0" borderId="5" xfId="0" applyNumberFormat="1" applyFont="1" applyFill="1" applyBorder="1" applyAlignment="1">
      <alignment horizontal="center" vertical="top"/>
    </xf>
    <xf numFmtId="49" fontId="16" fillId="0" borderId="18" xfId="0" applyNumberFormat="1" applyFont="1" applyFill="1" applyBorder="1" applyAlignment="1">
      <alignment horizontal="center" vertical="top"/>
    </xf>
    <xf numFmtId="49" fontId="2" fillId="0" borderId="8" xfId="0" applyNumberFormat="1" applyFont="1" applyFill="1" applyBorder="1" applyAlignment="1">
      <alignment horizontal="center" vertical="top"/>
    </xf>
    <xf numFmtId="49" fontId="2" fillId="0" borderId="12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49" fontId="2" fillId="0" borderId="55" xfId="0" applyNumberFormat="1" applyFont="1" applyFill="1" applyBorder="1" applyAlignment="1">
      <alignment horizontal="center" vertical="top"/>
    </xf>
    <xf numFmtId="49" fontId="2" fillId="0" borderId="51" xfId="0" applyNumberFormat="1" applyFont="1" applyFill="1" applyBorder="1" applyAlignment="1">
      <alignment horizontal="center" vertical="top"/>
    </xf>
    <xf numFmtId="0" fontId="25" fillId="0" borderId="25" xfId="0" applyFont="1" applyFill="1" applyBorder="1" applyAlignment="1">
      <alignment vertical="top" wrapText="1"/>
    </xf>
    <xf numFmtId="0" fontId="25" fillId="0" borderId="7" xfId="0" applyFont="1" applyFill="1" applyBorder="1" applyAlignment="1">
      <alignment vertical="top" wrapText="1"/>
    </xf>
    <xf numFmtId="0" fontId="25" fillId="0" borderId="63" xfId="0" applyFont="1" applyFill="1" applyBorder="1" applyAlignment="1">
      <alignment vertical="top" wrapText="1"/>
    </xf>
    <xf numFmtId="49" fontId="2" fillId="0" borderId="18" xfId="0" applyNumberFormat="1" applyFont="1" applyFill="1" applyBorder="1" applyAlignment="1">
      <alignment horizontal="center" vertical="top"/>
    </xf>
    <xf numFmtId="0" fontId="4" fillId="0" borderId="34" xfId="0" applyFont="1" applyFill="1" applyBorder="1" applyAlignment="1">
      <alignment horizontal="left" vertical="top" wrapText="1"/>
    </xf>
    <xf numFmtId="0" fontId="14" fillId="0" borderId="71" xfId="0" applyFont="1" applyFill="1" applyBorder="1" applyAlignment="1">
      <alignment horizontal="left" vertical="top" wrapText="1"/>
    </xf>
    <xf numFmtId="49" fontId="5" fillId="6" borderId="36" xfId="0" applyNumberFormat="1" applyFont="1" applyFill="1" applyBorder="1" applyAlignment="1">
      <alignment horizontal="center" vertical="top"/>
    </xf>
    <xf numFmtId="49" fontId="5" fillId="0" borderId="36" xfId="0" applyNumberFormat="1" applyFont="1" applyFill="1" applyBorder="1" applyAlignment="1">
      <alignment horizontal="center" vertical="top"/>
    </xf>
    <xf numFmtId="0" fontId="4" fillId="0" borderId="38" xfId="0" applyFont="1" applyFill="1" applyBorder="1" applyAlignment="1">
      <alignment vertical="top" wrapText="1"/>
    </xf>
    <xf numFmtId="49" fontId="16" fillId="0" borderId="55" xfId="0" applyNumberFormat="1" applyFont="1" applyFill="1" applyBorder="1" applyAlignment="1">
      <alignment horizontal="center" vertical="top"/>
    </xf>
    <xf numFmtId="0" fontId="25" fillId="0" borderId="27" xfId="0" applyFont="1" applyFill="1" applyBorder="1" applyAlignment="1">
      <alignment vertical="top" wrapText="1"/>
    </xf>
    <xf numFmtId="0" fontId="25" fillId="0" borderId="20" xfId="0" applyFont="1" applyFill="1" applyBorder="1" applyAlignment="1">
      <alignment vertical="top" wrapText="1"/>
    </xf>
    <xf numFmtId="49" fontId="2" fillId="0" borderId="50" xfId="0" applyNumberFormat="1" applyFont="1" applyFill="1" applyBorder="1" applyAlignment="1">
      <alignment horizontal="center" vertical="top" wrapText="1"/>
    </xf>
    <xf numFmtId="49" fontId="2" fillId="0" borderId="18" xfId="0" applyNumberFormat="1" applyFont="1" applyFill="1" applyBorder="1" applyAlignment="1">
      <alignment horizontal="center" vertical="top" wrapText="1"/>
    </xf>
    <xf numFmtId="0" fontId="4" fillId="0" borderId="27" xfId="0" applyFont="1" applyFill="1" applyBorder="1" applyAlignment="1">
      <alignment horizontal="left" vertical="top" wrapText="1"/>
    </xf>
    <xf numFmtId="0" fontId="4" fillId="0" borderId="20" xfId="0" applyFont="1" applyFill="1" applyBorder="1" applyAlignment="1">
      <alignment horizontal="left" vertical="top" wrapText="1"/>
    </xf>
    <xf numFmtId="0" fontId="4" fillId="0" borderId="31" xfId="0" applyFont="1" applyFill="1" applyBorder="1" applyAlignment="1">
      <alignment horizontal="left" vertical="top" wrapText="1"/>
    </xf>
    <xf numFmtId="49" fontId="5" fillId="6" borderId="26" xfId="0" applyNumberFormat="1" applyFont="1" applyFill="1" applyBorder="1" applyAlignment="1">
      <alignment horizontal="center" vertical="top"/>
    </xf>
    <xf numFmtId="49" fontId="5" fillId="6" borderId="30" xfId="0" applyNumberFormat="1" applyFont="1" applyFill="1" applyBorder="1" applyAlignment="1">
      <alignment horizontal="center" vertical="top"/>
    </xf>
    <xf numFmtId="49" fontId="5" fillId="0" borderId="26" xfId="0" applyNumberFormat="1" applyFont="1" applyFill="1" applyBorder="1" applyAlignment="1">
      <alignment horizontal="center" vertical="top"/>
    </xf>
    <xf numFmtId="49" fontId="5" fillId="0" borderId="30" xfId="0" applyNumberFormat="1" applyFont="1" applyFill="1" applyBorder="1" applyAlignment="1">
      <alignment horizontal="center" vertical="top"/>
    </xf>
    <xf numFmtId="49" fontId="18" fillId="0" borderId="5" xfId="0" applyNumberFormat="1" applyFont="1" applyFill="1" applyBorder="1" applyAlignment="1">
      <alignment horizontal="center" vertical="top" wrapText="1"/>
    </xf>
    <xf numFmtId="49" fontId="2" fillId="0" borderId="55" xfId="0" applyNumberFormat="1" applyFont="1" applyFill="1" applyBorder="1" applyAlignment="1">
      <alignment horizontal="center" vertical="top" wrapText="1"/>
    </xf>
    <xf numFmtId="49" fontId="2" fillId="0" borderId="51" xfId="0" applyNumberFormat="1" applyFont="1" applyFill="1" applyBorder="1" applyAlignment="1">
      <alignment horizontal="center" vertical="top" wrapText="1"/>
    </xf>
    <xf numFmtId="49" fontId="2" fillId="0" borderId="8" xfId="0" applyNumberFormat="1" applyFont="1" applyFill="1" applyBorder="1" applyAlignment="1">
      <alignment horizontal="center" vertical="top" wrapText="1"/>
    </xf>
    <xf numFmtId="49" fontId="2" fillId="0" borderId="12" xfId="0" applyNumberFormat="1" applyFont="1" applyFill="1" applyBorder="1" applyAlignment="1">
      <alignment horizontal="center" vertical="top" wrapText="1"/>
    </xf>
    <xf numFmtId="49" fontId="5" fillId="6" borderId="22" xfId="0" applyNumberFormat="1" applyFont="1" applyFill="1" applyBorder="1" applyAlignment="1">
      <alignment horizontal="left" vertical="top" wrapText="1"/>
    </xf>
    <xf numFmtId="49" fontId="5" fillId="6" borderId="23" xfId="0" applyNumberFormat="1" applyFont="1" applyFill="1" applyBorder="1" applyAlignment="1">
      <alignment horizontal="left" vertical="top" wrapText="1"/>
    </xf>
    <xf numFmtId="49" fontId="5" fillId="6" borderId="24" xfId="0" applyNumberFormat="1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vertical="top" wrapText="1"/>
    </xf>
    <xf numFmtId="0" fontId="3" fillId="0" borderId="7" xfId="0" applyFont="1" applyFill="1" applyBorder="1" applyAlignment="1">
      <alignment vertical="top" wrapText="1"/>
    </xf>
    <xf numFmtId="0" fontId="3" fillId="0" borderId="63" xfId="0" applyFont="1" applyFill="1" applyBorder="1" applyAlignment="1">
      <alignment vertical="top" wrapText="1"/>
    </xf>
    <xf numFmtId="0" fontId="25" fillId="0" borderId="35" xfId="0" applyFont="1" applyFill="1" applyBorder="1" applyAlignment="1">
      <alignment vertical="top" wrapText="1"/>
    </xf>
    <xf numFmtId="0" fontId="28" fillId="0" borderId="7" xfId="0" applyFont="1" applyFill="1" applyBorder="1" applyAlignment="1">
      <alignment vertical="top" wrapText="1"/>
    </xf>
    <xf numFmtId="0" fontId="28" fillId="0" borderId="40" xfId="0" applyFont="1" applyFill="1" applyBorder="1" applyAlignment="1">
      <alignment vertical="top" wrapText="1"/>
    </xf>
    <xf numFmtId="49" fontId="5" fillId="0" borderId="28" xfId="0" applyNumberFormat="1" applyFont="1" applyFill="1" applyBorder="1" applyAlignment="1">
      <alignment horizontal="center" vertical="top" wrapText="1"/>
    </xf>
    <xf numFmtId="0" fontId="14" fillId="0" borderId="28" xfId="0" applyFont="1" applyFill="1" applyBorder="1" applyAlignment="1">
      <alignment horizontal="center" vertical="top" wrapText="1"/>
    </xf>
    <xf numFmtId="0" fontId="14" fillId="0" borderId="41" xfId="0" applyFont="1" applyFill="1" applyBorder="1" applyAlignment="1">
      <alignment horizontal="center" vertical="top" wrapText="1"/>
    </xf>
    <xf numFmtId="0" fontId="3" fillId="5" borderId="67" xfId="0" applyFont="1" applyFill="1" applyBorder="1" applyAlignment="1">
      <alignment horizontal="left" vertical="top"/>
    </xf>
    <xf numFmtId="0" fontId="3" fillId="5" borderId="75" xfId="0" applyFont="1" applyFill="1" applyBorder="1" applyAlignment="1">
      <alignment horizontal="left" vertical="top"/>
    </xf>
    <xf numFmtId="49" fontId="5" fillId="6" borderId="22" xfId="0" applyNumberFormat="1" applyFont="1" applyFill="1" applyBorder="1" applyAlignment="1">
      <alignment horizontal="left" vertical="top"/>
    </xf>
    <xf numFmtId="49" fontId="5" fillId="6" borderId="23" xfId="0" applyNumberFormat="1" applyFont="1" applyFill="1" applyBorder="1" applyAlignment="1">
      <alignment horizontal="left" vertical="top"/>
    </xf>
    <xf numFmtId="49" fontId="5" fillId="6" borderId="24" xfId="0" applyNumberFormat="1" applyFont="1" applyFill="1" applyBorder="1" applyAlignment="1">
      <alignment horizontal="left" vertical="top"/>
    </xf>
    <xf numFmtId="49" fontId="5" fillId="0" borderId="16" xfId="0" applyNumberFormat="1" applyFont="1" applyFill="1" applyBorder="1" applyAlignment="1">
      <alignment horizontal="center" vertical="top"/>
    </xf>
    <xf numFmtId="49" fontId="5" fillId="0" borderId="20" xfId="0" applyNumberFormat="1" applyFont="1" applyFill="1" applyBorder="1" applyAlignment="1">
      <alignment horizontal="center" vertical="top"/>
    </xf>
    <xf numFmtId="49" fontId="5" fillId="0" borderId="2" xfId="0" applyNumberFormat="1" applyFont="1" applyFill="1" applyBorder="1" applyAlignment="1">
      <alignment horizontal="center" vertical="top"/>
    </xf>
    <xf numFmtId="0" fontId="34" fillId="0" borderId="25" xfId="0" applyFont="1" applyFill="1" applyBorder="1" applyAlignment="1">
      <alignment vertical="top" wrapText="1"/>
    </xf>
    <xf numFmtId="0" fontId="35" fillId="0" borderId="7" xfId="0" applyFont="1" applyFill="1" applyBorder="1" applyAlignment="1">
      <alignment vertical="top" wrapText="1"/>
    </xf>
    <xf numFmtId="0" fontId="35" fillId="0" borderId="63" xfId="0" applyFont="1" applyFill="1" applyBorder="1" applyAlignment="1">
      <alignment vertical="top" wrapText="1"/>
    </xf>
    <xf numFmtId="0" fontId="4" fillId="9" borderId="25" xfId="0" applyFont="1" applyFill="1" applyBorder="1" applyAlignment="1">
      <alignment vertical="top" wrapText="1"/>
    </xf>
    <xf numFmtId="0" fontId="4" fillId="9" borderId="7" xfId="0" applyFont="1" applyFill="1" applyBorder="1" applyAlignment="1">
      <alignment vertical="top" wrapText="1"/>
    </xf>
    <xf numFmtId="0" fontId="4" fillId="9" borderId="63" xfId="0" applyFont="1" applyFill="1" applyBorder="1" applyAlignment="1">
      <alignment vertical="top" wrapText="1"/>
    </xf>
    <xf numFmtId="49" fontId="5" fillId="6" borderId="37" xfId="0" applyNumberFormat="1" applyFont="1" applyFill="1" applyBorder="1" applyAlignment="1">
      <alignment horizontal="center" vertical="top"/>
    </xf>
    <xf numFmtId="49" fontId="5" fillId="6" borderId="28" xfId="0" applyNumberFormat="1" applyFont="1" applyFill="1" applyBorder="1" applyAlignment="1">
      <alignment horizontal="center" vertical="top"/>
    </xf>
    <xf numFmtId="49" fontId="5" fillId="6" borderId="29" xfId="0" applyNumberFormat="1" applyFont="1" applyFill="1" applyBorder="1" applyAlignment="1">
      <alignment horizontal="center" vertical="top"/>
    </xf>
    <xf numFmtId="49" fontId="5" fillId="6" borderId="76" xfId="0" applyNumberFormat="1" applyFont="1" applyFill="1" applyBorder="1" applyAlignment="1">
      <alignment horizontal="center" vertical="top"/>
    </xf>
    <xf numFmtId="49" fontId="5" fillId="6" borderId="9" xfId="0" applyNumberFormat="1" applyFont="1" applyFill="1" applyBorder="1" applyAlignment="1">
      <alignment horizontal="center" vertical="top"/>
    </xf>
    <xf numFmtId="49" fontId="5" fillId="0" borderId="9" xfId="0" applyNumberFormat="1" applyFont="1" applyFill="1" applyBorder="1" applyAlignment="1">
      <alignment horizontal="center" vertical="top"/>
    </xf>
    <xf numFmtId="49" fontId="5" fillId="0" borderId="11" xfId="0" applyNumberFormat="1" applyFont="1" applyFill="1" applyBorder="1" applyAlignment="1">
      <alignment horizontal="center" vertical="top"/>
    </xf>
    <xf numFmtId="49" fontId="5" fillId="0" borderId="75" xfId="0" applyNumberFormat="1" applyFont="1" applyFill="1" applyBorder="1" applyAlignment="1">
      <alignment horizontal="center" vertical="top"/>
    </xf>
    <xf numFmtId="49" fontId="5" fillId="0" borderId="47" xfId="0" applyNumberFormat="1" applyFont="1" applyFill="1" applyBorder="1" applyAlignment="1">
      <alignment horizontal="center" vertical="top"/>
    </xf>
    <xf numFmtId="49" fontId="5" fillId="0" borderId="45" xfId="0" applyNumberFormat="1" applyFont="1" applyFill="1" applyBorder="1" applyAlignment="1">
      <alignment horizontal="center" vertical="top"/>
    </xf>
    <xf numFmtId="0" fontId="4" fillId="0" borderId="17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21" xfId="0" applyFont="1" applyFill="1" applyBorder="1" applyAlignment="1">
      <alignment vertical="top" wrapText="1"/>
    </xf>
    <xf numFmtId="49" fontId="2" fillId="0" borderId="5" xfId="0" applyNumberFormat="1" applyFont="1" applyFill="1" applyBorder="1" applyAlignment="1">
      <alignment horizontal="center" vertical="top" wrapText="1"/>
    </xf>
    <xf numFmtId="49" fontId="2" fillId="0" borderId="54" xfId="0" applyNumberFormat="1" applyFont="1" applyFill="1" applyBorder="1" applyAlignment="1">
      <alignment horizontal="center" vertical="top"/>
    </xf>
    <xf numFmtId="49" fontId="5" fillId="6" borderId="15" xfId="0" applyNumberFormat="1" applyFont="1" applyFill="1" applyBorder="1" applyAlignment="1">
      <alignment horizontal="center" vertical="top"/>
    </xf>
    <xf numFmtId="49" fontId="5" fillId="6" borderId="6" xfId="0" applyNumberFormat="1" applyFont="1" applyFill="1" applyBorder="1" applyAlignment="1">
      <alignment horizontal="center" vertical="top"/>
    </xf>
    <xf numFmtId="49" fontId="5" fillId="6" borderId="13" xfId="0" applyNumberFormat="1" applyFont="1" applyFill="1" applyBorder="1" applyAlignment="1">
      <alignment horizontal="center" vertical="top"/>
    </xf>
    <xf numFmtId="0" fontId="4" fillId="0" borderId="50" xfId="0" applyFont="1" applyFill="1" applyBorder="1" applyAlignment="1">
      <alignment horizontal="left" vertical="top" wrapText="1"/>
    </xf>
    <xf numFmtId="0" fontId="14" fillId="0" borderId="55" xfId="0" applyFont="1" applyBorder="1" applyAlignment="1">
      <alignment horizontal="left" vertical="top" wrapText="1"/>
    </xf>
    <xf numFmtId="0" fontId="25" fillId="0" borderId="16" xfId="0" applyFont="1" applyFill="1" applyBorder="1" applyAlignment="1">
      <alignment vertical="top" wrapText="1"/>
    </xf>
    <xf numFmtId="0" fontId="25" fillId="0" borderId="2" xfId="0" applyFont="1" applyFill="1" applyBorder="1" applyAlignment="1">
      <alignment vertical="top" wrapText="1"/>
    </xf>
    <xf numFmtId="0" fontId="0" fillId="0" borderId="55" xfId="0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0" xfId="0" applyFont="1" applyAlignment="1">
      <alignment wrapText="1"/>
    </xf>
    <xf numFmtId="0" fontId="7" fillId="0" borderId="0" xfId="0" applyFont="1" applyFill="1" applyBorder="1" applyAlignment="1">
      <alignment horizontal="left" wrapText="1"/>
    </xf>
    <xf numFmtId="0" fontId="3" fillId="5" borderId="23" xfId="0" applyFont="1" applyFill="1" applyBorder="1" applyAlignment="1">
      <alignment horizontal="left" vertical="top"/>
    </xf>
    <xf numFmtId="0" fontId="3" fillId="5" borderId="24" xfId="0" applyFont="1" applyFill="1" applyBorder="1" applyAlignment="1">
      <alignment horizontal="left" vertical="top"/>
    </xf>
    <xf numFmtId="0" fontId="5" fillId="6" borderId="4" xfId="0" applyFont="1" applyFill="1" applyBorder="1" applyAlignment="1">
      <alignment horizontal="left" vertical="top" wrapText="1"/>
    </xf>
    <xf numFmtId="0" fontId="5" fillId="6" borderId="60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center" vertical="center" textRotation="90" wrapText="1"/>
    </xf>
    <xf numFmtId="0" fontId="2" fillId="0" borderId="57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49" fontId="2" fillId="0" borderId="5" xfId="0" applyNumberFormat="1" applyFont="1" applyFill="1" applyBorder="1" applyAlignment="1">
      <alignment horizontal="center" vertical="top" shrinkToFit="1"/>
    </xf>
    <xf numFmtId="49" fontId="2" fillId="0" borderId="18" xfId="0" applyNumberFormat="1" applyFont="1" applyFill="1" applyBorder="1" applyAlignment="1">
      <alignment horizontal="center" vertical="top" shrinkToFit="1"/>
    </xf>
    <xf numFmtId="49" fontId="2" fillId="0" borderId="12" xfId="0" applyNumberFormat="1" applyFont="1" applyFill="1" applyBorder="1" applyAlignment="1">
      <alignment horizontal="center" vertical="top" shrinkToFit="1"/>
    </xf>
    <xf numFmtId="49" fontId="6" fillId="3" borderId="15" xfId="0" applyNumberFormat="1" applyFont="1" applyFill="1" applyBorder="1" applyAlignment="1">
      <alignment horizontal="center" vertical="top"/>
    </xf>
    <xf numFmtId="49" fontId="6" fillId="3" borderId="6" xfId="0" applyNumberFormat="1" applyFont="1" applyFill="1" applyBorder="1" applyAlignment="1">
      <alignment horizontal="center" vertical="top"/>
    </xf>
    <xf numFmtId="49" fontId="6" fillId="3" borderId="13" xfId="0" applyNumberFormat="1" applyFont="1" applyFill="1" applyBorder="1" applyAlignment="1">
      <alignment horizontal="center" vertical="top"/>
    </xf>
    <xf numFmtId="49" fontId="6" fillId="9" borderId="27" xfId="0" applyNumberFormat="1" applyFont="1" applyFill="1" applyBorder="1" applyAlignment="1">
      <alignment horizontal="center" vertical="top" wrapText="1"/>
    </xf>
    <xf numFmtId="49" fontId="6" fillId="9" borderId="20" xfId="0" applyNumberFormat="1" applyFont="1" applyFill="1" applyBorder="1" applyAlignment="1">
      <alignment horizontal="center" vertical="top" wrapText="1"/>
    </xf>
    <xf numFmtId="0" fontId="14" fillId="9" borderId="31" xfId="0" applyFont="1" applyFill="1" applyBorder="1" applyAlignment="1">
      <alignment horizontal="center" vertical="top" wrapText="1"/>
    </xf>
    <xf numFmtId="0" fontId="6" fillId="0" borderId="50" xfId="0" applyFont="1" applyBorder="1" applyAlignment="1">
      <alignment horizontal="left" vertical="top" wrapText="1"/>
    </xf>
    <xf numFmtId="0" fontId="6" fillId="0" borderId="50" xfId="0" applyFont="1" applyFill="1" applyBorder="1" applyAlignment="1">
      <alignment horizontal="center" vertical="center" textRotation="90" wrapText="1"/>
    </xf>
    <xf numFmtId="0" fontId="6" fillId="0" borderId="18" xfId="0" applyFont="1" applyFill="1" applyBorder="1" applyAlignment="1">
      <alignment horizontal="center" vertical="center" textRotation="90" wrapText="1"/>
    </xf>
    <xf numFmtId="0" fontId="6" fillId="0" borderId="42" xfId="0" applyFont="1" applyFill="1" applyBorder="1" applyAlignment="1">
      <alignment horizontal="center" vertical="center" textRotation="90" wrapText="1"/>
    </xf>
    <xf numFmtId="0" fontId="5" fillId="0" borderId="52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textRotation="90" wrapText="1"/>
    </xf>
    <xf numFmtId="0" fontId="2" fillId="0" borderId="39" xfId="0" applyFont="1" applyFill="1" applyBorder="1" applyAlignment="1">
      <alignment horizontal="center" vertical="center" textRotation="90" wrapText="1"/>
    </xf>
    <xf numFmtId="0" fontId="2" fillId="0" borderId="5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textRotation="90" wrapText="1"/>
    </xf>
    <xf numFmtId="0" fontId="2" fillId="0" borderId="31" xfId="0" applyFont="1" applyFill="1" applyBorder="1" applyAlignment="1">
      <alignment horizontal="center" vertical="center" textRotation="90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textRotation="90" wrapText="1"/>
    </xf>
    <xf numFmtId="0" fontId="2" fillId="0" borderId="18" xfId="0" applyNumberFormat="1" applyFont="1" applyFill="1" applyBorder="1" applyAlignment="1">
      <alignment horizontal="center" vertical="center" textRotation="90" wrapText="1"/>
    </xf>
    <xf numFmtId="0" fontId="2" fillId="0" borderId="42" xfId="0" applyNumberFormat="1" applyFont="1" applyFill="1" applyBorder="1" applyAlignment="1">
      <alignment horizontal="center" vertical="center" textRotation="90" wrapText="1"/>
    </xf>
    <xf numFmtId="0" fontId="2" fillId="0" borderId="17" xfId="0" applyFont="1" applyFill="1" applyBorder="1" applyAlignment="1">
      <alignment horizontal="center" vertical="center" textRotation="90" wrapText="1"/>
    </xf>
    <xf numFmtId="0" fontId="2" fillId="0" borderId="62" xfId="0" applyFont="1" applyFill="1" applyBorder="1" applyAlignment="1">
      <alignment horizontal="center" vertical="center" textRotation="90" wrapText="1"/>
    </xf>
    <xf numFmtId="0" fontId="2" fillId="0" borderId="21" xfId="0" applyFont="1" applyFill="1" applyBorder="1" applyAlignment="1">
      <alignment horizontal="center" vertical="center" textRotation="90" wrapText="1"/>
    </xf>
    <xf numFmtId="0" fontId="2" fillId="0" borderId="50" xfId="0" applyFont="1" applyFill="1" applyBorder="1" applyAlignment="1">
      <alignment horizontal="center" vertical="center" textRotation="90" wrapText="1"/>
    </xf>
    <xf numFmtId="0" fontId="2" fillId="0" borderId="18" xfId="0" applyFont="1" applyFill="1" applyBorder="1" applyAlignment="1">
      <alignment horizontal="center" vertical="center" textRotation="90" wrapText="1"/>
    </xf>
    <xf numFmtId="0" fontId="2" fillId="0" borderId="42" xfId="0" applyFont="1" applyFill="1" applyBorder="1" applyAlignment="1">
      <alignment horizontal="center" vertical="center" textRotation="90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6" fillId="0" borderId="67" xfId="0" applyFont="1" applyFill="1" applyBorder="1" applyAlignment="1">
      <alignment horizontal="center" vertical="center" textRotation="90" wrapText="1"/>
    </xf>
    <xf numFmtId="0" fontId="6" fillId="0" borderId="0" xfId="0" applyFont="1" applyFill="1" applyBorder="1" applyAlignment="1">
      <alignment horizontal="center" vertical="center" textRotation="90" wrapText="1"/>
    </xf>
    <xf numFmtId="0" fontId="6" fillId="0" borderId="43" xfId="0" applyFont="1" applyFill="1" applyBorder="1" applyAlignment="1">
      <alignment horizontal="center" vertical="center" textRotation="90" wrapText="1"/>
    </xf>
    <xf numFmtId="49" fontId="5" fillId="6" borderId="18" xfId="0" applyNumberFormat="1" applyFont="1" applyFill="1" applyBorder="1" applyAlignment="1">
      <alignment horizontal="center" vertical="top"/>
    </xf>
    <xf numFmtId="49" fontId="5" fillId="6" borderId="42" xfId="0" applyNumberFormat="1" applyFont="1" applyFill="1" applyBorder="1" applyAlignment="1">
      <alignment horizontal="center" vertical="top"/>
    </xf>
    <xf numFmtId="49" fontId="5" fillId="6" borderId="25" xfId="0" applyNumberFormat="1" applyFont="1" applyFill="1" applyBorder="1" applyAlignment="1">
      <alignment horizontal="center" vertical="top"/>
    </xf>
    <xf numFmtId="49" fontId="5" fillId="6" borderId="7" xfId="0" applyNumberFormat="1" applyFont="1" applyFill="1" applyBorder="1" applyAlignment="1">
      <alignment horizontal="center" vertical="top"/>
    </xf>
    <xf numFmtId="49" fontId="5" fillId="6" borderId="63" xfId="0" applyNumberFormat="1" applyFont="1" applyFill="1" applyBorder="1" applyAlignment="1">
      <alignment horizontal="center" vertical="top"/>
    </xf>
    <xf numFmtId="49" fontId="5" fillId="6" borderId="5" xfId="0" applyNumberFormat="1" applyFont="1" applyFill="1" applyBorder="1" applyAlignment="1">
      <alignment horizontal="center" vertical="top"/>
    </xf>
    <xf numFmtId="49" fontId="5" fillId="6" borderId="12" xfId="0" applyNumberFormat="1" applyFont="1" applyFill="1" applyBorder="1" applyAlignment="1">
      <alignment horizontal="center" vertical="top"/>
    </xf>
  </cellXfs>
  <cellStyles count="33">
    <cellStyle name="Comma 2" xfId="6"/>
    <cellStyle name="Comma 2 2" xfId="10"/>
    <cellStyle name="Comma 2 2 2" xfId="12"/>
    <cellStyle name="Comma 2 2 2 2" xfId="18"/>
    <cellStyle name="Comma 2 2 2 2 2" xfId="30"/>
    <cellStyle name="Comma 2 2 2 3" xfId="24"/>
    <cellStyle name="Comma 2 2 3" xfId="14"/>
    <cellStyle name="Comma 2 2 3 2" xfId="20"/>
    <cellStyle name="Comma 2 2 3 2 2" xfId="32"/>
    <cellStyle name="Comma 2 2 3 3" xfId="26"/>
    <cellStyle name="Comma 2 2 4" xfId="16"/>
    <cellStyle name="Comma 2 2 4 2" xfId="28"/>
    <cellStyle name="Comma 2 2 5" xfId="22"/>
    <cellStyle name="Comma 2 3" xfId="11"/>
    <cellStyle name="Comma 2 3 2" xfId="17"/>
    <cellStyle name="Comma 2 3 2 2" xfId="29"/>
    <cellStyle name="Comma 2 3 3" xfId="23"/>
    <cellStyle name="Comma 2 4" xfId="13"/>
    <cellStyle name="Comma 2 4 2" xfId="19"/>
    <cellStyle name="Comma 2 4 2 2" xfId="31"/>
    <cellStyle name="Comma 2 4 3" xfId="25"/>
    <cellStyle name="Comma 2 5" xfId="15"/>
    <cellStyle name="Comma 2 5 2" xfId="27"/>
    <cellStyle name="Comma 2 6" xfId="21"/>
    <cellStyle name="Įprastas" xfId="0" builtinId="0"/>
    <cellStyle name="Įprastas 2" xfId="2"/>
    <cellStyle name="Įprastas 3" xfId="7"/>
    <cellStyle name="Įprastas 4" xfId="9"/>
    <cellStyle name="Normal 2" xfId="1"/>
    <cellStyle name="Normal 2 2" xfId="3"/>
    <cellStyle name="Normal 3" xfId="4"/>
    <cellStyle name="Normal_1 lentelė(1)" xfId="5"/>
    <cellStyle name="Percent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63"/>
  <sheetViews>
    <sheetView tabSelected="1" workbookViewId="0">
      <selection activeCell="G4" sqref="G4:G6"/>
    </sheetView>
  </sheetViews>
  <sheetFormatPr defaultRowHeight="13.2"/>
  <cols>
    <col min="1" max="1" width="2.5546875" style="111" customWidth="1"/>
    <col min="2" max="6" width="2.5546875" customWidth="1"/>
    <col min="7" max="7" width="33.88671875" customWidth="1"/>
    <col min="8" max="8" width="7.88671875" customWidth="1"/>
    <col min="9" max="9" width="5.44140625" customWidth="1"/>
    <col min="10" max="10" width="5.6640625" customWidth="1"/>
    <col min="11" max="11" width="9.6640625" customWidth="1"/>
    <col min="12" max="12" width="7.88671875" customWidth="1"/>
    <col min="13" max="13" width="6.6640625" customWidth="1"/>
    <col min="14" max="14" width="8.88671875" customWidth="1"/>
    <col min="15" max="15" width="7.88671875" customWidth="1"/>
    <col min="16" max="16" width="8.44140625" customWidth="1"/>
    <col min="17" max="17" width="30.88671875" customWidth="1"/>
    <col min="18" max="18" width="4.109375" customWidth="1"/>
    <col min="19" max="19" width="3.33203125" customWidth="1"/>
    <col min="20" max="20" width="3.88671875" customWidth="1"/>
    <col min="21" max="21" width="2.6640625" customWidth="1"/>
    <col min="22" max="26" width="0" hidden="1" customWidth="1"/>
  </cols>
  <sheetData>
    <row r="1" spans="1:26" ht="44.4" customHeight="1"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650" t="s">
        <v>221</v>
      </c>
      <c r="R1" s="650"/>
      <c r="S1" s="650"/>
      <c r="T1" s="650"/>
      <c r="U1" s="108"/>
      <c r="V1" s="108"/>
      <c r="W1" s="108"/>
      <c r="X1" s="108"/>
      <c r="Y1" s="108"/>
      <c r="Z1" s="108"/>
    </row>
    <row r="2" spans="1:26" ht="15.6">
      <c r="B2" s="113"/>
      <c r="C2" s="113"/>
      <c r="D2" s="113"/>
      <c r="E2" s="113"/>
      <c r="F2" s="113"/>
      <c r="G2" s="113"/>
      <c r="H2" s="12" t="s">
        <v>53</v>
      </c>
      <c r="I2" s="13"/>
      <c r="J2" s="14"/>
      <c r="K2" s="13"/>
      <c r="L2" s="13"/>
      <c r="M2" s="13"/>
      <c r="N2" s="13"/>
      <c r="O2" s="13"/>
      <c r="P2" s="13"/>
      <c r="Q2" s="13"/>
      <c r="R2" s="113"/>
      <c r="S2" s="113"/>
      <c r="T2" s="113"/>
      <c r="U2" s="113"/>
      <c r="V2" s="113"/>
      <c r="W2" s="113"/>
      <c r="X2" s="113"/>
      <c r="Y2" s="113"/>
      <c r="Z2" s="113"/>
    </row>
    <row r="3" spans="1:26" ht="13.95" customHeight="1" thickBot="1">
      <c r="B3" s="15"/>
      <c r="C3" s="15"/>
      <c r="D3" s="15"/>
      <c r="E3" s="15"/>
      <c r="F3" s="15"/>
      <c r="G3" s="651" t="s">
        <v>30</v>
      </c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  <c r="S3" s="651"/>
      <c r="T3" s="651"/>
      <c r="U3" s="651"/>
      <c r="V3" s="651"/>
      <c r="W3" s="651"/>
      <c r="X3" s="651"/>
      <c r="Y3" s="651"/>
      <c r="Z3" s="651"/>
    </row>
    <row r="4" spans="1:26" ht="61.95" customHeight="1">
      <c r="A4" s="656" t="s">
        <v>219</v>
      </c>
      <c r="B4" s="656" t="s">
        <v>0</v>
      </c>
      <c r="C4" s="656" t="s">
        <v>1</v>
      </c>
      <c r="D4" s="245"/>
      <c r="E4" s="245"/>
      <c r="F4" s="245"/>
      <c r="G4" s="684" t="s">
        <v>2</v>
      </c>
      <c r="H4" s="687" t="s">
        <v>3</v>
      </c>
      <c r="I4" s="690" t="s">
        <v>4</v>
      </c>
      <c r="J4" s="693" t="s">
        <v>5</v>
      </c>
      <c r="K4" s="696" t="s">
        <v>185</v>
      </c>
      <c r="L4" s="697"/>
      <c r="M4" s="697"/>
      <c r="N4" s="698"/>
      <c r="O4" s="699" t="s">
        <v>156</v>
      </c>
      <c r="P4" s="669" t="s">
        <v>190</v>
      </c>
      <c r="Q4" s="672" t="s">
        <v>19</v>
      </c>
      <c r="R4" s="673"/>
      <c r="S4" s="673"/>
      <c r="T4" s="674"/>
      <c r="U4" s="113"/>
      <c r="V4" s="113"/>
      <c r="W4" s="113"/>
      <c r="X4" s="113"/>
      <c r="Y4" s="113"/>
      <c r="Z4" s="113"/>
    </row>
    <row r="5" spans="1:26" ht="29.4" customHeight="1">
      <c r="A5" s="657"/>
      <c r="B5" s="657"/>
      <c r="C5" s="657"/>
      <c r="D5" s="246"/>
      <c r="E5" s="246"/>
      <c r="F5" s="246"/>
      <c r="G5" s="685"/>
      <c r="H5" s="688"/>
      <c r="I5" s="691"/>
      <c r="J5" s="694"/>
      <c r="K5" s="675" t="s">
        <v>6</v>
      </c>
      <c r="L5" s="677" t="s">
        <v>7</v>
      </c>
      <c r="M5" s="677"/>
      <c r="N5" s="678" t="s">
        <v>54</v>
      </c>
      <c r="O5" s="700"/>
      <c r="P5" s="670"/>
      <c r="Q5" s="680" t="s">
        <v>29</v>
      </c>
      <c r="R5" s="682" t="s">
        <v>198</v>
      </c>
      <c r="S5" s="682"/>
      <c r="T5" s="683"/>
      <c r="U5" s="113"/>
      <c r="V5" s="113"/>
      <c r="W5" s="113"/>
      <c r="X5" s="113"/>
      <c r="Y5" s="113"/>
      <c r="Z5" s="113"/>
    </row>
    <row r="6" spans="1:26" ht="76.95" customHeight="1" thickBot="1">
      <c r="A6" s="658"/>
      <c r="B6" s="658"/>
      <c r="C6" s="658"/>
      <c r="D6" s="247"/>
      <c r="E6" s="247"/>
      <c r="F6" s="247"/>
      <c r="G6" s="686"/>
      <c r="H6" s="689"/>
      <c r="I6" s="692"/>
      <c r="J6" s="695"/>
      <c r="K6" s="676"/>
      <c r="L6" s="425" t="s">
        <v>6</v>
      </c>
      <c r="M6" s="425" t="s">
        <v>8</v>
      </c>
      <c r="N6" s="679"/>
      <c r="O6" s="701"/>
      <c r="P6" s="671"/>
      <c r="Q6" s="681"/>
      <c r="R6" s="16" t="s">
        <v>144</v>
      </c>
      <c r="S6" s="16" t="s">
        <v>155</v>
      </c>
      <c r="T6" s="17" t="s">
        <v>186</v>
      </c>
      <c r="U6" s="113"/>
      <c r="V6" s="113"/>
      <c r="W6" s="113"/>
      <c r="X6" s="113"/>
      <c r="Y6" s="113"/>
      <c r="Z6" s="113"/>
    </row>
    <row r="7" spans="1:26" ht="13.8" thickBot="1">
      <c r="A7" s="18" t="s">
        <v>9</v>
      </c>
      <c r="B7" s="652" t="s">
        <v>55</v>
      </c>
      <c r="C7" s="652"/>
      <c r="D7" s="652"/>
      <c r="E7" s="652"/>
      <c r="F7" s="652"/>
      <c r="G7" s="652"/>
      <c r="H7" s="652"/>
      <c r="I7" s="652"/>
      <c r="J7" s="652"/>
      <c r="K7" s="652"/>
      <c r="L7" s="652"/>
      <c r="M7" s="652"/>
      <c r="N7" s="652"/>
      <c r="O7" s="652"/>
      <c r="P7" s="652"/>
      <c r="Q7" s="652"/>
      <c r="R7" s="652"/>
      <c r="S7" s="652"/>
      <c r="T7" s="653"/>
      <c r="U7" s="113"/>
      <c r="V7" s="113"/>
      <c r="W7" s="113"/>
      <c r="X7" s="113"/>
      <c r="Y7" s="113"/>
      <c r="Z7" s="113"/>
    </row>
    <row r="8" spans="1:26" ht="13.95" customHeight="1" thickBot="1">
      <c r="A8" s="18" t="s">
        <v>9</v>
      </c>
      <c r="B8" s="18" t="s">
        <v>9</v>
      </c>
      <c r="C8" s="654" t="s">
        <v>56</v>
      </c>
      <c r="D8" s="654"/>
      <c r="E8" s="654"/>
      <c r="F8" s="654"/>
      <c r="G8" s="654"/>
      <c r="H8" s="654"/>
      <c r="I8" s="654"/>
      <c r="J8" s="654"/>
      <c r="K8" s="654"/>
      <c r="L8" s="654"/>
      <c r="M8" s="654"/>
      <c r="N8" s="654"/>
      <c r="O8" s="654"/>
      <c r="P8" s="654"/>
      <c r="Q8" s="654"/>
      <c r="R8" s="654"/>
      <c r="S8" s="654"/>
      <c r="T8" s="655"/>
      <c r="U8" s="113"/>
      <c r="V8" s="113"/>
      <c r="W8" s="113"/>
      <c r="X8" s="113"/>
      <c r="Y8" s="113"/>
      <c r="Z8" s="113"/>
    </row>
    <row r="9" spans="1:26" ht="13.2" customHeight="1">
      <c r="A9" s="549" t="s">
        <v>9</v>
      </c>
      <c r="B9" s="549" t="s">
        <v>9</v>
      </c>
      <c r="C9" s="552" t="s">
        <v>9</v>
      </c>
      <c r="D9" s="555"/>
      <c r="E9" s="556"/>
      <c r="F9" s="557"/>
      <c r="G9" s="603" t="s">
        <v>57</v>
      </c>
      <c r="H9" s="567" t="s">
        <v>32</v>
      </c>
      <c r="I9" s="571" t="s">
        <v>50</v>
      </c>
      <c r="J9" s="124" t="s">
        <v>58</v>
      </c>
      <c r="K9" s="142">
        <f>L9+N9</f>
        <v>1556.1999999999998</v>
      </c>
      <c r="L9" s="158">
        <f>L15+L21+L27+L33+L39+L45+L51+L57+L63</f>
        <v>0</v>
      </c>
      <c r="M9" s="158">
        <f t="shared" ref="M9:P13" si="0">M15+M21+M27+M33+M39+M45+M51+M57+M63</f>
        <v>0</v>
      </c>
      <c r="N9" s="158">
        <f t="shared" si="0"/>
        <v>1556.1999999999998</v>
      </c>
      <c r="O9" s="158">
        <f t="shared" si="0"/>
        <v>44.25</v>
      </c>
      <c r="P9" s="158">
        <f t="shared" si="0"/>
        <v>34.35</v>
      </c>
      <c r="Q9" s="19"/>
      <c r="R9" s="20"/>
      <c r="S9" s="21"/>
      <c r="T9" s="22"/>
      <c r="U9" s="113"/>
      <c r="V9" s="113"/>
      <c r="W9" s="113"/>
      <c r="X9" s="113"/>
      <c r="Y9" s="113"/>
      <c r="Z9" s="113"/>
    </row>
    <row r="10" spans="1:26">
      <c r="A10" s="550"/>
      <c r="B10" s="550"/>
      <c r="C10" s="553"/>
      <c r="D10" s="558"/>
      <c r="E10" s="559"/>
      <c r="F10" s="560"/>
      <c r="G10" s="604"/>
      <c r="H10" s="568"/>
      <c r="I10" s="572"/>
      <c r="J10" s="125" t="s">
        <v>51</v>
      </c>
      <c r="K10" s="137">
        <f>L10+N10</f>
        <v>2957</v>
      </c>
      <c r="L10" s="159">
        <f>L16+L22+L28+L34+L40+L46+L52+L58+L64</f>
        <v>17.900000000000002</v>
      </c>
      <c r="M10" s="159">
        <f t="shared" si="0"/>
        <v>10.1</v>
      </c>
      <c r="N10" s="159">
        <f t="shared" si="0"/>
        <v>2939.1</v>
      </c>
      <c r="O10" s="159">
        <f t="shared" si="0"/>
        <v>590</v>
      </c>
      <c r="P10" s="159">
        <f t="shared" si="0"/>
        <v>346.7</v>
      </c>
      <c r="Q10" s="24"/>
      <c r="R10" s="25"/>
      <c r="S10" s="26"/>
      <c r="T10" s="27"/>
      <c r="U10" s="113"/>
      <c r="V10" s="113"/>
      <c r="W10" s="113"/>
      <c r="X10" s="113"/>
      <c r="Y10" s="113"/>
      <c r="Z10" s="113"/>
    </row>
    <row r="11" spans="1:26">
      <c r="A11" s="550"/>
      <c r="B11" s="550"/>
      <c r="C11" s="553"/>
      <c r="D11" s="558"/>
      <c r="E11" s="559"/>
      <c r="F11" s="560"/>
      <c r="G11" s="604"/>
      <c r="H11" s="569"/>
      <c r="I11" s="573"/>
      <c r="J11" s="125" t="s">
        <v>31</v>
      </c>
      <c r="K11" s="137">
        <f>L11+N11</f>
        <v>7.6</v>
      </c>
      <c r="L11" s="159">
        <f>L17+L23+L29+L35+L41+L47+L53+L59+L65</f>
        <v>7.6</v>
      </c>
      <c r="M11" s="159">
        <f t="shared" si="0"/>
        <v>7.3000000000000007</v>
      </c>
      <c r="N11" s="159">
        <f t="shared" si="0"/>
        <v>0</v>
      </c>
      <c r="O11" s="159">
        <f t="shared" si="0"/>
        <v>0</v>
      </c>
      <c r="P11" s="159">
        <f t="shared" si="0"/>
        <v>0</v>
      </c>
      <c r="Q11" s="24"/>
      <c r="R11" s="28"/>
      <c r="S11" s="26"/>
      <c r="T11" s="29"/>
      <c r="U11" s="113"/>
      <c r="V11" s="113"/>
      <c r="W11" s="113"/>
      <c r="X11" s="113"/>
      <c r="Y11" s="113"/>
      <c r="Z11" s="113"/>
    </row>
    <row r="12" spans="1:26">
      <c r="A12" s="550"/>
      <c r="B12" s="550"/>
      <c r="C12" s="553"/>
      <c r="D12" s="558"/>
      <c r="E12" s="559"/>
      <c r="F12" s="560"/>
      <c r="G12" s="604"/>
      <c r="H12" s="569"/>
      <c r="I12" s="569"/>
      <c r="J12" s="266" t="s">
        <v>191</v>
      </c>
      <c r="K12" s="137">
        <f>L12+N12</f>
        <v>2481.6799999999998</v>
      </c>
      <c r="L12" s="159">
        <f>L18+L24+L30+L36+L42+L48+L54+L60+L66</f>
        <v>3.6</v>
      </c>
      <c r="M12" s="159">
        <f t="shared" si="0"/>
        <v>0</v>
      </c>
      <c r="N12" s="159">
        <f t="shared" si="0"/>
        <v>2478.08</v>
      </c>
      <c r="O12" s="159">
        <f t="shared" si="0"/>
        <v>0</v>
      </c>
      <c r="P12" s="159">
        <f t="shared" si="0"/>
        <v>0</v>
      </c>
      <c r="Q12" s="167"/>
      <c r="R12" s="28"/>
      <c r="S12" s="26"/>
      <c r="T12" s="29"/>
      <c r="U12" s="113"/>
      <c r="V12" s="113"/>
      <c r="W12" s="113"/>
      <c r="X12" s="113"/>
      <c r="Y12" s="113"/>
      <c r="Z12" s="113"/>
    </row>
    <row r="13" spans="1:26" ht="13.8" thickBot="1">
      <c r="A13" s="550"/>
      <c r="B13" s="550"/>
      <c r="C13" s="553"/>
      <c r="D13" s="558"/>
      <c r="E13" s="559"/>
      <c r="F13" s="560"/>
      <c r="G13" s="604"/>
      <c r="H13" s="569"/>
      <c r="I13" s="569"/>
      <c r="J13" s="267" t="s">
        <v>44</v>
      </c>
      <c r="K13" s="288">
        <f>L13+N13</f>
        <v>0</v>
      </c>
      <c r="L13" s="160">
        <f>L19+L25+L31+L37+L43+L49+L55+L61+L67</f>
        <v>0</v>
      </c>
      <c r="M13" s="160">
        <f t="shared" si="0"/>
        <v>0</v>
      </c>
      <c r="N13" s="160">
        <f t="shared" si="0"/>
        <v>0</v>
      </c>
      <c r="O13" s="160">
        <f t="shared" si="0"/>
        <v>0</v>
      </c>
      <c r="P13" s="160">
        <f t="shared" si="0"/>
        <v>0</v>
      </c>
      <c r="Q13" s="167"/>
      <c r="R13" s="28"/>
      <c r="S13" s="26"/>
      <c r="T13" s="29"/>
      <c r="U13" s="113"/>
      <c r="V13" s="113"/>
      <c r="W13" s="113"/>
      <c r="X13" s="113"/>
      <c r="Y13" s="113"/>
      <c r="Z13" s="113"/>
    </row>
    <row r="14" spans="1:26" ht="13.8" thickBot="1">
      <c r="A14" s="551"/>
      <c r="B14" s="551"/>
      <c r="C14" s="554"/>
      <c r="D14" s="561"/>
      <c r="E14" s="562"/>
      <c r="F14" s="563"/>
      <c r="G14" s="605"/>
      <c r="H14" s="570"/>
      <c r="I14" s="570"/>
      <c r="J14" s="30" t="s">
        <v>10</v>
      </c>
      <c r="K14" s="161">
        <f>K9+K10+K13+K11+K12</f>
        <v>7002.48</v>
      </c>
      <c r="L14" s="161">
        <f t="shared" ref="L14:P14" si="1">L9+L10+L13+L11+L12</f>
        <v>29.1</v>
      </c>
      <c r="M14" s="161">
        <f t="shared" si="1"/>
        <v>17.399999999999999</v>
      </c>
      <c r="N14" s="161">
        <f t="shared" si="1"/>
        <v>6973.3799999999992</v>
      </c>
      <c r="O14" s="161">
        <f t="shared" si="1"/>
        <v>634.25</v>
      </c>
      <c r="P14" s="161">
        <f t="shared" si="1"/>
        <v>381.05</v>
      </c>
      <c r="Q14" s="31"/>
      <c r="R14" s="32"/>
      <c r="S14" s="33"/>
      <c r="T14" s="34"/>
      <c r="U14" s="113"/>
      <c r="V14" s="113"/>
      <c r="W14" s="113"/>
      <c r="X14" s="113"/>
      <c r="Y14" s="113"/>
      <c r="Z14" s="113"/>
    </row>
    <row r="15" spans="1:26" ht="2.4" hidden="1" customHeight="1" thickBot="1">
      <c r="A15" s="549"/>
      <c r="B15" s="549"/>
      <c r="C15" s="552"/>
      <c r="D15" s="555"/>
      <c r="E15" s="556"/>
      <c r="F15" s="557"/>
      <c r="G15" s="564" t="s">
        <v>59</v>
      </c>
      <c r="H15" s="567" t="s">
        <v>32</v>
      </c>
      <c r="I15" s="571" t="s">
        <v>163</v>
      </c>
      <c r="J15" s="116" t="s">
        <v>58</v>
      </c>
      <c r="K15" s="144">
        <f>L15+N15</f>
        <v>0</v>
      </c>
      <c r="L15" s="138"/>
      <c r="M15" s="145"/>
      <c r="N15" s="140">
        <v>0</v>
      </c>
      <c r="O15" s="297">
        <v>0</v>
      </c>
      <c r="P15" s="298">
        <v>0</v>
      </c>
      <c r="Q15" s="19"/>
      <c r="R15" s="20"/>
      <c r="S15" s="21"/>
      <c r="T15" s="22"/>
      <c r="U15" s="113"/>
      <c r="V15" s="113"/>
      <c r="W15" s="113"/>
      <c r="X15" s="113"/>
      <c r="Y15" s="113"/>
      <c r="Z15" s="113"/>
    </row>
    <row r="16" spans="1:26" ht="27" hidden="1" customHeight="1" thickBot="1">
      <c r="A16" s="550"/>
      <c r="B16" s="550"/>
      <c r="C16" s="553"/>
      <c r="D16" s="558"/>
      <c r="E16" s="559"/>
      <c r="F16" s="560"/>
      <c r="G16" s="565"/>
      <c r="H16" s="568"/>
      <c r="I16" s="572"/>
      <c r="J16" s="23" t="s">
        <v>51</v>
      </c>
      <c r="K16" s="133">
        <f t="shared" ref="K16:K19" si="2">L16+N16</f>
        <v>0</v>
      </c>
      <c r="L16" s="134">
        <v>0</v>
      </c>
      <c r="M16" s="135">
        <v>0</v>
      </c>
      <c r="N16" s="136">
        <v>0</v>
      </c>
      <c r="O16" s="299">
        <v>0</v>
      </c>
      <c r="P16" s="300">
        <v>0</v>
      </c>
      <c r="Q16" s="94" t="s">
        <v>164</v>
      </c>
      <c r="R16" s="25"/>
      <c r="S16" s="26"/>
      <c r="T16" s="27"/>
      <c r="U16" s="113"/>
      <c r="V16" s="113"/>
      <c r="W16" s="113"/>
      <c r="X16" s="113"/>
      <c r="Y16" s="113"/>
      <c r="Z16" s="113"/>
    </row>
    <row r="17" spans="1:26" ht="13.95" hidden="1" customHeight="1" thickBot="1">
      <c r="A17" s="550"/>
      <c r="B17" s="550"/>
      <c r="C17" s="553"/>
      <c r="D17" s="558"/>
      <c r="E17" s="559"/>
      <c r="F17" s="560"/>
      <c r="G17" s="565"/>
      <c r="H17" s="569"/>
      <c r="I17" s="573"/>
      <c r="J17" s="23" t="s">
        <v>31</v>
      </c>
      <c r="K17" s="133">
        <f t="shared" si="2"/>
        <v>0</v>
      </c>
      <c r="L17" s="134">
        <v>0</v>
      </c>
      <c r="M17" s="135">
        <v>0</v>
      </c>
      <c r="N17" s="136">
        <v>0</v>
      </c>
      <c r="O17" s="299">
        <v>0</v>
      </c>
      <c r="P17" s="300">
        <v>0</v>
      </c>
      <c r="Q17" s="49"/>
      <c r="R17" s="28"/>
      <c r="S17" s="26"/>
      <c r="T17" s="29"/>
      <c r="U17" s="113"/>
      <c r="V17" s="113"/>
      <c r="W17" s="35"/>
      <c r="X17" s="113"/>
      <c r="Y17" s="113"/>
      <c r="Z17" s="113"/>
    </row>
    <row r="18" spans="1:26" ht="13.95" hidden="1" customHeight="1" thickBot="1">
      <c r="A18" s="550"/>
      <c r="B18" s="550"/>
      <c r="C18" s="553"/>
      <c r="D18" s="558"/>
      <c r="E18" s="559"/>
      <c r="F18" s="560"/>
      <c r="G18" s="565"/>
      <c r="H18" s="569"/>
      <c r="I18" s="569"/>
      <c r="J18" s="23" t="s">
        <v>191</v>
      </c>
      <c r="K18" s="155">
        <f t="shared" si="2"/>
        <v>0</v>
      </c>
      <c r="L18" s="134">
        <v>0</v>
      </c>
      <c r="M18" s="135"/>
      <c r="N18" s="136">
        <v>0</v>
      </c>
      <c r="O18" s="299">
        <v>0</v>
      </c>
      <c r="P18" s="300">
        <v>0</v>
      </c>
      <c r="Q18" s="224"/>
      <c r="R18" s="28"/>
      <c r="S18" s="26"/>
      <c r="T18" s="29"/>
      <c r="U18" s="113"/>
      <c r="V18" s="113"/>
      <c r="W18" s="35"/>
      <c r="X18" s="113"/>
      <c r="Y18" s="113"/>
      <c r="Z18" s="113"/>
    </row>
    <row r="19" spans="1:26" ht="13.95" hidden="1" customHeight="1" thickBot="1">
      <c r="A19" s="550"/>
      <c r="B19" s="550"/>
      <c r="C19" s="553"/>
      <c r="D19" s="558"/>
      <c r="E19" s="559"/>
      <c r="F19" s="560"/>
      <c r="G19" s="565"/>
      <c r="H19" s="569"/>
      <c r="I19" s="569"/>
      <c r="J19" s="10" t="s">
        <v>44</v>
      </c>
      <c r="K19" s="155">
        <f t="shared" si="2"/>
        <v>0</v>
      </c>
      <c r="L19" s="168">
        <v>0</v>
      </c>
      <c r="M19" s="170"/>
      <c r="N19" s="169">
        <v>0</v>
      </c>
      <c r="O19" s="301">
        <v>0</v>
      </c>
      <c r="P19" s="302">
        <v>0</v>
      </c>
      <c r="Q19" s="224"/>
      <c r="R19" s="28"/>
      <c r="S19" s="26"/>
      <c r="T19" s="29"/>
      <c r="U19" s="113"/>
      <c r="V19" s="113"/>
      <c r="W19" s="35"/>
      <c r="X19" s="113"/>
      <c r="Y19" s="113"/>
      <c r="Z19" s="113"/>
    </row>
    <row r="20" spans="1:26" ht="13.95" hidden="1" customHeight="1" thickBot="1">
      <c r="A20" s="551"/>
      <c r="B20" s="551"/>
      <c r="C20" s="554"/>
      <c r="D20" s="561"/>
      <c r="E20" s="562"/>
      <c r="F20" s="563"/>
      <c r="G20" s="566"/>
      <c r="H20" s="570"/>
      <c r="I20" s="570"/>
      <c r="J20" s="30" t="s">
        <v>10</v>
      </c>
      <c r="K20" s="127">
        <f>SUM(K15:K19)</f>
        <v>0</v>
      </c>
      <c r="L20" s="127">
        <f t="shared" ref="L20:P20" si="3">SUM(L15:L19)</f>
        <v>0</v>
      </c>
      <c r="M20" s="127">
        <f t="shared" si="3"/>
        <v>0</v>
      </c>
      <c r="N20" s="127">
        <f t="shared" si="3"/>
        <v>0</v>
      </c>
      <c r="O20" s="127">
        <f t="shared" si="3"/>
        <v>0</v>
      </c>
      <c r="P20" s="127">
        <f t="shared" si="3"/>
        <v>0</v>
      </c>
      <c r="Q20" s="162"/>
      <c r="R20" s="32"/>
      <c r="S20" s="33"/>
      <c r="T20" s="34"/>
      <c r="U20" s="113"/>
      <c r="V20" s="113"/>
      <c r="W20" s="35"/>
      <c r="X20" s="113"/>
      <c r="Y20" s="113"/>
      <c r="Z20" s="113"/>
    </row>
    <row r="21" spans="1:26" ht="0.6" hidden="1" customHeight="1" thickBot="1">
      <c r="A21" s="549"/>
      <c r="B21" s="549"/>
      <c r="C21" s="552"/>
      <c r="D21" s="555"/>
      <c r="E21" s="556"/>
      <c r="F21" s="557"/>
      <c r="G21" s="564" t="s">
        <v>62</v>
      </c>
      <c r="H21" s="567" t="s">
        <v>32</v>
      </c>
      <c r="I21" s="571" t="s">
        <v>163</v>
      </c>
      <c r="J21" s="116" t="s">
        <v>58</v>
      </c>
      <c r="K21" s="144">
        <f>L21+N21</f>
        <v>0</v>
      </c>
      <c r="L21" s="138"/>
      <c r="M21" s="145"/>
      <c r="N21" s="140">
        <v>0</v>
      </c>
      <c r="O21" s="297">
        <v>0</v>
      </c>
      <c r="P21" s="298">
        <v>0</v>
      </c>
      <c r="Q21" s="36"/>
      <c r="R21" s="20"/>
      <c r="S21" s="21"/>
      <c r="T21" s="22"/>
      <c r="U21" s="113"/>
      <c r="V21" s="113"/>
      <c r="W21" s="35"/>
      <c r="X21" s="113"/>
      <c r="Y21" s="113"/>
      <c r="Z21" s="113"/>
    </row>
    <row r="22" spans="1:26" ht="13.95" hidden="1" customHeight="1" thickBot="1">
      <c r="A22" s="550"/>
      <c r="B22" s="550"/>
      <c r="C22" s="553"/>
      <c r="D22" s="558"/>
      <c r="E22" s="559"/>
      <c r="F22" s="560"/>
      <c r="G22" s="565"/>
      <c r="H22" s="568"/>
      <c r="I22" s="572"/>
      <c r="J22" s="23" t="s">
        <v>51</v>
      </c>
      <c r="K22" s="133">
        <f t="shared" ref="K22:K25" si="4">L22+N22</f>
        <v>0</v>
      </c>
      <c r="L22" s="134">
        <v>0</v>
      </c>
      <c r="M22" s="135">
        <v>0</v>
      </c>
      <c r="N22" s="136">
        <v>0</v>
      </c>
      <c r="O22" s="299">
        <v>0</v>
      </c>
      <c r="P22" s="300">
        <v>0</v>
      </c>
      <c r="Q22" s="649" t="s">
        <v>199</v>
      </c>
      <c r="R22" s="25"/>
      <c r="S22" s="26"/>
      <c r="T22" s="27"/>
      <c r="U22" s="113"/>
      <c r="V22" s="113"/>
      <c r="W22" s="35"/>
      <c r="X22" s="113"/>
      <c r="Y22" s="113"/>
      <c r="Z22" s="113"/>
    </row>
    <row r="23" spans="1:26" ht="13.95" hidden="1" customHeight="1" thickBot="1">
      <c r="A23" s="550"/>
      <c r="B23" s="550"/>
      <c r="C23" s="553"/>
      <c r="D23" s="558"/>
      <c r="E23" s="559"/>
      <c r="F23" s="560"/>
      <c r="G23" s="565"/>
      <c r="H23" s="568"/>
      <c r="I23" s="572"/>
      <c r="J23" s="23" t="s">
        <v>31</v>
      </c>
      <c r="K23" s="133">
        <f t="shared" si="4"/>
        <v>0</v>
      </c>
      <c r="L23" s="134">
        <v>0</v>
      </c>
      <c r="M23" s="135">
        <v>0</v>
      </c>
      <c r="N23" s="136">
        <v>0</v>
      </c>
      <c r="O23" s="299">
        <v>0</v>
      </c>
      <c r="P23" s="300">
        <v>0</v>
      </c>
      <c r="Q23" s="645"/>
      <c r="R23" s="25"/>
      <c r="S23" s="26"/>
      <c r="T23" s="27"/>
      <c r="U23" s="113"/>
      <c r="V23" s="113"/>
      <c r="W23" s="35"/>
      <c r="X23" s="113"/>
      <c r="Y23" s="113"/>
      <c r="Z23" s="113"/>
    </row>
    <row r="24" spans="1:26" ht="13.95" hidden="1" customHeight="1" thickBot="1">
      <c r="A24" s="550"/>
      <c r="B24" s="550"/>
      <c r="C24" s="553"/>
      <c r="D24" s="558"/>
      <c r="E24" s="559"/>
      <c r="F24" s="560"/>
      <c r="G24" s="565"/>
      <c r="H24" s="568"/>
      <c r="I24" s="577"/>
      <c r="J24" s="23" t="s">
        <v>191</v>
      </c>
      <c r="K24" s="155">
        <f t="shared" si="4"/>
        <v>0</v>
      </c>
      <c r="L24" s="134">
        <v>0</v>
      </c>
      <c r="M24" s="135"/>
      <c r="N24" s="136">
        <v>0</v>
      </c>
      <c r="O24" s="299">
        <v>0</v>
      </c>
      <c r="P24" s="300">
        <v>0</v>
      </c>
      <c r="Q24" s="407"/>
      <c r="R24" s="25"/>
      <c r="S24" s="26"/>
      <c r="T24" s="27"/>
      <c r="U24" s="113"/>
      <c r="V24" s="113"/>
      <c r="W24" s="35"/>
      <c r="X24" s="113"/>
      <c r="Y24" s="113"/>
      <c r="Z24" s="113"/>
    </row>
    <row r="25" spans="1:26" ht="13.95" hidden="1" customHeight="1" thickBot="1">
      <c r="A25" s="550"/>
      <c r="B25" s="550"/>
      <c r="C25" s="553"/>
      <c r="D25" s="558"/>
      <c r="E25" s="559"/>
      <c r="F25" s="560"/>
      <c r="G25" s="565"/>
      <c r="H25" s="568"/>
      <c r="I25" s="577"/>
      <c r="J25" s="10" t="s">
        <v>44</v>
      </c>
      <c r="K25" s="155">
        <f t="shared" si="4"/>
        <v>0</v>
      </c>
      <c r="L25" s="168">
        <v>0</v>
      </c>
      <c r="M25" s="170"/>
      <c r="N25" s="169">
        <v>0</v>
      </c>
      <c r="O25" s="301">
        <v>0</v>
      </c>
      <c r="P25" s="302">
        <v>0</v>
      </c>
      <c r="Q25" s="407"/>
      <c r="R25" s="25"/>
      <c r="S25" s="26"/>
      <c r="T25" s="27"/>
      <c r="U25" s="113"/>
      <c r="V25" s="113"/>
      <c r="W25" s="35"/>
      <c r="X25" s="113"/>
      <c r="Y25" s="113"/>
      <c r="Z25" s="113"/>
    </row>
    <row r="26" spans="1:26" ht="13.95" hidden="1" customHeight="1" thickBot="1">
      <c r="A26" s="551"/>
      <c r="B26" s="551"/>
      <c r="C26" s="554"/>
      <c r="D26" s="561"/>
      <c r="E26" s="562"/>
      <c r="F26" s="563"/>
      <c r="G26" s="566"/>
      <c r="H26" s="570"/>
      <c r="I26" s="570"/>
      <c r="J26" s="30" t="s">
        <v>10</v>
      </c>
      <c r="K26" s="127">
        <f>SUM(K21:K25)</f>
        <v>0</v>
      </c>
      <c r="L26" s="127">
        <f t="shared" ref="L26:P26" si="5">SUM(L21:L25)</f>
        <v>0</v>
      </c>
      <c r="M26" s="127">
        <f t="shared" si="5"/>
        <v>0</v>
      </c>
      <c r="N26" s="127">
        <f t="shared" si="5"/>
        <v>0</v>
      </c>
      <c r="O26" s="127">
        <f t="shared" si="5"/>
        <v>0</v>
      </c>
      <c r="P26" s="127">
        <f t="shared" si="5"/>
        <v>0</v>
      </c>
      <c r="Q26" s="163"/>
      <c r="R26" s="38"/>
      <c r="S26" s="33"/>
      <c r="T26" s="39"/>
      <c r="U26" s="113"/>
      <c r="V26" s="113"/>
      <c r="W26" s="35"/>
      <c r="X26" s="113"/>
      <c r="Y26" s="113"/>
      <c r="Z26" s="113"/>
    </row>
    <row r="27" spans="1:26" ht="13.2" customHeight="1">
      <c r="A27" s="549"/>
      <c r="B27" s="549"/>
      <c r="C27" s="552"/>
      <c r="D27" s="555"/>
      <c r="E27" s="556"/>
      <c r="F27" s="557"/>
      <c r="G27" s="564" t="s">
        <v>63</v>
      </c>
      <c r="H27" s="567" t="s">
        <v>32</v>
      </c>
      <c r="I27" s="659" t="s">
        <v>165</v>
      </c>
      <c r="J27" s="116" t="s">
        <v>58</v>
      </c>
      <c r="K27" s="144">
        <f>L27+N27</f>
        <v>1296.8</v>
      </c>
      <c r="L27" s="138">
        <v>0</v>
      </c>
      <c r="M27" s="139">
        <v>0</v>
      </c>
      <c r="N27" s="140">
        <v>1296.8</v>
      </c>
      <c r="O27" s="297">
        <v>0</v>
      </c>
      <c r="P27" s="298">
        <v>0</v>
      </c>
      <c r="Q27" s="644" t="s">
        <v>211</v>
      </c>
      <c r="R27" s="347" t="s">
        <v>33</v>
      </c>
      <c r="S27" s="40"/>
      <c r="T27" s="412"/>
      <c r="U27" s="113"/>
      <c r="V27" s="113"/>
      <c r="W27" s="35"/>
      <c r="X27" s="113"/>
      <c r="Y27" s="113"/>
      <c r="Z27" s="113"/>
    </row>
    <row r="28" spans="1:26">
      <c r="A28" s="550"/>
      <c r="B28" s="550"/>
      <c r="C28" s="553"/>
      <c r="D28" s="558"/>
      <c r="E28" s="559"/>
      <c r="F28" s="560"/>
      <c r="G28" s="565"/>
      <c r="H28" s="568"/>
      <c r="I28" s="660"/>
      <c r="J28" s="23" t="s">
        <v>51</v>
      </c>
      <c r="K28" s="133">
        <f t="shared" ref="K28:K31" si="6">L28+N28</f>
        <v>1396.4</v>
      </c>
      <c r="L28" s="134">
        <v>4.4000000000000004</v>
      </c>
      <c r="M28" s="135">
        <v>2.6</v>
      </c>
      <c r="N28" s="136">
        <v>1392</v>
      </c>
      <c r="O28" s="299">
        <v>0</v>
      </c>
      <c r="P28" s="300">
        <v>0</v>
      </c>
      <c r="Q28" s="648"/>
      <c r="R28" s="41"/>
      <c r="S28" s="42"/>
      <c r="T28" s="413"/>
      <c r="U28" s="113"/>
      <c r="V28" s="113"/>
      <c r="W28" s="35"/>
      <c r="X28" s="113"/>
      <c r="Y28" s="113"/>
      <c r="Z28" s="113"/>
    </row>
    <row r="29" spans="1:26">
      <c r="A29" s="550"/>
      <c r="B29" s="550"/>
      <c r="C29" s="553"/>
      <c r="D29" s="558"/>
      <c r="E29" s="559"/>
      <c r="F29" s="560"/>
      <c r="G29" s="565"/>
      <c r="H29" s="568"/>
      <c r="I29" s="660"/>
      <c r="J29" s="23" t="s">
        <v>31</v>
      </c>
      <c r="K29" s="133">
        <f t="shared" si="6"/>
        <v>5.0999999999999996</v>
      </c>
      <c r="L29" s="134">
        <v>5.0999999999999996</v>
      </c>
      <c r="M29" s="135">
        <v>5</v>
      </c>
      <c r="N29" s="136">
        <v>0</v>
      </c>
      <c r="O29" s="299">
        <v>0</v>
      </c>
      <c r="P29" s="300">
        <v>0</v>
      </c>
      <c r="Q29" s="24"/>
      <c r="R29" s="41"/>
      <c r="S29" s="42"/>
      <c r="T29" s="413"/>
      <c r="U29" s="113"/>
      <c r="V29" s="113"/>
      <c r="W29" s="35"/>
      <c r="X29" s="113"/>
      <c r="Y29" s="113"/>
      <c r="Z29" s="113"/>
    </row>
    <row r="30" spans="1:26">
      <c r="A30" s="550"/>
      <c r="B30" s="550"/>
      <c r="C30" s="553"/>
      <c r="D30" s="558"/>
      <c r="E30" s="559"/>
      <c r="F30" s="560"/>
      <c r="G30" s="565"/>
      <c r="H30" s="568"/>
      <c r="I30" s="660"/>
      <c r="J30" s="23" t="s">
        <v>191</v>
      </c>
      <c r="K30" s="155">
        <f t="shared" si="6"/>
        <v>2372.48</v>
      </c>
      <c r="L30" s="134">
        <v>0.4</v>
      </c>
      <c r="M30" s="135">
        <v>0</v>
      </c>
      <c r="N30" s="136">
        <v>2372.08</v>
      </c>
      <c r="O30" s="299">
        <v>0</v>
      </c>
      <c r="P30" s="300">
        <v>0</v>
      </c>
      <c r="Q30" s="258"/>
      <c r="R30" s="41"/>
      <c r="S30" s="42"/>
      <c r="T30" s="413"/>
      <c r="U30" s="113"/>
      <c r="V30" s="113"/>
      <c r="W30" s="35"/>
      <c r="X30" s="113"/>
      <c r="Y30" s="113"/>
      <c r="Z30" s="113"/>
    </row>
    <row r="31" spans="1:26">
      <c r="A31" s="550"/>
      <c r="B31" s="550"/>
      <c r="C31" s="553"/>
      <c r="D31" s="558"/>
      <c r="E31" s="559"/>
      <c r="F31" s="560"/>
      <c r="G31" s="565"/>
      <c r="H31" s="568"/>
      <c r="I31" s="660"/>
      <c r="J31" s="10" t="s">
        <v>44</v>
      </c>
      <c r="K31" s="155">
        <f t="shared" si="6"/>
        <v>0</v>
      </c>
      <c r="L31" s="168">
        <v>0</v>
      </c>
      <c r="M31" s="170">
        <v>0</v>
      </c>
      <c r="N31" s="169">
        <v>0</v>
      </c>
      <c r="O31" s="301">
        <v>0</v>
      </c>
      <c r="P31" s="302">
        <v>0</v>
      </c>
      <c r="Q31" s="258"/>
      <c r="R31" s="41"/>
      <c r="S31" s="42"/>
      <c r="T31" s="413"/>
      <c r="U31" s="113"/>
      <c r="V31" s="113"/>
      <c r="W31" s="35"/>
      <c r="X31" s="113"/>
      <c r="Y31" s="113"/>
      <c r="Z31" s="113"/>
    </row>
    <row r="32" spans="1:26" ht="36.6" customHeight="1" thickBot="1">
      <c r="A32" s="551"/>
      <c r="B32" s="551"/>
      <c r="C32" s="554"/>
      <c r="D32" s="561"/>
      <c r="E32" s="562"/>
      <c r="F32" s="563"/>
      <c r="G32" s="566"/>
      <c r="H32" s="570"/>
      <c r="I32" s="661"/>
      <c r="J32" s="30" t="s">
        <v>10</v>
      </c>
      <c r="K32" s="127">
        <f>SUM(K27:K31)</f>
        <v>5070.78</v>
      </c>
      <c r="L32" s="127">
        <f t="shared" ref="L32:P32" si="7">SUM(L27:L31)</f>
        <v>9.9</v>
      </c>
      <c r="M32" s="127">
        <f t="shared" si="7"/>
        <v>7.6</v>
      </c>
      <c r="N32" s="127">
        <f t="shared" si="7"/>
        <v>5060.88</v>
      </c>
      <c r="O32" s="127">
        <f t="shared" si="7"/>
        <v>0</v>
      </c>
      <c r="P32" s="127">
        <f t="shared" si="7"/>
        <v>0</v>
      </c>
      <c r="Q32" s="43"/>
      <c r="R32" s="44"/>
      <c r="S32" s="45"/>
      <c r="T32" s="414"/>
      <c r="U32" s="113"/>
      <c r="V32" s="113"/>
      <c r="W32" s="35"/>
      <c r="X32" s="113"/>
      <c r="Y32" s="113"/>
      <c r="Z32" s="113"/>
    </row>
    <row r="33" spans="1:26" ht="13.2" customHeight="1">
      <c r="A33" s="549"/>
      <c r="B33" s="549"/>
      <c r="C33" s="552"/>
      <c r="D33" s="555"/>
      <c r="E33" s="556"/>
      <c r="F33" s="557"/>
      <c r="G33" s="564" t="s">
        <v>64</v>
      </c>
      <c r="H33" s="567" t="s">
        <v>32</v>
      </c>
      <c r="I33" s="571" t="s">
        <v>166</v>
      </c>
      <c r="J33" s="116" t="s">
        <v>58</v>
      </c>
      <c r="K33" s="144">
        <f>L33+N33</f>
        <v>259.39999999999998</v>
      </c>
      <c r="L33" s="138">
        <v>0</v>
      </c>
      <c r="M33" s="434">
        <v>0</v>
      </c>
      <c r="N33" s="140">
        <v>259.39999999999998</v>
      </c>
      <c r="O33" s="297">
        <v>0</v>
      </c>
      <c r="P33" s="298">
        <v>0</v>
      </c>
      <c r="Q33" s="19"/>
      <c r="R33" s="46"/>
      <c r="S33" s="47"/>
      <c r="T33" s="48"/>
      <c r="U33" s="113"/>
      <c r="V33" s="113"/>
      <c r="W33" s="35"/>
      <c r="X33" s="113"/>
      <c r="Y33" s="113"/>
      <c r="Z33" s="113"/>
    </row>
    <row r="34" spans="1:26">
      <c r="A34" s="550"/>
      <c r="B34" s="550"/>
      <c r="C34" s="553"/>
      <c r="D34" s="558"/>
      <c r="E34" s="559"/>
      <c r="F34" s="560"/>
      <c r="G34" s="565"/>
      <c r="H34" s="568"/>
      <c r="I34" s="572"/>
      <c r="J34" s="23" t="s">
        <v>51</v>
      </c>
      <c r="K34" s="133">
        <f t="shared" ref="K34:K37" si="8">L34+N34</f>
        <v>1056</v>
      </c>
      <c r="L34" s="134">
        <v>2</v>
      </c>
      <c r="M34" s="135">
        <v>0</v>
      </c>
      <c r="N34" s="136">
        <v>1054</v>
      </c>
      <c r="O34" s="299">
        <v>0</v>
      </c>
      <c r="P34" s="300">
        <v>0</v>
      </c>
      <c r="Q34" s="649" t="s">
        <v>179</v>
      </c>
      <c r="R34" s="50" t="s">
        <v>33</v>
      </c>
      <c r="S34" s="51"/>
      <c r="T34" s="52"/>
      <c r="U34" s="113"/>
      <c r="V34" s="113"/>
      <c r="W34" s="35"/>
      <c r="X34" s="113"/>
      <c r="Y34" s="113"/>
      <c r="Z34" s="113"/>
    </row>
    <row r="35" spans="1:26">
      <c r="A35" s="550"/>
      <c r="B35" s="550"/>
      <c r="C35" s="553"/>
      <c r="D35" s="558"/>
      <c r="E35" s="559"/>
      <c r="F35" s="560"/>
      <c r="G35" s="565"/>
      <c r="H35" s="568"/>
      <c r="I35" s="572"/>
      <c r="J35" s="23" t="s">
        <v>31</v>
      </c>
      <c r="K35" s="133">
        <f t="shared" si="8"/>
        <v>1</v>
      </c>
      <c r="L35" s="134">
        <v>1</v>
      </c>
      <c r="M35" s="135">
        <v>0.9</v>
      </c>
      <c r="N35" s="136">
        <v>0</v>
      </c>
      <c r="O35" s="299">
        <v>0</v>
      </c>
      <c r="P35" s="300">
        <v>0</v>
      </c>
      <c r="Q35" s="645"/>
      <c r="R35" s="50"/>
      <c r="S35" s="51"/>
      <c r="T35" s="52"/>
      <c r="U35" s="113"/>
      <c r="V35" s="113"/>
      <c r="W35" s="35"/>
      <c r="X35" s="113"/>
      <c r="Y35" s="113"/>
      <c r="Z35" s="113"/>
    </row>
    <row r="36" spans="1:26">
      <c r="A36" s="550"/>
      <c r="B36" s="550"/>
      <c r="C36" s="553"/>
      <c r="D36" s="558"/>
      <c r="E36" s="559"/>
      <c r="F36" s="560"/>
      <c r="G36" s="565"/>
      <c r="H36" s="568"/>
      <c r="I36" s="577"/>
      <c r="J36" s="23" t="s">
        <v>191</v>
      </c>
      <c r="K36" s="155">
        <f t="shared" si="8"/>
        <v>0</v>
      </c>
      <c r="L36" s="134">
        <v>0</v>
      </c>
      <c r="M36" s="135">
        <v>0</v>
      </c>
      <c r="N36" s="136">
        <v>0</v>
      </c>
      <c r="O36" s="299">
        <v>0</v>
      </c>
      <c r="P36" s="300">
        <v>0</v>
      </c>
      <c r="Q36" s="259"/>
      <c r="R36" s="50"/>
      <c r="S36" s="51"/>
      <c r="T36" s="52"/>
      <c r="U36" s="113"/>
      <c r="V36" s="113"/>
      <c r="W36" s="35"/>
      <c r="X36" s="113"/>
      <c r="Y36" s="113"/>
      <c r="Z36" s="113"/>
    </row>
    <row r="37" spans="1:26">
      <c r="A37" s="550"/>
      <c r="B37" s="550"/>
      <c r="C37" s="553"/>
      <c r="D37" s="558"/>
      <c r="E37" s="559"/>
      <c r="F37" s="560"/>
      <c r="G37" s="565"/>
      <c r="H37" s="568"/>
      <c r="I37" s="577"/>
      <c r="J37" s="10" t="s">
        <v>44</v>
      </c>
      <c r="K37" s="155">
        <f t="shared" si="8"/>
        <v>0</v>
      </c>
      <c r="L37" s="168">
        <v>0</v>
      </c>
      <c r="M37" s="170">
        <v>0</v>
      </c>
      <c r="N37" s="169">
        <v>0</v>
      </c>
      <c r="O37" s="301">
        <v>0</v>
      </c>
      <c r="P37" s="302">
        <v>0</v>
      </c>
      <c r="Q37" s="259"/>
      <c r="R37" s="50"/>
      <c r="S37" s="51"/>
      <c r="T37" s="52"/>
      <c r="U37" s="113"/>
      <c r="V37" s="113"/>
      <c r="W37" s="35"/>
      <c r="X37" s="113"/>
      <c r="Y37" s="113"/>
      <c r="Z37" s="113"/>
    </row>
    <row r="38" spans="1:26" ht="16.95" customHeight="1" thickBot="1">
      <c r="A38" s="551"/>
      <c r="B38" s="551"/>
      <c r="C38" s="554"/>
      <c r="D38" s="561"/>
      <c r="E38" s="562"/>
      <c r="F38" s="563"/>
      <c r="G38" s="566"/>
      <c r="H38" s="570"/>
      <c r="I38" s="570"/>
      <c r="J38" s="30" t="s">
        <v>10</v>
      </c>
      <c r="K38" s="127">
        <f>SUM(K33:K37)</f>
        <v>1316.4</v>
      </c>
      <c r="L38" s="127">
        <f t="shared" ref="L38:P38" si="9">SUM(L33:L37)</f>
        <v>3</v>
      </c>
      <c r="M38" s="127">
        <f t="shared" si="9"/>
        <v>0.9</v>
      </c>
      <c r="N38" s="127">
        <f t="shared" si="9"/>
        <v>1313.4</v>
      </c>
      <c r="O38" s="127">
        <f t="shared" si="9"/>
        <v>0</v>
      </c>
      <c r="P38" s="127">
        <f t="shared" si="9"/>
        <v>0</v>
      </c>
      <c r="Q38" s="53"/>
      <c r="R38" s="54"/>
      <c r="S38" s="55"/>
      <c r="T38" s="56"/>
      <c r="U38" s="113"/>
      <c r="V38" s="113"/>
      <c r="W38" s="35"/>
      <c r="X38" s="113"/>
      <c r="Y38" s="113"/>
      <c r="Z38" s="113"/>
    </row>
    <row r="39" spans="1:26" ht="4.2" hidden="1" customHeight="1" thickBot="1">
      <c r="B39" s="549"/>
      <c r="C39" s="552"/>
      <c r="D39" s="555"/>
      <c r="E39" s="556"/>
      <c r="F39" s="557"/>
      <c r="G39" s="646" t="s">
        <v>65</v>
      </c>
      <c r="H39" s="567" t="s">
        <v>32</v>
      </c>
      <c r="I39" s="571" t="s">
        <v>166</v>
      </c>
      <c r="J39" s="116" t="s">
        <v>58</v>
      </c>
      <c r="K39" s="144">
        <f>L39+N39</f>
        <v>0</v>
      </c>
      <c r="L39" s="138"/>
      <c r="M39" s="145"/>
      <c r="N39" s="140">
        <v>0</v>
      </c>
      <c r="O39" s="297">
        <v>0</v>
      </c>
      <c r="P39" s="298">
        <v>0</v>
      </c>
      <c r="Q39" s="644" t="s">
        <v>180</v>
      </c>
      <c r="R39" s="46"/>
      <c r="S39" s="47"/>
      <c r="T39" s="48"/>
      <c r="U39" s="113"/>
      <c r="V39" s="113"/>
      <c r="W39" s="35"/>
      <c r="X39" s="113"/>
      <c r="Y39" s="113"/>
      <c r="Z39" s="113"/>
    </row>
    <row r="40" spans="1:26" ht="13.95" hidden="1" customHeight="1" thickBot="1">
      <c r="B40" s="550"/>
      <c r="C40" s="553"/>
      <c r="D40" s="558"/>
      <c r="E40" s="559"/>
      <c r="F40" s="560"/>
      <c r="G40" s="585"/>
      <c r="H40" s="568"/>
      <c r="I40" s="577"/>
      <c r="J40" s="23" t="s">
        <v>51</v>
      </c>
      <c r="K40" s="133">
        <f t="shared" ref="K40:K43" si="10">L40+N40</f>
        <v>0</v>
      </c>
      <c r="L40" s="134">
        <v>0</v>
      </c>
      <c r="M40" s="135">
        <v>0</v>
      </c>
      <c r="N40" s="136">
        <v>0</v>
      </c>
      <c r="O40" s="299">
        <v>0</v>
      </c>
      <c r="P40" s="300">
        <v>0</v>
      </c>
      <c r="Q40" s="645"/>
      <c r="R40" s="57"/>
      <c r="S40" s="58"/>
      <c r="T40" s="59"/>
      <c r="U40" s="60"/>
      <c r="V40" s="60"/>
      <c r="W40" s="120"/>
      <c r="X40" s="113"/>
      <c r="Y40" s="113"/>
      <c r="Z40" s="113"/>
    </row>
    <row r="41" spans="1:26" ht="13.95" hidden="1" customHeight="1" thickBot="1">
      <c r="B41" s="550"/>
      <c r="C41" s="553"/>
      <c r="D41" s="558"/>
      <c r="E41" s="559"/>
      <c r="F41" s="560"/>
      <c r="G41" s="585"/>
      <c r="H41" s="568"/>
      <c r="I41" s="577"/>
      <c r="J41" s="23" t="s">
        <v>31</v>
      </c>
      <c r="K41" s="133">
        <f t="shared" si="10"/>
        <v>0</v>
      </c>
      <c r="L41" s="134">
        <v>0</v>
      </c>
      <c r="M41" s="135">
        <v>0</v>
      </c>
      <c r="N41" s="136">
        <v>0</v>
      </c>
      <c r="O41" s="299">
        <v>0</v>
      </c>
      <c r="P41" s="300">
        <v>0</v>
      </c>
      <c r="Q41" s="49"/>
      <c r="R41" s="50"/>
      <c r="S41" s="51"/>
      <c r="T41" s="52"/>
      <c r="U41" s="113"/>
      <c r="V41" s="113"/>
      <c r="W41" s="35"/>
      <c r="X41" s="113"/>
      <c r="Y41" s="113"/>
      <c r="Z41" s="113"/>
    </row>
    <row r="42" spans="1:26" ht="13.95" hidden="1" customHeight="1" thickBot="1">
      <c r="B42" s="550"/>
      <c r="C42" s="553"/>
      <c r="D42" s="558"/>
      <c r="E42" s="559"/>
      <c r="F42" s="560"/>
      <c r="G42" s="585"/>
      <c r="H42" s="568"/>
      <c r="I42" s="577"/>
      <c r="J42" s="23" t="s">
        <v>191</v>
      </c>
      <c r="K42" s="155">
        <f t="shared" si="10"/>
        <v>0</v>
      </c>
      <c r="L42" s="134">
        <v>0</v>
      </c>
      <c r="M42" s="135"/>
      <c r="N42" s="136">
        <v>0</v>
      </c>
      <c r="O42" s="299">
        <v>0</v>
      </c>
      <c r="P42" s="300">
        <v>0</v>
      </c>
      <c r="Q42" s="260"/>
      <c r="R42" s="50"/>
      <c r="S42" s="51"/>
      <c r="T42" s="52"/>
      <c r="U42" s="113"/>
      <c r="V42" s="113"/>
      <c r="W42" s="35"/>
      <c r="X42" s="113"/>
      <c r="Y42" s="113"/>
      <c r="Z42" s="113"/>
    </row>
    <row r="43" spans="1:26" ht="13.95" hidden="1" customHeight="1" thickBot="1">
      <c r="B43" s="550"/>
      <c r="C43" s="553"/>
      <c r="D43" s="558"/>
      <c r="E43" s="559"/>
      <c r="F43" s="560"/>
      <c r="G43" s="585"/>
      <c r="H43" s="568"/>
      <c r="I43" s="577"/>
      <c r="J43" s="10" t="s">
        <v>44</v>
      </c>
      <c r="K43" s="155">
        <f t="shared" si="10"/>
        <v>0</v>
      </c>
      <c r="L43" s="168">
        <v>0</v>
      </c>
      <c r="M43" s="170"/>
      <c r="N43" s="169">
        <v>0</v>
      </c>
      <c r="O43" s="301">
        <v>0</v>
      </c>
      <c r="P43" s="302">
        <v>0</v>
      </c>
      <c r="Q43" s="260"/>
      <c r="R43" s="50"/>
      <c r="S43" s="51"/>
      <c r="T43" s="52"/>
      <c r="U43" s="113"/>
      <c r="V43" s="113"/>
      <c r="W43" s="35"/>
      <c r="X43" s="113"/>
      <c r="Y43" s="113"/>
      <c r="Z43" s="113"/>
    </row>
    <row r="44" spans="1:26" ht="13.95" hidden="1" customHeight="1" thickBot="1">
      <c r="B44" s="551"/>
      <c r="C44" s="554"/>
      <c r="D44" s="561"/>
      <c r="E44" s="562"/>
      <c r="F44" s="563"/>
      <c r="G44" s="647"/>
      <c r="H44" s="570"/>
      <c r="I44" s="570"/>
      <c r="J44" s="30" t="s">
        <v>10</v>
      </c>
      <c r="K44" s="127">
        <f>SUM(K39:K43)</f>
        <v>0</v>
      </c>
      <c r="L44" s="127">
        <f t="shared" ref="L44:P44" si="11">SUM(L39:L43)</f>
        <v>0</v>
      </c>
      <c r="M44" s="127">
        <f t="shared" si="11"/>
        <v>0</v>
      </c>
      <c r="N44" s="127">
        <f t="shared" si="11"/>
        <v>0</v>
      </c>
      <c r="O44" s="127">
        <f t="shared" si="11"/>
        <v>0</v>
      </c>
      <c r="P44" s="127">
        <f t="shared" si="11"/>
        <v>0</v>
      </c>
      <c r="Q44" s="61"/>
      <c r="R44" s="54"/>
      <c r="S44" s="55"/>
      <c r="T44" s="56"/>
      <c r="U44" s="113"/>
      <c r="V44" s="113"/>
      <c r="W44" s="35"/>
      <c r="X44" s="113"/>
      <c r="Y44" s="113"/>
      <c r="Z44" s="113"/>
    </row>
    <row r="45" spans="1:26" ht="13.2" hidden="1" customHeight="1" thickBot="1">
      <c r="B45" s="549"/>
      <c r="C45" s="552"/>
      <c r="D45" s="555"/>
      <c r="E45" s="556"/>
      <c r="F45" s="557"/>
      <c r="G45" s="574" t="s">
        <v>67</v>
      </c>
      <c r="H45" s="567" t="s">
        <v>32</v>
      </c>
      <c r="I45" s="571" t="s">
        <v>165</v>
      </c>
      <c r="J45" s="116" t="s">
        <v>58</v>
      </c>
      <c r="K45" s="144">
        <f>L45+N45</f>
        <v>0</v>
      </c>
      <c r="L45" s="138"/>
      <c r="M45" s="145"/>
      <c r="N45" s="140">
        <v>0</v>
      </c>
      <c r="O45" s="297">
        <v>0</v>
      </c>
      <c r="P45" s="298">
        <v>0</v>
      </c>
      <c r="Q45" s="36" t="s">
        <v>60</v>
      </c>
      <c r="R45" s="46"/>
      <c r="S45" s="47"/>
      <c r="T45" s="22"/>
      <c r="U45" s="113"/>
      <c r="V45" s="113"/>
      <c r="W45" s="35"/>
      <c r="X45" s="113"/>
      <c r="Y45" s="113"/>
      <c r="Z45" s="113"/>
    </row>
    <row r="46" spans="1:26" ht="27" hidden="1" customHeight="1" thickBot="1">
      <c r="B46" s="550"/>
      <c r="C46" s="553"/>
      <c r="D46" s="558"/>
      <c r="E46" s="559"/>
      <c r="F46" s="560"/>
      <c r="G46" s="575"/>
      <c r="H46" s="568"/>
      <c r="I46" s="572"/>
      <c r="J46" s="23" t="s">
        <v>51</v>
      </c>
      <c r="K46" s="133">
        <f t="shared" ref="K46:K49" si="12">L46+N46</f>
        <v>0</v>
      </c>
      <c r="L46" s="134">
        <v>0</v>
      </c>
      <c r="M46" s="135">
        <v>0</v>
      </c>
      <c r="N46" s="136">
        <v>0</v>
      </c>
      <c r="O46" s="299">
        <v>0</v>
      </c>
      <c r="P46" s="300">
        <v>0</v>
      </c>
      <c r="Q46" s="272" t="s">
        <v>181</v>
      </c>
      <c r="R46" s="50"/>
      <c r="S46" s="51"/>
      <c r="T46" s="27"/>
      <c r="U46" s="113"/>
      <c r="V46" s="113"/>
      <c r="W46" s="35"/>
      <c r="X46" s="113"/>
      <c r="Y46" s="113"/>
      <c r="Z46" s="113"/>
    </row>
    <row r="47" spans="1:26" ht="13.95" hidden="1" customHeight="1" thickBot="1">
      <c r="B47" s="550"/>
      <c r="C47" s="553"/>
      <c r="D47" s="558"/>
      <c r="E47" s="559"/>
      <c r="F47" s="560"/>
      <c r="G47" s="575"/>
      <c r="H47" s="569"/>
      <c r="I47" s="573"/>
      <c r="J47" s="23" t="s">
        <v>31</v>
      </c>
      <c r="K47" s="133">
        <f t="shared" si="12"/>
        <v>0</v>
      </c>
      <c r="L47" s="134">
        <v>0</v>
      </c>
      <c r="M47" s="135">
        <v>0</v>
      </c>
      <c r="N47" s="136">
        <v>0</v>
      </c>
      <c r="O47" s="299">
        <v>0</v>
      </c>
      <c r="P47" s="300">
        <v>0</v>
      </c>
      <c r="Q47" s="272"/>
      <c r="R47" s="62"/>
      <c r="S47" s="63"/>
      <c r="T47" s="29"/>
      <c r="U47" s="113"/>
      <c r="V47" s="113"/>
      <c r="W47" s="35"/>
      <c r="X47" s="113"/>
      <c r="Y47" s="113"/>
      <c r="Z47" s="113"/>
    </row>
    <row r="48" spans="1:26" ht="13.95" hidden="1" customHeight="1" thickBot="1">
      <c r="B48" s="550"/>
      <c r="C48" s="553"/>
      <c r="D48" s="558"/>
      <c r="E48" s="559"/>
      <c r="F48" s="560"/>
      <c r="G48" s="575"/>
      <c r="H48" s="569"/>
      <c r="I48" s="569"/>
      <c r="J48" s="23" t="s">
        <v>191</v>
      </c>
      <c r="K48" s="155">
        <f t="shared" si="12"/>
        <v>0</v>
      </c>
      <c r="L48" s="134">
        <v>0</v>
      </c>
      <c r="M48" s="135"/>
      <c r="N48" s="136">
        <v>0</v>
      </c>
      <c r="O48" s="299">
        <v>0</v>
      </c>
      <c r="P48" s="300">
        <v>0</v>
      </c>
      <c r="Q48" s="64"/>
      <c r="R48" s="62"/>
      <c r="S48" s="63"/>
      <c r="T48" s="29"/>
      <c r="U48" s="113"/>
      <c r="V48" s="113"/>
      <c r="W48" s="35"/>
      <c r="X48" s="113"/>
      <c r="Y48" s="113"/>
      <c r="Z48" s="113"/>
    </row>
    <row r="49" spans="1:26" ht="13.95" hidden="1" customHeight="1" thickBot="1">
      <c r="B49" s="550"/>
      <c r="C49" s="553"/>
      <c r="D49" s="558"/>
      <c r="E49" s="559"/>
      <c r="F49" s="560"/>
      <c r="G49" s="575"/>
      <c r="H49" s="569"/>
      <c r="I49" s="569"/>
      <c r="J49" s="10" t="s">
        <v>44</v>
      </c>
      <c r="K49" s="155">
        <f t="shared" si="12"/>
        <v>0</v>
      </c>
      <c r="L49" s="168">
        <v>0</v>
      </c>
      <c r="M49" s="170"/>
      <c r="N49" s="169">
        <v>0</v>
      </c>
      <c r="O49" s="301">
        <v>0</v>
      </c>
      <c r="P49" s="302">
        <v>0</v>
      </c>
      <c r="Q49" s="120"/>
      <c r="R49" s="62"/>
      <c r="S49" s="63"/>
      <c r="T49" s="29"/>
      <c r="U49" s="113"/>
      <c r="V49" s="113"/>
      <c r="W49" s="35"/>
      <c r="X49" s="113"/>
      <c r="Y49" s="113"/>
      <c r="Z49" s="113"/>
    </row>
    <row r="50" spans="1:26" ht="13.95" hidden="1" customHeight="1" thickBot="1">
      <c r="B50" s="551"/>
      <c r="C50" s="554"/>
      <c r="D50" s="561"/>
      <c r="E50" s="562"/>
      <c r="F50" s="563"/>
      <c r="G50" s="576"/>
      <c r="H50" s="570"/>
      <c r="I50" s="570"/>
      <c r="J50" s="30" t="s">
        <v>10</v>
      </c>
      <c r="K50" s="127">
        <f>SUM(K45:K49)</f>
        <v>0</v>
      </c>
      <c r="L50" s="127">
        <f t="shared" ref="L50:P50" si="13">SUM(L45:L49)</f>
        <v>0</v>
      </c>
      <c r="M50" s="127">
        <f t="shared" si="13"/>
        <v>0</v>
      </c>
      <c r="N50" s="127">
        <f t="shared" si="13"/>
        <v>0</v>
      </c>
      <c r="O50" s="127">
        <f t="shared" si="13"/>
        <v>0</v>
      </c>
      <c r="P50" s="127">
        <f t="shared" si="13"/>
        <v>0</v>
      </c>
      <c r="Q50" s="65"/>
      <c r="R50" s="54"/>
      <c r="S50" s="55"/>
      <c r="T50" s="34"/>
      <c r="U50" s="113"/>
      <c r="V50" s="113"/>
      <c r="W50" s="35"/>
      <c r="X50" s="113"/>
      <c r="Y50" s="113"/>
      <c r="Z50" s="113"/>
    </row>
    <row r="51" spans="1:26" ht="13.2" customHeight="1">
      <c r="A51" s="549"/>
      <c r="B51" s="549"/>
      <c r="C51" s="552"/>
      <c r="D51" s="555"/>
      <c r="E51" s="556"/>
      <c r="F51" s="557"/>
      <c r="G51" s="564" t="s">
        <v>70</v>
      </c>
      <c r="H51" s="567" t="s">
        <v>32</v>
      </c>
      <c r="I51" s="571" t="s">
        <v>165</v>
      </c>
      <c r="J51" s="116" t="s">
        <v>58</v>
      </c>
      <c r="K51" s="144">
        <f>L51+N51</f>
        <v>0</v>
      </c>
      <c r="L51" s="138">
        <v>0</v>
      </c>
      <c r="M51" s="434">
        <v>0</v>
      </c>
      <c r="N51" s="140">
        <v>0</v>
      </c>
      <c r="O51" s="297">
        <v>0</v>
      </c>
      <c r="P51" s="298">
        <v>0</v>
      </c>
      <c r="Q51" s="36" t="s">
        <v>61</v>
      </c>
      <c r="R51" s="46" t="s">
        <v>33</v>
      </c>
      <c r="S51" s="47"/>
      <c r="T51" s="22"/>
      <c r="U51" s="113"/>
      <c r="V51" s="113"/>
      <c r="W51" s="35"/>
      <c r="X51" s="113"/>
      <c r="Y51" s="113"/>
      <c r="Z51" s="113"/>
    </row>
    <row r="52" spans="1:26">
      <c r="A52" s="550"/>
      <c r="B52" s="550"/>
      <c r="C52" s="553"/>
      <c r="D52" s="558"/>
      <c r="E52" s="559"/>
      <c r="F52" s="560"/>
      <c r="G52" s="565"/>
      <c r="H52" s="568"/>
      <c r="I52" s="572"/>
      <c r="J52" s="23" t="s">
        <v>51</v>
      </c>
      <c r="K52" s="133">
        <f t="shared" ref="K52:K55" si="14">L52+N52</f>
        <v>87.7</v>
      </c>
      <c r="L52" s="134">
        <v>7.7</v>
      </c>
      <c r="M52" s="135">
        <v>5.6</v>
      </c>
      <c r="N52" s="136">
        <v>80</v>
      </c>
      <c r="O52" s="299">
        <v>0</v>
      </c>
      <c r="P52" s="300">
        <v>0</v>
      </c>
      <c r="Q52" s="64"/>
      <c r="R52" s="50"/>
      <c r="S52" s="51"/>
      <c r="T52" s="27"/>
      <c r="U52" s="113"/>
      <c r="V52" s="113"/>
      <c r="W52" s="35"/>
      <c r="X52" s="113"/>
      <c r="Y52" s="113"/>
      <c r="Z52" s="113"/>
    </row>
    <row r="53" spans="1:26">
      <c r="A53" s="550"/>
      <c r="B53" s="550"/>
      <c r="C53" s="553"/>
      <c r="D53" s="558"/>
      <c r="E53" s="559"/>
      <c r="F53" s="560"/>
      <c r="G53" s="565"/>
      <c r="H53" s="569"/>
      <c r="I53" s="573"/>
      <c r="J53" s="23" t="s">
        <v>31</v>
      </c>
      <c r="K53" s="133">
        <f t="shared" si="14"/>
        <v>1.5</v>
      </c>
      <c r="L53" s="134">
        <v>1.5</v>
      </c>
      <c r="M53" s="135">
        <v>1.4</v>
      </c>
      <c r="N53" s="136">
        <v>0</v>
      </c>
      <c r="O53" s="299">
        <v>0</v>
      </c>
      <c r="P53" s="300">
        <v>0</v>
      </c>
      <c r="Q53" s="64"/>
      <c r="R53" s="62"/>
      <c r="S53" s="63"/>
      <c r="T53" s="29"/>
      <c r="U53" s="113"/>
      <c r="V53" s="113"/>
      <c r="W53" s="35"/>
      <c r="X53" s="113"/>
      <c r="Y53" s="113"/>
      <c r="Z53" s="113"/>
    </row>
    <row r="54" spans="1:26">
      <c r="A54" s="550"/>
      <c r="B54" s="550"/>
      <c r="C54" s="553"/>
      <c r="D54" s="558"/>
      <c r="E54" s="559"/>
      <c r="F54" s="560"/>
      <c r="G54" s="565"/>
      <c r="H54" s="569"/>
      <c r="I54" s="569"/>
      <c r="J54" s="23" t="s">
        <v>191</v>
      </c>
      <c r="K54" s="155">
        <f t="shared" si="14"/>
        <v>109</v>
      </c>
      <c r="L54" s="134">
        <v>3</v>
      </c>
      <c r="M54" s="135">
        <v>0</v>
      </c>
      <c r="N54" s="136">
        <v>106</v>
      </c>
      <c r="O54" s="299">
        <v>0</v>
      </c>
      <c r="P54" s="300">
        <v>0</v>
      </c>
      <c r="Q54" s="120"/>
      <c r="R54" s="62"/>
      <c r="S54" s="63"/>
      <c r="T54" s="29"/>
      <c r="U54" s="113"/>
      <c r="V54" s="113"/>
      <c r="W54" s="35"/>
      <c r="X54" s="113"/>
      <c r="Y54" s="113"/>
      <c r="Z54" s="113"/>
    </row>
    <row r="55" spans="1:26">
      <c r="A55" s="550"/>
      <c r="B55" s="550"/>
      <c r="C55" s="553"/>
      <c r="D55" s="558"/>
      <c r="E55" s="559"/>
      <c r="F55" s="560"/>
      <c r="G55" s="565"/>
      <c r="H55" s="569"/>
      <c r="I55" s="569"/>
      <c r="J55" s="10" t="s">
        <v>44</v>
      </c>
      <c r="K55" s="155">
        <f t="shared" si="14"/>
        <v>0</v>
      </c>
      <c r="L55" s="168">
        <v>0</v>
      </c>
      <c r="M55" s="170"/>
      <c r="N55" s="169">
        <v>0</v>
      </c>
      <c r="O55" s="301">
        <v>0</v>
      </c>
      <c r="P55" s="302">
        <v>0</v>
      </c>
      <c r="Q55" s="120"/>
      <c r="R55" s="62"/>
      <c r="S55" s="63"/>
      <c r="T55" s="29"/>
      <c r="U55" s="113"/>
      <c r="V55" s="113"/>
      <c r="W55" s="35"/>
      <c r="X55" s="113"/>
      <c r="Y55" s="113"/>
      <c r="Z55" s="113"/>
    </row>
    <row r="56" spans="1:26" ht="28.2" customHeight="1" thickBot="1">
      <c r="A56" s="551"/>
      <c r="B56" s="551"/>
      <c r="C56" s="554"/>
      <c r="D56" s="561"/>
      <c r="E56" s="562"/>
      <c r="F56" s="563"/>
      <c r="G56" s="566"/>
      <c r="H56" s="570"/>
      <c r="I56" s="570"/>
      <c r="J56" s="30" t="s">
        <v>10</v>
      </c>
      <c r="K56" s="127">
        <f>SUM(K51:K55)</f>
        <v>198.2</v>
      </c>
      <c r="L56" s="127">
        <f t="shared" ref="L56:P56" si="15">SUM(L51:L55)</f>
        <v>12.2</v>
      </c>
      <c r="M56" s="127">
        <f t="shared" si="15"/>
        <v>7</v>
      </c>
      <c r="N56" s="127">
        <f t="shared" si="15"/>
        <v>186</v>
      </c>
      <c r="O56" s="127">
        <f t="shared" si="15"/>
        <v>0</v>
      </c>
      <c r="P56" s="127">
        <f t="shared" si="15"/>
        <v>0</v>
      </c>
      <c r="Q56" s="65"/>
      <c r="R56" s="54"/>
      <c r="S56" s="55"/>
      <c r="T56" s="34"/>
      <c r="U56" s="113"/>
      <c r="V56" s="113"/>
      <c r="W56" s="35"/>
      <c r="X56" s="113"/>
      <c r="Y56" s="113"/>
      <c r="Z56" s="113"/>
    </row>
    <row r="57" spans="1:26" ht="13.2" customHeight="1">
      <c r="A57" s="549"/>
      <c r="B57" s="549"/>
      <c r="C57" s="552"/>
      <c r="D57" s="555"/>
      <c r="E57" s="556"/>
      <c r="F57" s="557"/>
      <c r="G57" s="564" t="s">
        <v>146</v>
      </c>
      <c r="H57" s="567" t="s">
        <v>32</v>
      </c>
      <c r="I57" s="571" t="s">
        <v>50</v>
      </c>
      <c r="J57" s="116" t="s">
        <v>58</v>
      </c>
      <c r="K57" s="144">
        <f>L57+N57</f>
        <v>0</v>
      </c>
      <c r="L57" s="138"/>
      <c r="M57" s="145"/>
      <c r="N57" s="140">
        <v>0</v>
      </c>
      <c r="O57" s="297">
        <v>0</v>
      </c>
      <c r="P57" s="298">
        <v>0</v>
      </c>
      <c r="Q57" s="36"/>
      <c r="R57" s="46"/>
      <c r="S57" s="47"/>
      <c r="T57" s="22"/>
      <c r="U57" s="113"/>
      <c r="V57" s="113"/>
      <c r="W57" s="35"/>
      <c r="X57" s="113"/>
      <c r="Y57" s="113"/>
      <c r="Z57" s="113"/>
    </row>
    <row r="58" spans="1:26">
      <c r="A58" s="550"/>
      <c r="B58" s="550"/>
      <c r="C58" s="553"/>
      <c r="D58" s="558"/>
      <c r="E58" s="559"/>
      <c r="F58" s="560"/>
      <c r="G58" s="565"/>
      <c r="H58" s="568"/>
      <c r="I58" s="572"/>
      <c r="J58" s="23" t="s">
        <v>51</v>
      </c>
      <c r="K58" s="133">
        <f t="shared" ref="K58:K61" si="16">L58+N58</f>
        <v>0</v>
      </c>
      <c r="L58" s="134">
        <v>0</v>
      </c>
      <c r="M58" s="135">
        <v>0</v>
      </c>
      <c r="N58" s="136">
        <v>0</v>
      </c>
      <c r="O58" s="299">
        <v>0</v>
      </c>
      <c r="P58" s="300">
        <v>0</v>
      </c>
      <c r="Q58" s="64"/>
      <c r="R58" s="50"/>
      <c r="S58" s="51"/>
      <c r="T58" s="27"/>
      <c r="U58" s="113"/>
      <c r="V58" s="113"/>
      <c r="W58" s="35"/>
      <c r="X58" s="113"/>
      <c r="Y58" s="113"/>
      <c r="Z58" s="113"/>
    </row>
    <row r="59" spans="1:26">
      <c r="A59" s="550"/>
      <c r="B59" s="550"/>
      <c r="C59" s="553"/>
      <c r="D59" s="558"/>
      <c r="E59" s="559"/>
      <c r="F59" s="560"/>
      <c r="G59" s="565"/>
      <c r="H59" s="569"/>
      <c r="I59" s="573"/>
      <c r="J59" s="23" t="s">
        <v>31</v>
      </c>
      <c r="K59" s="133">
        <f t="shared" si="16"/>
        <v>0</v>
      </c>
      <c r="L59" s="134">
        <v>0</v>
      </c>
      <c r="M59" s="135">
        <v>0</v>
      </c>
      <c r="N59" s="136">
        <v>0</v>
      </c>
      <c r="O59" s="299">
        <v>0</v>
      </c>
      <c r="P59" s="300">
        <v>0</v>
      </c>
      <c r="Q59" s="64"/>
      <c r="R59" s="62"/>
      <c r="S59" s="63"/>
      <c r="T59" s="29"/>
      <c r="U59" s="113"/>
      <c r="V59" s="113"/>
      <c r="W59" s="35"/>
      <c r="X59" s="113"/>
      <c r="Y59" s="113"/>
      <c r="Z59" s="113"/>
    </row>
    <row r="60" spans="1:26">
      <c r="A60" s="550"/>
      <c r="B60" s="550"/>
      <c r="C60" s="553"/>
      <c r="D60" s="558"/>
      <c r="E60" s="559"/>
      <c r="F60" s="560"/>
      <c r="G60" s="565"/>
      <c r="H60" s="569"/>
      <c r="I60" s="569"/>
      <c r="J60" s="23" t="s">
        <v>191</v>
      </c>
      <c r="K60" s="155">
        <f t="shared" si="16"/>
        <v>0</v>
      </c>
      <c r="L60" s="134">
        <v>0</v>
      </c>
      <c r="M60" s="135"/>
      <c r="N60" s="136">
        <v>0</v>
      </c>
      <c r="O60" s="299">
        <v>0</v>
      </c>
      <c r="P60" s="300">
        <v>0</v>
      </c>
      <c r="Q60" s="120"/>
      <c r="R60" s="62"/>
      <c r="S60" s="63"/>
      <c r="T60" s="29"/>
      <c r="U60" s="113"/>
      <c r="V60" s="113"/>
      <c r="W60" s="35"/>
      <c r="X60" s="113"/>
      <c r="Y60" s="113"/>
      <c r="Z60" s="113"/>
    </row>
    <row r="61" spans="1:26">
      <c r="A61" s="550"/>
      <c r="B61" s="550"/>
      <c r="C61" s="553"/>
      <c r="D61" s="558"/>
      <c r="E61" s="559"/>
      <c r="F61" s="560"/>
      <c r="G61" s="565"/>
      <c r="H61" s="569"/>
      <c r="I61" s="569"/>
      <c r="J61" s="10" t="s">
        <v>44</v>
      </c>
      <c r="K61" s="155">
        <f t="shared" si="16"/>
        <v>0</v>
      </c>
      <c r="L61" s="168">
        <v>0</v>
      </c>
      <c r="M61" s="170"/>
      <c r="N61" s="169">
        <v>0</v>
      </c>
      <c r="O61" s="301">
        <v>0</v>
      </c>
      <c r="P61" s="302">
        <v>0</v>
      </c>
      <c r="Q61" s="120"/>
      <c r="R61" s="62"/>
      <c r="S61" s="63"/>
      <c r="T61" s="29"/>
      <c r="U61" s="113"/>
      <c r="V61" s="113"/>
      <c r="W61" s="35"/>
      <c r="X61" s="113"/>
      <c r="Y61" s="113"/>
      <c r="Z61" s="113"/>
    </row>
    <row r="62" spans="1:26" ht="13.8" thickBot="1">
      <c r="A62" s="551"/>
      <c r="B62" s="551"/>
      <c r="C62" s="554"/>
      <c r="D62" s="561"/>
      <c r="E62" s="562"/>
      <c r="F62" s="563"/>
      <c r="G62" s="566"/>
      <c r="H62" s="570"/>
      <c r="I62" s="570"/>
      <c r="J62" s="30" t="s">
        <v>10</v>
      </c>
      <c r="K62" s="127">
        <f>SUM(K57:K61)</f>
        <v>0</v>
      </c>
      <c r="L62" s="127">
        <f t="shared" ref="L62:P62" si="17">SUM(L57:L61)</f>
        <v>0</v>
      </c>
      <c r="M62" s="127">
        <f t="shared" si="17"/>
        <v>0</v>
      </c>
      <c r="N62" s="127">
        <f t="shared" si="17"/>
        <v>0</v>
      </c>
      <c r="O62" s="127">
        <f t="shared" si="17"/>
        <v>0</v>
      </c>
      <c r="P62" s="127">
        <f t="shared" si="17"/>
        <v>0</v>
      </c>
      <c r="Q62" s="65"/>
      <c r="R62" s="54"/>
      <c r="S62" s="55"/>
      <c r="T62" s="34"/>
      <c r="U62" s="113"/>
      <c r="V62" s="113"/>
      <c r="W62" s="35"/>
      <c r="X62" s="113"/>
      <c r="Y62" s="113"/>
      <c r="Z62" s="113"/>
    </row>
    <row r="63" spans="1:26" ht="13.2" customHeight="1">
      <c r="A63" s="416"/>
      <c r="B63" s="416"/>
      <c r="C63" s="593"/>
      <c r="D63" s="555"/>
      <c r="E63" s="556"/>
      <c r="F63" s="557"/>
      <c r="G63" s="564" t="s">
        <v>192</v>
      </c>
      <c r="H63" s="567" t="s">
        <v>32</v>
      </c>
      <c r="I63" s="571" t="s">
        <v>177</v>
      </c>
      <c r="J63" s="116" t="s">
        <v>58</v>
      </c>
      <c r="K63" s="144">
        <f>L63+N63</f>
        <v>0</v>
      </c>
      <c r="L63" s="138">
        <v>0</v>
      </c>
      <c r="M63" s="139">
        <v>0</v>
      </c>
      <c r="N63" s="140">
        <v>0</v>
      </c>
      <c r="O63" s="297">
        <v>44.25</v>
      </c>
      <c r="P63" s="298">
        <v>34.35</v>
      </c>
      <c r="Q63" s="90" t="s">
        <v>61</v>
      </c>
      <c r="R63" s="79"/>
      <c r="S63" s="80"/>
      <c r="T63" s="91" t="s">
        <v>33</v>
      </c>
      <c r="U63" s="113"/>
      <c r="V63" s="113"/>
      <c r="W63" s="35"/>
      <c r="X63" s="113"/>
      <c r="Y63" s="113"/>
      <c r="Z63" s="113"/>
    </row>
    <row r="64" spans="1:26">
      <c r="A64" s="416"/>
      <c r="B64" s="416"/>
      <c r="C64" s="553"/>
      <c r="D64" s="558"/>
      <c r="E64" s="559"/>
      <c r="F64" s="560"/>
      <c r="G64" s="565"/>
      <c r="H64" s="568"/>
      <c r="I64" s="572"/>
      <c r="J64" s="23" t="s">
        <v>51</v>
      </c>
      <c r="K64" s="133">
        <f>L64+N64</f>
        <v>416.90000000000003</v>
      </c>
      <c r="L64" s="134">
        <v>3.8</v>
      </c>
      <c r="M64" s="135">
        <v>1.9</v>
      </c>
      <c r="N64" s="136">
        <v>413.1</v>
      </c>
      <c r="O64" s="299">
        <v>590</v>
      </c>
      <c r="P64" s="300">
        <v>346.7</v>
      </c>
      <c r="Q64" s="92"/>
      <c r="R64" s="82"/>
      <c r="S64" s="83"/>
      <c r="T64" s="93"/>
      <c r="U64" s="113"/>
      <c r="V64" s="113"/>
      <c r="W64" s="35"/>
      <c r="X64" s="113"/>
      <c r="Y64" s="113"/>
      <c r="Z64" s="113"/>
    </row>
    <row r="65" spans="1:26">
      <c r="A65" s="416"/>
      <c r="B65" s="416"/>
      <c r="C65" s="553"/>
      <c r="D65" s="558"/>
      <c r="E65" s="559"/>
      <c r="F65" s="560"/>
      <c r="G65" s="565"/>
      <c r="H65" s="569"/>
      <c r="I65" s="573"/>
      <c r="J65" s="23" t="s">
        <v>31</v>
      </c>
      <c r="K65" s="133">
        <f t="shared" ref="K65:K67" si="18">L65+N65</f>
        <v>0</v>
      </c>
      <c r="L65" s="134">
        <v>0</v>
      </c>
      <c r="M65" s="135">
        <v>0</v>
      </c>
      <c r="N65" s="136">
        <v>0</v>
      </c>
      <c r="O65" s="299">
        <v>0</v>
      </c>
      <c r="P65" s="300">
        <v>0</v>
      </c>
      <c r="Q65" s="94"/>
      <c r="R65" s="86"/>
      <c r="S65" s="87"/>
      <c r="T65" s="95"/>
      <c r="U65" s="113"/>
      <c r="V65" s="113"/>
      <c r="W65" s="35"/>
      <c r="X65" s="113"/>
      <c r="Y65" s="113"/>
      <c r="Z65" s="113"/>
    </row>
    <row r="66" spans="1:26">
      <c r="A66" s="416"/>
      <c r="B66" s="416"/>
      <c r="C66" s="553"/>
      <c r="D66" s="558"/>
      <c r="E66" s="559"/>
      <c r="F66" s="560"/>
      <c r="G66" s="565"/>
      <c r="H66" s="569"/>
      <c r="I66" s="569"/>
      <c r="J66" s="23" t="s">
        <v>191</v>
      </c>
      <c r="K66" s="133">
        <f t="shared" si="18"/>
        <v>0.2</v>
      </c>
      <c r="L66" s="134">
        <v>0.2</v>
      </c>
      <c r="M66" s="135">
        <v>0</v>
      </c>
      <c r="N66" s="136">
        <v>0</v>
      </c>
      <c r="O66" s="299">
        <v>0</v>
      </c>
      <c r="P66" s="300">
        <v>0</v>
      </c>
      <c r="Q66" s="94"/>
      <c r="R66" s="62"/>
      <c r="S66" s="63"/>
      <c r="T66" s="257"/>
      <c r="U66" s="113"/>
      <c r="V66" s="113"/>
      <c r="W66" s="35"/>
      <c r="X66" s="113"/>
      <c r="Y66" s="113"/>
      <c r="Z66" s="113"/>
    </row>
    <row r="67" spans="1:26">
      <c r="A67" s="416"/>
      <c r="B67" s="416"/>
      <c r="C67" s="553"/>
      <c r="D67" s="558"/>
      <c r="E67" s="559"/>
      <c r="F67" s="560"/>
      <c r="G67" s="565"/>
      <c r="H67" s="569"/>
      <c r="I67" s="569"/>
      <c r="J67" s="10" t="s">
        <v>44</v>
      </c>
      <c r="K67" s="133">
        <f t="shared" si="18"/>
        <v>0</v>
      </c>
      <c r="L67" s="168">
        <v>0</v>
      </c>
      <c r="M67" s="170">
        <v>0</v>
      </c>
      <c r="N67" s="169">
        <v>0</v>
      </c>
      <c r="O67" s="301">
        <v>0</v>
      </c>
      <c r="P67" s="302">
        <v>0</v>
      </c>
      <c r="Q67" s="94"/>
      <c r="R67" s="62"/>
      <c r="S67" s="63"/>
      <c r="T67" s="257"/>
      <c r="U67" s="113"/>
      <c r="V67" s="113"/>
      <c r="W67" s="35"/>
      <c r="X67" s="113"/>
      <c r="Y67" s="113"/>
      <c r="Z67" s="113"/>
    </row>
    <row r="68" spans="1:26" ht="13.8" thickBot="1">
      <c r="A68" s="416"/>
      <c r="B68" s="416"/>
      <c r="C68" s="594"/>
      <c r="D68" s="561"/>
      <c r="E68" s="562"/>
      <c r="F68" s="563"/>
      <c r="G68" s="566"/>
      <c r="H68" s="570"/>
      <c r="I68" s="570"/>
      <c r="J68" s="30" t="s">
        <v>10</v>
      </c>
      <c r="K68" s="127">
        <f>SUM(K63:K67)</f>
        <v>417.1</v>
      </c>
      <c r="L68" s="127">
        <f t="shared" ref="L68:P68" si="19">SUM(L63:L67)</f>
        <v>4</v>
      </c>
      <c r="M68" s="127">
        <f t="shared" si="19"/>
        <v>1.9</v>
      </c>
      <c r="N68" s="127">
        <f t="shared" si="19"/>
        <v>413.1</v>
      </c>
      <c r="O68" s="127">
        <f t="shared" si="19"/>
        <v>634.25</v>
      </c>
      <c r="P68" s="127">
        <f t="shared" si="19"/>
        <v>381.05</v>
      </c>
      <c r="Q68" s="181"/>
      <c r="R68" s="54"/>
      <c r="S68" s="55"/>
      <c r="T68" s="56"/>
      <c r="U68" s="113"/>
      <c r="V68" s="113"/>
      <c r="W68" s="35"/>
      <c r="X68" s="113"/>
      <c r="Y68" s="113"/>
      <c r="Z68" s="113"/>
    </row>
    <row r="69" spans="1:26" ht="13.8" thickBot="1">
      <c r="A69" s="66" t="s">
        <v>9</v>
      </c>
      <c r="B69" s="66" t="s">
        <v>9</v>
      </c>
      <c r="C69" s="488" t="s">
        <v>12</v>
      </c>
      <c r="D69" s="489"/>
      <c r="E69" s="489"/>
      <c r="F69" s="489"/>
      <c r="G69" s="490"/>
      <c r="H69" s="490"/>
      <c r="I69" s="490"/>
      <c r="J69" s="491"/>
      <c r="K69" s="157">
        <f>K20+K26+K32+K38+K44+K50+K56+K68</f>
        <v>7002.4800000000005</v>
      </c>
      <c r="L69" s="157">
        <f>L20+L26+L32+L38+L44+L50+L56+L68+L62</f>
        <v>29.1</v>
      </c>
      <c r="M69" s="157">
        <f t="shared" ref="M69:P69" si="20">M20+M26+M32+M38+M44+M50+M56+M68+M62</f>
        <v>17.399999999999999</v>
      </c>
      <c r="N69" s="157">
        <f t="shared" si="20"/>
        <v>6973.380000000001</v>
      </c>
      <c r="O69" s="157">
        <f t="shared" si="20"/>
        <v>634.25</v>
      </c>
      <c r="P69" s="157">
        <f t="shared" si="20"/>
        <v>381.05</v>
      </c>
      <c r="Q69" s="67"/>
      <c r="R69" s="68"/>
      <c r="S69" s="68"/>
      <c r="T69" s="69"/>
      <c r="U69" s="121"/>
      <c r="V69" s="113"/>
      <c r="W69" s="35"/>
      <c r="X69" s="113"/>
      <c r="Y69" s="113"/>
      <c r="Z69" s="113"/>
    </row>
    <row r="70" spans="1:26" ht="29.4" customHeight="1" thickBot="1">
      <c r="A70" s="18" t="s">
        <v>9</v>
      </c>
      <c r="B70" s="18" t="s">
        <v>11</v>
      </c>
      <c r="C70" s="600" t="s">
        <v>71</v>
      </c>
      <c r="D70" s="601"/>
      <c r="E70" s="601"/>
      <c r="F70" s="601"/>
      <c r="G70" s="601"/>
      <c r="H70" s="601"/>
      <c r="I70" s="601"/>
      <c r="J70" s="601"/>
      <c r="K70" s="601"/>
      <c r="L70" s="601"/>
      <c r="M70" s="601"/>
      <c r="N70" s="601"/>
      <c r="O70" s="601"/>
      <c r="P70" s="601"/>
      <c r="Q70" s="601"/>
      <c r="R70" s="601"/>
      <c r="S70" s="601"/>
      <c r="T70" s="602"/>
      <c r="U70" s="121"/>
      <c r="V70" s="113"/>
      <c r="W70" s="35"/>
      <c r="X70" s="113"/>
      <c r="Y70" s="113"/>
      <c r="Z70" s="113"/>
    </row>
    <row r="71" spans="1:26" ht="13.2" customHeight="1">
      <c r="A71" s="549" t="s">
        <v>9</v>
      </c>
      <c r="B71" s="549" t="s">
        <v>11</v>
      </c>
      <c r="C71" s="552" t="s">
        <v>9</v>
      </c>
      <c r="D71" s="555"/>
      <c r="E71" s="556"/>
      <c r="F71" s="557"/>
      <c r="G71" s="603" t="s">
        <v>72</v>
      </c>
      <c r="H71" s="567" t="s">
        <v>32</v>
      </c>
      <c r="I71" s="571" t="s">
        <v>50</v>
      </c>
      <c r="J71" s="124" t="s">
        <v>58</v>
      </c>
      <c r="K71" s="144">
        <f>L71+N71</f>
        <v>2400.3000000000002</v>
      </c>
      <c r="L71" s="158">
        <f>L77+L83+L89+L95+L101+L107+L113+L123+L129+L133+L139+L145+L151+L157+L163+L168+L174+L180+L186+L192+L198+L204+L210+L216+L222+L228+L234</f>
        <v>0</v>
      </c>
      <c r="M71" s="158">
        <f t="shared" ref="M71:P71" si="21">M77+M83+M89+M95+M101+M107+M113+M123+M129+M133+M139+M145+M151+M157+M163+M168+M174+M180+M186+M192+M198+M204+M210+M216+M222+M228+M234</f>
        <v>0</v>
      </c>
      <c r="N71" s="158">
        <f t="shared" si="21"/>
        <v>2400.3000000000002</v>
      </c>
      <c r="O71" s="158">
        <f t="shared" si="21"/>
        <v>1</v>
      </c>
      <c r="P71" s="158">
        <f t="shared" si="21"/>
        <v>0</v>
      </c>
      <c r="Q71" s="19"/>
      <c r="R71" s="46"/>
      <c r="S71" s="47"/>
      <c r="T71" s="22"/>
      <c r="U71" s="121"/>
      <c r="V71" s="113"/>
      <c r="W71" s="35"/>
      <c r="X71" s="113"/>
      <c r="Y71" s="113"/>
      <c r="Z71" s="113"/>
    </row>
    <row r="72" spans="1:26">
      <c r="A72" s="550"/>
      <c r="B72" s="550"/>
      <c r="C72" s="553"/>
      <c r="D72" s="558"/>
      <c r="E72" s="559"/>
      <c r="F72" s="560"/>
      <c r="G72" s="604"/>
      <c r="H72" s="568"/>
      <c r="I72" s="572"/>
      <c r="J72" s="125" t="s">
        <v>51</v>
      </c>
      <c r="K72" s="133">
        <f>L72+N72</f>
        <v>6923.9000000000005</v>
      </c>
      <c r="L72" s="159">
        <f>L78+L84+L90+L96+L102+L108+L114+L124+L134+L140+L146+L152+L158+L164+L169+L175+L181+L187+L193+L199+L205+L211+L217+L223+L229+L235+L241</f>
        <v>1026.5</v>
      </c>
      <c r="M72" s="159">
        <f t="shared" ref="M72:P72" si="22">M78+M84+M90+M96+M102+M108+M114+M124+M134+M140+M146+M152+M158+M164+M169+M175+M181+M187+M193+M199+M205+M211+M217+M223+M229+M235+M241</f>
        <v>40.1</v>
      </c>
      <c r="N72" s="159">
        <f t="shared" si="22"/>
        <v>5897.4000000000005</v>
      </c>
      <c r="O72" s="159">
        <f t="shared" si="22"/>
        <v>2622.94</v>
      </c>
      <c r="P72" s="159">
        <f t="shared" si="22"/>
        <v>479</v>
      </c>
      <c r="Q72" s="49"/>
      <c r="R72" s="50"/>
      <c r="S72" s="51"/>
      <c r="T72" s="27"/>
      <c r="U72" s="121"/>
      <c r="V72" s="113"/>
      <c r="W72" s="35"/>
      <c r="X72" s="113"/>
      <c r="Y72" s="113"/>
      <c r="Z72" s="113"/>
    </row>
    <row r="73" spans="1:26">
      <c r="A73" s="550"/>
      <c r="B73" s="550"/>
      <c r="C73" s="553"/>
      <c r="D73" s="558"/>
      <c r="E73" s="559"/>
      <c r="F73" s="560"/>
      <c r="G73" s="604"/>
      <c r="H73" s="569"/>
      <c r="I73" s="573"/>
      <c r="J73" s="125" t="s">
        <v>31</v>
      </c>
      <c r="K73" s="133">
        <f>L73+N73</f>
        <v>28.7</v>
      </c>
      <c r="L73" s="159">
        <f>L79+L85+L91+L97+L103+L109+L115+L119+L125+L135+L141+L147+L153+L159+L165+L170+L176+L182+L188+L194+L200+L206+L212+L218+L224+L230+L236+L242</f>
        <v>28.7</v>
      </c>
      <c r="M73" s="159">
        <f t="shared" ref="M73:P73" si="23">M79+M85+M91+M97+M103+M109+M115+M119+M125+M135+M141+M147+M153+M159+M165+M170+M176+M182+M188+M194+M200+M206+M212+M218+M224+M230+M236+M242</f>
        <v>19.899999999999999</v>
      </c>
      <c r="N73" s="159">
        <f t="shared" si="23"/>
        <v>0</v>
      </c>
      <c r="O73" s="159">
        <f t="shared" si="23"/>
        <v>1467.14</v>
      </c>
      <c r="P73" s="159">
        <f t="shared" si="23"/>
        <v>155</v>
      </c>
      <c r="Q73" s="289"/>
      <c r="R73" s="62"/>
      <c r="S73" s="63"/>
      <c r="T73" s="29"/>
      <c r="U73" s="121"/>
      <c r="V73" s="113"/>
      <c r="W73" s="35"/>
      <c r="X73" s="113"/>
      <c r="Y73" s="113"/>
      <c r="Z73" s="113"/>
    </row>
    <row r="74" spans="1:26">
      <c r="A74" s="550"/>
      <c r="B74" s="550"/>
      <c r="C74" s="553"/>
      <c r="D74" s="558"/>
      <c r="E74" s="559"/>
      <c r="F74" s="560"/>
      <c r="G74" s="604"/>
      <c r="H74" s="569"/>
      <c r="I74" s="569"/>
      <c r="J74" s="264" t="s">
        <v>191</v>
      </c>
      <c r="K74" s="133">
        <f t="shared" ref="K74" si="24">L74+N74</f>
        <v>2915.51</v>
      </c>
      <c r="L74" s="261">
        <f>L80+L86+L92+L98+L104+L110+L116+L126+L136+L142+L148+L154+L160+L171+L183+L189+L195+L201+L207+L213+L219+L225+L231+L177+L237+L243</f>
        <v>1259.8</v>
      </c>
      <c r="M74" s="261">
        <f t="shared" ref="M74:P74" si="25">M80+M86+M92+M98+M104+M110+M116+M126+M136+M142+M148+M154+M160+M171+M183+M189+M195+M201+M207+M213+M219+M225+M231+M177+M237+M243</f>
        <v>9</v>
      </c>
      <c r="N74" s="261">
        <f t="shared" si="25"/>
        <v>1655.71</v>
      </c>
      <c r="O74" s="261">
        <f t="shared" si="25"/>
        <v>0</v>
      </c>
      <c r="P74" s="261">
        <f t="shared" si="25"/>
        <v>0</v>
      </c>
      <c r="Q74" s="260"/>
      <c r="R74" s="62"/>
      <c r="S74" s="63"/>
      <c r="T74" s="29"/>
      <c r="U74" s="121"/>
      <c r="V74" s="113"/>
      <c r="W74" s="35"/>
      <c r="X74" s="113"/>
      <c r="Y74" s="113"/>
      <c r="Z74" s="113"/>
    </row>
    <row r="75" spans="1:26">
      <c r="A75" s="550"/>
      <c r="B75" s="550"/>
      <c r="C75" s="553"/>
      <c r="D75" s="558"/>
      <c r="E75" s="559"/>
      <c r="F75" s="560"/>
      <c r="G75" s="604"/>
      <c r="H75" s="569"/>
      <c r="I75" s="569"/>
      <c r="J75" s="264" t="s">
        <v>44</v>
      </c>
      <c r="K75" s="133">
        <f>L75+N75</f>
        <v>0</v>
      </c>
      <c r="L75" s="261">
        <f>L81+L87+L93+L99+L105+L111+L117+L127+L137+L143+L149+L155+L161+L172+L178+L184+L190+L196+L202+L208+L214+L220+L226+L232+L120+L130+L238+L244</f>
        <v>0</v>
      </c>
      <c r="M75" s="261">
        <f t="shared" ref="M75:P76" si="26">M81+M87+M93+M99+M105+M111+M117+M127+M137+M143+M149+M155+M161+M172+M178+M184+M190+M196+M202+M208+M214+M220+M226+M232+M120+M130+M238+M244</f>
        <v>0</v>
      </c>
      <c r="N75" s="261">
        <f t="shared" si="26"/>
        <v>0</v>
      </c>
      <c r="O75" s="261">
        <f t="shared" si="26"/>
        <v>3147</v>
      </c>
      <c r="P75" s="261">
        <f t="shared" si="26"/>
        <v>1831</v>
      </c>
      <c r="Q75" s="260"/>
      <c r="R75" s="62"/>
      <c r="S75" s="63"/>
      <c r="T75" s="29"/>
      <c r="U75" s="121"/>
      <c r="V75" s="113"/>
      <c r="W75" s="35"/>
      <c r="X75" s="113"/>
      <c r="Y75" s="113"/>
      <c r="Z75" s="113"/>
    </row>
    <row r="76" spans="1:26" ht="13.8" thickBot="1">
      <c r="A76" s="551"/>
      <c r="B76" s="551"/>
      <c r="C76" s="554"/>
      <c r="D76" s="561"/>
      <c r="E76" s="562"/>
      <c r="F76" s="563"/>
      <c r="G76" s="605"/>
      <c r="H76" s="570"/>
      <c r="I76" s="570"/>
      <c r="J76" s="30" t="s">
        <v>10</v>
      </c>
      <c r="K76" s="291">
        <f>SUM(K71:K75)</f>
        <v>12268.410000000002</v>
      </c>
      <c r="L76" s="370">
        <f>L82+L88+L94+L100+L106+L112+L118+L128+L138+L144+L150+L156+L162+L173+L179+L185+L191+L197+L203+L209+L215+L221+L227+L233+L121+L131+L239+L245</f>
        <v>2315</v>
      </c>
      <c r="M76" s="370">
        <f t="shared" si="26"/>
        <v>69.000000000000014</v>
      </c>
      <c r="N76" s="370">
        <f t="shared" si="26"/>
        <v>9953.4100000000017</v>
      </c>
      <c r="O76" s="370">
        <f t="shared" si="26"/>
        <v>7238.08</v>
      </c>
      <c r="P76" s="370">
        <f t="shared" si="26"/>
        <v>2465</v>
      </c>
      <c r="Q76" s="290"/>
      <c r="R76" s="54"/>
      <c r="S76" s="55"/>
      <c r="T76" s="34"/>
      <c r="U76" s="121"/>
      <c r="V76" s="113"/>
      <c r="W76" s="35"/>
      <c r="X76" s="113"/>
      <c r="Y76" s="113"/>
      <c r="Z76" s="113"/>
    </row>
    <row r="77" spans="1:26" ht="13.2" customHeight="1">
      <c r="A77" s="549"/>
      <c r="B77" s="549"/>
      <c r="C77" s="552"/>
      <c r="D77" s="555"/>
      <c r="E77" s="556"/>
      <c r="F77" s="557"/>
      <c r="G77" s="564" t="s">
        <v>73</v>
      </c>
      <c r="H77" s="567" t="s">
        <v>32</v>
      </c>
      <c r="I77" s="571" t="s">
        <v>167</v>
      </c>
      <c r="J77" s="116" t="s">
        <v>58</v>
      </c>
      <c r="K77" s="144">
        <f>L77+N77</f>
        <v>0</v>
      </c>
      <c r="L77" s="138">
        <v>0</v>
      </c>
      <c r="M77" s="145">
        <v>0</v>
      </c>
      <c r="N77" s="140">
        <v>0</v>
      </c>
      <c r="O77" s="297">
        <v>0</v>
      </c>
      <c r="P77" s="298">
        <v>0</v>
      </c>
      <c r="Q77" s="251" t="s">
        <v>212</v>
      </c>
      <c r="R77" s="46" t="s">
        <v>33</v>
      </c>
      <c r="S77" s="47"/>
      <c r="T77" s="22"/>
      <c r="U77" s="121"/>
      <c r="V77" s="113"/>
      <c r="W77" s="35"/>
      <c r="X77" s="113"/>
      <c r="Y77" s="113"/>
      <c r="Z77" s="113"/>
    </row>
    <row r="78" spans="1:26">
      <c r="A78" s="550"/>
      <c r="B78" s="550"/>
      <c r="C78" s="553"/>
      <c r="D78" s="558"/>
      <c r="E78" s="559"/>
      <c r="F78" s="560"/>
      <c r="G78" s="565"/>
      <c r="H78" s="568"/>
      <c r="I78" s="572"/>
      <c r="J78" s="23" t="s">
        <v>51</v>
      </c>
      <c r="K78" s="133">
        <f>L78+N78</f>
        <v>401.1</v>
      </c>
      <c r="L78" s="134">
        <v>1.1000000000000001</v>
      </c>
      <c r="M78" s="135">
        <v>0</v>
      </c>
      <c r="N78" s="136">
        <v>400</v>
      </c>
      <c r="O78" s="299">
        <v>0</v>
      </c>
      <c r="P78" s="300">
        <v>0</v>
      </c>
      <c r="Q78" s="252"/>
      <c r="R78" s="50"/>
      <c r="S78" s="51"/>
      <c r="T78" s="27"/>
      <c r="U78" s="121"/>
      <c r="V78" s="113"/>
      <c r="W78" s="35"/>
      <c r="X78" s="113"/>
      <c r="Y78" s="113"/>
      <c r="Z78" s="113"/>
    </row>
    <row r="79" spans="1:26">
      <c r="A79" s="550"/>
      <c r="B79" s="550"/>
      <c r="C79" s="553"/>
      <c r="D79" s="558"/>
      <c r="E79" s="559"/>
      <c r="F79" s="560"/>
      <c r="G79" s="565"/>
      <c r="H79" s="569"/>
      <c r="I79" s="573"/>
      <c r="J79" s="23" t="s">
        <v>31</v>
      </c>
      <c r="K79" s="133">
        <f>L79+N79</f>
        <v>2.6</v>
      </c>
      <c r="L79" s="134">
        <v>2.6</v>
      </c>
      <c r="M79" s="135">
        <v>2.5</v>
      </c>
      <c r="N79" s="136">
        <v>0</v>
      </c>
      <c r="O79" s="303">
        <v>0</v>
      </c>
      <c r="P79" s="300">
        <v>0</v>
      </c>
      <c r="Q79" s="217"/>
      <c r="R79" s="62"/>
      <c r="S79" s="63"/>
      <c r="T79" s="29"/>
      <c r="U79" s="121"/>
      <c r="V79" s="113"/>
      <c r="W79" s="35"/>
      <c r="X79" s="113"/>
      <c r="Y79" s="113"/>
      <c r="Z79" s="113"/>
    </row>
    <row r="80" spans="1:26">
      <c r="A80" s="550"/>
      <c r="B80" s="550"/>
      <c r="C80" s="553"/>
      <c r="D80" s="558"/>
      <c r="E80" s="559"/>
      <c r="F80" s="560"/>
      <c r="G80" s="565"/>
      <c r="H80" s="569"/>
      <c r="I80" s="569"/>
      <c r="J80" s="254" t="s">
        <v>191</v>
      </c>
      <c r="K80" s="133">
        <f t="shared" ref="K80:K81" si="27">L80+N80</f>
        <v>50.1</v>
      </c>
      <c r="L80" s="328">
        <v>0.1</v>
      </c>
      <c r="M80" s="255">
        <v>0</v>
      </c>
      <c r="N80" s="256">
        <v>50</v>
      </c>
      <c r="O80" s="305">
        <v>0</v>
      </c>
      <c r="P80" s="306">
        <v>0</v>
      </c>
      <c r="Q80" s="120"/>
      <c r="R80" s="62"/>
      <c r="S80" s="63"/>
      <c r="T80" s="29"/>
      <c r="U80" s="121"/>
      <c r="V80" s="113"/>
      <c r="W80" s="35"/>
      <c r="X80" s="113"/>
      <c r="Y80" s="113"/>
      <c r="Z80" s="113"/>
    </row>
    <row r="81" spans="1:26">
      <c r="A81" s="550"/>
      <c r="B81" s="550"/>
      <c r="C81" s="553"/>
      <c r="D81" s="558"/>
      <c r="E81" s="559"/>
      <c r="F81" s="560"/>
      <c r="G81" s="565"/>
      <c r="H81" s="569"/>
      <c r="I81" s="569"/>
      <c r="J81" s="254" t="s">
        <v>44</v>
      </c>
      <c r="K81" s="133">
        <f t="shared" si="27"/>
        <v>0</v>
      </c>
      <c r="L81" s="328">
        <v>0</v>
      </c>
      <c r="M81" s="255">
        <v>0</v>
      </c>
      <c r="N81" s="256">
        <v>0</v>
      </c>
      <c r="O81" s="305">
        <v>0</v>
      </c>
      <c r="P81" s="306">
        <v>0</v>
      </c>
      <c r="Q81" s="120"/>
      <c r="R81" s="62"/>
      <c r="S81" s="63"/>
      <c r="T81" s="29"/>
      <c r="U81" s="121"/>
      <c r="V81" s="113"/>
      <c r="W81" s="35"/>
      <c r="X81" s="113"/>
      <c r="Y81" s="113"/>
      <c r="Z81" s="113"/>
    </row>
    <row r="82" spans="1:26" ht="22.2" customHeight="1" thickBot="1">
      <c r="A82" s="551"/>
      <c r="B82" s="551"/>
      <c r="C82" s="554"/>
      <c r="D82" s="561"/>
      <c r="E82" s="562"/>
      <c r="F82" s="563"/>
      <c r="G82" s="566"/>
      <c r="H82" s="570"/>
      <c r="I82" s="570"/>
      <c r="J82" s="30" t="s">
        <v>10</v>
      </c>
      <c r="K82" s="127">
        <f>SUM(K77:K81)</f>
        <v>453.80000000000007</v>
      </c>
      <c r="L82" s="127">
        <f t="shared" ref="L82:P82" si="28">SUM(L77:L81)</f>
        <v>3.8000000000000003</v>
      </c>
      <c r="M82" s="127">
        <f t="shared" si="28"/>
        <v>2.5</v>
      </c>
      <c r="N82" s="127">
        <f t="shared" si="28"/>
        <v>450</v>
      </c>
      <c r="O82" s="164">
        <f t="shared" si="28"/>
        <v>0</v>
      </c>
      <c r="P82" s="132">
        <f t="shared" si="28"/>
        <v>0</v>
      </c>
      <c r="Q82" s="189"/>
      <c r="R82" s="54"/>
      <c r="S82" s="55"/>
      <c r="T82" s="34"/>
      <c r="U82" s="113"/>
      <c r="V82" s="113"/>
      <c r="W82" s="113"/>
      <c r="X82" s="113"/>
      <c r="Y82" s="113"/>
      <c r="Z82" s="113"/>
    </row>
    <row r="83" spans="1:26" ht="13.2" customHeight="1">
      <c r="A83" s="549"/>
      <c r="B83" s="549"/>
      <c r="C83" s="552"/>
      <c r="D83" s="555"/>
      <c r="E83" s="556"/>
      <c r="F83" s="557"/>
      <c r="G83" s="564" t="s">
        <v>74</v>
      </c>
      <c r="H83" s="567" t="s">
        <v>32</v>
      </c>
      <c r="I83" s="571" t="s">
        <v>165</v>
      </c>
      <c r="J83" s="116" t="s">
        <v>58</v>
      </c>
      <c r="K83" s="144">
        <f>L83+N83</f>
        <v>150</v>
      </c>
      <c r="L83" s="138">
        <v>0</v>
      </c>
      <c r="M83" s="145">
        <v>0</v>
      </c>
      <c r="N83" s="140">
        <v>150</v>
      </c>
      <c r="O83" s="297">
        <v>0</v>
      </c>
      <c r="P83" s="298">
        <v>0</v>
      </c>
      <c r="Q83" s="644" t="s">
        <v>182</v>
      </c>
      <c r="R83" s="46" t="s">
        <v>33</v>
      </c>
      <c r="S83" s="47"/>
      <c r="T83" s="22"/>
      <c r="U83" s="113"/>
      <c r="V83" s="113"/>
      <c r="W83" s="113"/>
      <c r="X83" s="113"/>
      <c r="Y83" s="113"/>
      <c r="Z83" s="113"/>
    </row>
    <row r="84" spans="1:26">
      <c r="A84" s="550"/>
      <c r="B84" s="550"/>
      <c r="C84" s="553"/>
      <c r="D84" s="558"/>
      <c r="E84" s="559"/>
      <c r="F84" s="560"/>
      <c r="G84" s="565"/>
      <c r="H84" s="568"/>
      <c r="I84" s="572"/>
      <c r="J84" s="23" t="s">
        <v>51</v>
      </c>
      <c r="K84" s="133">
        <f>L84+N84</f>
        <v>1650</v>
      </c>
      <c r="L84" s="134">
        <v>4</v>
      </c>
      <c r="M84" s="135">
        <v>0</v>
      </c>
      <c r="N84" s="136">
        <v>1646</v>
      </c>
      <c r="O84" s="299">
        <v>0</v>
      </c>
      <c r="P84" s="300">
        <v>0</v>
      </c>
      <c r="Q84" s="645"/>
      <c r="R84" s="50"/>
      <c r="S84" s="51"/>
      <c r="T84" s="27"/>
      <c r="U84" s="113"/>
      <c r="V84" s="113"/>
      <c r="W84" s="113"/>
      <c r="X84" s="113"/>
      <c r="Y84" s="113"/>
      <c r="Z84" s="113"/>
    </row>
    <row r="85" spans="1:26">
      <c r="A85" s="550"/>
      <c r="B85" s="550"/>
      <c r="C85" s="553"/>
      <c r="D85" s="558"/>
      <c r="E85" s="559"/>
      <c r="F85" s="560"/>
      <c r="G85" s="565"/>
      <c r="H85" s="569"/>
      <c r="I85" s="573"/>
      <c r="J85" s="23" t="s">
        <v>31</v>
      </c>
      <c r="K85" s="133">
        <f>L85+N85</f>
        <v>0.4</v>
      </c>
      <c r="L85" s="134">
        <v>0.4</v>
      </c>
      <c r="M85" s="135">
        <v>0.3</v>
      </c>
      <c r="N85" s="136">
        <v>0</v>
      </c>
      <c r="O85" s="303">
        <v>0</v>
      </c>
      <c r="P85" s="300">
        <v>0</v>
      </c>
      <c r="Q85" s="64"/>
      <c r="R85" s="62"/>
      <c r="S85" s="63"/>
      <c r="T85" s="29"/>
      <c r="U85" s="113"/>
      <c r="V85" s="113"/>
      <c r="W85" s="113"/>
      <c r="X85" s="113"/>
      <c r="Y85" s="113"/>
      <c r="Z85" s="113"/>
    </row>
    <row r="86" spans="1:26">
      <c r="A86" s="550"/>
      <c r="B86" s="550"/>
      <c r="C86" s="553"/>
      <c r="D86" s="558"/>
      <c r="E86" s="559"/>
      <c r="F86" s="560"/>
      <c r="G86" s="565"/>
      <c r="H86" s="569"/>
      <c r="I86" s="569"/>
      <c r="J86" s="254" t="s">
        <v>191</v>
      </c>
      <c r="K86" s="133">
        <f t="shared" ref="K86:K87" si="29">L86+N86</f>
        <v>0.3</v>
      </c>
      <c r="L86" s="328">
        <v>0.3</v>
      </c>
      <c r="M86" s="255">
        <v>0</v>
      </c>
      <c r="N86" s="256">
        <v>0</v>
      </c>
      <c r="O86" s="305">
        <v>0</v>
      </c>
      <c r="P86" s="306">
        <v>0</v>
      </c>
      <c r="Q86" s="120"/>
      <c r="R86" s="62"/>
      <c r="S86" s="63"/>
      <c r="T86" s="29"/>
      <c r="U86" s="113"/>
      <c r="V86" s="113"/>
      <c r="W86" s="113"/>
      <c r="X86" s="113"/>
      <c r="Y86" s="113"/>
      <c r="Z86" s="113"/>
    </row>
    <row r="87" spans="1:26">
      <c r="A87" s="550"/>
      <c r="B87" s="550"/>
      <c r="C87" s="553"/>
      <c r="D87" s="558"/>
      <c r="E87" s="559"/>
      <c r="F87" s="560"/>
      <c r="G87" s="565"/>
      <c r="H87" s="569"/>
      <c r="I87" s="569"/>
      <c r="J87" s="254" t="s">
        <v>44</v>
      </c>
      <c r="K87" s="133">
        <f t="shared" si="29"/>
        <v>0</v>
      </c>
      <c r="L87" s="328">
        <v>0</v>
      </c>
      <c r="M87" s="255">
        <v>0</v>
      </c>
      <c r="N87" s="256">
        <v>0</v>
      </c>
      <c r="O87" s="305">
        <v>0</v>
      </c>
      <c r="P87" s="306">
        <v>0</v>
      </c>
      <c r="Q87" s="120"/>
      <c r="R87" s="62"/>
      <c r="S87" s="63"/>
      <c r="T87" s="29"/>
      <c r="U87" s="113"/>
      <c r="V87" s="113"/>
      <c r="W87" s="113"/>
      <c r="X87" s="113"/>
      <c r="Y87" s="113"/>
      <c r="Z87" s="113"/>
    </row>
    <row r="88" spans="1:26" ht="20.399999999999999" customHeight="1" thickBot="1">
      <c r="A88" s="551"/>
      <c r="B88" s="551"/>
      <c r="C88" s="554"/>
      <c r="D88" s="561"/>
      <c r="E88" s="562"/>
      <c r="F88" s="563"/>
      <c r="G88" s="566"/>
      <c r="H88" s="570"/>
      <c r="I88" s="570"/>
      <c r="J88" s="30" t="s">
        <v>10</v>
      </c>
      <c r="K88" s="127">
        <f>SUM(K83:K87)</f>
        <v>1800.7</v>
      </c>
      <c r="L88" s="127">
        <f t="shared" ref="L88:P88" si="30">SUM(L83:L87)</f>
        <v>4.7</v>
      </c>
      <c r="M88" s="127">
        <f t="shared" si="30"/>
        <v>0.3</v>
      </c>
      <c r="N88" s="127">
        <f t="shared" si="30"/>
        <v>1796</v>
      </c>
      <c r="O88" s="164">
        <f t="shared" si="30"/>
        <v>0</v>
      </c>
      <c r="P88" s="132">
        <f t="shared" si="30"/>
        <v>0</v>
      </c>
      <c r="Q88" s="182"/>
      <c r="R88" s="54"/>
      <c r="S88" s="55"/>
      <c r="T88" s="34"/>
      <c r="U88" s="113"/>
      <c r="V88" s="113"/>
      <c r="W88" s="113"/>
      <c r="X88" s="113"/>
      <c r="Y88" s="113"/>
      <c r="Z88" s="113"/>
    </row>
    <row r="89" spans="1:26" ht="13.2" customHeight="1">
      <c r="A89" s="549"/>
      <c r="B89" s="549"/>
      <c r="C89" s="552"/>
      <c r="D89" s="555"/>
      <c r="E89" s="556"/>
      <c r="F89" s="557"/>
      <c r="G89" s="564" t="s">
        <v>75</v>
      </c>
      <c r="H89" s="567" t="s">
        <v>32</v>
      </c>
      <c r="I89" s="571" t="s">
        <v>167</v>
      </c>
      <c r="J89" s="116" t="s">
        <v>58</v>
      </c>
      <c r="K89" s="144">
        <f>L89+N89</f>
        <v>0</v>
      </c>
      <c r="L89" s="138">
        <v>0</v>
      </c>
      <c r="M89" s="145">
        <v>0</v>
      </c>
      <c r="N89" s="140">
        <v>0</v>
      </c>
      <c r="O89" s="297">
        <v>0</v>
      </c>
      <c r="P89" s="298">
        <v>0</v>
      </c>
      <c r="Q89" s="36" t="s">
        <v>61</v>
      </c>
      <c r="R89" s="46" t="s">
        <v>33</v>
      </c>
      <c r="S89" s="47"/>
      <c r="T89" s="22"/>
      <c r="U89" s="113"/>
      <c r="V89" s="113"/>
      <c r="W89" s="113"/>
      <c r="X89" s="113"/>
      <c r="Y89" s="113"/>
      <c r="Z89" s="113"/>
    </row>
    <row r="90" spans="1:26">
      <c r="A90" s="550"/>
      <c r="B90" s="550"/>
      <c r="C90" s="553"/>
      <c r="D90" s="558"/>
      <c r="E90" s="559"/>
      <c r="F90" s="560"/>
      <c r="G90" s="565"/>
      <c r="H90" s="568"/>
      <c r="I90" s="572"/>
      <c r="J90" s="23" t="s">
        <v>51</v>
      </c>
      <c r="K90" s="133">
        <f>L90+N90</f>
        <v>129</v>
      </c>
      <c r="L90" s="134">
        <v>129</v>
      </c>
      <c r="M90" s="135">
        <v>1.2</v>
      </c>
      <c r="N90" s="136">
        <v>0</v>
      </c>
      <c r="O90" s="299">
        <v>0</v>
      </c>
      <c r="P90" s="300">
        <v>0</v>
      </c>
      <c r="Q90" s="64"/>
      <c r="R90" s="50"/>
      <c r="S90" s="51"/>
      <c r="T90" s="27"/>
      <c r="U90" s="435"/>
      <c r="V90" s="435"/>
      <c r="W90" s="435"/>
      <c r="X90" s="435"/>
      <c r="Y90" s="435"/>
      <c r="Z90" s="435"/>
    </row>
    <row r="91" spans="1:26">
      <c r="A91" s="550"/>
      <c r="B91" s="550"/>
      <c r="C91" s="553"/>
      <c r="D91" s="558"/>
      <c r="E91" s="559"/>
      <c r="F91" s="560"/>
      <c r="G91" s="565"/>
      <c r="H91" s="569"/>
      <c r="I91" s="573"/>
      <c r="J91" s="23" t="s">
        <v>31</v>
      </c>
      <c r="K91" s="133">
        <f>L91+N91</f>
        <v>0</v>
      </c>
      <c r="L91" s="134">
        <v>0</v>
      </c>
      <c r="M91" s="135">
        <v>0</v>
      </c>
      <c r="N91" s="136">
        <v>0</v>
      </c>
      <c r="O91" s="303">
        <v>0</v>
      </c>
      <c r="P91" s="300">
        <v>0</v>
      </c>
      <c r="Q91" s="64"/>
      <c r="R91" s="62"/>
      <c r="S91" s="63"/>
      <c r="T91" s="29"/>
      <c r="U91" s="435"/>
      <c r="V91" s="435"/>
      <c r="W91" s="435"/>
      <c r="X91" s="435"/>
      <c r="Y91" s="435"/>
      <c r="Z91" s="435"/>
    </row>
    <row r="92" spans="1:26">
      <c r="A92" s="550"/>
      <c r="B92" s="550"/>
      <c r="C92" s="553"/>
      <c r="D92" s="558"/>
      <c r="E92" s="559"/>
      <c r="F92" s="560"/>
      <c r="G92" s="565"/>
      <c r="H92" s="569"/>
      <c r="I92" s="569"/>
      <c r="J92" s="254" t="s">
        <v>191</v>
      </c>
      <c r="K92" s="133">
        <f t="shared" ref="K92:K93" si="31">L92+N92</f>
        <v>3.5</v>
      </c>
      <c r="L92" s="328">
        <v>3.5</v>
      </c>
      <c r="M92" s="255">
        <v>0</v>
      </c>
      <c r="N92" s="256">
        <v>0</v>
      </c>
      <c r="O92" s="305">
        <v>0</v>
      </c>
      <c r="P92" s="306">
        <v>0</v>
      </c>
      <c r="Q92" s="120"/>
      <c r="R92" s="62"/>
      <c r="S92" s="63"/>
      <c r="T92" s="29"/>
      <c r="U92" s="113"/>
      <c r="V92" s="113"/>
      <c r="W92" s="113"/>
      <c r="X92" s="113"/>
      <c r="Y92" s="113"/>
      <c r="Z92" s="113"/>
    </row>
    <row r="93" spans="1:26">
      <c r="A93" s="550"/>
      <c r="B93" s="550"/>
      <c r="C93" s="553"/>
      <c r="D93" s="558"/>
      <c r="E93" s="559"/>
      <c r="F93" s="560"/>
      <c r="G93" s="565"/>
      <c r="H93" s="569"/>
      <c r="I93" s="569"/>
      <c r="J93" s="254" t="s">
        <v>44</v>
      </c>
      <c r="K93" s="133">
        <f t="shared" si="31"/>
        <v>0</v>
      </c>
      <c r="L93" s="328">
        <v>0</v>
      </c>
      <c r="M93" s="255">
        <v>0</v>
      </c>
      <c r="N93" s="256">
        <v>0</v>
      </c>
      <c r="O93" s="305">
        <v>0</v>
      </c>
      <c r="P93" s="306">
        <v>0</v>
      </c>
      <c r="Q93" s="120"/>
      <c r="R93" s="62"/>
      <c r="S93" s="63"/>
      <c r="T93" s="29"/>
      <c r="U93" s="113"/>
      <c r="V93" s="113"/>
      <c r="W93" s="113"/>
      <c r="X93" s="113"/>
      <c r="Y93" s="113"/>
      <c r="Z93" s="113"/>
    </row>
    <row r="94" spans="1:26" ht="13.8" thickBot="1">
      <c r="A94" s="551"/>
      <c r="B94" s="551"/>
      <c r="C94" s="554"/>
      <c r="D94" s="561"/>
      <c r="E94" s="562"/>
      <c r="F94" s="563"/>
      <c r="G94" s="566"/>
      <c r="H94" s="570"/>
      <c r="I94" s="570"/>
      <c r="J94" s="30" t="s">
        <v>10</v>
      </c>
      <c r="K94" s="127">
        <f>SUM(K89:K93)</f>
        <v>132.5</v>
      </c>
      <c r="L94" s="127">
        <f t="shared" ref="L94:P94" si="32">SUM(L89:L93)</f>
        <v>132.5</v>
      </c>
      <c r="M94" s="127">
        <f t="shared" si="32"/>
        <v>1.2</v>
      </c>
      <c r="N94" s="127">
        <f t="shared" si="32"/>
        <v>0</v>
      </c>
      <c r="O94" s="164">
        <f t="shared" si="32"/>
        <v>0</v>
      </c>
      <c r="P94" s="132">
        <f t="shared" si="32"/>
        <v>0</v>
      </c>
      <c r="Q94" s="65"/>
      <c r="R94" s="54"/>
      <c r="S94" s="55"/>
      <c r="T94" s="34"/>
      <c r="U94" s="113"/>
      <c r="V94" s="113"/>
      <c r="W94" s="113"/>
      <c r="X94" s="113"/>
      <c r="Y94" s="113"/>
      <c r="Z94" s="113"/>
    </row>
    <row r="95" spans="1:26" ht="13.2" customHeight="1">
      <c r="A95" s="641"/>
      <c r="B95" s="549"/>
      <c r="C95" s="552"/>
      <c r="D95" s="555"/>
      <c r="E95" s="556"/>
      <c r="F95" s="557"/>
      <c r="G95" s="564" t="s">
        <v>76</v>
      </c>
      <c r="H95" s="567" t="s">
        <v>32</v>
      </c>
      <c r="I95" s="571" t="s">
        <v>167</v>
      </c>
      <c r="J95" s="116" t="s">
        <v>58</v>
      </c>
      <c r="K95" s="144">
        <f>L95+N95</f>
        <v>0</v>
      </c>
      <c r="L95" s="138">
        <v>0</v>
      </c>
      <c r="M95" s="145">
        <v>0</v>
      </c>
      <c r="N95" s="140">
        <v>0</v>
      </c>
      <c r="O95" s="297">
        <v>0</v>
      </c>
      <c r="P95" s="298">
        <v>0</v>
      </c>
      <c r="Q95" s="36" t="s">
        <v>61</v>
      </c>
      <c r="R95" s="46" t="s">
        <v>33</v>
      </c>
      <c r="S95" s="47"/>
      <c r="T95" s="22"/>
      <c r="U95" s="113"/>
      <c r="V95" s="113"/>
      <c r="W95" s="113"/>
      <c r="X95" s="113"/>
      <c r="Y95" s="113"/>
      <c r="Z95" s="113"/>
    </row>
    <row r="96" spans="1:26">
      <c r="A96" s="642"/>
      <c r="B96" s="550"/>
      <c r="C96" s="553"/>
      <c r="D96" s="558"/>
      <c r="E96" s="559"/>
      <c r="F96" s="560"/>
      <c r="G96" s="565"/>
      <c r="H96" s="568"/>
      <c r="I96" s="572"/>
      <c r="J96" s="23" t="s">
        <v>51</v>
      </c>
      <c r="K96" s="133">
        <f>L96+N96</f>
        <v>123.4</v>
      </c>
      <c r="L96" s="134">
        <v>123.4</v>
      </c>
      <c r="M96" s="135">
        <v>1.1000000000000001</v>
      </c>
      <c r="N96" s="136">
        <v>0</v>
      </c>
      <c r="O96" s="299">
        <v>0</v>
      </c>
      <c r="P96" s="300">
        <v>0</v>
      </c>
      <c r="Q96" s="64"/>
      <c r="R96" s="50"/>
      <c r="S96" s="51"/>
      <c r="T96" s="27"/>
      <c r="U96" s="113"/>
      <c r="V96" s="113"/>
      <c r="W96" s="113"/>
      <c r="X96" s="113"/>
      <c r="Y96" s="113"/>
      <c r="Z96" s="113"/>
    </row>
    <row r="97" spans="1:26">
      <c r="A97" s="642"/>
      <c r="B97" s="550"/>
      <c r="C97" s="553"/>
      <c r="D97" s="558"/>
      <c r="E97" s="559"/>
      <c r="F97" s="560"/>
      <c r="G97" s="565"/>
      <c r="H97" s="569"/>
      <c r="I97" s="573"/>
      <c r="J97" s="23" t="s">
        <v>31</v>
      </c>
      <c r="K97" s="133">
        <f>L97+N97</f>
        <v>0</v>
      </c>
      <c r="L97" s="134">
        <v>0</v>
      </c>
      <c r="M97" s="135">
        <v>0</v>
      </c>
      <c r="N97" s="136">
        <v>0</v>
      </c>
      <c r="O97" s="303">
        <v>0</v>
      </c>
      <c r="P97" s="300">
        <v>0</v>
      </c>
      <c r="Q97" s="64"/>
      <c r="R97" s="62"/>
      <c r="S97" s="63"/>
      <c r="T97" s="29"/>
      <c r="U97" s="113"/>
      <c r="V97" s="113"/>
      <c r="W97" s="113"/>
      <c r="X97" s="113"/>
      <c r="Y97" s="113"/>
      <c r="Z97" s="113"/>
    </row>
    <row r="98" spans="1:26">
      <c r="A98" s="642"/>
      <c r="B98" s="550"/>
      <c r="C98" s="553"/>
      <c r="D98" s="558"/>
      <c r="E98" s="559"/>
      <c r="F98" s="560"/>
      <c r="G98" s="565"/>
      <c r="H98" s="569"/>
      <c r="I98" s="569"/>
      <c r="J98" s="254" t="s">
        <v>191</v>
      </c>
      <c r="K98" s="133">
        <f t="shared" ref="K98:K99" si="33">L98+N98</f>
        <v>0</v>
      </c>
      <c r="L98" s="328">
        <v>0</v>
      </c>
      <c r="M98" s="255">
        <v>0</v>
      </c>
      <c r="N98" s="256">
        <v>0</v>
      </c>
      <c r="O98" s="305">
        <v>0</v>
      </c>
      <c r="P98" s="306">
        <v>0</v>
      </c>
      <c r="Q98" s="120"/>
      <c r="R98" s="62"/>
      <c r="S98" s="63"/>
      <c r="T98" s="29"/>
      <c r="U98" s="113"/>
      <c r="V98" s="113"/>
      <c r="W98" s="113"/>
      <c r="X98" s="113"/>
      <c r="Y98" s="113"/>
      <c r="Z98" s="113"/>
    </row>
    <row r="99" spans="1:26">
      <c r="A99" s="642"/>
      <c r="B99" s="550"/>
      <c r="C99" s="553"/>
      <c r="D99" s="558"/>
      <c r="E99" s="559"/>
      <c r="F99" s="560"/>
      <c r="G99" s="565"/>
      <c r="H99" s="569"/>
      <c r="I99" s="569"/>
      <c r="J99" s="254" t="s">
        <v>44</v>
      </c>
      <c r="K99" s="133">
        <f t="shared" si="33"/>
        <v>0</v>
      </c>
      <c r="L99" s="328">
        <v>0</v>
      </c>
      <c r="M99" s="255">
        <v>0</v>
      </c>
      <c r="N99" s="256">
        <v>0</v>
      </c>
      <c r="O99" s="305">
        <v>0</v>
      </c>
      <c r="P99" s="306">
        <v>0</v>
      </c>
      <c r="Q99" s="120"/>
      <c r="R99" s="62"/>
      <c r="S99" s="63"/>
      <c r="T99" s="29"/>
      <c r="U99" s="113"/>
      <c r="V99" s="113"/>
      <c r="W99" s="113"/>
      <c r="X99" s="113"/>
      <c r="Y99" s="113"/>
      <c r="Z99" s="113"/>
    </row>
    <row r="100" spans="1:26" ht="13.8" thickBot="1">
      <c r="A100" s="643"/>
      <c r="B100" s="551"/>
      <c r="C100" s="554"/>
      <c r="D100" s="561"/>
      <c r="E100" s="562"/>
      <c r="F100" s="563"/>
      <c r="G100" s="566"/>
      <c r="H100" s="570"/>
      <c r="I100" s="570"/>
      <c r="J100" s="30" t="s">
        <v>10</v>
      </c>
      <c r="K100" s="127">
        <f>SUM(K95:K99)</f>
        <v>123.4</v>
      </c>
      <c r="L100" s="127">
        <f t="shared" ref="L100:P100" si="34">SUM(L95:L99)</f>
        <v>123.4</v>
      </c>
      <c r="M100" s="127">
        <f t="shared" si="34"/>
        <v>1.1000000000000001</v>
      </c>
      <c r="N100" s="127">
        <f t="shared" si="34"/>
        <v>0</v>
      </c>
      <c r="O100" s="164">
        <f t="shared" si="34"/>
        <v>0</v>
      </c>
      <c r="P100" s="132">
        <f t="shared" si="34"/>
        <v>0</v>
      </c>
      <c r="Q100" s="65"/>
      <c r="R100" s="54"/>
      <c r="S100" s="55"/>
      <c r="T100" s="34"/>
      <c r="U100" s="113"/>
      <c r="V100" s="113"/>
      <c r="W100" s="113"/>
      <c r="X100" s="113"/>
      <c r="Y100" s="113"/>
      <c r="Z100" s="113"/>
    </row>
    <row r="101" spans="1:26" ht="26.4" customHeight="1">
      <c r="A101" s="704"/>
      <c r="B101" s="641"/>
      <c r="C101" s="552"/>
      <c r="D101" s="555"/>
      <c r="E101" s="556"/>
      <c r="F101" s="557"/>
      <c r="G101" s="564" t="s">
        <v>168</v>
      </c>
      <c r="H101" s="567" t="s">
        <v>32</v>
      </c>
      <c r="I101" s="571" t="s">
        <v>169</v>
      </c>
      <c r="J101" s="116" t="s">
        <v>58</v>
      </c>
      <c r="K101" s="144">
        <f>L101+N101</f>
        <v>658.8</v>
      </c>
      <c r="L101" s="138">
        <v>0</v>
      </c>
      <c r="M101" s="139">
        <v>0</v>
      </c>
      <c r="N101" s="140">
        <v>658.8</v>
      </c>
      <c r="O101" s="297">
        <v>0</v>
      </c>
      <c r="P101" s="298">
        <v>0</v>
      </c>
      <c r="Q101" s="192" t="s">
        <v>213</v>
      </c>
      <c r="R101" s="46" t="s">
        <v>33</v>
      </c>
      <c r="S101" s="281"/>
      <c r="T101" s="22"/>
      <c r="U101" s="113"/>
      <c r="V101" s="113"/>
      <c r="W101" s="113"/>
      <c r="X101" s="113"/>
      <c r="Y101" s="113"/>
      <c r="Z101" s="113"/>
    </row>
    <row r="102" spans="1:26">
      <c r="A102" s="705"/>
      <c r="B102" s="642"/>
      <c r="C102" s="553"/>
      <c r="D102" s="558"/>
      <c r="E102" s="559"/>
      <c r="F102" s="560"/>
      <c r="G102" s="565"/>
      <c r="H102" s="568"/>
      <c r="I102" s="572"/>
      <c r="J102" s="23" t="s">
        <v>51</v>
      </c>
      <c r="K102" s="133">
        <f>L102+N102</f>
        <v>859.2</v>
      </c>
      <c r="L102" s="134">
        <v>2.1</v>
      </c>
      <c r="M102" s="135">
        <v>2</v>
      </c>
      <c r="N102" s="136">
        <v>857.1</v>
      </c>
      <c r="O102" s="299">
        <v>0</v>
      </c>
      <c r="P102" s="300">
        <v>0</v>
      </c>
      <c r="Q102" s="94"/>
      <c r="R102" s="50"/>
      <c r="S102" s="51"/>
      <c r="T102" s="27"/>
      <c r="U102" s="113"/>
      <c r="V102" s="113"/>
      <c r="W102" s="113"/>
      <c r="X102" s="113"/>
      <c r="Y102" s="113"/>
      <c r="Z102" s="113"/>
    </row>
    <row r="103" spans="1:26">
      <c r="A103" s="705"/>
      <c r="B103" s="642"/>
      <c r="C103" s="553"/>
      <c r="D103" s="558"/>
      <c r="E103" s="559"/>
      <c r="F103" s="560"/>
      <c r="G103" s="565"/>
      <c r="H103" s="569"/>
      <c r="I103" s="573"/>
      <c r="J103" s="23" t="s">
        <v>31</v>
      </c>
      <c r="K103" s="133">
        <f>L103+N103</f>
        <v>2.1</v>
      </c>
      <c r="L103" s="134">
        <v>2.1</v>
      </c>
      <c r="M103" s="135">
        <v>2</v>
      </c>
      <c r="N103" s="136">
        <v>0</v>
      </c>
      <c r="O103" s="303">
        <v>0</v>
      </c>
      <c r="P103" s="300">
        <v>0</v>
      </c>
      <c r="Q103" s="70"/>
      <c r="R103" s="62"/>
      <c r="S103" s="63"/>
      <c r="T103" s="29"/>
      <c r="U103" s="113"/>
      <c r="V103" s="113"/>
      <c r="W103" s="113"/>
      <c r="X103" s="113"/>
      <c r="Y103" s="113"/>
      <c r="Z103" s="113"/>
    </row>
    <row r="104" spans="1:26">
      <c r="A104" s="705"/>
      <c r="B104" s="642"/>
      <c r="C104" s="553"/>
      <c r="D104" s="558"/>
      <c r="E104" s="559"/>
      <c r="F104" s="560"/>
      <c r="G104" s="565"/>
      <c r="H104" s="569"/>
      <c r="I104" s="569"/>
      <c r="J104" s="254" t="s">
        <v>191</v>
      </c>
      <c r="K104" s="133">
        <f t="shared" ref="K104:K105" si="35">L104+N104</f>
        <v>0</v>
      </c>
      <c r="L104" s="328">
        <v>0</v>
      </c>
      <c r="M104" s="255">
        <v>0</v>
      </c>
      <c r="N104" s="256">
        <v>0</v>
      </c>
      <c r="O104" s="305">
        <v>0</v>
      </c>
      <c r="P104" s="306">
        <v>0</v>
      </c>
      <c r="Q104" s="224"/>
      <c r="R104" s="62"/>
      <c r="S104" s="63"/>
      <c r="T104" s="29"/>
      <c r="U104" s="113"/>
      <c r="V104" s="113"/>
      <c r="W104" s="113"/>
      <c r="X104" s="113"/>
      <c r="Y104" s="113"/>
      <c r="Z104" s="113"/>
    </row>
    <row r="105" spans="1:26">
      <c r="A105" s="705"/>
      <c r="B105" s="642"/>
      <c r="C105" s="553"/>
      <c r="D105" s="558"/>
      <c r="E105" s="559"/>
      <c r="F105" s="560"/>
      <c r="G105" s="565"/>
      <c r="H105" s="569"/>
      <c r="I105" s="569"/>
      <c r="J105" s="254" t="s">
        <v>44</v>
      </c>
      <c r="K105" s="133">
        <f t="shared" si="35"/>
        <v>0</v>
      </c>
      <c r="L105" s="328">
        <v>0</v>
      </c>
      <c r="M105" s="255">
        <v>0</v>
      </c>
      <c r="N105" s="256">
        <v>0</v>
      </c>
      <c r="O105" s="305">
        <v>0</v>
      </c>
      <c r="P105" s="306">
        <v>0</v>
      </c>
      <c r="Q105" s="224"/>
      <c r="R105" s="62"/>
      <c r="S105" s="63"/>
      <c r="T105" s="29"/>
      <c r="U105" s="113"/>
      <c r="V105" s="113"/>
      <c r="W105" s="113"/>
      <c r="X105" s="113"/>
      <c r="Y105" s="113"/>
      <c r="Z105" s="113"/>
    </row>
    <row r="106" spans="1:26" ht="13.8" thickBot="1">
      <c r="A106" s="706"/>
      <c r="B106" s="643"/>
      <c r="C106" s="554"/>
      <c r="D106" s="561"/>
      <c r="E106" s="562"/>
      <c r="F106" s="563"/>
      <c r="G106" s="566"/>
      <c r="H106" s="570"/>
      <c r="I106" s="570"/>
      <c r="J106" s="30" t="s">
        <v>10</v>
      </c>
      <c r="K106" s="127">
        <f>SUM(K101:K105)</f>
        <v>1520.1</v>
      </c>
      <c r="L106" s="127">
        <f t="shared" ref="L106:P106" si="36">SUM(L101:L105)</f>
        <v>4.2</v>
      </c>
      <c r="M106" s="127">
        <f t="shared" si="36"/>
        <v>4</v>
      </c>
      <c r="N106" s="127">
        <f t="shared" si="36"/>
        <v>1515.9</v>
      </c>
      <c r="O106" s="164">
        <f t="shared" si="36"/>
        <v>0</v>
      </c>
      <c r="P106" s="132">
        <f t="shared" si="36"/>
        <v>0</v>
      </c>
      <c r="Q106" s="122"/>
      <c r="R106" s="54"/>
      <c r="S106" s="55"/>
      <c r="T106" s="34"/>
      <c r="U106" s="113"/>
      <c r="V106" s="113"/>
      <c r="W106" s="113"/>
      <c r="X106" s="113"/>
      <c r="Y106" s="113"/>
      <c r="Z106" s="113"/>
    </row>
    <row r="107" spans="1:26" ht="13.2" customHeight="1">
      <c r="A107" s="549"/>
      <c r="B107" s="549"/>
      <c r="C107" s="552"/>
      <c r="D107" s="555"/>
      <c r="E107" s="556"/>
      <c r="F107" s="557"/>
      <c r="G107" s="564" t="s">
        <v>77</v>
      </c>
      <c r="H107" s="567" t="s">
        <v>32</v>
      </c>
      <c r="I107" s="571" t="s">
        <v>169</v>
      </c>
      <c r="J107" s="116" t="s">
        <v>58</v>
      </c>
      <c r="K107" s="144">
        <f>L107+N107</f>
        <v>0</v>
      </c>
      <c r="L107" s="138">
        <v>0</v>
      </c>
      <c r="M107" s="145">
        <v>0</v>
      </c>
      <c r="N107" s="140">
        <v>0</v>
      </c>
      <c r="O107" s="297">
        <v>0</v>
      </c>
      <c r="P107" s="298">
        <v>0</v>
      </c>
      <c r="Q107" s="36" t="s">
        <v>61</v>
      </c>
      <c r="R107" s="46" t="s">
        <v>33</v>
      </c>
      <c r="S107" s="71"/>
      <c r="T107" s="22"/>
      <c r="U107" s="113"/>
      <c r="V107" s="113"/>
      <c r="W107" s="113"/>
      <c r="X107" s="113"/>
      <c r="Y107" s="113"/>
      <c r="Z107" s="113"/>
    </row>
    <row r="108" spans="1:26">
      <c r="A108" s="550"/>
      <c r="B108" s="550"/>
      <c r="C108" s="553"/>
      <c r="D108" s="558"/>
      <c r="E108" s="559"/>
      <c r="F108" s="560"/>
      <c r="G108" s="565"/>
      <c r="H108" s="568"/>
      <c r="I108" s="572"/>
      <c r="J108" s="23" t="s">
        <v>51</v>
      </c>
      <c r="K108" s="133">
        <f>L108+N108</f>
        <v>200</v>
      </c>
      <c r="L108" s="134">
        <v>0</v>
      </c>
      <c r="M108" s="135">
        <v>0</v>
      </c>
      <c r="N108" s="136">
        <v>200</v>
      </c>
      <c r="O108" s="299">
        <v>0</v>
      </c>
      <c r="P108" s="300">
        <v>0</v>
      </c>
      <c r="Q108" s="64"/>
      <c r="R108" s="50"/>
      <c r="S108" s="72"/>
      <c r="T108" s="27"/>
      <c r="U108" s="113"/>
      <c r="V108" s="113"/>
      <c r="W108" s="113"/>
      <c r="X108" s="113"/>
      <c r="Y108" s="113"/>
      <c r="Z108" s="113"/>
    </row>
    <row r="109" spans="1:26">
      <c r="A109" s="550"/>
      <c r="B109" s="550"/>
      <c r="C109" s="553"/>
      <c r="D109" s="558"/>
      <c r="E109" s="559"/>
      <c r="F109" s="560"/>
      <c r="G109" s="565"/>
      <c r="H109" s="569"/>
      <c r="I109" s="573"/>
      <c r="J109" s="23" t="s">
        <v>31</v>
      </c>
      <c r="K109" s="133">
        <f>L109+N109</f>
        <v>0</v>
      </c>
      <c r="L109" s="134">
        <v>0</v>
      </c>
      <c r="M109" s="135">
        <v>0</v>
      </c>
      <c r="N109" s="136">
        <v>0</v>
      </c>
      <c r="O109" s="303">
        <v>0</v>
      </c>
      <c r="P109" s="300">
        <v>0</v>
      </c>
      <c r="Q109" s="49"/>
      <c r="R109" s="62"/>
      <c r="S109" s="73"/>
      <c r="T109" s="29"/>
      <c r="U109" s="113"/>
      <c r="V109" s="113"/>
      <c r="W109" s="113"/>
      <c r="X109" s="113"/>
      <c r="Y109" s="113"/>
      <c r="Z109" s="113"/>
    </row>
    <row r="110" spans="1:26">
      <c r="A110" s="550"/>
      <c r="B110" s="550"/>
      <c r="C110" s="553"/>
      <c r="D110" s="558"/>
      <c r="E110" s="559"/>
      <c r="F110" s="560"/>
      <c r="G110" s="565"/>
      <c r="H110" s="569"/>
      <c r="I110" s="569"/>
      <c r="J110" s="254" t="s">
        <v>191</v>
      </c>
      <c r="K110" s="133">
        <f t="shared" ref="K110:K111" si="37">L110+N110</f>
        <v>200</v>
      </c>
      <c r="L110" s="328">
        <v>0</v>
      </c>
      <c r="M110" s="255">
        <v>0</v>
      </c>
      <c r="N110" s="256">
        <v>200</v>
      </c>
      <c r="O110" s="305">
        <v>0</v>
      </c>
      <c r="P110" s="306">
        <v>0</v>
      </c>
      <c r="Q110" s="224"/>
      <c r="R110" s="62"/>
      <c r="S110" s="73"/>
      <c r="T110" s="29"/>
      <c r="U110" s="113"/>
      <c r="V110" s="113"/>
      <c r="W110" s="113"/>
      <c r="X110" s="113"/>
      <c r="Y110" s="113"/>
      <c r="Z110" s="113"/>
    </row>
    <row r="111" spans="1:26">
      <c r="A111" s="550"/>
      <c r="B111" s="550"/>
      <c r="C111" s="553"/>
      <c r="D111" s="558"/>
      <c r="E111" s="559"/>
      <c r="F111" s="560"/>
      <c r="G111" s="565"/>
      <c r="H111" s="569"/>
      <c r="I111" s="569"/>
      <c r="J111" s="254" t="s">
        <v>44</v>
      </c>
      <c r="K111" s="133">
        <f t="shared" si="37"/>
        <v>0</v>
      </c>
      <c r="L111" s="328">
        <v>0</v>
      </c>
      <c r="M111" s="255">
        <v>0</v>
      </c>
      <c r="N111" s="256">
        <v>0</v>
      </c>
      <c r="O111" s="305">
        <v>0</v>
      </c>
      <c r="P111" s="306">
        <v>0</v>
      </c>
      <c r="Q111" s="224"/>
      <c r="R111" s="62"/>
      <c r="S111" s="73"/>
      <c r="T111" s="29"/>
      <c r="U111" s="113"/>
      <c r="V111" s="113"/>
      <c r="W111" s="113"/>
      <c r="X111" s="113"/>
      <c r="Y111" s="113"/>
      <c r="Z111" s="113"/>
    </row>
    <row r="112" spans="1:26" ht="13.8" thickBot="1">
      <c r="A112" s="551"/>
      <c r="B112" s="551"/>
      <c r="C112" s="554"/>
      <c r="D112" s="561"/>
      <c r="E112" s="562"/>
      <c r="F112" s="563"/>
      <c r="G112" s="566"/>
      <c r="H112" s="570"/>
      <c r="I112" s="570"/>
      <c r="J112" s="30" t="s">
        <v>10</v>
      </c>
      <c r="K112" s="127">
        <f>SUM(K107:K111)</f>
        <v>400</v>
      </c>
      <c r="L112" s="127">
        <f t="shared" ref="L112:P112" si="38">SUM(L107:L111)</f>
        <v>0</v>
      </c>
      <c r="M112" s="127">
        <f t="shared" si="38"/>
        <v>0</v>
      </c>
      <c r="N112" s="127">
        <f t="shared" si="38"/>
        <v>400</v>
      </c>
      <c r="O112" s="164">
        <f t="shared" si="38"/>
        <v>0</v>
      </c>
      <c r="P112" s="132">
        <f t="shared" si="38"/>
        <v>0</v>
      </c>
      <c r="Q112" s="122"/>
      <c r="R112" s="54"/>
      <c r="S112" s="74"/>
      <c r="T112" s="34"/>
      <c r="U112" s="113"/>
      <c r="V112" s="113"/>
      <c r="W112" s="113"/>
      <c r="X112" s="113"/>
      <c r="Y112" s="113"/>
      <c r="Z112" s="113"/>
    </row>
    <row r="113" spans="1:26" ht="13.2" customHeight="1">
      <c r="A113" s="707"/>
      <c r="B113" s="629"/>
      <c r="C113" s="617"/>
      <c r="D113" s="556"/>
      <c r="E113" s="556"/>
      <c r="F113" s="557"/>
      <c r="G113" s="564" t="s">
        <v>78</v>
      </c>
      <c r="H113" s="567" t="s">
        <v>32</v>
      </c>
      <c r="I113" s="571" t="s">
        <v>165</v>
      </c>
      <c r="J113" s="116" t="s">
        <v>58</v>
      </c>
      <c r="K113" s="144">
        <f>L113+N113</f>
        <v>0</v>
      </c>
      <c r="L113" s="138">
        <v>0</v>
      </c>
      <c r="M113" s="145">
        <v>0</v>
      </c>
      <c r="N113" s="140">
        <v>0</v>
      </c>
      <c r="O113" s="297">
        <v>0</v>
      </c>
      <c r="P113" s="298">
        <v>0</v>
      </c>
      <c r="Q113" s="70" t="s">
        <v>61</v>
      </c>
      <c r="R113" s="50"/>
      <c r="S113" s="51" t="s">
        <v>33</v>
      </c>
      <c r="T113" s="22"/>
      <c r="U113" s="113"/>
      <c r="V113" s="113"/>
      <c r="W113" s="113"/>
      <c r="X113" s="113"/>
      <c r="Y113" s="113"/>
      <c r="Z113" s="113"/>
    </row>
    <row r="114" spans="1:26">
      <c r="A114" s="702"/>
      <c r="B114" s="627"/>
      <c r="C114" s="618"/>
      <c r="D114" s="559"/>
      <c r="E114" s="559"/>
      <c r="F114" s="560"/>
      <c r="G114" s="565"/>
      <c r="H114" s="568"/>
      <c r="I114" s="572"/>
      <c r="J114" s="23" t="s">
        <v>51</v>
      </c>
      <c r="K114" s="133">
        <f>L114+N114</f>
        <v>0</v>
      </c>
      <c r="L114" s="134">
        <v>0</v>
      </c>
      <c r="M114" s="135">
        <v>0</v>
      </c>
      <c r="N114" s="136">
        <v>0</v>
      </c>
      <c r="O114" s="299">
        <v>0</v>
      </c>
      <c r="P114" s="300">
        <v>0</v>
      </c>
      <c r="Q114" s="49"/>
      <c r="R114" s="50"/>
      <c r="S114" s="51"/>
      <c r="T114" s="27"/>
      <c r="U114" s="113"/>
      <c r="V114" s="113"/>
      <c r="W114" s="113"/>
      <c r="X114" s="113"/>
      <c r="Y114" s="113"/>
      <c r="Z114" s="113"/>
    </row>
    <row r="115" spans="1:26">
      <c r="A115" s="702"/>
      <c r="B115" s="627"/>
      <c r="C115" s="618"/>
      <c r="D115" s="559"/>
      <c r="E115" s="559"/>
      <c r="F115" s="560"/>
      <c r="G115" s="565"/>
      <c r="H115" s="569"/>
      <c r="I115" s="573"/>
      <c r="J115" s="23" t="s">
        <v>31</v>
      </c>
      <c r="K115" s="133">
        <f>L115+N115</f>
        <v>0</v>
      </c>
      <c r="L115" s="165">
        <v>0</v>
      </c>
      <c r="M115" s="135">
        <v>0</v>
      </c>
      <c r="N115" s="136">
        <v>0</v>
      </c>
      <c r="O115" s="303">
        <v>0</v>
      </c>
      <c r="P115" s="300">
        <v>0</v>
      </c>
      <c r="Q115" s="70"/>
      <c r="R115" s="62"/>
      <c r="S115" s="63"/>
      <c r="T115" s="29"/>
      <c r="U115" s="113"/>
      <c r="V115" s="113"/>
      <c r="W115" s="113"/>
      <c r="X115" s="113"/>
      <c r="Y115" s="113"/>
      <c r="Z115" s="113"/>
    </row>
    <row r="116" spans="1:26">
      <c r="A116" s="702"/>
      <c r="B116" s="627"/>
      <c r="C116" s="618"/>
      <c r="D116" s="559"/>
      <c r="E116" s="559"/>
      <c r="F116" s="560"/>
      <c r="G116" s="565"/>
      <c r="H116" s="569"/>
      <c r="I116" s="569"/>
      <c r="J116" s="254" t="s">
        <v>191</v>
      </c>
      <c r="K116" s="133">
        <f t="shared" ref="K116:K117" si="39">L116+N116</f>
        <v>0</v>
      </c>
      <c r="L116" s="262">
        <v>0</v>
      </c>
      <c r="M116" s="255">
        <v>0</v>
      </c>
      <c r="N116" s="256">
        <v>0</v>
      </c>
      <c r="O116" s="305">
        <v>0</v>
      </c>
      <c r="P116" s="306">
        <v>0</v>
      </c>
      <c r="Q116" s="120"/>
      <c r="R116" s="62"/>
      <c r="S116" s="63"/>
      <c r="T116" s="29"/>
      <c r="U116" s="113"/>
      <c r="V116" s="113"/>
      <c r="W116" s="113"/>
      <c r="X116" s="113"/>
      <c r="Y116" s="113"/>
      <c r="Z116" s="113"/>
    </row>
    <row r="117" spans="1:26">
      <c r="A117" s="702"/>
      <c r="B117" s="627"/>
      <c r="C117" s="618"/>
      <c r="D117" s="559"/>
      <c r="E117" s="559"/>
      <c r="F117" s="560"/>
      <c r="G117" s="565"/>
      <c r="H117" s="569"/>
      <c r="I117" s="569"/>
      <c r="J117" s="254" t="s">
        <v>44</v>
      </c>
      <c r="K117" s="133">
        <f t="shared" si="39"/>
        <v>0</v>
      </c>
      <c r="L117" s="262">
        <v>0</v>
      </c>
      <c r="M117" s="255">
        <v>0</v>
      </c>
      <c r="N117" s="256">
        <v>0</v>
      </c>
      <c r="O117" s="305">
        <v>0</v>
      </c>
      <c r="P117" s="306">
        <v>0</v>
      </c>
      <c r="Q117" s="108"/>
      <c r="R117" s="62"/>
      <c r="S117" s="63"/>
      <c r="T117" s="29"/>
      <c r="U117" s="113"/>
      <c r="V117" s="113"/>
      <c r="W117" s="113"/>
      <c r="X117" s="113"/>
      <c r="Y117" s="113"/>
      <c r="Z117" s="113"/>
    </row>
    <row r="118" spans="1:26" ht="13.8" thickBot="1">
      <c r="A118" s="708"/>
      <c r="B118" s="628"/>
      <c r="C118" s="619"/>
      <c r="D118" s="562"/>
      <c r="E118" s="562"/>
      <c r="F118" s="563"/>
      <c r="G118" s="566"/>
      <c r="H118" s="570"/>
      <c r="I118" s="570"/>
      <c r="J118" s="30" t="s">
        <v>10</v>
      </c>
      <c r="K118" s="127">
        <f>SUM(K113:K117)</f>
        <v>0</v>
      </c>
      <c r="L118" s="128">
        <f>SUM(L113:L115)</f>
        <v>0</v>
      </c>
      <c r="M118" s="129">
        <f>SUM(M113:M115)</f>
        <v>0</v>
      </c>
      <c r="N118" s="130">
        <f>SUM(N113:N115)</f>
        <v>0</v>
      </c>
      <c r="O118" s="131">
        <f>SUM(O113:O117)</f>
        <v>0</v>
      </c>
      <c r="P118" s="132">
        <f>SUM(P113:P117)</f>
        <v>0</v>
      </c>
      <c r="Q118" s="108"/>
      <c r="R118" s="54"/>
      <c r="S118" s="55"/>
      <c r="T118" s="34"/>
      <c r="U118" s="113"/>
      <c r="V118" s="113"/>
      <c r="W118" s="113"/>
      <c r="X118" s="113"/>
      <c r="Y118" s="113"/>
      <c r="Z118" s="113"/>
    </row>
    <row r="119" spans="1:26" ht="13.2" customHeight="1">
      <c r="A119" s="379"/>
      <c r="B119" s="629"/>
      <c r="C119" s="617"/>
      <c r="D119" s="556"/>
      <c r="E119" s="556"/>
      <c r="F119" s="557"/>
      <c r="G119" s="564" t="s">
        <v>79</v>
      </c>
      <c r="H119" s="567" t="s">
        <v>32</v>
      </c>
      <c r="I119" s="571" t="s">
        <v>81</v>
      </c>
      <c r="J119" s="116" t="s">
        <v>31</v>
      </c>
      <c r="K119" s="144">
        <f>L119+N119</f>
        <v>0</v>
      </c>
      <c r="L119" s="138">
        <v>0</v>
      </c>
      <c r="M119" s="434">
        <v>0</v>
      </c>
      <c r="N119" s="140">
        <v>0</v>
      </c>
      <c r="O119" s="141">
        <v>0</v>
      </c>
      <c r="P119" s="142">
        <v>0</v>
      </c>
      <c r="Q119" s="75" t="s">
        <v>61</v>
      </c>
      <c r="R119" s="46"/>
      <c r="S119" s="47"/>
      <c r="T119" s="22"/>
      <c r="U119" s="113"/>
      <c r="V119" s="113"/>
      <c r="W119" s="113"/>
      <c r="X119" s="113"/>
      <c r="Y119" s="113"/>
      <c r="Z119" s="113"/>
    </row>
    <row r="120" spans="1:26">
      <c r="A120" s="377"/>
      <c r="B120" s="627"/>
      <c r="C120" s="618"/>
      <c r="D120" s="559"/>
      <c r="E120" s="559"/>
      <c r="F120" s="560"/>
      <c r="G120" s="565"/>
      <c r="H120" s="568"/>
      <c r="I120" s="572"/>
      <c r="J120" s="23" t="s">
        <v>44</v>
      </c>
      <c r="K120" s="133">
        <f>L120+N120</f>
        <v>0</v>
      </c>
      <c r="L120" s="134">
        <v>0</v>
      </c>
      <c r="M120" s="436">
        <v>0</v>
      </c>
      <c r="N120" s="136">
        <v>0</v>
      </c>
      <c r="O120" s="143">
        <v>0</v>
      </c>
      <c r="P120" s="137">
        <v>0</v>
      </c>
      <c r="Q120" s="76"/>
      <c r="R120" s="50"/>
      <c r="S120" s="51"/>
      <c r="T120" s="27"/>
      <c r="U120" s="113"/>
      <c r="V120" s="113"/>
      <c r="W120" s="113"/>
      <c r="X120" s="113"/>
      <c r="Y120" s="113"/>
      <c r="Z120" s="113"/>
    </row>
    <row r="121" spans="1:26">
      <c r="A121" s="377"/>
      <c r="B121" s="627"/>
      <c r="C121" s="618"/>
      <c r="D121" s="559"/>
      <c r="E121" s="559"/>
      <c r="F121" s="560"/>
      <c r="G121" s="565"/>
      <c r="H121" s="569"/>
      <c r="I121" s="573"/>
      <c r="J121" s="10"/>
      <c r="K121" s="149"/>
      <c r="L121" s="150"/>
      <c r="M121" s="151"/>
      <c r="N121" s="152"/>
      <c r="O121" s="153"/>
      <c r="P121" s="154"/>
      <c r="Q121" s="76"/>
      <c r="R121" s="62"/>
      <c r="S121" s="63"/>
      <c r="T121" s="29"/>
      <c r="U121" s="113"/>
      <c r="V121" s="113"/>
      <c r="W121" s="113"/>
      <c r="X121" s="113"/>
      <c r="Y121" s="113"/>
      <c r="Z121" s="113"/>
    </row>
    <row r="122" spans="1:26" ht="19.95" customHeight="1" thickBot="1">
      <c r="A122" s="380"/>
      <c r="B122" s="628"/>
      <c r="C122" s="619"/>
      <c r="D122" s="562"/>
      <c r="E122" s="562"/>
      <c r="F122" s="563"/>
      <c r="G122" s="566"/>
      <c r="H122" s="570"/>
      <c r="I122" s="570"/>
      <c r="J122" s="30" t="s">
        <v>10</v>
      </c>
      <c r="K122" s="127">
        <f t="shared" ref="K122:P122" si="40">SUM(K119:K121)</f>
        <v>0</v>
      </c>
      <c r="L122" s="128">
        <f t="shared" si="40"/>
        <v>0</v>
      </c>
      <c r="M122" s="129">
        <f t="shared" si="40"/>
        <v>0</v>
      </c>
      <c r="N122" s="130">
        <f t="shared" si="40"/>
        <v>0</v>
      </c>
      <c r="O122" s="131">
        <f>SUM(O119:O121)</f>
        <v>0</v>
      </c>
      <c r="P122" s="132">
        <f t="shared" si="40"/>
        <v>0</v>
      </c>
      <c r="Q122" s="31"/>
      <c r="R122" s="54"/>
      <c r="S122" s="55"/>
      <c r="T122" s="34"/>
      <c r="U122" s="113"/>
      <c r="V122" s="113"/>
      <c r="W122" s="113"/>
      <c r="X122" s="113"/>
      <c r="Y122" s="113"/>
      <c r="Z122" s="113"/>
    </row>
    <row r="123" spans="1:26" ht="13.2" customHeight="1">
      <c r="A123" s="379"/>
      <c r="B123" s="629"/>
      <c r="C123" s="617"/>
      <c r="D123" s="556"/>
      <c r="E123" s="556"/>
      <c r="F123" s="557"/>
      <c r="G123" s="623" t="s">
        <v>80</v>
      </c>
      <c r="H123" s="567" t="s">
        <v>32</v>
      </c>
      <c r="I123" s="571" t="s">
        <v>169</v>
      </c>
      <c r="J123" s="116" t="s">
        <v>58</v>
      </c>
      <c r="K123" s="144">
        <f>L123+N123</f>
        <v>0</v>
      </c>
      <c r="L123" s="138">
        <v>0</v>
      </c>
      <c r="M123" s="145">
        <v>0</v>
      </c>
      <c r="N123" s="140">
        <v>0</v>
      </c>
      <c r="O123" s="297">
        <v>0</v>
      </c>
      <c r="P123" s="298">
        <v>0</v>
      </c>
      <c r="Q123" s="192" t="s">
        <v>61</v>
      </c>
      <c r="R123" s="46" t="s">
        <v>33</v>
      </c>
      <c r="S123" s="47"/>
      <c r="T123" s="22"/>
      <c r="U123" s="113"/>
      <c r="V123" s="113"/>
      <c r="W123" s="113"/>
      <c r="X123" s="113"/>
      <c r="Y123" s="113"/>
      <c r="Z123" s="113"/>
    </row>
    <row r="124" spans="1:26">
      <c r="A124" s="377"/>
      <c r="B124" s="627"/>
      <c r="C124" s="618"/>
      <c r="D124" s="559"/>
      <c r="E124" s="559"/>
      <c r="F124" s="560"/>
      <c r="G124" s="624"/>
      <c r="H124" s="568"/>
      <c r="I124" s="572"/>
      <c r="J124" s="23" t="s">
        <v>51</v>
      </c>
      <c r="K124" s="133">
        <f>L124+N124</f>
        <v>1505</v>
      </c>
      <c r="L124" s="134">
        <v>5</v>
      </c>
      <c r="M124" s="135">
        <v>2.5</v>
      </c>
      <c r="N124" s="136">
        <v>1500</v>
      </c>
      <c r="O124" s="299">
        <v>0</v>
      </c>
      <c r="P124" s="300">
        <v>0</v>
      </c>
      <c r="Q124" s="64"/>
      <c r="R124" s="50"/>
      <c r="S124" s="51"/>
      <c r="T124" s="27"/>
      <c r="U124" s="437"/>
      <c r="V124" s="113"/>
      <c r="W124" s="113"/>
      <c r="X124" s="113"/>
      <c r="Y124" s="113"/>
      <c r="Z124" s="113"/>
    </row>
    <row r="125" spans="1:26">
      <c r="A125" s="377"/>
      <c r="B125" s="627"/>
      <c r="C125" s="618"/>
      <c r="D125" s="559"/>
      <c r="E125" s="559"/>
      <c r="F125" s="560"/>
      <c r="G125" s="624"/>
      <c r="H125" s="569"/>
      <c r="I125" s="573"/>
      <c r="J125" s="23" t="s">
        <v>31</v>
      </c>
      <c r="K125" s="133">
        <f>L125+N125</f>
        <v>0</v>
      </c>
      <c r="L125" s="134">
        <v>0</v>
      </c>
      <c r="M125" s="135">
        <v>0</v>
      </c>
      <c r="N125" s="136">
        <v>0</v>
      </c>
      <c r="O125" s="303">
        <v>0</v>
      </c>
      <c r="P125" s="300">
        <v>0</v>
      </c>
      <c r="Q125" s="272"/>
      <c r="R125" s="62"/>
      <c r="S125" s="63"/>
      <c r="T125" s="29"/>
      <c r="U125" s="435"/>
      <c r="V125" s="435"/>
      <c r="W125" s="435"/>
      <c r="X125" s="435"/>
      <c r="Y125" s="435"/>
      <c r="Z125" s="435"/>
    </row>
    <row r="126" spans="1:26">
      <c r="A126" s="377"/>
      <c r="B126" s="627"/>
      <c r="C126" s="618"/>
      <c r="D126" s="559"/>
      <c r="E126" s="559"/>
      <c r="F126" s="560"/>
      <c r="G126" s="624"/>
      <c r="H126" s="569"/>
      <c r="I126" s="569"/>
      <c r="J126" s="254" t="s">
        <v>191</v>
      </c>
      <c r="K126" s="133">
        <f t="shared" ref="K126:K127" si="41">L126+N126</f>
        <v>1109.2</v>
      </c>
      <c r="L126" s="328">
        <v>9.1999999999999993</v>
      </c>
      <c r="M126" s="255">
        <v>9</v>
      </c>
      <c r="N126" s="256">
        <v>1100</v>
      </c>
      <c r="O126" s="305">
        <v>0</v>
      </c>
      <c r="P126" s="306">
        <v>0</v>
      </c>
      <c r="Q126" s="253"/>
      <c r="R126" s="62"/>
      <c r="S126" s="63"/>
      <c r="T126" s="29"/>
      <c r="U126" s="113"/>
      <c r="V126" s="113"/>
      <c r="W126" s="113"/>
      <c r="X126" s="113"/>
      <c r="Y126" s="113"/>
      <c r="Z126" s="113"/>
    </row>
    <row r="127" spans="1:26">
      <c r="A127" s="377"/>
      <c r="B127" s="627"/>
      <c r="C127" s="618"/>
      <c r="D127" s="559"/>
      <c r="E127" s="559"/>
      <c r="F127" s="560"/>
      <c r="G127" s="624"/>
      <c r="H127" s="569"/>
      <c r="I127" s="569"/>
      <c r="J127" s="254" t="s">
        <v>44</v>
      </c>
      <c r="K127" s="133">
        <f t="shared" si="41"/>
        <v>0</v>
      </c>
      <c r="L127" s="328">
        <v>0</v>
      </c>
      <c r="M127" s="255">
        <v>0</v>
      </c>
      <c r="N127" s="256">
        <v>0</v>
      </c>
      <c r="O127" s="305">
        <v>0</v>
      </c>
      <c r="P127" s="306">
        <v>0</v>
      </c>
      <c r="Q127" s="253"/>
      <c r="R127" s="62"/>
      <c r="S127" s="63"/>
      <c r="T127" s="29"/>
      <c r="U127" s="113"/>
      <c r="V127" s="113"/>
      <c r="W127" s="113"/>
      <c r="X127" s="113"/>
      <c r="Y127" s="113"/>
      <c r="Z127" s="113"/>
    </row>
    <row r="128" spans="1:26" ht="13.8" thickBot="1">
      <c r="A128" s="380"/>
      <c r="B128" s="628"/>
      <c r="C128" s="619"/>
      <c r="D128" s="562"/>
      <c r="E128" s="562"/>
      <c r="F128" s="563"/>
      <c r="G128" s="625"/>
      <c r="H128" s="570"/>
      <c r="I128" s="570"/>
      <c r="J128" s="30" t="s">
        <v>10</v>
      </c>
      <c r="K128" s="127">
        <f>SUM(K123:K127)</f>
        <v>2614.1999999999998</v>
      </c>
      <c r="L128" s="127">
        <f t="shared" ref="L128:P128" si="42">SUM(L123:L127)</f>
        <v>14.2</v>
      </c>
      <c r="M128" s="127">
        <f t="shared" si="42"/>
        <v>11.5</v>
      </c>
      <c r="N128" s="127">
        <f t="shared" si="42"/>
        <v>2600</v>
      </c>
      <c r="O128" s="164">
        <f t="shared" si="42"/>
        <v>0</v>
      </c>
      <c r="P128" s="132">
        <f t="shared" si="42"/>
        <v>0</v>
      </c>
      <c r="Q128" s="65"/>
      <c r="R128" s="54"/>
      <c r="S128" s="55"/>
      <c r="T128" s="34"/>
      <c r="U128" s="113"/>
      <c r="V128" s="113"/>
      <c r="W128" s="113"/>
      <c r="X128" s="113"/>
      <c r="Y128" s="113"/>
      <c r="Z128" s="113"/>
    </row>
    <row r="129" spans="1:26" ht="13.2" customHeight="1">
      <c r="A129" s="379"/>
      <c r="B129" s="549"/>
      <c r="C129" s="617"/>
      <c r="D129" s="556"/>
      <c r="E129" s="556"/>
      <c r="F129" s="557"/>
      <c r="G129" s="564" t="s">
        <v>82</v>
      </c>
      <c r="H129" s="567" t="s">
        <v>32</v>
      </c>
      <c r="I129" s="571" t="s">
        <v>43</v>
      </c>
      <c r="J129" s="116" t="s">
        <v>58</v>
      </c>
      <c r="K129" s="144">
        <f>L129+N129</f>
        <v>0</v>
      </c>
      <c r="L129" s="138">
        <v>0</v>
      </c>
      <c r="M129" s="434">
        <v>0</v>
      </c>
      <c r="N129" s="140">
        <v>0</v>
      </c>
      <c r="O129" s="141">
        <v>0</v>
      </c>
      <c r="P129" s="142">
        <v>0</v>
      </c>
      <c r="Q129" s="64"/>
      <c r="R129" s="46"/>
      <c r="S129" s="47"/>
      <c r="T129" s="22"/>
      <c r="U129" s="113"/>
      <c r="V129" s="113"/>
      <c r="W129" s="113"/>
      <c r="X129" s="113"/>
      <c r="Y129" s="113"/>
      <c r="Z129" s="113"/>
    </row>
    <row r="130" spans="1:26">
      <c r="A130" s="377"/>
      <c r="B130" s="550"/>
      <c r="C130" s="618"/>
      <c r="D130" s="559"/>
      <c r="E130" s="559"/>
      <c r="F130" s="560"/>
      <c r="G130" s="565"/>
      <c r="H130" s="568"/>
      <c r="I130" s="572"/>
      <c r="J130" s="23" t="s">
        <v>44</v>
      </c>
      <c r="K130" s="133">
        <f>L130+N130</f>
        <v>0</v>
      </c>
      <c r="L130" s="134">
        <v>0</v>
      </c>
      <c r="M130" s="436">
        <v>0</v>
      </c>
      <c r="N130" s="136">
        <v>0</v>
      </c>
      <c r="O130" s="143">
        <v>0</v>
      </c>
      <c r="P130" s="137">
        <v>0</v>
      </c>
      <c r="Q130" s="64"/>
      <c r="R130" s="50"/>
      <c r="S130" s="51"/>
      <c r="T130" s="27"/>
      <c r="U130" s="113"/>
      <c r="V130" s="113"/>
      <c r="W130" s="113"/>
      <c r="X130" s="113"/>
      <c r="Y130" s="113"/>
      <c r="Z130" s="113"/>
    </row>
    <row r="131" spans="1:26">
      <c r="A131" s="377"/>
      <c r="B131" s="550"/>
      <c r="C131" s="618"/>
      <c r="D131" s="559"/>
      <c r="E131" s="559"/>
      <c r="F131" s="560"/>
      <c r="G131" s="565"/>
      <c r="H131" s="569"/>
      <c r="I131" s="573"/>
      <c r="J131" s="10"/>
      <c r="K131" s="149"/>
      <c r="L131" s="150"/>
      <c r="M131" s="151"/>
      <c r="N131" s="152"/>
      <c r="O131" s="153"/>
      <c r="P131" s="154"/>
      <c r="Q131" s="64"/>
      <c r="R131" s="62"/>
      <c r="S131" s="63"/>
      <c r="T131" s="29"/>
      <c r="U131" s="113"/>
      <c r="V131" s="113"/>
      <c r="W131" s="113"/>
      <c r="X131" s="113"/>
      <c r="Y131" s="113"/>
      <c r="Z131" s="113"/>
    </row>
    <row r="132" spans="1:26" ht="25.95" customHeight="1" thickBot="1">
      <c r="A132" s="380"/>
      <c r="B132" s="551"/>
      <c r="C132" s="619"/>
      <c r="D132" s="562"/>
      <c r="E132" s="562"/>
      <c r="F132" s="563"/>
      <c r="G132" s="566"/>
      <c r="H132" s="570"/>
      <c r="I132" s="570"/>
      <c r="J132" s="30" t="s">
        <v>10</v>
      </c>
      <c r="K132" s="127">
        <f t="shared" ref="K132:P132" si="43">SUM(K129:K131)</f>
        <v>0</v>
      </c>
      <c r="L132" s="128">
        <f t="shared" si="43"/>
        <v>0</v>
      </c>
      <c r="M132" s="129">
        <f t="shared" si="43"/>
        <v>0</v>
      </c>
      <c r="N132" s="130">
        <f t="shared" si="43"/>
        <v>0</v>
      </c>
      <c r="O132" s="131">
        <f t="shared" si="43"/>
        <v>0</v>
      </c>
      <c r="P132" s="132">
        <f t="shared" si="43"/>
        <v>0</v>
      </c>
      <c r="Q132" s="65"/>
      <c r="R132" s="54"/>
      <c r="S132" s="55"/>
      <c r="T132" s="34"/>
      <c r="U132" s="113"/>
      <c r="V132" s="113"/>
      <c r="W132" s="113"/>
      <c r="X132" s="113"/>
      <c r="Y132" s="113"/>
      <c r="Z132" s="113"/>
    </row>
    <row r="133" spans="1:26" ht="13.2" customHeight="1">
      <c r="A133" s="379"/>
      <c r="B133" s="549"/>
      <c r="C133" s="617"/>
      <c r="D133" s="556"/>
      <c r="E133" s="556"/>
      <c r="F133" s="557"/>
      <c r="G133" s="564" t="s">
        <v>83</v>
      </c>
      <c r="H133" s="571" t="s">
        <v>32</v>
      </c>
      <c r="I133" s="571" t="s">
        <v>43</v>
      </c>
      <c r="J133" s="116" t="s">
        <v>58</v>
      </c>
      <c r="K133" s="144">
        <f>L133+N133</f>
        <v>0</v>
      </c>
      <c r="L133" s="138">
        <v>0</v>
      </c>
      <c r="M133" s="145">
        <v>0</v>
      </c>
      <c r="N133" s="140">
        <v>0</v>
      </c>
      <c r="O133" s="297">
        <v>0</v>
      </c>
      <c r="P133" s="298">
        <v>0</v>
      </c>
      <c r="Q133" s="166"/>
      <c r="R133" s="46"/>
      <c r="S133" s="47"/>
      <c r="T133" s="22"/>
      <c r="U133" s="113"/>
      <c r="V133" s="113"/>
      <c r="W133" s="113"/>
      <c r="X133" s="113"/>
      <c r="Y133" s="113"/>
      <c r="Z133" s="113"/>
    </row>
    <row r="134" spans="1:26">
      <c r="A134" s="377"/>
      <c r="B134" s="550"/>
      <c r="C134" s="618"/>
      <c r="D134" s="559"/>
      <c r="E134" s="559"/>
      <c r="F134" s="560"/>
      <c r="G134" s="565"/>
      <c r="H134" s="577"/>
      <c r="I134" s="572"/>
      <c r="J134" s="23" t="s">
        <v>51</v>
      </c>
      <c r="K134" s="133">
        <f>L134+N134</f>
        <v>0</v>
      </c>
      <c r="L134" s="134">
        <v>0</v>
      </c>
      <c r="M134" s="135">
        <v>0</v>
      </c>
      <c r="N134" s="136">
        <v>0</v>
      </c>
      <c r="O134" s="299">
        <v>0</v>
      </c>
      <c r="P134" s="300">
        <v>0</v>
      </c>
      <c r="Q134" s="167" t="s">
        <v>84</v>
      </c>
      <c r="R134" s="50" t="s">
        <v>33</v>
      </c>
      <c r="S134" s="51" t="s">
        <v>33</v>
      </c>
      <c r="T134" s="27" t="s">
        <v>33</v>
      </c>
      <c r="U134" s="113"/>
      <c r="V134" s="113"/>
      <c r="W134" s="113"/>
      <c r="X134" s="113"/>
      <c r="Y134" s="113"/>
      <c r="Z134" s="113"/>
    </row>
    <row r="135" spans="1:26">
      <c r="A135" s="377"/>
      <c r="B135" s="550"/>
      <c r="C135" s="618"/>
      <c r="D135" s="559"/>
      <c r="E135" s="559"/>
      <c r="F135" s="560"/>
      <c r="G135" s="565"/>
      <c r="H135" s="569"/>
      <c r="I135" s="573"/>
      <c r="J135" s="23" t="s">
        <v>31</v>
      </c>
      <c r="K135" s="133">
        <f>L135+N135</f>
        <v>8</v>
      </c>
      <c r="L135" s="165">
        <v>8</v>
      </c>
      <c r="M135" s="135">
        <v>0</v>
      </c>
      <c r="N135" s="136">
        <v>0</v>
      </c>
      <c r="O135" s="303">
        <v>8</v>
      </c>
      <c r="P135" s="300">
        <v>8</v>
      </c>
      <c r="Q135" s="102"/>
      <c r="R135" s="62"/>
      <c r="S135" s="63"/>
      <c r="T135" s="29"/>
      <c r="U135" s="304"/>
      <c r="V135" s="113"/>
      <c r="W135" s="113"/>
      <c r="X135" s="113"/>
      <c r="Y135" s="113"/>
      <c r="Z135" s="113"/>
    </row>
    <row r="136" spans="1:26">
      <c r="A136" s="377"/>
      <c r="B136" s="550"/>
      <c r="C136" s="618"/>
      <c r="D136" s="559"/>
      <c r="E136" s="559"/>
      <c r="F136" s="560"/>
      <c r="G136" s="565"/>
      <c r="H136" s="569"/>
      <c r="I136" s="569"/>
      <c r="J136" s="254" t="s">
        <v>191</v>
      </c>
      <c r="K136" s="133">
        <f t="shared" ref="K136:K137" si="44">L136+N136</f>
        <v>0</v>
      </c>
      <c r="L136" s="262">
        <v>0</v>
      </c>
      <c r="M136" s="255">
        <v>0</v>
      </c>
      <c r="N136" s="256">
        <v>0</v>
      </c>
      <c r="O136" s="305">
        <v>0</v>
      </c>
      <c r="P136" s="306">
        <v>0</v>
      </c>
      <c r="Q136" s="102"/>
      <c r="R136" s="62"/>
      <c r="S136" s="63"/>
      <c r="T136" s="29"/>
      <c r="U136" s="113"/>
      <c r="V136" s="113"/>
      <c r="W136" s="113"/>
      <c r="X136" s="113"/>
      <c r="Y136" s="113"/>
      <c r="Z136" s="113"/>
    </row>
    <row r="137" spans="1:26">
      <c r="A137" s="377"/>
      <c r="B137" s="550"/>
      <c r="C137" s="618"/>
      <c r="D137" s="559"/>
      <c r="E137" s="559"/>
      <c r="F137" s="560"/>
      <c r="G137" s="565"/>
      <c r="H137" s="569"/>
      <c r="I137" s="569"/>
      <c r="J137" s="254" t="s">
        <v>44</v>
      </c>
      <c r="K137" s="133">
        <f t="shared" si="44"/>
        <v>0</v>
      </c>
      <c r="L137" s="262">
        <v>0</v>
      </c>
      <c r="M137" s="255">
        <v>0</v>
      </c>
      <c r="N137" s="256">
        <v>0</v>
      </c>
      <c r="O137" s="305">
        <v>0</v>
      </c>
      <c r="P137" s="306">
        <v>0</v>
      </c>
      <c r="Q137" s="102"/>
      <c r="R137" s="62"/>
      <c r="S137" s="63"/>
      <c r="T137" s="29"/>
      <c r="U137" s="113"/>
      <c r="V137" s="113"/>
      <c r="W137" s="113"/>
      <c r="X137" s="113"/>
      <c r="Y137" s="113"/>
      <c r="Z137" s="113"/>
    </row>
    <row r="138" spans="1:26" ht="13.8" thickBot="1">
      <c r="A138" s="380"/>
      <c r="B138" s="551"/>
      <c r="C138" s="619"/>
      <c r="D138" s="562"/>
      <c r="E138" s="562"/>
      <c r="F138" s="563"/>
      <c r="G138" s="566"/>
      <c r="H138" s="570"/>
      <c r="I138" s="570"/>
      <c r="J138" s="30" t="s">
        <v>10</v>
      </c>
      <c r="K138" s="127">
        <f>SUM(K133:K137)</f>
        <v>8</v>
      </c>
      <c r="L138" s="127">
        <f t="shared" ref="L138:P138" si="45">SUM(L133:L137)</f>
        <v>8</v>
      </c>
      <c r="M138" s="127">
        <f t="shared" si="45"/>
        <v>0</v>
      </c>
      <c r="N138" s="127">
        <f t="shared" si="45"/>
        <v>0</v>
      </c>
      <c r="O138" s="164">
        <f t="shared" si="45"/>
        <v>8</v>
      </c>
      <c r="P138" s="132">
        <f t="shared" si="45"/>
        <v>8</v>
      </c>
      <c r="Q138" s="193"/>
      <c r="R138" s="54"/>
      <c r="S138" s="55"/>
      <c r="T138" s="34"/>
      <c r="U138" s="113"/>
      <c r="V138" s="113"/>
      <c r="W138" s="113"/>
      <c r="X138" s="113"/>
      <c r="Y138" s="113"/>
      <c r="Z138" s="113"/>
    </row>
    <row r="139" spans="1:26" ht="13.2" customHeight="1">
      <c r="A139" s="379"/>
      <c r="B139" s="549"/>
      <c r="C139" s="617"/>
      <c r="D139" s="556"/>
      <c r="E139" s="556"/>
      <c r="F139" s="557"/>
      <c r="G139" s="564" t="s">
        <v>147</v>
      </c>
      <c r="H139" s="571" t="s">
        <v>32</v>
      </c>
      <c r="I139" s="639" t="s">
        <v>170</v>
      </c>
      <c r="J139" s="116" t="s">
        <v>58</v>
      </c>
      <c r="K139" s="144">
        <f>L139+N139</f>
        <v>0</v>
      </c>
      <c r="L139" s="138">
        <v>0</v>
      </c>
      <c r="M139" s="145">
        <v>0</v>
      </c>
      <c r="N139" s="140">
        <v>0</v>
      </c>
      <c r="O139" s="297">
        <v>0</v>
      </c>
      <c r="P139" s="298">
        <v>0</v>
      </c>
      <c r="Q139" s="223" t="s">
        <v>61</v>
      </c>
      <c r="R139" s="46" t="s">
        <v>33</v>
      </c>
      <c r="S139" s="47"/>
      <c r="T139" s="22"/>
      <c r="U139" s="113"/>
      <c r="V139" s="113"/>
      <c r="W139" s="113"/>
      <c r="X139" s="113"/>
      <c r="Y139" s="113"/>
      <c r="Z139" s="113"/>
    </row>
    <row r="140" spans="1:26">
      <c r="A140" s="377"/>
      <c r="B140" s="550"/>
      <c r="C140" s="618"/>
      <c r="D140" s="559"/>
      <c r="E140" s="559"/>
      <c r="F140" s="560"/>
      <c r="G140" s="565"/>
      <c r="H140" s="577"/>
      <c r="I140" s="572"/>
      <c r="J140" s="23" t="s">
        <v>51</v>
      </c>
      <c r="K140" s="133">
        <f>L140+N140</f>
        <v>191.4</v>
      </c>
      <c r="L140" s="134">
        <v>4.4000000000000004</v>
      </c>
      <c r="M140" s="135">
        <v>2.2999999999999998</v>
      </c>
      <c r="N140" s="136">
        <v>187</v>
      </c>
      <c r="O140" s="299">
        <v>0</v>
      </c>
      <c r="P140" s="300">
        <v>0</v>
      </c>
      <c r="Q140" s="37"/>
      <c r="R140" s="50"/>
      <c r="S140" s="51"/>
      <c r="T140" s="27"/>
      <c r="U140" s="113"/>
      <c r="V140" s="113"/>
      <c r="W140" s="113"/>
      <c r="X140" s="113"/>
      <c r="Y140" s="113"/>
      <c r="Z140" s="113"/>
    </row>
    <row r="141" spans="1:26">
      <c r="A141" s="377"/>
      <c r="B141" s="550"/>
      <c r="C141" s="618"/>
      <c r="D141" s="559"/>
      <c r="E141" s="559"/>
      <c r="F141" s="560"/>
      <c r="G141" s="565"/>
      <c r="H141" s="569"/>
      <c r="I141" s="573"/>
      <c r="J141" s="23" t="s">
        <v>31</v>
      </c>
      <c r="K141" s="133">
        <f>L141+N141</f>
        <v>6.1</v>
      </c>
      <c r="L141" s="134">
        <v>6.1</v>
      </c>
      <c r="M141" s="135">
        <v>6</v>
      </c>
      <c r="N141" s="136">
        <v>0</v>
      </c>
      <c r="O141" s="303">
        <v>0</v>
      </c>
      <c r="P141" s="300">
        <v>0</v>
      </c>
      <c r="Q141" s="37"/>
      <c r="R141" s="62"/>
      <c r="S141" s="63"/>
      <c r="T141" s="29"/>
      <c r="U141" s="113"/>
      <c r="V141" s="113"/>
      <c r="W141" s="113"/>
      <c r="X141" s="113"/>
      <c r="Y141" s="113"/>
      <c r="Z141" s="113"/>
    </row>
    <row r="142" spans="1:26">
      <c r="A142" s="377"/>
      <c r="B142" s="550"/>
      <c r="C142" s="618"/>
      <c r="D142" s="559"/>
      <c r="E142" s="559"/>
      <c r="F142" s="560"/>
      <c r="G142" s="565"/>
      <c r="H142" s="569"/>
      <c r="I142" s="569"/>
      <c r="J142" s="254" t="s">
        <v>191</v>
      </c>
      <c r="K142" s="133">
        <f t="shared" ref="K142:K143" si="46">L142+N142</f>
        <v>1129</v>
      </c>
      <c r="L142" s="328">
        <v>1129</v>
      </c>
      <c r="M142" s="255">
        <v>0</v>
      </c>
      <c r="N142" s="256">
        <v>0</v>
      </c>
      <c r="O142" s="305">
        <v>0</v>
      </c>
      <c r="P142" s="306">
        <v>0</v>
      </c>
      <c r="Q142" s="263"/>
      <c r="R142" s="62"/>
      <c r="S142" s="63"/>
      <c r="T142" s="29"/>
      <c r="U142" s="113"/>
      <c r="V142" s="113"/>
      <c r="W142" s="113"/>
      <c r="X142" s="113"/>
      <c r="Y142" s="113"/>
      <c r="Z142" s="113"/>
    </row>
    <row r="143" spans="1:26">
      <c r="A143" s="377"/>
      <c r="B143" s="550"/>
      <c r="C143" s="618"/>
      <c r="D143" s="559"/>
      <c r="E143" s="559"/>
      <c r="F143" s="560"/>
      <c r="G143" s="565"/>
      <c r="H143" s="569"/>
      <c r="I143" s="569"/>
      <c r="J143" s="254" t="s">
        <v>44</v>
      </c>
      <c r="K143" s="133">
        <f t="shared" si="46"/>
        <v>0</v>
      </c>
      <c r="L143" s="328">
        <v>0</v>
      </c>
      <c r="M143" s="255">
        <v>0</v>
      </c>
      <c r="N143" s="256">
        <v>0</v>
      </c>
      <c r="O143" s="305">
        <v>0</v>
      </c>
      <c r="P143" s="306">
        <v>0</v>
      </c>
      <c r="Q143" s="263"/>
      <c r="R143" s="62"/>
      <c r="S143" s="63"/>
      <c r="T143" s="29"/>
      <c r="U143" s="113"/>
      <c r="V143" s="113"/>
      <c r="W143" s="113"/>
      <c r="X143" s="113"/>
      <c r="Y143" s="113"/>
      <c r="Z143" s="113"/>
    </row>
    <row r="144" spans="1:26" ht="24.6" customHeight="1" thickBot="1">
      <c r="A144" s="380"/>
      <c r="B144" s="551"/>
      <c r="C144" s="619"/>
      <c r="D144" s="562"/>
      <c r="E144" s="562"/>
      <c r="F144" s="563"/>
      <c r="G144" s="566"/>
      <c r="H144" s="570"/>
      <c r="I144" s="570"/>
      <c r="J144" s="30" t="s">
        <v>10</v>
      </c>
      <c r="K144" s="127">
        <f>SUM(K139:K143)</f>
        <v>1326.5</v>
      </c>
      <c r="L144" s="127">
        <f t="shared" ref="L144:P144" si="47">SUM(L139:L143)</f>
        <v>1139.5</v>
      </c>
      <c r="M144" s="127">
        <f t="shared" si="47"/>
        <v>8.3000000000000007</v>
      </c>
      <c r="N144" s="127">
        <f t="shared" si="47"/>
        <v>187</v>
      </c>
      <c r="O144" s="164">
        <f t="shared" si="47"/>
        <v>0</v>
      </c>
      <c r="P144" s="132">
        <f t="shared" si="47"/>
        <v>0</v>
      </c>
      <c r="Q144" s="194"/>
      <c r="R144" s="54"/>
      <c r="S144" s="55"/>
      <c r="T144" s="34"/>
      <c r="U144" s="113"/>
      <c r="V144" s="113"/>
      <c r="W144" s="113"/>
      <c r="X144" s="113"/>
      <c r="Y144" s="113"/>
      <c r="Z144" s="113"/>
    </row>
    <row r="145" spans="1:26" ht="13.2" customHeight="1">
      <c r="A145" s="379"/>
      <c r="B145" s="429"/>
      <c r="C145" s="398"/>
      <c r="D145" s="556"/>
      <c r="E145" s="556"/>
      <c r="F145" s="557"/>
      <c r="G145" s="564" t="s">
        <v>200</v>
      </c>
      <c r="H145" s="571" t="s">
        <v>32</v>
      </c>
      <c r="I145" s="639" t="s">
        <v>170</v>
      </c>
      <c r="J145" s="116" t="s">
        <v>58</v>
      </c>
      <c r="K145" s="144">
        <f>L145+N145</f>
        <v>0</v>
      </c>
      <c r="L145" s="138">
        <v>0</v>
      </c>
      <c r="M145" s="145">
        <v>0</v>
      </c>
      <c r="N145" s="140">
        <v>0</v>
      </c>
      <c r="O145" s="297">
        <v>0</v>
      </c>
      <c r="P145" s="298">
        <v>0</v>
      </c>
      <c r="Q145" s="223" t="s">
        <v>69</v>
      </c>
      <c r="R145" s="46" t="s">
        <v>33</v>
      </c>
      <c r="S145" s="47"/>
      <c r="T145" s="22"/>
      <c r="U145" s="113"/>
      <c r="V145" s="113"/>
      <c r="W145" s="113"/>
      <c r="X145" s="113"/>
      <c r="Y145" s="113"/>
      <c r="Z145" s="113"/>
    </row>
    <row r="146" spans="1:26">
      <c r="A146" s="377"/>
      <c r="B146" s="416"/>
      <c r="C146" s="428"/>
      <c r="D146" s="559"/>
      <c r="E146" s="559"/>
      <c r="F146" s="560"/>
      <c r="G146" s="565"/>
      <c r="H146" s="577"/>
      <c r="I146" s="572"/>
      <c r="J146" s="23" t="s">
        <v>51</v>
      </c>
      <c r="K146" s="133">
        <f>L146+N146</f>
        <v>239</v>
      </c>
      <c r="L146" s="134">
        <v>0</v>
      </c>
      <c r="M146" s="135">
        <v>0</v>
      </c>
      <c r="N146" s="136">
        <v>239</v>
      </c>
      <c r="O146" s="299">
        <v>241</v>
      </c>
      <c r="P146" s="300">
        <v>479</v>
      </c>
      <c r="Q146" s="37" t="s">
        <v>61</v>
      </c>
      <c r="R146" s="50"/>
      <c r="S146" s="51"/>
      <c r="T146" s="27"/>
      <c r="U146" s="113"/>
      <c r="V146" s="113"/>
      <c r="W146" s="113"/>
      <c r="X146" s="113"/>
      <c r="Y146" s="113"/>
      <c r="Z146" s="113"/>
    </row>
    <row r="147" spans="1:26">
      <c r="A147" s="377"/>
      <c r="B147" s="416"/>
      <c r="C147" s="428"/>
      <c r="D147" s="559"/>
      <c r="E147" s="559"/>
      <c r="F147" s="560"/>
      <c r="G147" s="565"/>
      <c r="H147" s="569"/>
      <c r="I147" s="573"/>
      <c r="J147" s="23" t="s">
        <v>31</v>
      </c>
      <c r="K147" s="133">
        <f>L147+N147</f>
        <v>2.1</v>
      </c>
      <c r="L147" s="134">
        <v>2.1</v>
      </c>
      <c r="M147" s="135">
        <v>2</v>
      </c>
      <c r="N147" s="136">
        <v>0</v>
      </c>
      <c r="O147" s="303">
        <v>411</v>
      </c>
      <c r="P147" s="300">
        <v>54</v>
      </c>
      <c r="Q147" s="37"/>
      <c r="R147" s="62"/>
      <c r="S147" s="63"/>
      <c r="T147" s="29"/>
      <c r="U147" s="113"/>
      <c r="V147" s="113"/>
      <c r="W147" s="113"/>
      <c r="X147" s="113"/>
      <c r="Y147" s="113"/>
      <c r="Z147" s="113"/>
    </row>
    <row r="148" spans="1:26">
      <c r="A148" s="377"/>
      <c r="B148" s="416"/>
      <c r="C148" s="428"/>
      <c r="D148" s="559"/>
      <c r="E148" s="559"/>
      <c r="F148" s="560"/>
      <c r="G148" s="565"/>
      <c r="H148" s="569"/>
      <c r="I148" s="569"/>
      <c r="J148" s="254" t="s">
        <v>191</v>
      </c>
      <c r="K148" s="133">
        <f t="shared" ref="K148:K149" si="48">L148+N148</f>
        <v>200</v>
      </c>
      <c r="L148" s="328">
        <v>0</v>
      </c>
      <c r="M148" s="255">
        <v>0</v>
      </c>
      <c r="N148" s="256">
        <v>200</v>
      </c>
      <c r="O148" s="305">
        <v>0</v>
      </c>
      <c r="P148" s="306">
        <v>0</v>
      </c>
      <c r="Q148" s="263"/>
      <c r="R148" s="62"/>
      <c r="S148" s="63"/>
      <c r="T148" s="29"/>
      <c r="U148" s="113"/>
      <c r="V148" s="113"/>
      <c r="W148" s="113"/>
      <c r="X148" s="113"/>
      <c r="Y148" s="113"/>
      <c r="Z148" s="113"/>
    </row>
    <row r="149" spans="1:26">
      <c r="A149" s="377"/>
      <c r="B149" s="416"/>
      <c r="C149" s="428"/>
      <c r="D149" s="559"/>
      <c r="E149" s="559"/>
      <c r="F149" s="560"/>
      <c r="G149" s="565"/>
      <c r="H149" s="569"/>
      <c r="I149" s="569"/>
      <c r="J149" s="254" t="s">
        <v>44</v>
      </c>
      <c r="K149" s="133">
        <f t="shared" si="48"/>
        <v>0</v>
      </c>
      <c r="L149" s="328">
        <v>0</v>
      </c>
      <c r="M149" s="255">
        <v>0</v>
      </c>
      <c r="N149" s="256">
        <v>0</v>
      </c>
      <c r="O149" s="305">
        <v>0</v>
      </c>
      <c r="P149" s="306">
        <v>0</v>
      </c>
      <c r="Q149" s="263"/>
      <c r="R149" s="62"/>
      <c r="S149" s="63"/>
      <c r="T149" s="29"/>
      <c r="U149" s="113"/>
      <c r="V149" s="113"/>
      <c r="W149" s="113"/>
      <c r="X149" s="113"/>
      <c r="Y149" s="113"/>
      <c r="Z149" s="113"/>
    </row>
    <row r="150" spans="1:26" ht="13.8" thickBot="1">
      <c r="A150" s="380"/>
      <c r="B150" s="430"/>
      <c r="C150" s="399"/>
      <c r="D150" s="562"/>
      <c r="E150" s="562"/>
      <c r="F150" s="563"/>
      <c r="G150" s="566"/>
      <c r="H150" s="570"/>
      <c r="I150" s="570"/>
      <c r="J150" s="30" t="s">
        <v>10</v>
      </c>
      <c r="K150" s="127">
        <f>SUM(K145:K149)</f>
        <v>441.1</v>
      </c>
      <c r="L150" s="127">
        <f t="shared" ref="L150:P150" si="49">SUM(L145:L149)</f>
        <v>2.1</v>
      </c>
      <c r="M150" s="127">
        <f t="shared" si="49"/>
        <v>2</v>
      </c>
      <c r="N150" s="127">
        <f t="shared" si="49"/>
        <v>439</v>
      </c>
      <c r="O150" s="164">
        <f t="shared" si="49"/>
        <v>652</v>
      </c>
      <c r="P150" s="132">
        <f t="shared" si="49"/>
        <v>533</v>
      </c>
      <c r="Q150" s="194"/>
      <c r="R150" s="54"/>
      <c r="S150" s="55"/>
      <c r="T150" s="34"/>
      <c r="U150" s="113"/>
      <c r="V150" s="113"/>
      <c r="W150" s="113"/>
      <c r="X150" s="113"/>
      <c r="Y150" s="113"/>
      <c r="Z150" s="113"/>
    </row>
    <row r="151" spans="1:26" ht="13.2" customHeight="1">
      <c r="A151" s="379"/>
      <c r="B151" s="549"/>
      <c r="C151" s="617"/>
      <c r="D151" s="556"/>
      <c r="E151" s="556"/>
      <c r="F151" s="557"/>
      <c r="G151" s="623" t="s">
        <v>157</v>
      </c>
      <c r="H151" s="639" t="s">
        <v>222</v>
      </c>
      <c r="I151" s="639" t="s">
        <v>85</v>
      </c>
      <c r="J151" s="116" t="s">
        <v>58</v>
      </c>
      <c r="K151" s="144">
        <f>L151+N151</f>
        <v>1591.5</v>
      </c>
      <c r="L151" s="138">
        <v>0</v>
      </c>
      <c r="M151" s="145">
        <v>0</v>
      </c>
      <c r="N151" s="140">
        <v>1591.5</v>
      </c>
      <c r="O151" s="297">
        <v>0</v>
      </c>
      <c r="P151" s="298">
        <v>0</v>
      </c>
      <c r="Q151" s="223"/>
      <c r="R151" s="46"/>
      <c r="S151" s="47"/>
      <c r="T151" s="22"/>
      <c r="U151" s="113"/>
      <c r="V151" s="113"/>
      <c r="W151" s="113"/>
      <c r="X151" s="113"/>
      <c r="Y151" s="113"/>
      <c r="Z151" s="113"/>
    </row>
    <row r="152" spans="1:26">
      <c r="A152" s="377"/>
      <c r="B152" s="550"/>
      <c r="C152" s="618"/>
      <c r="D152" s="559"/>
      <c r="E152" s="559"/>
      <c r="F152" s="560"/>
      <c r="G152" s="624"/>
      <c r="H152" s="587"/>
      <c r="I152" s="572"/>
      <c r="J152" s="23" t="s">
        <v>51</v>
      </c>
      <c r="K152" s="133">
        <f>L152+N152</f>
        <v>802.3</v>
      </c>
      <c r="L152" s="134">
        <v>0</v>
      </c>
      <c r="M152" s="135">
        <v>0</v>
      </c>
      <c r="N152" s="136">
        <v>802.3</v>
      </c>
      <c r="O152" s="299">
        <v>2197</v>
      </c>
      <c r="P152" s="300">
        <v>0</v>
      </c>
      <c r="Q152" s="37" t="s">
        <v>201</v>
      </c>
      <c r="R152" s="50"/>
      <c r="S152" s="51" t="s">
        <v>33</v>
      </c>
      <c r="T152" s="27"/>
      <c r="U152" s="307"/>
      <c r="V152" s="307"/>
      <c r="W152" s="307"/>
      <c r="X152" s="307"/>
      <c r="Y152" s="307"/>
      <c r="Z152" s="307"/>
    </row>
    <row r="153" spans="1:26">
      <c r="A153" s="377"/>
      <c r="B153" s="550"/>
      <c r="C153" s="618"/>
      <c r="D153" s="559"/>
      <c r="E153" s="559"/>
      <c r="F153" s="560"/>
      <c r="G153" s="624"/>
      <c r="H153" s="598"/>
      <c r="I153" s="640"/>
      <c r="J153" s="23" t="s">
        <v>31</v>
      </c>
      <c r="K153" s="133">
        <f>L153+N153</f>
        <v>4</v>
      </c>
      <c r="L153" s="134">
        <v>4</v>
      </c>
      <c r="M153" s="135">
        <v>3.9</v>
      </c>
      <c r="N153" s="136">
        <v>0</v>
      </c>
      <c r="O153" s="303">
        <v>992.5</v>
      </c>
      <c r="P153" s="300">
        <v>80</v>
      </c>
      <c r="Q153" s="64"/>
      <c r="R153" s="62"/>
      <c r="S153" s="63"/>
      <c r="T153" s="29"/>
      <c r="U153" s="308"/>
      <c r="V153" s="307"/>
      <c r="W153" s="307"/>
      <c r="X153" s="307"/>
      <c r="Y153" s="307"/>
      <c r="Z153" s="307"/>
    </row>
    <row r="154" spans="1:26">
      <c r="A154" s="377"/>
      <c r="B154" s="550"/>
      <c r="C154" s="618"/>
      <c r="D154" s="559"/>
      <c r="E154" s="559"/>
      <c r="F154" s="560"/>
      <c r="G154" s="624"/>
      <c r="H154" s="598"/>
      <c r="I154" s="569"/>
      <c r="J154" s="254" t="s">
        <v>191</v>
      </c>
      <c r="K154" s="133">
        <f t="shared" ref="K154" si="50">L154+N154</f>
        <v>20</v>
      </c>
      <c r="L154" s="328">
        <v>0</v>
      </c>
      <c r="M154" s="255">
        <v>0</v>
      </c>
      <c r="N154" s="256">
        <v>20</v>
      </c>
      <c r="O154" s="305">
        <v>0</v>
      </c>
      <c r="P154" s="306">
        <v>0</v>
      </c>
      <c r="Q154" s="224"/>
      <c r="R154" s="62"/>
      <c r="S154" s="63"/>
      <c r="T154" s="29"/>
      <c r="U154" s="113"/>
      <c r="V154" s="113"/>
      <c r="W154" s="113"/>
      <c r="X154" s="113"/>
      <c r="Y154" s="113"/>
      <c r="Z154" s="113"/>
    </row>
    <row r="155" spans="1:26">
      <c r="A155" s="377"/>
      <c r="B155" s="550"/>
      <c r="C155" s="618"/>
      <c r="D155" s="559"/>
      <c r="E155" s="559"/>
      <c r="F155" s="560"/>
      <c r="G155" s="624"/>
      <c r="H155" s="598"/>
      <c r="I155" s="569"/>
      <c r="J155" s="254" t="s">
        <v>44</v>
      </c>
      <c r="K155" s="133">
        <f>L155+N155</f>
        <v>0</v>
      </c>
      <c r="L155" s="328">
        <v>0</v>
      </c>
      <c r="M155" s="255">
        <v>0</v>
      </c>
      <c r="N155" s="256">
        <v>0</v>
      </c>
      <c r="O155" s="305">
        <v>3147</v>
      </c>
      <c r="P155" s="306">
        <v>1831</v>
      </c>
      <c r="Q155" s="224"/>
      <c r="R155" s="62"/>
      <c r="S155" s="63"/>
      <c r="T155" s="29"/>
      <c r="U155" s="113"/>
      <c r="V155" s="113"/>
      <c r="W155" s="113"/>
      <c r="X155" s="113"/>
      <c r="Y155" s="113"/>
      <c r="Z155" s="113"/>
    </row>
    <row r="156" spans="1:26" ht="13.8" thickBot="1">
      <c r="A156" s="380"/>
      <c r="B156" s="551"/>
      <c r="C156" s="619"/>
      <c r="D156" s="562"/>
      <c r="E156" s="562"/>
      <c r="F156" s="563"/>
      <c r="G156" s="625"/>
      <c r="H156" s="599"/>
      <c r="I156" s="570"/>
      <c r="J156" s="30" t="s">
        <v>10</v>
      </c>
      <c r="K156" s="127">
        <f>SUM(K151:K155)</f>
        <v>2417.8000000000002</v>
      </c>
      <c r="L156" s="127">
        <f t="shared" ref="L156:M156" si="51">SUM(L151:L155)</f>
        <v>4</v>
      </c>
      <c r="M156" s="127">
        <f t="shared" si="51"/>
        <v>3.9</v>
      </c>
      <c r="N156" s="127">
        <f>SUM(N151:N155)</f>
        <v>2413.8000000000002</v>
      </c>
      <c r="O156" s="164">
        <f>SUM(O151:O155)</f>
        <v>6336.5</v>
      </c>
      <c r="P156" s="132">
        <f>SUM(P151:P155)</f>
        <v>1911</v>
      </c>
      <c r="Q156" s="162"/>
      <c r="R156" s="54"/>
      <c r="S156" s="55"/>
      <c r="T156" s="34"/>
      <c r="U156" s="113"/>
      <c r="V156" s="113"/>
      <c r="W156" s="113"/>
      <c r="X156" s="113"/>
      <c r="Y156" s="113"/>
      <c r="Z156" s="113"/>
    </row>
    <row r="157" spans="1:26" ht="13.2" customHeight="1">
      <c r="A157" s="379"/>
      <c r="B157" s="549"/>
      <c r="C157" s="617"/>
      <c r="D157" s="556"/>
      <c r="E157" s="556"/>
      <c r="F157" s="557"/>
      <c r="G157" s="564" t="s">
        <v>154</v>
      </c>
      <c r="H157" s="571" t="s">
        <v>32</v>
      </c>
      <c r="I157" s="571" t="s">
        <v>43</v>
      </c>
      <c r="J157" s="116" t="s">
        <v>58</v>
      </c>
      <c r="K157" s="144">
        <f>L157+N157</f>
        <v>0</v>
      </c>
      <c r="L157" s="138">
        <v>0</v>
      </c>
      <c r="M157" s="145">
        <v>0</v>
      </c>
      <c r="N157" s="140">
        <v>0</v>
      </c>
      <c r="O157" s="297">
        <v>0</v>
      </c>
      <c r="P157" s="298">
        <v>0</v>
      </c>
      <c r="Q157" s="64" t="s">
        <v>61</v>
      </c>
      <c r="R157" s="46" t="s">
        <v>33</v>
      </c>
      <c r="S157" s="47"/>
      <c r="T157" s="22"/>
      <c r="U157" s="107"/>
      <c r="V157" s="113"/>
      <c r="W157" s="113"/>
      <c r="X157" s="113"/>
      <c r="Y157" s="113"/>
      <c r="Z157" s="113"/>
    </row>
    <row r="158" spans="1:26">
      <c r="A158" s="377"/>
      <c r="B158" s="550"/>
      <c r="C158" s="618"/>
      <c r="D158" s="559"/>
      <c r="E158" s="559"/>
      <c r="F158" s="560"/>
      <c r="G158" s="565"/>
      <c r="H158" s="577"/>
      <c r="I158" s="572"/>
      <c r="J158" s="23" t="s">
        <v>51</v>
      </c>
      <c r="K158" s="133">
        <f>L158+N158</f>
        <v>257.60000000000002</v>
      </c>
      <c r="L158" s="134">
        <v>227</v>
      </c>
      <c r="M158" s="135">
        <v>16.7</v>
      </c>
      <c r="N158" s="136">
        <v>30.6</v>
      </c>
      <c r="O158" s="299">
        <v>0</v>
      </c>
      <c r="P158" s="300">
        <v>0</v>
      </c>
      <c r="Q158" s="64"/>
      <c r="R158" s="50"/>
      <c r="S158" s="51"/>
      <c r="T158" s="27"/>
      <c r="U158" s="107"/>
      <c r="V158" s="113"/>
      <c r="W158" s="113"/>
      <c r="X158" s="113"/>
      <c r="Y158" s="113"/>
      <c r="Z158" s="113"/>
    </row>
    <row r="159" spans="1:26">
      <c r="A159" s="377"/>
      <c r="B159" s="550"/>
      <c r="C159" s="618"/>
      <c r="D159" s="559"/>
      <c r="E159" s="559"/>
      <c r="F159" s="560"/>
      <c r="G159" s="565"/>
      <c r="H159" s="569"/>
      <c r="I159" s="573"/>
      <c r="J159" s="23" t="s">
        <v>31</v>
      </c>
      <c r="K159" s="133">
        <f>L159+N159</f>
        <v>3</v>
      </c>
      <c r="L159" s="134">
        <v>3</v>
      </c>
      <c r="M159" s="135">
        <v>2.9</v>
      </c>
      <c r="N159" s="136">
        <v>0</v>
      </c>
      <c r="O159" s="303">
        <v>0</v>
      </c>
      <c r="P159" s="300">
        <v>0</v>
      </c>
      <c r="Q159" s="64"/>
      <c r="R159" s="62"/>
      <c r="S159" s="63"/>
      <c r="T159" s="29"/>
      <c r="U159" s="107"/>
      <c r="V159" s="113"/>
      <c r="W159" s="113"/>
      <c r="X159" s="113"/>
      <c r="Y159" s="113"/>
      <c r="Z159" s="113"/>
    </row>
    <row r="160" spans="1:26">
      <c r="A160" s="377"/>
      <c r="B160" s="550"/>
      <c r="C160" s="618"/>
      <c r="D160" s="559"/>
      <c r="E160" s="559"/>
      <c r="F160" s="560"/>
      <c r="G160" s="565"/>
      <c r="H160" s="569"/>
      <c r="I160" s="569"/>
      <c r="J160" s="254" t="s">
        <v>191</v>
      </c>
      <c r="K160" s="133">
        <f t="shared" ref="K160:K161" si="52">L160+N160</f>
        <v>42.4</v>
      </c>
      <c r="L160" s="328">
        <v>37</v>
      </c>
      <c r="M160" s="255">
        <v>0</v>
      </c>
      <c r="N160" s="256">
        <v>5.4</v>
      </c>
      <c r="O160" s="305">
        <v>0</v>
      </c>
      <c r="P160" s="306">
        <v>0</v>
      </c>
      <c r="Q160" s="120"/>
      <c r="R160" s="62"/>
      <c r="S160" s="63"/>
      <c r="T160" s="29"/>
      <c r="U160" s="107"/>
      <c r="V160" s="113"/>
      <c r="W160" s="113"/>
      <c r="X160" s="113"/>
      <c r="Y160" s="113"/>
      <c r="Z160" s="113"/>
    </row>
    <row r="161" spans="1:26">
      <c r="A161" s="702"/>
      <c r="B161" s="550"/>
      <c r="C161" s="618"/>
      <c r="D161" s="559"/>
      <c r="E161" s="559"/>
      <c r="F161" s="560"/>
      <c r="G161" s="565"/>
      <c r="H161" s="569"/>
      <c r="I161" s="569"/>
      <c r="J161" s="254" t="s">
        <v>44</v>
      </c>
      <c r="K161" s="133">
        <f t="shared" si="52"/>
        <v>0</v>
      </c>
      <c r="L161" s="328">
        <v>0</v>
      </c>
      <c r="M161" s="255">
        <v>0</v>
      </c>
      <c r="N161" s="256">
        <v>0</v>
      </c>
      <c r="O161" s="305">
        <v>0</v>
      </c>
      <c r="P161" s="306">
        <v>0</v>
      </c>
      <c r="Q161" s="120"/>
      <c r="R161" s="62"/>
      <c r="S161" s="63"/>
      <c r="T161" s="29"/>
      <c r="U161" s="107"/>
      <c r="V161" s="113"/>
      <c r="W161" s="113"/>
      <c r="X161" s="113"/>
      <c r="Y161" s="113"/>
      <c r="Z161" s="113"/>
    </row>
    <row r="162" spans="1:26" ht="13.8" thickBot="1">
      <c r="A162" s="702"/>
      <c r="B162" s="551"/>
      <c r="C162" s="619"/>
      <c r="D162" s="562"/>
      <c r="E162" s="562"/>
      <c r="F162" s="563"/>
      <c r="G162" s="566"/>
      <c r="H162" s="570"/>
      <c r="I162" s="570"/>
      <c r="J162" s="30" t="s">
        <v>10</v>
      </c>
      <c r="K162" s="127">
        <f>SUM(K157:K161)</f>
        <v>303</v>
      </c>
      <c r="L162" s="127">
        <f t="shared" ref="L162:P162" si="53">SUM(L157:L161)</f>
        <v>267</v>
      </c>
      <c r="M162" s="127">
        <f t="shared" si="53"/>
        <v>19.599999999999998</v>
      </c>
      <c r="N162" s="127">
        <f t="shared" si="53"/>
        <v>36</v>
      </c>
      <c r="O162" s="164">
        <f t="shared" si="53"/>
        <v>0</v>
      </c>
      <c r="P162" s="132">
        <f t="shared" si="53"/>
        <v>0</v>
      </c>
      <c r="Q162" s="65"/>
      <c r="R162" s="54"/>
      <c r="S162" s="55"/>
      <c r="T162" s="34"/>
      <c r="U162" s="107"/>
      <c r="V162" s="113"/>
      <c r="W162" s="113"/>
      <c r="X162" s="113"/>
      <c r="Y162" s="113"/>
      <c r="Z162" s="113"/>
    </row>
    <row r="163" spans="1:26" ht="0.6" hidden="1" customHeight="1" thickBot="1">
      <c r="A163" s="702"/>
      <c r="B163" s="549"/>
      <c r="C163" s="617"/>
      <c r="D163" s="401"/>
      <c r="E163" s="276"/>
      <c r="F163" s="276"/>
      <c r="G163" s="574" t="s">
        <v>86</v>
      </c>
      <c r="H163" s="567" t="s">
        <v>32</v>
      </c>
      <c r="I163" s="571" t="s">
        <v>68</v>
      </c>
      <c r="J163" s="116" t="s">
        <v>58</v>
      </c>
      <c r="K163" s="144">
        <f>L163+N163</f>
        <v>0</v>
      </c>
      <c r="L163" s="138">
        <v>0</v>
      </c>
      <c r="M163" s="145"/>
      <c r="N163" s="140">
        <v>0</v>
      </c>
      <c r="O163" s="141">
        <v>0</v>
      </c>
      <c r="P163" s="142">
        <v>0</v>
      </c>
      <c r="Q163" s="64" t="s">
        <v>60</v>
      </c>
      <c r="R163" s="46" t="s">
        <v>33</v>
      </c>
      <c r="S163" s="47"/>
      <c r="T163" s="22"/>
      <c r="U163" s="107"/>
      <c r="V163" s="113"/>
      <c r="W163" s="113"/>
      <c r="X163" s="113"/>
      <c r="Y163" s="113"/>
      <c r="Z163" s="113"/>
    </row>
    <row r="164" spans="1:26" ht="13.95" hidden="1" customHeight="1" thickBot="1">
      <c r="A164" s="702"/>
      <c r="B164" s="550"/>
      <c r="C164" s="618"/>
      <c r="D164" s="421"/>
      <c r="E164" s="420"/>
      <c r="F164" s="420"/>
      <c r="G164" s="575"/>
      <c r="H164" s="568"/>
      <c r="I164" s="572"/>
      <c r="J164" s="23" t="s">
        <v>51</v>
      </c>
      <c r="K164" s="133">
        <f>L164+N164</f>
        <v>0</v>
      </c>
      <c r="L164" s="134">
        <v>0</v>
      </c>
      <c r="M164" s="135">
        <v>0</v>
      </c>
      <c r="N164" s="136">
        <v>0</v>
      </c>
      <c r="O164" s="143">
        <v>0</v>
      </c>
      <c r="P164" s="137">
        <v>0</v>
      </c>
      <c r="Q164" s="64" t="s">
        <v>61</v>
      </c>
      <c r="R164" s="50"/>
      <c r="S164" s="51" t="s">
        <v>33</v>
      </c>
      <c r="T164" s="27"/>
      <c r="U164" s="107"/>
      <c r="V164" s="113"/>
      <c r="W164" s="113"/>
      <c r="X164" s="113"/>
      <c r="Y164" s="113"/>
      <c r="Z164" s="113"/>
    </row>
    <row r="165" spans="1:26" ht="27" hidden="1" customHeight="1" thickBot="1">
      <c r="A165" s="702"/>
      <c r="B165" s="550"/>
      <c r="C165" s="618"/>
      <c r="D165" s="421"/>
      <c r="E165" s="420"/>
      <c r="F165" s="420"/>
      <c r="G165" s="575"/>
      <c r="H165" s="569"/>
      <c r="I165" s="573"/>
      <c r="J165" s="23" t="s">
        <v>31</v>
      </c>
      <c r="K165" s="133">
        <f>L165+N165</f>
        <v>0</v>
      </c>
      <c r="L165" s="134">
        <v>0</v>
      </c>
      <c r="M165" s="135">
        <v>0</v>
      </c>
      <c r="N165" s="136">
        <v>0</v>
      </c>
      <c r="O165" s="143">
        <v>0</v>
      </c>
      <c r="P165" s="137">
        <v>0</v>
      </c>
      <c r="Q165" s="272" t="s">
        <v>148</v>
      </c>
      <c r="R165" s="62"/>
      <c r="S165" s="63"/>
      <c r="T165" s="29"/>
      <c r="U165" s="107"/>
      <c r="V165" s="113"/>
      <c r="W165" s="113"/>
      <c r="X165" s="113"/>
      <c r="Y165" s="113"/>
      <c r="Z165" s="113"/>
    </row>
    <row r="166" spans="1:26" ht="13.95" hidden="1" customHeight="1" thickBot="1">
      <c r="A166" s="703"/>
      <c r="B166" s="550"/>
      <c r="C166" s="618"/>
      <c r="D166" s="421"/>
      <c r="E166" s="420"/>
      <c r="F166" s="420"/>
      <c r="G166" s="575"/>
      <c r="H166" s="569"/>
      <c r="I166" s="569"/>
      <c r="J166" s="10"/>
      <c r="K166" s="149"/>
      <c r="L166" s="150"/>
      <c r="M166" s="151"/>
      <c r="N166" s="152"/>
      <c r="O166" s="153"/>
      <c r="P166" s="154"/>
      <c r="Q166" s="195"/>
      <c r="R166" s="62"/>
      <c r="S166" s="63"/>
      <c r="T166" s="29"/>
      <c r="U166" s="107"/>
      <c r="V166" s="113"/>
      <c r="W166" s="113"/>
      <c r="X166" s="113"/>
      <c r="Y166" s="113"/>
      <c r="Z166" s="113"/>
    </row>
    <row r="167" spans="1:26" ht="13.95" hidden="1" customHeight="1" thickBot="1">
      <c r="A167" s="377"/>
      <c r="B167" s="630"/>
      <c r="C167" s="632"/>
      <c r="D167" s="402"/>
      <c r="E167" s="400"/>
      <c r="F167" s="400"/>
      <c r="G167" s="576"/>
      <c r="H167" s="570"/>
      <c r="I167" s="570"/>
      <c r="J167" s="30" t="s">
        <v>10</v>
      </c>
      <c r="K167" s="127">
        <f>SUM(K163:K166)</f>
        <v>0</v>
      </c>
      <c r="L167" s="127">
        <f t="shared" ref="L167:P167" si="54">SUM(L163:L166)</f>
        <v>0</v>
      </c>
      <c r="M167" s="127">
        <f t="shared" si="54"/>
        <v>0</v>
      </c>
      <c r="N167" s="127">
        <f t="shared" si="54"/>
        <v>0</v>
      </c>
      <c r="O167" s="127">
        <f t="shared" si="54"/>
        <v>0</v>
      </c>
      <c r="P167" s="127">
        <f t="shared" si="54"/>
        <v>0</v>
      </c>
      <c r="Q167" s="65"/>
      <c r="R167" s="54"/>
      <c r="S167" s="55"/>
      <c r="T167" s="34"/>
      <c r="U167" s="107"/>
      <c r="V167" s="113"/>
      <c r="W167" s="113"/>
      <c r="X167" s="113"/>
      <c r="Y167" s="113"/>
      <c r="Z167" s="113"/>
    </row>
    <row r="168" spans="1:26" ht="11.4" customHeight="1">
      <c r="A168" s="379"/>
      <c r="B168" s="549"/>
      <c r="C168" s="617"/>
      <c r="D168" s="556"/>
      <c r="E168" s="556"/>
      <c r="F168" s="633"/>
      <c r="G168" s="636" t="s">
        <v>87</v>
      </c>
      <c r="H168" s="571" t="s">
        <v>32</v>
      </c>
      <c r="I168" s="571" t="s">
        <v>165</v>
      </c>
      <c r="J168" s="116" t="s">
        <v>58</v>
      </c>
      <c r="K168" s="144">
        <f>L168+N168</f>
        <v>0</v>
      </c>
      <c r="L168" s="138">
        <v>0</v>
      </c>
      <c r="M168" s="145">
        <v>0</v>
      </c>
      <c r="N168" s="140">
        <v>0</v>
      </c>
      <c r="O168" s="297">
        <v>0</v>
      </c>
      <c r="P168" s="298">
        <v>0</v>
      </c>
      <c r="Q168" s="64" t="s">
        <v>61</v>
      </c>
      <c r="R168" s="46" t="s">
        <v>33</v>
      </c>
      <c r="S168" s="47"/>
      <c r="T168" s="22"/>
      <c r="U168" s="107"/>
      <c r="V168" s="113"/>
      <c r="W168" s="113"/>
      <c r="X168" s="113"/>
      <c r="Y168" s="113"/>
      <c r="Z168" s="113"/>
    </row>
    <row r="169" spans="1:26" ht="13.95" customHeight="1">
      <c r="A169" s="377"/>
      <c r="B169" s="550"/>
      <c r="C169" s="618"/>
      <c r="D169" s="559"/>
      <c r="E169" s="559"/>
      <c r="F169" s="634"/>
      <c r="G169" s="637"/>
      <c r="H169" s="577"/>
      <c r="I169" s="572"/>
      <c r="J169" s="23" t="s">
        <v>51</v>
      </c>
      <c r="K169" s="133">
        <f>L169+N169</f>
        <v>0</v>
      </c>
      <c r="L169" s="134">
        <v>0</v>
      </c>
      <c r="M169" s="135">
        <v>0</v>
      </c>
      <c r="N169" s="136">
        <v>0</v>
      </c>
      <c r="O169" s="299">
        <v>0</v>
      </c>
      <c r="P169" s="300">
        <v>0</v>
      </c>
      <c r="Q169" s="64"/>
      <c r="R169" s="50"/>
      <c r="S169" s="51"/>
      <c r="T169" s="27"/>
      <c r="U169" s="107"/>
      <c r="V169" s="113"/>
      <c r="W169" s="113"/>
      <c r="X169" s="113"/>
      <c r="Y169" s="113"/>
      <c r="Z169" s="113"/>
    </row>
    <row r="170" spans="1:26">
      <c r="A170" s="377"/>
      <c r="B170" s="550"/>
      <c r="C170" s="618"/>
      <c r="D170" s="559"/>
      <c r="E170" s="559"/>
      <c r="F170" s="634"/>
      <c r="G170" s="637"/>
      <c r="H170" s="569"/>
      <c r="I170" s="573"/>
      <c r="J170" s="23" t="s">
        <v>31</v>
      </c>
      <c r="K170" s="133">
        <f>L170+N170</f>
        <v>0</v>
      </c>
      <c r="L170" s="134">
        <v>0</v>
      </c>
      <c r="M170" s="135">
        <v>0</v>
      </c>
      <c r="N170" s="136">
        <v>0</v>
      </c>
      <c r="O170" s="303">
        <v>0</v>
      </c>
      <c r="P170" s="300">
        <v>0</v>
      </c>
      <c r="Q170" s="64"/>
      <c r="R170" s="62"/>
      <c r="S170" s="63"/>
      <c r="T170" s="29"/>
      <c r="U170" s="107"/>
      <c r="V170" s="113"/>
      <c r="W170" s="113"/>
      <c r="X170" s="113"/>
      <c r="Y170" s="113"/>
      <c r="Z170" s="113"/>
    </row>
    <row r="171" spans="1:26">
      <c r="A171" s="377"/>
      <c r="B171" s="550"/>
      <c r="C171" s="618"/>
      <c r="D171" s="559"/>
      <c r="E171" s="559"/>
      <c r="F171" s="634"/>
      <c r="G171" s="637"/>
      <c r="H171" s="569"/>
      <c r="I171" s="569"/>
      <c r="J171" s="254" t="s">
        <v>191</v>
      </c>
      <c r="K171" s="133">
        <f t="shared" ref="K171:K172" si="55">L171+N171</f>
        <v>7</v>
      </c>
      <c r="L171" s="328">
        <v>7</v>
      </c>
      <c r="M171" s="255">
        <v>0</v>
      </c>
      <c r="N171" s="256">
        <v>0</v>
      </c>
      <c r="O171" s="305">
        <v>0</v>
      </c>
      <c r="P171" s="306">
        <v>0</v>
      </c>
      <c r="Q171" s="120"/>
      <c r="R171" s="62"/>
      <c r="S171" s="63"/>
      <c r="T171" s="29"/>
      <c r="U171" s="107"/>
      <c r="V171" s="113"/>
      <c r="W171" s="113"/>
      <c r="X171" s="113"/>
      <c r="Y171" s="113"/>
      <c r="Z171" s="113"/>
    </row>
    <row r="172" spans="1:26">
      <c r="A172" s="377"/>
      <c r="B172" s="550"/>
      <c r="C172" s="618"/>
      <c r="D172" s="559"/>
      <c r="E172" s="559"/>
      <c r="F172" s="634"/>
      <c r="G172" s="637"/>
      <c r="H172" s="569"/>
      <c r="I172" s="569"/>
      <c r="J172" s="254" t="s">
        <v>44</v>
      </c>
      <c r="K172" s="133">
        <f t="shared" si="55"/>
        <v>0</v>
      </c>
      <c r="L172" s="328">
        <v>0</v>
      </c>
      <c r="M172" s="255">
        <v>0</v>
      </c>
      <c r="N172" s="256">
        <v>0</v>
      </c>
      <c r="O172" s="305">
        <v>0</v>
      </c>
      <c r="P172" s="306">
        <v>0</v>
      </c>
      <c r="Q172" s="120"/>
      <c r="R172" s="62"/>
      <c r="S172" s="63"/>
      <c r="T172" s="29"/>
      <c r="U172" s="107"/>
      <c r="V172" s="113"/>
      <c r="W172" s="113"/>
      <c r="X172" s="113"/>
      <c r="Y172" s="113"/>
      <c r="Z172" s="113"/>
    </row>
    <row r="173" spans="1:26" ht="10.199999999999999" customHeight="1" thickBot="1">
      <c r="A173" s="380"/>
      <c r="B173" s="551"/>
      <c r="C173" s="619"/>
      <c r="D173" s="562"/>
      <c r="E173" s="562"/>
      <c r="F173" s="635"/>
      <c r="G173" s="638"/>
      <c r="H173" s="570"/>
      <c r="I173" s="570"/>
      <c r="J173" s="30" t="s">
        <v>10</v>
      </c>
      <c r="K173" s="127">
        <f>SUM(K168:K172)</f>
        <v>7</v>
      </c>
      <c r="L173" s="127">
        <f t="shared" ref="L173:P173" si="56">SUM(L168:L172)</f>
        <v>7</v>
      </c>
      <c r="M173" s="127">
        <f t="shared" si="56"/>
        <v>0</v>
      </c>
      <c r="N173" s="127">
        <f t="shared" si="56"/>
        <v>0</v>
      </c>
      <c r="O173" s="164">
        <f t="shared" si="56"/>
        <v>0</v>
      </c>
      <c r="P173" s="132">
        <f t="shared" si="56"/>
        <v>0</v>
      </c>
      <c r="Q173" s="65"/>
      <c r="R173" s="54"/>
      <c r="S173" s="55"/>
      <c r="T173" s="34"/>
      <c r="U173" s="107"/>
      <c r="V173" s="113"/>
      <c r="W173" s="113"/>
      <c r="X173" s="113"/>
      <c r="Y173" s="113"/>
      <c r="Z173" s="113"/>
    </row>
    <row r="174" spans="1:26" ht="12" customHeight="1">
      <c r="A174" s="379"/>
      <c r="B174" s="549"/>
      <c r="C174" s="617"/>
      <c r="D174" s="559"/>
      <c r="E174" s="559"/>
      <c r="F174" s="560"/>
      <c r="G174" s="564" t="s">
        <v>88</v>
      </c>
      <c r="H174" s="571" t="s">
        <v>32</v>
      </c>
      <c r="I174" s="571" t="s">
        <v>165</v>
      </c>
      <c r="J174" s="116" t="s">
        <v>58</v>
      </c>
      <c r="K174" s="144">
        <f>L174+N174</f>
        <v>0</v>
      </c>
      <c r="L174" s="138">
        <v>0</v>
      </c>
      <c r="M174" s="145">
        <v>0</v>
      </c>
      <c r="N174" s="140">
        <v>0</v>
      </c>
      <c r="O174" s="297">
        <v>0</v>
      </c>
      <c r="P174" s="298">
        <v>0</v>
      </c>
      <c r="Q174" s="64" t="s">
        <v>61</v>
      </c>
      <c r="R174" s="46" t="s">
        <v>33</v>
      </c>
      <c r="S174" s="47"/>
      <c r="T174" s="22"/>
      <c r="U174" s="107"/>
      <c r="V174" s="113"/>
      <c r="W174" s="113"/>
      <c r="X174" s="113"/>
      <c r="Y174" s="113"/>
      <c r="Z174" s="113"/>
    </row>
    <row r="175" spans="1:26">
      <c r="A175" s="377"/>
      <c r="B175" s="550"/>
      <c r="C175" s="618"/>
      <c r="D175" s="559"/>
      <c r="E175" s="559"/>
      <c r="F175" s="560"/>
      <c r="G175" s="565"/>
      <c r="H175" s="577"/>
      <c r="I175" s="572"/>
      <c r="J175" s="23" t="s">
        <v>51</v>
      </c>
      <c r="K175" s="133">
        <f>L175+N175</f>
        <v>0</v>
      </c>
      <c r="L175" s="134">
        <v>0</v>
      </c>
      <c r="M175" s="135">
        <v>0</v>
      </c>
      <c r="N175" s="136">
        <v>0</v>
      </c>
      <c r="O175" s="299">
        <v>0</v>
      </c>
      <c r="P175" s="300">
        <v>0</v>
      </c>
      <c r="Q175" s="64"/>
      <c r="R175" s="50"/>
      <c r="S175" s="51"/>
      <c r="T175" s="27"/>
      <c r="U175" s="107"/>
      <c r="V175" s="113"/>
      <c r="W175" s="113"/>
      <c r="X175" s="113"/>
      <c r="Y175" s="113"/>
      <c r="Z175" s="113"/>
    </row>
    <row r="176" spans="1:26">
      <c r="A176" s="377"/>
      <c r="B176" s="550"/>
      <c r="C176" s="618"/>
      <c r="D176" s="559"/>
      <c r="E176" s="559"/>
      <c r="F176" s="560"/>
      <c r="G176" s="565"/>
      <c r="H176" s="569"/>
      <c r="I176" s="573"/>
      <c r="J176" s="23" t="s">
        <v>31</v>
      </c>
      <c r="K176" s="133">
        <f>L176+N176</f>
        <v>0</v>
      </c>
      <c r="L176" s="134">
        <v>0</v>
      </c>
      <c r="M176" s="135">
        <v>0</v>
      </c>
      <c r="N176" s="136">
        <v>0</v>
      </c>
      <c r="O176" s="303">
        <v>0</v>
      </c>
      <c r="P176" s="300">
        <v>0</v>
      </c>
      <c r="Q176" s="64"/>
      <c r="R176" s="62"/>
      <c r="S176" s="63"/>
      <c r="T176" s="29"/>
      <c r="U176" s="107"/>
      <c r="V176" s="113"/>
      <c r="W176" s="113"/>
      <c r="X176" s="113"/>
      <c r="Y176" s="113"/>
      <c r="Z176" s="113"/>
    </row>
    <row r="177" spans="1:26">
      <c r="A177" s="377"/>
      <c r="B177" s="550"/>
      <c r="C177" s="618"/>
      <c r="D177" s="559"/>
      <c r="E177" s="559"/>
      <c r="F177" s="560"/>
      <c r="G177" s="565"/>
      <c r="H177" s="569"/>
      <c r="I177" s="569"/>
      <c r="J177" s="254" t="s">
        <v>191</v>
      </c>
      <c r="K177" s="133">
        <f t="shared" ref="K177:K178" si="57">L177+N177</f>
        <v>20</v>
      </c>
      <c r="L177" s="328">
        <v>20</v>
      </c>
      <c r="M177" s="255">
        <v>0</v>
      </c>
      <c r="N177" s="256">
        <v>0</v>
      </c>
      <c r="O177" s="305">
        <v>0</v>
      </c>
      <c r="P177" s="306">
        <v>0</v>
      </c>
      <c r="Q177" s="120"/>
      <c r="R177" s="62"/>
      <c r="S177" s="63"/>
      <c r="T177" s="29"/>
      <c r="U177" s="107"/>
      <c r="V177" s="113"/>
      <c r="W177" s="113"/>
      <c r="X177" s="113"/>
      <c r="Y177" s="113"/>
      <c r="Z177" s="113"/>
    </row>
    <row r="178" spans="1:26">
      <c r="A178" s="377"/>
      <c r="B178" s="550"/>
      <c r="C178" s="618"/>
      <c r="D178" s="559"/>
      <c r="E178" s="559"/>
      <c r="F178" s="560"/>
      <c r="G178" s="565"/>
      <c r="H178" s="569"/>
      <c r="I178" s="569"/>
      <c r="J178" s="254" t="s">
        <v>44</v>
      </c>
      <c r="K178" s="133">
        <f t="shared" si="57"/>
        <v>0</v>
      </c>
      <c r="L178" s="328">
        <v>0</v>
      </c>
      <c r="M178" s="255">
        <v>0</v>
      </c>
      <c r="N178" s="256">
        <v>0</v>
      </c>
      <c r="O178" s="305">
        <v>0</v>
      </c>
      <c r="P178" s="306">
        <v>0</v>
      </c>
      <c r="Q178" s="120"/>
      <c r="R178" s="62"/>
      <c r="S178" s="63"/>
      <c r="T178" s="29"/>
      <c r="U178" s="107"/>
      <c r="V178" s="113"/>
      <c r="W178" s="113"/>
      <c r="X178" s="113"/>
      <c r="Y178" s="113"/>
      <c r="Z178" s="113"/>
    </row>
    <row r="179" spans="1:26" ht="12" customHeight="1" thickBot="1">
      <c r="A179" s="380"/>
      <c r="B179" s="551"/>
      <c r="C179" s="619"/>
      <c r="D179" s="562"/>
      <c r="E179" s="562"/>
      <c r="F179" s="563"/>
      <c r="G179" s="566"/>
      <c r="H179" s="570"/>
      <c r="I179" s="570"/>
      <c r="J179" s="30" t="s">
        <v>10</v>
      </c>
      <c r="K179" s="127">
        <f>SUM(K174:K178)</f>
        <v>20</v>
      </c>
      <c r="L179" s="127">
        <f t="shared" ref="L179:P179" si="58">SUM(L174:L178)</f>
        <v>20</v>
      </c>
      <c r="M179" s="127">
        <f t="shared" si="58"/>
        <v>0</v>
      </c>
      <c r="N179" s="127">
        <f t="shared" si="58"/>
        <v>0</v>
      </c>
      <c r="O179" s="164">
        <f t="shared" si="58"/>
        <v>0</v>
      </c>
      <c r="P179" s="132">
        <f t="shared" si="58"/>
        <v>0</v>
      </c>
      <c r="Q179" s="65"/>
      <c r="R179" s="54"/>
      <c r="S179" s="55"/>
      <c r="T179" s="34"/>
      <c r="U179" s="107"/>
      <c r="V179" s="113"/>
      <c r="W179" s="113"/>
      <c r="X179" s="113"/>
      <c r="Y179" s="113"/>
      <c r="Z179" s="113"/>
    </row>
    <row r="180" spans="1:26" ht="13.2" customHeight="1">
      <c r="A180" s="379"/>
      <c r="B180" s="549"/>
      <c r="C180" s="617"/>
      <c r="D180" s="556"/>
      <c r="E180" s="556"/>
      <c r="F180" s="557"/>
      <c r="G180" s="564" t="s">
        <v>89</v>
      </c>
      <c r="H180" s="571" t="s">
        <v>32</v>
      </c>
      <c r="I180" s="571" t="s">
        <v>172</v>
      </c>
      <c r="J180" s="116" t="s">
        <v>58</v>
      </c>
      <c r="K180" s="144">
        <f>L180+N180</f>
        <v>0</v>
      </c>
      <c r="L180" s="138">
        <v>0</v>
      </c>
      <c r="M180" s="145">
        <v>0</v>
      </c>
      <c r="N180" s="140">
        <v>0</v>
      </c>
      <c r="O180" s="297">
        <v>1</v>
      </c>
      <c r="P180" s="298">
        <v>0</v>
      </c>
      <c r="Q180" s="64" t="s">
        <v>61</v>
      </c>
      <c r="R180" s="46"/>
      <c r="S180" s="47" t="s">
        <v>33</v>
      </c>
      <c r="T180" s="22"/>
      <c r="U180" s="107"/>
      <c r="V180" s="113"/>
      <c r="W180" s="113"/>
      <c r="X180" s="113"/>
      <c r="Y180" s="113"/>
      <c r="Z180" s="113"/>
    </row>
    <row r="181" spans="1:26">
      <c r="A181" s="377"/>
      <c r="B181" s="550"/>
      <c r="C181" s="618"/>
      <c r="D181" s="559"/>
      <c r="E181" s="559"/>
      <c r="F181" s="560"/>
      <c r="G181" s="565"/>
      <c r="H181" s="577"/>
      <c r="I181" s="572"/>
      <c r="J181" s="23" t="s">
        <v>51</v>
      </c>
      <c r="K181" s="133">
        <f>L181+N181</f>
        <v>5</v>
      </c>
      <c r="L181" s="134">
        <v>5</v>
      </c>
      <c r="M181" s="135">
        <v>0.9</v>
      </c>
      <c r="N181" s="136">
        <v>0</v>
      </c>
      <c r="O181" s="299">
        <v>5</v>
      </c>
      <c r="P181" s="300">
        <v>0</v>
      </c>
      <c r="Q181" s="64"/>
      <c r="R181" s="50"/>
      <c r="S181" s="51"/>
      <c r="T181" s="27"/>
      <c r="U181" s="107"/>
      <c r="V181" s="113"/>
      <c r="W181" s="113"/>
      <c r="X181" s="113"/>
      <c r="Y181" s="113"/>
      <c r="Z181" s="113"/>
    </row>
    <row r="182" spans="1:26">
      <c r="A182" s="377"/>
      <c r="B182" s="550"/>
      <c r="C182" s="618"/>
      <c r="D182" s="559"/>
      <c r="E182" s="559"/>
      <c r="F182" s="560"/>
      <c r="G182" s="565"/>
      <c r="H182" s="569"/>
      <c r="I182" s="573"/>
      <c r="J182" s="23" t="s">
        <v>31</v>
      </c>
      <c r="K182" s="133">
        <f>L182+N182</f>
        <v>0</v>
      </c>
      <c r="L182" s="134">
        <v>0</v>
      </c>
      <c r="M182" s="135">
        <v>0</v>
      </c>
      <c r="N182" s="136">
        <v>0</v>
      </c>
      <c r="O182" s="303">
        <v>0</v>
      </c>
      <c r="P182" s="300">
        <v>0</v>
      </c>
      <c r="Q182" s="64"/>
      <c r="R182" s="62"/>
      <c r="S182" s="63"/>
      <c r="T182" s="29"/>
      <c r="U182" s="107"/>
      <c r="V182" s="113"/>
      <c r="W182" s="113"/>
      <c r="X182" s="113"/>
      <c r="Y182" s="113"/>
      <c r="Z182" s="113"/>
    </row>
    <row r="183" spans="1:26">
      <c r="A183" s="377"/>
      <c r="B183" s="550"/>
      <c r="C183" s="618"/>
      <c r="D183" s="559"/>
      <c r="E183" s="559"/>
      <c r="F183" s="560"/>
      <c r="G183" s="565"/>
      <c r="H183" s="569"/>
      <c r="I183" s="569"/>
      <c r="J183" s="254" t="s">
        <v>191</v>
      </c>
      <c r="K183" s="133">
        <f t="shared" ref="K183:K184" si="59">L183+N183</f>
        <v>1</v>
      </c>
      <c r="L183" s="328">
        <v>1</v>
      </c>
      <c r="M183" s="255">
        <v>0</v>
      </c>
      <c r="N183" s="256">
        <v>0</v>
      </c>
      <c r="O183" s="305">
        <v>0</v>
      </c>
      <c r="P183" s="306">
        <v>0</v>
      </c>
      <c r="Q183" s="120"/>
      <c r="R183" s="62"/>
      <c r="S183" s="63"/>
      <c r="T183" s="29"/>
      <c r="U183" s="107"/>
      <c r="V183" s="113"/>
      <c r="W183" s="113"/>
      <c r="X183" s="113"/>
      <c r="Y183" s="113"/>
      <c r="Z183" s="113"/>
    </row>
    <row r="184" spans="1:26">
      <c r="A184" s="377"/>
      <c r="B184" s="550"/>
      <c r="C184" s="618"/>
      <c r="D184" s="559"/>
      <c r="E184" s="559"/>
      <c r="F184" s="560"/>
      <c r="G184" s="565"/>
      <c r="H184" s="569"/>
      <c r="I184" s="569"/>
      <c r="J184" s="254" t="s">
        <v>44</v>
      </c>
      <c r="K184" s="133">
        <f t="shared" si="59"/>
        <v>0</v>
      </c>
      <c r="L184" s="328">
        <v>0</v>
      </c>
      <c r="M184" s="255">
        <v>0</v>
      </c>
      <c r="N184" s="256">
        <v>0</v>
      </c>
      <c r="O184" s="305">
        <v>0</v>
      </c>
      <c r="P184" s="306">
        <v>0</v>
      </c>
      <c r="Q184" s="120"/>
      <c r="R184" s="62"/>
      <c r="S184" s="63"/>
      <c r="T184" s="29"/>
      <c r="U184" s="107"/>
      <c r="V184" s="113"/>
      <c r="W184" s="113"/>
      <c r="X184" s="113"/>
      <c r="Y184" s="113"/>
      <c r="Z184" s="113"/>
    </row>
    <row r="185" spans="1:26" ht="10.95" customHeight="1" thickBot="1">
      <c r="A185" s="380"/>
      <c r="B185" s="551"/>
      <c r="C185" s="619"/>
      <c r="D185" s="562"/>
      <c r="E185" s="562"/>
      <c r="F185" s="563"/>
      <c r="G185" s="566"/>
      <c r="H185" s="570"/>
      <c r="I185" s="570"/>
      <c r="J185" s="30" t="s">
        <v>10</v>
      </c>
      <c r="K185" s="127">
        <f>SUM(K180:K184)</f>
        <v>6</v>
      </c>
      <c r="L185" s="127">
        <f t="shared" ref="L185:P185" si="60">SUM(L180:L184)</f>
        <v>6</v>
      </c>
      <c r="M185" s="127">
        <f t="shared" si="60"/>
        <v>0.9</v>
      </c>
      <c r="N185" s="127">
        <f t="shared" si="60"/>
        <v>0</v>
      </c>
      <c r="O185" s="164">
        <f t="shared" si="60"/>
        <v>6</v>
      </c>
      <c r="P185" s="132">
        <f t="shared" si="60"/>
        <v>0</v>
      </c>
      <c r="Q185" s="65"/>
      <c r="R185" s="54"/>
      <c r="S185" s="55"/>
      <c r="T185" s="34"/>
      <c r="U185" s="107"/>
      <c r="V185" s="113"/>
      <c r="W185" s="113"/>
      <c r="X185" s="113"/>
      <c r="Y185" s="113"/>
      <c r="Z185" s="113"/>
    </row>
    <row r="186" spans="1:26" ht="0.6" hidden="1" customHeight="1" thickBot="1">
      <c r="A186" s="377"/>
      <c r="B186" s="580"/>
      <c r="C186" s="581"/>
      <c r="D186" s="555"/>
      <c r="E186" s="556"/>
      <c r="F186" s="557"/>
      <c r="G186" s="574" t="s">
        <v>90</v>
      </c>
      <c r="H186" s="571" t="s">
        <v>32</v>
      </c>
      <c r="I186" s="571" t="s">
        <v>165</v>
      </c>
      <c r="J186" s="116" t="s">
        <v>58</v>
      </c>
      <c r="K186" s="144">
        <f>L186+N186</f>
        <v>0</v>
      </c>
      <c r="L186" s="138">
        <v>0</v>
      </c>
      <c r="M186" s="145">
        <v>0</v>
      </c>
      <c r="N186" s="140">
        <v>0</v>
      </c>
      <c r="O186" s="297">
        <v>0</v>
      </c>
      <c r="P186" s="298">
        <v>0</v>
      </c>
      <c r="Q186" s="64"/>
      <c r="R186" s="46"/>
      <c r="S186" s="47"/>
      <c r="T186" s="22"/>
      <c r="U186" s="107"/>
      <c r="V186" s="113"/>
      <c r="W186" s="113"/>
      <c r="X186" s="113"/>
      <c r="Y186" s="113"/>
      <c r="Z186" s="113"/>
    </row>
    <row r="187" spans="1:26" ht="13.95" hidden="1" customHeight="1" thickBot="1">
      <c r="A187" s="377"/>
      <c r="B187" s="550"/>
      <c r="C187" s="553"/>
      <c r="D187" s="558"/>
      <c r="E187" s="559"/>
      <c r="F187" s="560"/>
      <c r="G187" s="575"/>
      <c r="H187" s="577"/>
      <c r="I187" s="572"/>
      <c r="J187" s="23" t="s">
        <v>51</v>
      </c>
      <c r="K187" s="133">
        <f>L187+N187</f>
        <v>0</v>
      </c>
      <c r="L187" s="134">
        <v>0</v>
      </c>
      <c r="M187" s="135">
        <v>0</v>
      </c>
      <c r="N187" s="136">
        <v>0</v>
      </c>
      <c r="O187" s="299">
        <v>0</v>
      </c>
      <c r="P187" s="300">
        <v>0</v>
      </c>
      <c r="Q187" s="64"/>
      <c r="R187" s="50"/>
      <c r="S187" s="51"/>
      <c r="T187" s="27"/>
      <c r="U187" s="107"/>
      <c r="V187" s="113"/>
      <c r="W187" s="113"/>
      <c r="X187" s="113"/>
      <c r="Y187" s="113"/>
      <c r="Z187" s="113"/>
    </row>
    <row r="188" spans="1:26" ht="13.95" hidden="1" customHeight="1" thickBot="1">
      <c r="A188" s="377"/>
      <c r="B188" s="550"/>
      <c r="C188" s="553"/>
      <c r="D188" s="558"/>
      <c r="E188" s="559"/>
      <c r="F188" s="560"/>
      <c r="G188" s="575"/>
      <c r="H188" s="577"/>
      <c r="I188" s="572"/>
      <c r="J188" s="23" t="s">
        <v>31</v>
      </c>
      <c r="K188" s="133">
        <f>L188+N188</f>
        <v>0</v>
      </c>
      <c r="L188" s="134">
        <v>0</v>
      </c>
      <c r="M188" s="135">
        <v>0</v>
      </c>
      <c r="N188" s="136">
        <v>0</v>
      </c>
      <c r="O188" s="303">
        <v>0</v>
      </c>
      <c r="P188" s="300">
        <v>0</v>
      </c>
      <c r="Q188" s="64"/>
      <c r="R188" s="50"/>
      <c r="S188" s="51"/>
      <c r="T188" s="27"/>
      <c r="U188" s="107"/>
      <c r="V188" s="113"/>
      <c r="W188" s="113"/>
      <c r="X188" s="113"/>
      <c r="Y188" s="113"/>
      <c r="Z188" s="113"/>
    </row>
    <row r="189" spans="1:26" ht="13.95" hidden="1" customHeight="1" thickBot="1">
      <c r="A189" s="377"/>
      <c r="B189" s="550"/>
      <c r="C189" s="553"/>
      <c r="D189" s="558"/>
      <c r="E189" s="559"/>
      <c r="F189" s="560"/>
      <c r="G189" s="575"/>
      <c r="H189" s="569"/>
      <c r="I189" s="573"/>
      <c r="J189" s="254" t="s">
        <v>191</v>
      </c>
      <c r="K189" s="133">
        <f t="shared" ref="K189:K190" si="61">L189+N189</f>
        <v>0</v>
      </c>
      <c r="L189" s="328">
        <v>0</v>
      </c>
      <c r="M189" s="255">
        <v>0</v>
      </c>
      <c r="N189" s="256">
        <v>0</v>
      </c>
      <c r="O189" s="305">
        <v>0</v>
      </c>
      <c r="P189" s="306">
        <v>0</v>
      </c>
      <c r="Q189" s="64"/>
      <c r="R189" s="62"/>
      <c r="S189" s="63"/>
      <c r="T189" s="29"/>
      <c r="U189" s="107"/>
      <c r="V189" s="113"/>
      <c r="W189" s="113"/>
      <c r="X189" s="113"/>
      <c r="Y189" s="113"/>
      <c r="Z189" s="113"/>
    </row>
    <row r="190" spans="1:26" ht="13.95" hidden="1" customHeight="1" thickBot="1">
      <c r="A190" s="377"/>
      <c r="B190" s="550"/>
      <c r="C190" s="553"/>
      <c r="D190" s="558"/>
      <c r="E190" s="559"/>
      <c r="F190" s="560"/>
      <c r="G190" s="575"/>
      <c r="H190" s="569"/>
      <c r="I190" s="569"/>
      <c r="J190" s="254" t="s">
        <v>44</v>
      </c>
      <c r="K190" s="133">
        <f t="shared" si="61"/>
        <v>0</v>
      </c>
      <c r="L190" s="328">
        <v>0</v>
      </c>
      <c r="M190" s="255">
        <v>0</v>
      </c>
      <c r="N190" s="256">
        <v>0</v>
      </c>
      <c r="O190" s="305">
        <v>0</v>
      </c>
      <c r="P190" s="306">
        <v>0</v>
      </c>
      <c r="Q190" s="120"/>
      <c r="R190" s="62"/>
      <c r="S190" s="63"/>
      <c r="T190" s="29"/>
      <c r="U190" s="107"/>
      <c r="V190" s="113"/>
      <c r="W190" s="113"/>
      <c r="X190" s="113"/>
      <c r="Y190" s="113"/>
      <c r="Z190" s="113"/>
    </row>
    <row r="191" spans="1:26" ht="13.95" hidden="1" customHeight="1" thickBot="1">
      <c r="A191" s="377"/>
      <c r="B191" s="630"/>
      <c r="C191" s="631"/>
      <c r="D191" s="561"/>
      <c r="E191" s="562"/>
      <c r="F191" s="563"/>
      <c r="G191" s="576"/>
      <c r="H191" s="570"/>
      <c r="I191" s="570"/>
      <c r="J191" s="30" t="s">
        <v>10</v>
      </c>
      <c r="K191" s="127">
        <f>SUM(K186:K190)</f>
        <v>0</v>
      </c>
      <c r="L191" s="127">
        <f t="shared" ref="L191:P191" si="62">SUM(L186:L190)</f>
        <v>0</v>
      </c>
      <c r="M191" s="127">
        <f t="shared" si="62"/>
        <v>0</v>
      </c>
      <c r="N191" s="127">
        <f t="shared" si="62"/>
        <v>0</v>
      </c>
      <c r="O191" s="164">
        <f t="shared" si="62"/>
        <v>0</v>
      </c>
      <c r="P191" s="132">
        <f t="shared" si="62"/>
        <v>0</v>
      </c>
      <c r="Q191" s="65"/>
      <c r="R191" s="54"/>
      <c r="S191" s="55"/>
      <c r="T191" s="34"/>
      <c r="U191" s="107"/>
      <c r="V191" s="113"/>
      <c r="W191" s="113"/>
      <c r="X191" s="113"/>
      <c r="Y191" s="113"/>
      <c r="Z191" s="113"/>
    </row>
    <row r="192" spans="1:26" ht="13.2" customHeight="1">
      <c r="A192" s="379"/>
      <c r="B192" s="549"/>
      <c r="C192" s="617"/>
      <c r="D192" s="556"/>
      <c r="E192" s="556"/>
      <c r="F192" s="557"/>
      <c r="G192" s="564" t="s">
        <v>91</v>
      </c>
      <c r="H192" s="571" t="s">
        <v>32</v>
      </c>
      <c r="I192" s="571" t="s">
        <v>165</v>
      </c>
      <c r="J192" s="116" t="s">
        <v>58</v>
      </c>
      <c r="K192" s="144">
        <f>L192+N192</f>
        <v>0</v>
      </c>
      <c r="L192" s="138">
        <v>0</v>
      </c>
      <c r="M192" s="145">
        <v>0</v>
      </c>
      <c r="N192" s="140">
        <v>0</v>
      </c>
      <c r="O192" s="297">
        <v>0</v>
      </c>
      <c r="P192" s="298">
        <v>0</v>
      </c>
      <c r="Q192" s="64" t="s">
        <v>61</v>
      </c>
      <c r="R192" s="46"/>
      <c r="S192" s="47"/>
      <c r="T192" s="22" t="s">
        <v>33</v>
      </c>
      <c r="U192" s="107"/>
      <c r="V192" s="113"/>
      <c r="W192" s="113"/>
      <c r="X192" s="113"/>
      <c r="Y192" s="113"/>
      <c r="Z192" s="113"/>
    </row>
    <row r="193" spans="1:26">
      <c r="A193" s="377"/>
      <c r="B193" s="550"/>
      <c r="C193" s="618"/>
      <c r="D193" s="559"/>
      <c r="E193" s="559"/>
      <c r="F193" s="560"/>
      <c r="G193" s="565"/>
      <c r="H193" s="577"/>
      <c r="I193" s="572"/>
      <c r="J193" s="23" t="s">
        <v>51</v>
      </c>
      <c r="K193" s="133">
        <f>L193+N193</f>
        <v>0</v>
      </c>
      <c r="L193" s="134">
        <v>0</v>
      </c>
      <c r="M193" s="135">
        <v>0</v>
      </c>
      <c r="N193" s="136">
        <v>0</v>
      </c>
      <c r="O193" s="299">
        <v>0</v>
      </c>
      <c r="P193" s="300">
        <v>0</v>
      </c>
      <c r="Q193" s="64"/>
      <c r="R193" s="50"/>
      <c r="S193" s="51"/>
      <c r="T193" s="27"/>
      <c r="U193" s="107"/>
      <c r="V193" s="113"/>
      <c r="W193" s="113"/>
      <c r="X193" s="113"/>
      <c r="Y193" s="113"/>
      <c r="Z193" s="113"/>
    </row>
    <row r="194" spans="1:26" ht="12" customHeight="1">
      <c r="A194" s="377"/>
      <c r="B194" s="550"/>
      <c r="C194" s="618"/>
      <c r="D194" s="559"/>
      <c r="E194" s="559"/>
      <c r="F194" s="560"/>
      <c r="G194" s="565"/>
      <c r="H194" s="569"/>
      <c r="I194" s="573"/>
      <c r="J194" s="23" t="s">
        <v>31</v>
      </c>
      <c r="K194" s="133">
        <f>L194+N194</f>
        <v>0</v>
      </c>
      <c r="L194" s="134">
        <v>0</v>
      </c>
      <c r="M194" s="135">
        <v>0</v>
      </c>
      <c r="N194" s="136">
        <v>0</v>
      </c>
      <c r="O194" s="303">
        <v>7</v>
      </c>
      <c r="P194" s="300">
        <v>7</v>
      </c>
      <c r="Q194" s="64"/>
      <c r="R194" s="62"/>
      <c r="S194" s="63"/>
      <c r="T194" s="29"/>
      <c r="U194" s="107"/>
      <c r="V194" s="113"/>
      <c r="W194" s="113"/>
      <c r="X194" s="113"/>
      <c r="Y194" s="113"/>
      <c r="Z194" s="113"/>
    </row>
    <row r="195" spans="1:26" ht="10.95" customHeight="1">
      <c r="A195" s="377"/>
      <c r="B195" s="550"/>
      <c r="C195" s="618"/>
      <c r="D195" s="559"/>
      <c r="E195" s="559"/>
      <c r="F195" s="560"/>
      <c r="G195" s="565"/>
      <c r="H195" s="569"/>
      <c r="I195" s="569"/>
      <c r="J195" s="254" t="s">
        <v>191</v>
      </c>
      <c r="K195" s="133">
        <f t="shared" ref="K195:K196" si="63">L195+N195</f>
        <v>15</v>
      </c>
      <c r="L195" s="328">
        <v>15</v>
      </c>
      <c r="M195" s="255">
        <v>0</v>
      </c>
      <c r="N195" s="256">
        <v>0</v>
      </c>
      <c r="O195" s="305">
        <v>0</v>
      </c>
      <c r="P195" s="306">
        <v>0</v>
      </c>
      <c r="Q195" s="120"/>
      <c r="R195" s="62"/>
      <c r="S195" s="63"/>
      <c r="T195" s="29"/>
      <c r="U195" s="107"/>
      <c r="V195" s="113"/>
      <c r="W195" s="113"/>
      <c r="X195" s="113"/>
      <c r="Y195" s="113"/>
      <c r="Z195" s="113"/>
    </row>
    <row r="196" spans="1:26">
      <c r="A196" s="377"/>
      <c r="B196" s="550"/>
      <c r="C196" s="618"/>
      <c r="D196" s="559"/>
      <c r="E196" s="559"/>
      <c r="F196" s="560"/>
      <c r="G196" s="565"/>
      <c r="H196" s="569"/>
      <c r="I196" s="569"/>
      <c r="J196" s="254" t="s">
        <v>44</v>
      </c>
      <c r="K196" s="133">
        <f t="shared" si="63"/>
        <v>0</v>
      </c>
      <c r="L196" s="328">
        <v>0</v>
      </c>
      <c r="M196" s="255">
        <v>0</v>
      </c>
      <c r="N196" s="256">
        <v>0</v>
      </c>
      <c r="O196" s="305">
        <v>0</v>
      </c>
      <c r="P196" s="306">
        <v>0</v>
      </c>
      <c r="Q196" s="120"/>
      <c r="R196" s="62"/>
      <c r="S196" s="63"/>
      <c r="T196" s="29"/>
      <c r="U196" s="107"/>
      <c r="V196" s="113"/>
      <c r="W196" s="113"/>
      <c r="X196" s="113"/>
      <c r="Y196" s="113"/>
      <c r="Z196" s="113"/>
    </row>
    <row r="197" spans="1:26" ht="12.6" customHeight="1" thickBot="1">
      <c r="A197" s="380"/>
      <c r="B197" s="551"/>
      <c r="C197" s="619"/>
      <c r="D197" s="562"/>
      <c r="E197" s="562"/>
      <c r="F197" s="563"/>
      <c r="G197" s="566"/>
      <c r="H197" s="570"/>
      <c r="I197" s="570"/>
      <c r="J197" s="30" t="s">
        <v>10</v>
      </c>
      <c r="K197" s="127">
        <f>SUM(K192:K196)</f>
        <v>15</v>
      </c>
      <c r="L197" s="127">
        <f t="shared" ref="L197:P197" si="64">SUM(L192:L196)</f>
        <v>15</v>
      </c>
      <c r="M197" s="127">
        <f t="shared" si="64"/>
        <v>0</v>
      </c>
      <c r="N197" s="127">
        <f t="shared" si="64"/>
        <v>0</v>
      </c>
      <c r="O197" s="164">
        <f t="shared" si="64"/>
        <v>7</v>
      </c>
      <c r="P197" s="132">
        <f t="shared" si="64"/>
        <v>7</v>
      </c>
      <c r="Q197" s="65"/>
      <c r="R197" s="54"/>
      <c r="S197" s="55"/>
      <c r="T197" s="34"/>
      <c r="U197" s="107"/>
      <c r="V197" s="113"/>
      <c r="W197" s="113"/>
      <c r="X197" s="113"/>
      <c r="Y197" s="113"/>
      <c r="Z197" s="113"/>
    </row>
    <row r="198" spans="1:26" ht="13.2" customHeight="1">
      <c r="A198" s="379"/>
      <c r="B198" s="549"/>
      <c r="C198" s="617"/>
      <c r="D198" s="556"/>
      <c r="E198" s="556"/>
      <c r="F198" s="557"/>
      <c r="G198" s="564" t="s">
        <v>92</v>
      </c>
      <c r="H198" s="571" t="s">
        <v>32</v>
      </c>
      <c r="I198" s="571" t="s">
        <v>165</v>
      </c>
      <c r="J198" s="116" t="s">
        <v>58</v>
      </c>
      <c r="K198" s="144">
        <f>L198+N198</f>
        <v>0</v>
      </c>
      <c r="L198" s="138">
        <v>0</v>
      </c>
      <c r="M198" s="145">
        <v>0</v>
      </c>
      <c r="N198" s="140">
        <v>0</v>
      </c>
      <c r="O198" s="297">
        <v>0</v>
      </c>
      <c r="P198" s="298">
        <v>0</v>
      </c>
      <c r="Q198" s="36" t="s">
        <v>61</v>
      </c>
      <c r="R198" s="46"/>
      <c r="S198" s="47"/>
      <c r="T198" s="22" t="s">
        <v>33</v>
      </c>
      <c r="U198" s="107"/>
      <c r="V198" s="113"/>
      <c r="W198" s="113"/>
      <c r="X198" s="113"/>
      <c r="Y198" s="113"/>
      <c r="Z198" s="113"/>
    </row>
    <row r="199" spans="1:26">
      <c r="A199" s="377"/>
      <c r="B199" s="550"/>
      <c r="C199" s="618"/>
      <c r="D199" s="559"/>
      <c r="E199" s="559"/>
      <c r="F199" s="560"/>
      <c r="G199" s="565"/>
      <c r="H199" s="577"/>
      <c r="I199" s="572"/>
      <c r="J199" s="23" t="s">
        <v>51</v>
      </c>
      <c r="K199" s="133">
        <f>L199+N199</f>
        <v>0</v>
      </c>
      <c r="L199" s="134">
        <v>0</v>
      </c>
      <c r="M199" s="135">
        <v>0</v>
      </c>
      <c r="N199" s="136">
        <v>0</v>
      </c>
      <c r="O199" s="299">
        <v>0</v>
      </c>
      <c r="P199" s="300">
        <v>0</v>
      </c>
      <c r="Q199" s="64"/>
      <c r="R199" s="50"/>
      <c r="S199" s="51"/>
      <c r="T199" s="27"/>
      <c r="U199" s="107"/>
      <c r="V199" s="113"/>
      <c r="W199" s="113"/>
      <c r="X199" s="113"/>
      <c r="Y199" s="113"/>
      <c r="Z199" s="113"/>
    </row>
    <row r="200" spans="1:26">
      <c r="A200" s="377"/>
      <c r="B200" s="550"/>
      <c r="C200" s="618"/>
      <c r="D200" s="559"/>
      <c r="E200" s="559"/>
      <c r="F200" s="560"/>
      <c r="G200" s="565"/>
      <c r="H200" s="569"/>
      <c r="I200" s="573"/>
      <c r="J200" s="23" t="s">
        <v>31</v>
      </c>
      <c r="K200" s="133">
        <f>L200+N200</f>
        <v>0</v>
      </c>
      <c r="L200" s="134">
        <v>0</v>
      </c>
      <c r="M200" s="135">
        <v>0</v>
      </c>
      <c r="N200" s="136">
        <v>0</v>
      </c>
      <c r="O200" s="303">
        <v>6</v>
      </c>
      <c r="P200" s="300">
        <v>6</v>
      </c>
      <c r="Q200" s="64"/>
      <c r="R200" s="62"/>
      <c r="S200" s="63"/>
      <c r="T200" s="29"/>
      <c r="U200" s="107"/>
      <c r="V200" s="113"/>
      <c r="W200" s="113"/>
      <c r="X200" s="113"/>
      <c r="Y200" s="113"/>
      <c r="Z200" s="113"/>
    </row>
    <row r="201" spans="1:26">
      <c r="A201" s="377"/>
      <c r="B201" s="550"/>
      <c r="C201" s="618"/>
      <c r="D201" s="559"/>
      <c r="E201" s="559"/>
      <c r="F201" s="560"/>
      <c r="G201" s="565"/>
      <c r="H201" s="569"/>
      <c r="I201" s="569"/>
      <c r="J201" s="254" t="s">
        <v>191</v>
      </c>
      <c r="K201" s="133">
        <f t="shared" ref="K201:K202" si="65">L201+N201</f>
        <v>6</v>
      </c>
      <c r="L201" s="328">
        <v>6</v>
      </c>
      <c r="M201" s="255">
        <v>0</v>
      </c>
      <c r="N201" s="256">
        <v>0</v>
      </c>
      <c r="O201" s="305">
        <v>0</v>
      </c>
      <c r="P201" s="306">
        <v>0</v>
      </c>
      <c r="Q201" s="120"/>
      <c r="R201" s="62"/>
      <c r="S201" s="63"/>
      <c r="T201" s="29"/>
      <c r="U201" s="107"/>
      <c r="V201" s="113"/>
      <c r="W201" s="113"/>
      <c r="X201" s="113"/>
      <c r="Y201" s="113"/>
      <c r="Z201" s="113"/>
    </row>
    <row r="202" spans="1:26">
      <c r="A202" s="377"/>
      <c r="B202" s="550"/>
      <c r="C202" s="618"/>
      <c r="D202" s="559"/>
      <c r="E202" s="559"/>
      <c r="F202" s="560"/>
      <c r="G202" s="565"/>
      <c r="H202" s="569"/>
      <c r="I202" s="569"/>
      <c r="J202" s="254" t="s">
        <v>44</v>
      </c>
      <c r="K202" s="133">
        <f t="shared" si="65"/>
        <v>0</v>
      </c>
      <c r="L202" s="328">
        <v>0</v>
      </c>
      <c r="M202" s="255">
        <v>0</v>
      </c>
      <c r="N202" s="256">
        <v>0</v>
      </c>
      <c r="O202" s="305">
        <v>0</v>
      </c>
      <c r="P202" s="306">
        <v>0</v>
      </c>
      <c r="Q202" s="120"/>
      <c r="R202" s="62"/>
      <c r="S202" s="63"/>
      <c r="T202" s="29"/>
      <c r="U202" s="107"/>
      <c r="V202" s="113"/>
      <c r="W202" s="113"/>
      <c r="X202" s="113"/>
      <c r="Y202" s="113"/>
      <c r="Z202" s="113"/>
    </row>
    <row r="203" spans="1:26" ht="22.95" customHeight="1" thickBot="1">
      <c r="A203" s="380"/>
      <c r="B203" s="551"/>
      <c r="C203" s="619"/>
      <c r="D203" s="562"/>
      <c r="E203" s="562"/>
      <c r="F203" s="563"/>
      <c r="G203" s="566"/>
      <c r="H203" s="570"/>
      <c r="I203" s="570"/>
      <c r="J203" s="30" t="s">
        <v>10</v>
      </c>
      <c r="K203" s="127">
        <f>SUM(K198:K202)</f>
        <v>6</v>
      </c>
      <c r="L203" s="127">
        <f t="shared" ref="L203:P203" si="66">SUM(L198:L202)</f>
        <v>6</v>
      </c>
      <c r="M203" s="127">
        <f t="shared" si="66"/>
        <v>0</v>
      </c>
      <c r="N203" s="127">
        <f t="shared" si="66"/>
        <v>0</v>
      </c>
      <c r="O203" s="164">
        <f t="shared" si="66"/>
        <v>6</v>
      </c>
      <c r="P203" s="132">
        <f t="shared" si="66"/>
        <v>6</v>
      </c>
      <c r="Q203" s="65"/>
      <c r="R203" s="54"/>
      <c r="S203" s="55"/>
      <c r="T203" s="34"/>
      <c r="U203" s="107"/>
      <c r="V203" s="113"/>
      <c r="W203" s="113"/>
      <c r="X203" s="113"/>
      <c r="Y203" s="113"/>
      <c r="Z203" s="113"/>
    </row>
    <row r="204" spans="1:26" ht="13.2" customHeight="1">
      <c r="A204" s="379"/>
      <c r="B204" s="403"/>
      <c r="C204" s="398"/>
      <c r="D204" s="556"/>
      <c r="E204" s="556"/>
      <c r="F204" s="557"/>
      <c r="G204" s="564" t="s">
        <v>145</v>
      </c>
      <c r="H204" s="571" t="s">
        <v>32</v>
      </c>
      <c r="I204" s="571" t="s">
        <v>171</v>
      </c>
      <c r="J204" s="116" t="s">
        <v>58</v>
      </c>
      <c r="K204" s="144">
        <f>L204+N204</f>
        <v>0</v>
      </c>
      <c r="L204" s="138">
        <v>0</v>
      </c>
      <c r="M204" s="145">
        <v>0</v>
      </c>
      <c r="N204" s="140">
        <v>0</v>
      </c>
      <c r="O204" s="297">
        <v>0</v>
      </c>
      <c r="P204" s="298">
        <v>0</v>
      </c>
      <c r="Q204" s="36" t="s">
        <v>61</v>
      </c>
      <c r="R204" s="46" t="s">
        <v>33</v>
      </c>
      <c r="S204" s="47"/>
      <c r="T204" s="22"/>
      <c r="U204" s="107"/>
      <c r="V204" s="113"/>
      <c r="W204" s="113"/>
      <c r="X204" s="113"/>
      <c r="Y204" s="113"/>
      <c r="Z204" s="113"/>
    </row>
    <row r="205" spans="1:26">
      <c r="A205" s="377"/>
      <c r="B205" s="427"/>
      <c r="C205" s="428"/>
      <c r="D205" s="559"/>
      <c r="E205" s="559"/>
      <c r="F205" s="560"/>
      <c r="G205" s="565"/>
      <c r="H205" s="577"/>
      <c r="I205" s="572"/>
      <c r="J205" s="23" t="s">
        <v>51</v>
      </c>
      <c r="K205" s="133">
        <f>L205+N205</f>
        <v>19.5</v>
      </c>
      <c r="L205" s="134">
        <v>19.5</v>
      </c>
      <c r="M205" s="135">
        <v>0</v>
      </c>
      <c r="N205" s="136">
        <v>0</v>
      </c>
      <c r="O205" s="299">
        <v>0</v>
      </c>
      <c r="P205" s="300">
        <v>0</v>
      </c>
      <c r="Q205" s="64"/>
      <c r="R205" s="50"/>
      <c r="S205" s="51"/>
      <c r="T205" s="27"/>
      <c r="U205" s="107"/>
      <c r="V205" s="113"/>
      <c r="W205" s="113"/>
      <c r="X205" s="113"/>
      <c r="Y205" s="113"/>
      <c r="Z205" s="113"/>
    </row>
    <row r="206" spans="1:26">
      <c r="A206" s="377"/>
      <c r="B206" s="427"/>
      <c r="C206" s="428"/>
      <c r="D206" s="559"/>
      <c r="E206" s="559"/>
      <c r="F206" s="560"/>
      <c r="G206" s="565"/>
      <c r="H206" s="569"/>
      <c r="I206" s="573"/>
      <c r="J206" s="23" t="s">
        <v>31</v>
      </c>
      <c r="K206" s="133">
        <f>L206+N206</f>
        <v>0</v>
      </c>
      <c r="L206" s="134">
        <v>0</v>
      </c>
      <c r="M206" s="135">
        <v>0</v>
      </c>
      <c r="N206" s="136">
        <v>0</v>
      </c>
      <c r="O206" s="303">
        <v>0</v>
      </c>
      <c r="P206" s="300">
        <v>0</v>
      </c>
      <c r="Q206" s="64"/>
      <c r="R206" s="62"/>
      <c r="S206" s="63"/>
      <c r="T206" s="29"/>
      <c r="U206" s="107"/>
      <c r="V206" s="113"/>
      <c r="W206" s="113"/>
      <c r="X206" s="113"/>
      <c r="Y206" s="113"/>
      <c r="Z206" s="113"/>
    </row>
    <row r="207" spans="1:26">
      <c r="A207" s="377"/>
      <c r="B207" s="427"/>
      <c r="C207" s="428"/>
      <c r="D207" s="559"/>
      <c r="E207" s="559"/>
      <c r="F207" s="560"/>
      <c r="G207" s="565"/>
      <c r="H207" s="569"/>
      <c r="I207" s="569"/>
      <c r="J207" s="254" t="s">
        <v>191</v>
      </c>
      <c r="K207" s="133">
        <f t="shared" ref="K207:K208" si="67">L207+N207</f>
        <v>0</v>
      </c>
      <c r="L207" s="328">
        <v>0</v>
      </c>
      <c r="M207" s="255">
        <v>0</v>
      </c>
      <c r="N207" s="256">
        <v>0</v>
      </c>
      <c r="O207" s="305">
        <v>0</v>
      </c>
      <c r="P207" s="306">
        <v>0</v>
      </c>
      <c r="Q207" s="120"/>
      <c r="R207" s="62"/>
      <c r="S207" s="63"/>
      <c r="T207" s="29"/>
      <c r="U207" s="107"/>
      <c r="V207" s="113"/>
      <c r="W207" s="113"/>
      <c r="X207" s="113"/>
      <c r="Y207" s="113"/>
      <c r="Z207" s="113"/>
    </row>
    <row r="208" spans="1:26">
      <c r="A208" s="377"/>
      <c r="B208" s="427"/>
      <c r="C208" s="428"/>
      <c r="D208" s="559"/>
      <c r="E208" s="559"/>
      <c r="F208" s="560"/>
      <c r="G208" s="565"/>
      <c r="H208" s="569"/>
      <c r="I208" s="569"/>
      <c r="J208" s="254" t="s">
        <v>44</v>
      </c>
      <c r="K208" s="133">
        <f t="shared" si="67"/>
        <v>0</v>
      </c>
      <c r="L208" s="328">
        <v>0</v>
      </c>
      <c r="M208" s="255">
        <v>0</v>
      </c>
      <c r="N208" s="256">
        <v>0</v>
      </c>
      <c r="O208" s="305">
        <v>0</v>
      </c>
      <c r="P208" s="306">
        <v>0</v>
      </c>
      <c r="Q208" s="120"/>
      <c r="R208" s="62"/>
      <c r="S208" s="63"/>
      <c r="T208" s="29"/>
      <c r="U208" s="107"/>
      <c r="V208" s="113"/>
      <c r="W208" s="113"/>
      <c r="X208" s="113"/>
      <c r="Y208" s="113"/>
      <c r="Z208" s="113"/>
    </row>
    <row r="209" spans="1:26" ht="11.4" customHeight="1" thickBot="1">
      <c r="A209" s="380"/>
      <c r="B209" s="404"/>
      <c r="C209" s="399"/>
      <c r="D209" s="562"/>
      <c r="E209" s="562"/>
      <c r="F209" s="563"/>
      <c r="G209" s="566"/>
      <c r="H209" s="570"/>
      <c r="I209" s="570"/>
      <c r="J209" s="30" t="s">
        <v>10</v>
      </c>
      <c r="K209" s="127">
        <f>SUM(K204:K208)</f>
        <v>19.5</v>
      </c>
      <c r="L209" s="127">
        <f t="shared" ref="L209:P209" si="68">SUM(L204:L208)</f>
        <v>19.5</v>
      </c>
      <c r="M209" s="127">
        <f t="shared" si="68"/>
        <v>0</v>
      </c>
      <c r="N209" s="127">
        <f t="shared" si="68"/>
        <v>0</v>
      </c>
      <c r="O209" s="164">
        <f t="shared" si="68"/>
        <v>0</v>
      </c>
      <c r="P209" s="132">
        <f t="shared" si="68"/>
        <v>0</v>
      </c>
      <c r="Q209" s="65"/>
      <c r="R209" s="54"/>
      <c r="S209" s="55"/>
      <c r="T209" s="34"/>
      <c r="U209" s="107"/>
      <c r="V209" s="113"/>
      <c r="W209" s="113"/>
      <c r="X209" s="113"/>
      <c r="Y209" s="113"/>
      <c r="Z209" s="113"/>
    </row>
    <row r="210" spans="1:26" ht="13.2" customHeight="1">
      <c r="A210" s="379"/>
      <c r="B210" s="629"/>
      <c r="C210" s="617"/>
      <c r="D210" s="556"/>
      <c r="E210" s="556"/>
      <c r="F210" s="557"/>
      <c r="G210" s="564" t="s">
        <v>93</v>
      </c>
      <c r="H210" s="571" t="s">
        <v>32</v>
      </c>
      <c r="I210" s="571" t="s">
        <v>172</v>
      </c>
      <c r="J210" s="116" t="s">
        <v>58</v>
      </c>
      <c r="K210" s="144">
        <f>L210+N210</f>
        <v>0</v>
      </c>
      <c r="L210" s="138">
        <v>0</v>
      </c>
      <c r="M210" s="145">
        <v>0</v>
      </c>
      <c r="N210" s="140">
        <v>0</v>
      </c>
      <c r="O210" s="297">
        <v>0</v>
      </c>
      <c r="P210" s="298">
        <v>0</v>
      </c>
      <c r="Q210" s="64" t="s">
        <v>61</v>
      </c>
      <c r="R210" s="46" t="s">
        <v>33</v>
      </c>
      <c r="S210" s="47"/>
      <c r="T210" s="22"/>
      <c r="U210" s="107"/>
      <c r="V210" s="113"/>
      <c r="W210" s="113"/>
      <c r="X210" s="113"/>
      <c r="Y210" s="113"/>
      <c r="Z210" s="113"/>
    </row>
    <row r="211" spans="1:26">
      <c r="A211" s="377"/>
      <c r="B211" s="627"/>
      <c r="C211" s="618"/>
      <c r="D211" s="559"/>
      <c r="E211" s="559"/>
      <c r="F211" s="560"/>
      <c r="G211" s="565"/>
      <c r="H211" s="577"/>
      <c r="I211" s="572"/>
      <c r="J211" s="23" t="s">
        <v>51</v>
      </c>
      <c r="K211" s="133">
        <f>L211+N211</f>
        <v>402.4</v>
      </c>
      <c r="L211" s="134">
        <v>402.4</v>
      </c>
      <c r="M211" s="135">
        <v>4.8</v>
      </c>
      <c r="N211" s="136">
        <v>0</v>
      </c>
      <c r="O211" s="299">
        <v>0</v>
      </c>
      <c r="P211" s="300">
        <v>0</v>
      </c>
      <c r="Q211" s="64"/>
      <c r="R211" s="50"/>
      <c r="S211" s="51"/>
      <c r="T211" s="27"/>
      <c r="U211" s="107"/>
      <c r="V211" s="113"/>
      <c r="W211" s="113"/>
      <c r="X211" s="113"/>
      <c r="Y211" s="113"/>
      <c r="Z211" s="113"/>
    </row>
    <row r="212" spans="1:26">
      <c r="A212" s="377"/>
      <c r="B212" s="627"/>
      <c r="C212" s="618"/>
      <c r="D212" s="559"/>
      <c r="E212" s="559"/>
      <c r="F212" s="560"/>
      <c r="G212" s="565"/>
      <c r="H212" s="569"/>
      <c r="I212" s="573"/>
      <c r="J212" s="23" t="s">
        <v>31</v>
      </c>
      <c r="K212" s="133">
        <f>L212+N212</f>
        <v>0</v>
      </c>
      <c r="L212" s="134">
        <v>0</v>
      </c>
      <c r="M212" s="135">
        <v>0</v>
      </c>
      <c r="N212" s="136">
        <v>0</v>
      </c>
      <c r="O212" s="303">
        <v>0</v>
      </c>
      <c r="P212" s="300">
        <v>0</v>
      </c>
      <c r="Q212" s="64"/>
      <c r="R212" s="62"/>
      <c r="S212" s="63"/>
      <c r="T212" s="29"/>
      <c r="U212" s="107"/>
      <c r="V212" s="113"/>
      <c r="W212" s="113"/>
      <c r="X212" s="113"/>
      <c r="Y212" s="113"/>
      <c r="Z212" s="113"/>
    </row>
    <row r="213" spans="1:26">
      <c r="A213" s="377"/>
      <c r="B213" s="627"/>
      <c r="C213" s="618"/>
      <c r="D213" s="559"/>
      <c r="E213" s="559"/>
      <c r="F213" s="560"/>
      <c r="G213" s="565"/>
      <c r="H213" s="569"/>
      <c r="I213" s="569"/>
      <c r="J213" s="254" t="s">
        <v>191</v>
      </c>
      <c r="K213" s="133">
        <f t="shared" ref="K213:K214" si="69">L213+N213</f>
        <v>0</v>
      </c>
      <c r="L213" s="328">
        <v>0</v>
      </c>
      <c r="M213" s="255">
        <v>0</v>
      </c>
      <c r="N213" s="256">
        <v>0</v>
      </c>
      <c r="O213" s="305">
        <v>0</v>
      </c>
      <c r="P213" s="306">
        <v>0</v>
      </c>
      <c r="Q213" s="120"/>
      <c r="R213" s="62"/>
      <c r="S213" s="63"/>
      <c r="T213" s="29"/>
      <c r="U213" s="107"/>
      <c r="V213" s="113"/>
      <c r="W213" s="113"/>
      <c r="X213" s="113"/>
      <c r="Y213" s="113"/>
      <c r="Z213" s="113"/>
    </row>
    <row r="214" spans="1:26">
      <c r="A214" s="377"/>
      <c r="B214" s="627"/>
      <c r="C214" s="618"/>
      <c r="D214" s="559"/>
      <c r="E214" s="559"/>
      <c r="F214" s="560"/>
      <c r="G214" s="565"/>
      <c r="H214" s="569"/>
      <c r="I214" s="569"/>
      <c r="J214" s="254" t="s">
        <v>44</v>
      </c>
      <c r="K214" s="133">
        <f t="shared" si="69"/>
        <v>0</v>
      </c>
      <c r="L214" s="328">
        <v>0</v>
      </c>
      <c r="M214" s="255">
        <v>0</v>
      </c>
      <c r="N214" s="256">
        <v>0</v>
      </c>
      <c r="O214" s="305">
        <v>0</v>
      </c>
      <c r="P214" s="306">
        <v>0</v>
      </c>
      <c r="Q214" s="120"/>
      <c r="R214" s="62"/>
      <c r="S214" s="63"/>
      <c r="T214" s="29"/>
      <c r="U214" s="107"/>
      <c r="V214" s="113"/>
      <c r="W214" s="113"/>
      <c r="X214" s="113"/>
      <c r="Y214" s="113"/>
      <c r="Z214" s="113"/>
    </row>
    <row r="215" spans="1:26" ht="11.4" customHeight="1" thickBot="1">
      <c r="A215" s="380"/>
      <c r="B215" s="628"/>
      <c r="C215" s="619"/>
      <c r="D215" s="562"/>
      <c r="E215" s="562"/>
      <c r="F215" s="563"/>
      <c r="G215" s="566"/>
      <c r="H215" s="570"/>
      <c r="I215" s="570"/>
      <c r="J215" s="30" t="s">
        <v>10</v>
      </c>
      <c r="K215" s="127">
        <f>SUM(K210:K214)</f>
        <v>402.4</v>
      </c>
      <c r="L215" s="127">
        <f t="shared" ref="L215:P215" si="70">SUM(L210:L214)</f>
        <v>402.4</v>
      </c>
      <c r="M215" s="127">
        <f t="shared" si="70"/>
        <v>4.8</v>
      </c>
      <c r="N215" s="127">
        <f t="shared" si="70"/>
        <v>0</v>
      </c>
      <c r="O215" s="164">
        <f t="shared" si="70"/>
        <v>0</v>
      </c>
      <c r="P215" s="132">
        <f t="shared" si="70"/>
        <v>0</v>
      </c>
      <c r="Q215" s="65"/>
      <c r="R215" s="54"/>
      <c r="S215" s="55"/>
      <c r="T215" s="34"/>
      <c r="U215" s="107"/>
      <c r="V215" s="113"/>
      <c r="W215" s="113"/>
      <c r="X215" s="113"/>
      <c r="Y215" s="113"/>
      <c r="Z215" s="113"/>
    </row>
    <row r="216" spans="1:26" ht="13.2" customHeight="1">
      <c r="A216" s="379"/>
      <c r="B216" s="403"/>
      <c r="C216" s="398"/>
      <c r="D216" s="556"/>
      <c r="E216" s="556"/>
      <c r="F216" s="557"/>
      <c r="G216" s="623" t="s">
        <v>138</v>
      </c>
      <c r="H216" s="571" t="s">
        <v>32</v>
      </c>
      <c r="I216" s="571" t="s">
        <v>173</v>
      </c>
      <c r="J216" s="116" t="s">
        <v>58</v>
      </c>
      <c r="K216" s="144">
        <f>L216+N216</f>
        <v>0</v>
      </c>
      <c r="L216" s="138">
        <v>0</v>
      </c>
      <c r="M216" s="145">
        <v>0</v>
      </c>
      <c r="N216" s="140">
        <v>0</v>
      </c>
      <c r="O216" s="297">
        <v>0</v>
      </c>
      <c r="P216" s="298">
        <v>0</v>
      </c>
      <c r="Q216" s="64" t="s">
        <v>61</v>
      </c>
      <c r="R216" s="46" t="s">
        <v>33</v>
      </c>
      <c r="S216" s="47"/>
      <c r="T216" s="22"/>
      <c r="U216" s="107"/>
      <c r="V216" s="113"/>
      <c r="W216" s="113"/>
      <c r="X216" s="113"/>
      <c r="Y216" s="113"/>
      <c r="Z216" s="113"/>
    </row>
    <row r="217" spans="1:26">
      <c r="A217" s="377"/>
      <c r="B217" s="427"/>
      <c r="C217" s="428"/>
      <c r="D217" s="559"/>
      <c r="E217" s="559"/>
      <c r="F217" s="560"/>
      <c r="G217" s="624"/>
      <c r="H217" s="577"/>
      <c r="I217" s="572"/>
      <c r="J217" s="23" t="s">
        <v>51</v>
      </c>
      <c r="K217" s="133">
        <f>L217+N217</f>
        <v>42.4</v>
      </c>
      <c r="L217" s="134">
        <v>7</v>
      </c>
      <c r="M217" s="135">
        <v>1.4</v>
      </c>
      <c r="N217" s="136">
        <v>35.4</v>
      </c>
      <c r="O217" s="299">
        <v>0</v>
      </c>
      <c r="P217" s="300">
        <v>0</v>
      </c>
      <c r="Q217" s="64"/>
      <c r="R217" s="50"/>
      <c r="S217" s="51"/>
      <c r="T217" s="27"/>
      <c r="U217" s="107"/>
      <c r="V217" s="113"/>
      <c r="W217" s="113"/>
      <c r="X217" s="113"/>
      <c r="Y217" s="113"/>
      <c r="Z217" s="113"/>
    </row>
    <row r="218" spans="1:26">
      <c r="A218" s="377"/>
      <c r="B218" s="427"/>
      <c r="C218" s="428"/>
      <c r="D218" s="559"/>
      <c r="E218" s="559"/>
      <c r="F218" s="560"/>
      <c r="G218" s="624"/>
      <c r="H218" s="569"/>
      <c r="I218" s="573"/>
      <c r="J218" s="23" t="s">
        <v>31</v>
      </c>
      <c r="K218" s="133">
        <f>L218+N218</f>
        <v>0.4</v>
      </c>
      <c r="L218" s="134">
        <v>0.4</v>
      </c>
      <c r="M218" s="135">
        <v>0.3</v>
      </c>
      <c r="N218" s="136">
        <v>0</v>
      </c>
      <c r="O218" s="303">
        <v>0</v>
      </c>
      <c r="P218" s="300">
        <v>0</v>
      </c>
      <c r="Q218" s="64"/>
      <c r="R218" s="62"/>
      <c r="S218" s="63"/>
      <c r="T218" s="29"/>
      <c r="U218" s="107"/>
      <c r="V218" s="113"/>
      <c r="W218" s="113"/>
      <c r="X218" s="113"/>
      <c r="Y218" s="113"/>
      <c r="Z218" s="113"/>
    </row>
    <row r="219" spans="1:26">
      <c r="A219" s="377"/>
      <c r="B219" s="427"/>
      <c r="C219" s="428"/>
      <c r="D219" s="559"/>
      <c r="E219" s="559"/>
      <c r="F219" s="560"/>
      <c r="G219" s="624"/>
      <c r="H219" s="569"/>
      <c r="I219" s="569"/>
      <c r="J219" s="254" t="s">
        <v>191</v>
      </c>
      <c r="K219" s="133">
        <f t="shared" ref="K219:K220" si="71">L219+N219</f>
        <v>6.3</v>
      </c>
      <c r="L219" s="328">
        <v>0</v>
      </c>
      <c r="M219" s="255">
        <v>0</v>
      </c>
      <c r="N219" s="256">
        <v>6.3</v>
      </c>
      <c r="O219" s="305">
        <v>0</v>
      </c>
      <c r="P219" s="306">
        <v>0</v>
      </c>
      <c r="Q219" s="120"/>
      <c r="R219" s="62"/>
      <c r="S219" s="63"/>
      <c r="T219" s="29"/>
      <c r="U219" s="107"/>
      <c r="V219" s="113"/>
      <c r="W219" s="113"/>
      <c r="X219" s="113"/>
      <c r="Y219" s="113"/>
      <c r="Z219" s="113"/>
    </row>
    <row r="220" spans="1:26">
      <c r="A220" s="377"/>
      <c r="B220" s="427"/>
      <c r="C220" s="428"/>
      <c r="D220" s="559"/>
      <c r="E220" s="559"/>
      <c r="F220" s="560"/>
      <c r="G220" s="624"/>
      <c r="H220" s="569"/>
      <c r="I220" s="569"/>
      <c r="J220" s="254" t="s">
        <v>44</v>
      </c>
      <c r="K220" s="133">
        <f t="shared" si="71"/>
        <v>0</v>
      </c>
      <c r="L220" s="328">
        <v>0</v>
      </c>
      <c r="M220" s="255">
        <v>0</v>
      </c>
      <c r="N220" s="256">
        <v>0</v>
      </c>
      <c r="O220" s="305">
        <v>0</v>
      </c>
      <c r="P220" s="306">
        <v>0</v>
      </c>
      <c r="Q220" s="120"/>
      <c r="R220" s="62"/>
      <c r="S220" s="63"/>
      <c r="T220" s="29"/>
      <c r="U220" s="107"/>
      <c r="V220" s="113"/>
      <c r="W220" s="113"/>
      <c r="X220" s="113"/>
      <c r="Y220" s="113"/>
      <c r="Z220" s="113"/>
    </row>
    <row r="221" spans="1:26" ht="10.95" customHeight="1" thickBot="1">
      <c r="A221" s="380"/>
      <c r="B221" s="404"/>
      <c r="C221" s="399"/>
      <c r="D221" s="562"/>
      <c r="E221" s="562"/>
      <c r="F221" s="563"/>
      <c r="G221" s="625"/>
      <c r="H221" s="570"/>
      <c r="I221" s="570"/>
      <c r="J221" s="30" t="s">
        <v>10</v>
      </c>
      <c r="K221" s="127">
        <f>SUM(K216:K220)</f>
        <v>49.099999999999994</v>
      </c>
      <c r="L221" s="127">
        <f t="shared" ref="L221:P221" si="72">SUM(L216:L220)</f>
        <v>7.4</v>
      </c>
      <c r="M221" s="127">
        <f t="shared" si="72"/>
        <v>1.7</v>
      </c>
      <c r="N221" s="127">
        <f t="shared" si="72"/>
        <v>41.699999999999996</v>
      </c>
      <c r="O221" s="164">
        <f t="shared" si="72"/>
        <v>0</v>
      </c>
      <c r="P221" s="132">
        <f t="shared" si="72"/>
        <v>0</v>
      </c>
      <c r="Q221" s="65"/>
      <c r="R221" s="54"/>
      <c r="S221" s="55"/>
      <c r="T221" s="34"/>
      <c r="U221" s="107"/>
      <c r="V221" s="113"/>
      <c r="W221" s="113"/>
      <c r="X221" s="113"/>
      <c r="Y221" s="113"/>
      <c r="Z221" s="113"/>
    </row>
    <row r="222" spans="1:26" ht="13.2" customHeight="1">
      <c r="A222" s="377"/>
      <c r="B222" s="626"/>
      <c r="C222" s="581"/>
      <c r="D222" s="555"/>
      <c r="E222" s="556"/>
      <c r="F222" s="557"/>
      <c r="G222" s="564" t="s">
        <v>151</v>
      </c>
      <c r="H222" s="571" t="s">
        <v>174</v>
      </c>
      <c r="I222" s="571" t="s">
        <v>175</v>
      </c>
      <c r="J222" s="116" t="s">
        <v>58</v>
      </c>
      <c r="K222" s="144">
        <f>L222+N222</f>
        <v>0</v>
      </c>
      <c r="L222" s="138">
        <v>0</v>
      </c>
      <c r="M222" s="145">
        <v>0</v>
      </c>
      <c r="N222" s="140">
        <v>0</v>
      </c>
      <c r="O222" s="297">
        <v>0</v>
      </c>
      <c r="P222" s="298">
        <v>0</v>
      </c>
      <c r="Q222" s="64" t="s">
        <v>61</v>
      </c>
      <c r="R222" s="46"/>
      <c r="S222" s="47" t="s">
        <v>33</v>
      </c>
      <c r="T222" s="22"/>
      <c r="U222" s="107"/>
      <c r="V222" s="113"/>
      <c r="W222" s="113"/>
      <c r="X222" s="113"/>
      <c r="Y222" s="113"/>
      <c r="Z222" s="113"/>
    </row>
    <row r="223" spans="1:26">
      <c r="A223" s="377"/>
      <c r="B223" s="627"/>
      <c r="C223" s="553"/>
      <c r="D223" s="558"/>
      <c r="E223" s="559"/>
      <c r="F223" s="560"/>
      <c r="G223" s="565"/>
      <c r="H223" s="577"/>
      <c r="I223" s="572"/>
      <c r="J223" s="23" t="s">
        <v>51</v>
      </c>
      <c r="K223" s="133">
        <f>L223+N223</f>
        <v>20.3</v>
      </c>
      <c r="L223" s="134">
        <v>20.3</v>
      </c>
      <c r="M223" s="135">
        <v>6</v>
      </c>
      <c r="N223" s="136">
        <v>0</v>
      </c>
      <c r="O223" s="299">
        <v>7.94</v>
      </c>
      <c r="P223" s="300">
        <v>0</v>
      </c>
      <c r="Q223" s="64"/>
      <c r="R223" s="50"/>
      <c r="S223" s="51"/>
      <c r="T223" s="27"/>
      <c r="U223" s="107"/>
      <c r="V223" s="113"/>
      <c r="W223" s="113"/>
      <c r="X223" s="113"/>
      <c r="Y223" s="113"/>
      <c r="Z223" s="113"/>
    </row>
    <row r="224" spans="1:26" ht="10.95" customHeight="1">
      <c r="A224" s="377"/>
      <c r="B224" s="627"/>
      <c r="C224" s="553"/>
      <c r="D224" s="558"/>
      <c r="E224" s="559"/>
      <c r="F224" s="560"/>
      <c r="G224" s="565"/>
      <c r="H224" s="569"/>
      <c r="I224" s="573"/>
      <c r="J224" s="23" t="s">
        <v>31</v>
      </c>
      <c r="K224" s="133">
        <f>L224+N224</f>
        <v>0</v>
      </c>
      <c r="L224" s="134">
        <v>0</v>
      </c>
      <c r="M224" s="135">
        <v>0</v>
      </c>
      <c r="N224" s="136">
        <v>0</v>
      </c>
      <c r="O224" s="303">
        <v>0.64</v>
      </c>
      <c r="P224" s="300">
        <v>0</v>
      </c>
      <c r="Q224" s="64"/>
      <c r="R224" s="62"/>
      <c r="S224" s="63"/>
      <c r="T224" s="29"/>
      <c r="U224" s="107"/>
      <c r="V224" s="113"/>
      <c r="W224" s="113"/>
      <c r="X224" s="113"/>
      <c r="Y224" s="113"/>
      <c r="Z224" s="113"/>
    </row>
    <row r="225" spans="1:26">
      <c r="A225" s="377"/>
      <c r="B225" s="627"/>
      <c r="C225" s="553"/>
      <c r="D225" s="558"/>
      <c r="E225" s="559"/>
      <c r="F225" s="560"/>
      <c r="G225" s="565"/>
      <c r="H225" s="569"/>
      <c r="I225" s="569"/>
      <c r="J225" s="254" t="s">
        <v>191</v>
      </c>
      <c r="K225" s="133">
        <f t="shared" ref="K225:K226" si="73">L225+N225</f>
        <v>1.7</v>
      </c>
      <c r="L225" s="328">
        <v>1.7</v>
      </c>
      <c r="M225" s="255">
        <v>0</v>
      </c>
      <c r="N225" s="256">
        <v>0</v>
      </c>
      <c r="O225" s="305">
        <v>0</v>
      </c>
      <c r="P225" s="306">
        <v>0</v>
      </c>
      <c r="Q225" s="120"/>
      <c r="R225" s="62"/>
      <c r="S225" s="63"/>
      <c r="T225" s="29"/>
      <c r="U225" s="107"/>
      <c r="V225" s="113"/>
      <c r="W225" s="113"/>
      <c r="X225" s="113"/>
      <c r="Y225" s="113"/>
      <c r="Z225" s="113"/>
    </row>
    <row r="226" spans="1:26">
      <c r="A226" s="377"/>
      <c r="B226" s="627"/>
      <c r="C226" s="553"/>
      <c r="D226" s="558"/>
      <c r="E226" s="559"/>
      <c r="F226" s="560"/>
      <c r="G226" s="565"/>
      <c r="H226" s="569"/>
      <c r="I226" s="569"/>
      <c r="J226" s="254" t="s">
        <v>44</v>
      </c>
      <c r="K226" s="133">
        <f t="shared" si="73"/>
        <v>0</v>
      </c>
      <c r="L226" s="328">
        <v>0</v>
      </c>
      <c r="M226" s="255">
        <v>0</v>
      </c>
      <c r="N226" s="256">
        <v>0</v>
      </c>
      <c r="O226" s="305">
        <v>0</v>
      </c>
      <c r="P226" s="306">
        <v>0</v>
      </c>
      <c r="Q226" s="120"/>
      <c r="R226" s="62"/>
      <c r="S226" s="63"/>
      <c r="T226" s="29"/>
      <c r="U226" s="107"/>
      <c r="V226" s="113"/>
      <c r="W226" s="113"/>
      <c r="X226" s="113"/>
      <c r="Y226" s="113"/>
      <c r="Z226" s="113"/>
    </row>
    <row r="227" spans="1:26" ht="13.8" thickBot="1">
      <c r="A227" s="380"/>
      <c r="B227" s="628"/>
      <c r="C227" s="554"/>
      <c r="D227" s="561"/>
      <c r="E227" s="562"/>
      <c r="F227" s="563"/>
      <c r="G227" s="566"/>
      <c r="H227" s="570"/>
      <c r="I227" s="570"/>
      <c r="J227" s="30" t="s">
        <v>10</v>
      </c>
      <c r="K227" s="127">
        <f>SUM(K222:K226)</f>
        <v>22</v>
      </c>
      <c r="L227" s="127">
        <f t="shared" ref="L227:P227" si="74">SUM(L222:L226)</f>
        <v>22</v>
      </c>
      <c r="M227" s="127">
        <f t="shared" si="74"/>
        <v>6</v>
      </c>
      <c r="N227" s="127">
        <f t="shared" si="74"/>
        <v>0</v>
      </c>
      <c r="O227" s="164">
        <f t="shared" si="74"/>
        <v>8.58</v>
      </c>
      <c r="P227" s="132">
        <f t="shared" si="74"/>
        <v>0</v>
      </c>
      <c r="Q227" s="65"/>
      <c r="R227" s="54"/>
      <c r="S227" s="55"/>
      <c r="T227" s="34"/>
      <c r="U227" s="107"/>
      <c r="V227" s="113"/>
      <c r="W227" s="113"/>
      <c r="X227" s="113"/>
      <c r="Y227" s="113"/>
      <c r="Z227" s="113"/>
    </row>
    <row r="228" spans="1:26">
      <c r="A228" s="379"/>
      <c r="B228" s="549"/>
      <c r="C228" s="617"/>
      <c r="D228" s="556"/>
      <c r="E228" s="556"/>
      <c r="F228" s="557"/>
      <c r="G228" s="620" t="s">
        <v>207</v>
      </c>
      <c r="H228" s="571" t="s">
        <v>32</v>
      </c>
      <c r="I228" s="571" t="s">
        <v>165</v>
      </c>
      <c r="J228" s="116" t="s">
        <v>58</v>
      </c>
      <c r="K228" s="144">
        <f>L228+N228</f>
        <v>0</v>
      </c>
      <c r="L228" s="138">
        <v>0</v>
      </c>
      <c r="M228" s="434">
        <v>0</v>
      </c>
      <c r="N228" s="140">
        <v>0</v>
      </c>
      <c r="O228" s="297">
        <v>0</v>
      </c>
      <c r="P228" s="298">
        <v>0</v>
      </c>
      <c r="Q228" s="64" t="s">
        <v>61</v>
      </c>
      <c r="R228" s="280"/>
      <c r="S228" s="47" t="s">
        <v>33</v>
      </c>
      <c r="T228" s="22"/>
      <c r="U228" s="107"/>
      <c r="V228" s="113"/>
      <c r="W228" s="113"/>
      <c r="X228" s="113"/>
      <c r="Y228" s="113"/>
      <c r="Z228" s="113"/>
    </row>
    <row r="229" spans="1:26" ht="12" customHeight="1">
      <c r="A229" s="377"/>
      <c r="B229" s="550"/>
      <c r="C229" s="618"/>
      <c r="D229" s="559"/>
      <c r="E229" s="559"/>
      <c r="F229" s="560"/>
      <c r="G229" s="621"/>
      <c r="H229" s="577"/>
      <c r="I229" s="572"/>
      <c r="J229" s="23" t="s">
        <v>51</v>
      </c>
      <c r="K229" s="133">
        <f>L229+N229</f>
        <v>6.3</v>
      </c>
      <c r="L229" s="134">
        <v>6.3</v>
      </c>
      <c r="M229" s="135">
        <v>1.2</v>
      </c>
      <c r="N229" s="136">
        <v>0</v>
      </c>
      <c r="O229" s="299">
        <v>32</v>
      </c>
      <c r="P229" s="300">
        <v>0</v>
      </c>
      <c r="Q229" s="64"/>
      <c r="R229" s="50"/>
      <c r="S229" s="51"/>
      <c r="T229" s="27"/>
      <c r="U229" s="107"/>
      <c r="V229" s="113"/>
      <c r="W229" s="113"/>
      <c r="X229" s="113"/>
      <c r="Y229" s="113"/>
      <c r="Z229" s="113"/>
    </row>
    <row r="230" spans="1:26">
      <c r="A230" s="377"/>
      <c r="B230" s="550"/>
      <c r="C230" s="618"/>
      <c r="D230" s="559"/>
      <c r="E230" s="559"/>
      <c r="F230" s="560"/>
      <c r="G230" s="621"/>
      <c r="H230" s="569"/>
      <c r="I230" s="573"/>
      <c r="J230" s="23" t="s">
        <v>31</v>
      </c>
      <c r="K230" s="133">
        <f>L230+N230</f>
        <v>0</v>
      </c>
      <c r="L230" s="134">
        <v>0</v>
      </c>
      <c r="M230" s="135">
        <v>0</v>
      </c>
      <c r="N230" s="136">
        <v>0</v>
      </c>
      <c r="O230" s="303">
        <v>16</v>
      </c>
      <c r="P230" s="300">
        <v>0</v>
      </c>
      <c r="Q230" s="64"/>
      <c r="R230" s="62"/>
      <c r="S230" s="63"/>
      <c r="T230" s="29"/>
      <c r="U230" s="107"/>
      <c r="V230" s="113"/>
      <c r="W230" s="113"/>
      <c r="X230" s="113"/>
      <c r="Y230" s="113"/>
      <c r="Z230" s="113"/>
    </row>
    <row r="231" spans="1:26" ht="10.199999999999999" customHeight="1">
      <c r="A231" s="377"/>
      <c r="B231" s="550"/>
      <c r="C231" s="618"/>
      <c r="D231" s="559"/>
      <c r="E231" s="559"/>
      <c r="F231" s="560"/>
      <c r="G231" s="621"/>
      <c r="H231" s="569"/>
      <c r="I231" s="569"/>
      <c r="J231" s="254" t="s">
        <v>191</v>
      </c>
      <c r="K231" s="133">
        <f t="shared" ref="K231:K232" si="75">L231+N231</f>
        <v>20</v>
      </c>
      <c r="L231" s="328">
        <v>16</v>
      </c>
      <c r="M231" s="255">
        <v>0</v>
      </c>
      <c r="N231" s="256">
        <v>4</v>
      </c>
      <c r="O231" s="305">
        <v>0</v>
      </c>
      <c r="P231" s="306">
        <v>0</v>
      </c>
      <c r="Q231" s="120"/>
      <c r="R231" s="62"/>
      <c r="S231" s="63"/>
      <c r="T231" s="29"/>
      <c r="U231" s="107"/>
      <c r="V231" s="113"/>
      <c r="W231" s="113"/>
      <c r="X231" s="113"/>
      <c r="Y231" s="113"/>
      <c r="Z231" s="113"/>
    </row>
    <row r="232" spans="1:26">
      <c r="A232" s="377"/>
      <c r="B232" s="550"/>
      <c r="C232" s="618"/>
      <c r="D232" s="559"/>
      <c r="E232" s="559"/>
      <c r="F232" s="560"/>
      <c r="G232" s="621"/>
      <c r="H232" s="569"/>
      <c r="I232" s="569"/>
      <c r="J232" s="254" t="s">
        <v>44</v>
      </c>
      <c r="K232" s="133">
        <f t="shared" si="75"/>
        <v>0</v>
      </c>
      <c r="L232" s="328">
        <v>0</v>
      </c>
      <c r="M232" s="255">
        <v>0</v>
      </c>
      <c r="N232" s="256">
        <v>0</v>
      </c>
      <c r="O232" s="305">
        <v>0</v>
      </c>
      <c r="P232" s="306">
        <v>0</v>
      </c>
      <c r="Q232" s="120"/>
      <c r="R232" s="62"/>
      <c r="S232" s="63"/>
      <c r="T232" s="29"/>
      <c r="U232" s="107"/>
      <c r="V232" s="113"/>
      <c r="W232" s="113"/>
      <c r="X232" s="113"/>
      <c r="Y232" s="113"/>
      <c r="Z232" s="113"/>
    </row>
    <row r="233" spans="1:26" ht="10.95" customHeight="1" thickBot="1">
      <c r="A233" s="380"/>
      <c r="B233" s="551"/>
      <c r="C233" s="619"/>
      <c r="D233" s="562"/>
      <c r="E233" s="562"/>
      <c r="F233" s="563"/>
      <c r="G233" s="622"/>
      <c r="H233" s="570"/>
      <c r="I233" s="570"/>
      <c r="J233" s="30" t="s">
        <v>10</v>
      </c>
      <c r="K233" s="127">
        <f>SUM(K228:K232)</f>
        <v>26.3</v>
      </c>
      <c r="L233" s="127">
        <f t="shared" ref="L233:P233" si="76">SUM(L228:L232)</f>
        <v>22.3</v>
      </c>
      <c r="M233" s="127">
        <f t="shared" si="76"/>
        <v>1.2</v>
      </c>
      <c r="N233" s="127">
        <f t="shared" si="76"/>
        <v>4</v>
      </c>
      <c r="O233" s="164">
        <f t="shared" si="76"/>
        <v>48</v>
      </c>
      <c r="P233" s="132">
        <f t="shared" si="76"/>
        <v>0</v>
      </c>
      <c r="Q233" s="65"/>
      <c r="R233" s="54"/>
      <c r="S233" s="55"/>
      <c r="T233" s="34"/>
      <c r="U233" s="107"/>
      <c r="V233" s="113"/>
      <c r="W233" s="113"/>
      <c r="X233" s="113"/>
      <c r="Y233" s="113"/>
      <c r="Z233" s="113"/>
    </row>
    <row r="234" spans="1:26" ht="13.2" customHeight="1">
      <c r="A234" s="379"/>
      <c r="B234" s="549"/>
      <c r="C234" s="617"/>
      <c r="D234" s="556"/>
      <c r="E234" s="556"/>
      <c r="F234" s="557"/>
      <c r="G234" s="564" t="s">
        <v>214</v>
      </c>
      <c r="H234" s="571" t="s">
        <v>32</v>
      </c>
      <c r="I234" s="571" t="s">
        <v>165</v>
      </c>
      <c r="J234" s="116" t="s">
        <v>58</v>
      </c>
      <c r="K234" s="144">
        <f>L234+N234</f>
        <v>0</v>
      </c>
      <c r="L234" s="138">
        <v>0</v>
      </c>
      <c r="M234" s="434">
        <v>0</v>
      </c>
      <c r="N234" s="140">
        <v>0</v>
      </c>
      <c r="O234" s="297">
        <v>0</v>
      </c>
      <c r="P234" s="298">
        <v>0</v>
      </c>
      <c r="Q234" s="64" t="s">
        <v>61</v>
      </c>
      <c r="R234" s="280"/>
      <c r="S234" s="47" t="s">
        <v>33</v>
      </c>
      <c r="T234" s="22"/>
      <c r="U234" s="107"/>
      <c r="V234" s="113"/>
      <c r="W234" s="113"/>
      <c r="X234" s="113"/>
      <c r="Y234" s="113"/>
      <c r="Z234" s="113"/>
    </row>
    <row r="235" spans="1:26">
      <c r="A235" s="377"/>
      <c r="B235" s="550"/>
      <c r="C235" s="618"/>
      <c r="D235" s="559"/>
      <c r="E235" s="559"/>
      <c r="F235" s="560"/>
      <c r="G235" s="565"/>
      <c r="H235" s="577"/>
      <c r="I235" s="572"/>
      <c r="J235" s="23" t="s">
        <v>51</v>
      </c>
      <c r="K235" s="133">
        <f>L235+N235</f>
        <v>70</v>
      </c>
      <c r="L235" s="134">
        <v>70</v>
      </c>
      <c r="M235" s="135">
        <v>0</v>
      </c>
      <c r="N235" s="136">
        <v>0</v>
      </c>
      <c r="O235" s="299">
        <v>140</v>
      </c>
      <c r="P235" s="300">
        <v>0</v>
      </c>
      <c r="Q235" s="64"/>
      <c r="R235" s="50"/>
      <c r="S235" s="51"/>
      <c r="T235" s="27"/>
      <c r="U235" s="107"/>
      <c r="V235" s="113"/>
      <c r="W235" s="113"/>
      <c r="X235" s="113"/>
      <c r="Y235" s="113"/>
      <c r="Z235" s="113"/>
    </row>
    <row r="236" spans="1:26">
      <c r="A236" s="377"/>
      <c r="B236" s="550"/>
      <c r="C236" s="618"/>
      <c r="D236" s="559"/>
      <c r="E236" s="559"/>
      <c r="F236" s="560"/>
      <c r="G236" s="565"/>
      <c r="H236" s="569"/>
      <c r="I236" s="573"/>
      <c r="J236" s="23" t="s">
        <v>31</v>
      </c>
      <c r="K236" s="133">
        <f>L236+N236</f>
        <v>0</v>
      </c>
      <c r="L236" s="134">
        <v>0</v>
      </c>
      <c r="M236" s="135">
        <v>0</v>
      </c>
      <c r="N236" s="136">
        <v>0</v>
      </c>
      <c r="O236" s="303">
        <v>26</v>
      </c>
      <c r="P236" s="300">
        <v>0</v>
      </c>
      <c r="Q236" s="64"/>
      <c r="R236" s="62"/>
      <c r="S236" s="63"/>
      <c r="T236" s="29"/>
      <c r="U236" s="107"/>
      <c r="V236" s="113"/>
      <c r="W236" s="113"/>
      <c r="X236" s="113"/>
      <c r="Y236" s="113"/>
      <c r="Z236" s="113"/>
    </row>
    <row r="237" spans="1:26">
      <c r="A237" s="377"/>
      <c r="B237" s="550"/>
      <c r="C237" s="618"/>
      <c r="D237" s="559"/>
      <c r="E237" s="559"/>
      <c r="F237" s="560"/>
      <c r="G237" s="565"/>
      <c r="H237" s="569"/>
      <c r="I237" s="569"/>
      <c r="J237" s="254" t="s">
        <v>191</v>
      </c>
      <c r="K237" s="133">
        <f t="shared" ref="K237:K238" si="77">L237+N237</f>
        <v>14</v>
      </c>
      <c r="L237" s="328">
        <v>14</v>
      </c>
      <c r="M237" s="255">
        <v>0</v>
      </c>
      <c r="N237" s="256">
        <v>0</v>
      </c>
      <c r="O237" s="305">
        <v>0</v>
      </c>
      <c r="P237" s="306">
        <v>0</v>
      </c>
      <c r="Q237" s="120"/>
      <c r="R237" s="62"/>
      <c r="S237" s="63"/>
      <c r="T237" s="29"/>
      <c r="U237" s="107"/>
      <c r="V237" s="113"/>
      <c r="W237" s="113"/>
      <c r="X237" s="113"/>
      <c r="Y237" s="113"/>
      <c r="Z237" s="113"/>
    </row>
    <row r="238" spans="1:26">
      <c r="A238" s="377"/>
      <c r="B238" s="550"/>
      <c r="C238" s="618"/>
      <c r="D238" s="559"/>
      <c r="E238" s="559"/>
      <c r="F238" s="560"/>
      <c r="G238" s="565"/>
      <c r="H238" s="569"/>
      <c r="I238" s="569"/>
      <c r="J238" s="254" t="s">
        <v>44</v>
      </c>
      <c r="K238" s="133">
        <f t="shared" si="77"/>
        <v>0</v>
      </c>
      <c r="L238" s="328">
        <v>0</v>
      </c>
      <c r="M238" s="255">
        <v>0</v>
      </c>
      <c r="N238" s="256">
        <v>0</v>
      </c>
      <c r="O238" s="305">
        <v>0</v>
      </c>
      <c r="P238" s="306">
        <v>0</v>
      </c>
      <c r="Q238" s="120"/>
      <c r="R238" s="62"/>
      <c r="S238" s="63"/>
      <c r="T238" s="29"/>
      <c r="U238" s="107"/>
      <c r="V238" s="113"/>
      <c r="W238" s="113"/>
      <c r="X238" s="113"/>
      <c r="Y238" s="113"/>
      <c r="Z238" s="113"/>
    </row>
    <row r="239" spans="1:26" ht="28.95" customHeight="1" thickBot="1">
      <c r="A239" s="380"/>
      <c r="B239" s="551"/>
      <c r="C239" s="619"/>
      <c r="D239" s="562"/>
      <c r="E239" s="562"/>
      <c r="F239" s="563"/>
      <c r="G239" s="566"/>
      <c r="H239" s="570"/>
      <c r="I239" s="570"/>
      <c r="J239" s="30" t="s">
        <v>10</v>
      </c>
      <c r="K239" s="127">
        <f>SUM(K234:K238)</f>
        <v>84</v>
      </c>
      <c r="L239" s="127">
        <f>SUM(L234:L238)</f>
        <v>84</v>
      </c>
      <c r="M239" s="127">
        <f t="shared" ref="M239:P239" si="78">SUM(M234:M238)</f>
        <v>0</v>
      </c>
      <c r="N239" s="127">
        <f t="shared" si="78"/>
        <v>0</v>
      </c>
      <c r="O239" s="164">
        <f t="shared" si="78"/>
        <v>166</v>
      </c>
      <c r="P239" s="132">
        <f t="shared" si="78"/>
        <v>0</v>
      </c>
      <c r="Q239" s="65"/>
      <c r="R239" s="54"/>
      <c r="S239" s="55"/>
      <c r="T239" s="34"/>
      <c r="U239" s="107"/>
      <c r="V239" s="113"/>
      <c r="W239" s="113"/>
      <c r="X239" s="113"/>
      <c r="Y239" s="113"/>
      <c r="Z239" s="113"/>
    </row>
    <row r="240" spans="1:26" s="111" customFormat="1" ht="13.95" customHeight="1">
      <c r="A240" s="379"/>
      <c r="B240" s="662"/>
      <c r="C240" s="665"/>
      <c r="D240" s="511"/>
      <c r="E240" s="511"/>
      <c r="F240" s="512"/>
      <c r="G240" s="519" t="s">
        <v>217</v>
      </c>
      <c r="H240" s="522" t="s">
        <v>32</v>
      </c>
      <c r="I240" s="525" t="s">
        <v>205</v>
      </c>
      <c r="J240" s="116" t="s">
        <v>58</v>
      </c>
      <c r="K240" s="225">
        <f>L240+N240</f>
        <v>0</v>
      </c>
      <c r="L240" s="126">
        <v>0</v>
      </c>
      <c r="M240" s="438">
        <v>0</v>
      </c>
      <c r="N240" s="123">
        <v>0</v>
      </c>
      <c r="O240" s="330">
        <v>0</v>
      </c>
      <c r="P240" s="330">
        <v>0</v>
      </c>
      <c r="Q240" s="668" t="s">
        <v>61</v>
      </c>
      <c r="R240" s="441"/>
      <c r="S240" s="442"/>
      <c r="T240" s="443" t="s">
        <v>33</v>
      </c>
      <c r="U240" s="107"/>
      <c r="V240" s="113"/>
      <c r="W240" s="113"/>
      <c r="X240" s="113"/>
      <c r="Y240" s="113"/>
      <c r="Z240" s="113"/>
    </row>
    <row r="241" spans="1:26" s="111" customFormat="1">
      <c r="A241" s="377"/>
      <c r="B241" s="663"/>
      <c r="C241" s="666"/>
      <c r="D241" s="514"/>
      <c r="E241" s="514"/>
      <c r="F241" s="515"/>
      <c r="G241" s="520"/>
      <c r="H241" s="523"/>
      <c r="I241" s="526"/>
      <c r="J241" s="23" t="s">
        <v>51</v>
      </c>
      <c r="K241" s="229">
        <f t="shared" ref="K241:K242" si="79">L241+N241</f>
        <v>0</v>
      </c>
      <c r="L241" s="232">
        <v>0</v>
      </c>
      <c r="M241" s="439">
        <v>0</v>
      </c>
      <c r="N241" s="244">
        <v>0</v>
      </c>
      <c r="O241" s="331">
        <v>0</v>
      </c>
      <c r="P241" s="331">
        <v>0</v>
      </c>
      <c r="Q241" s="648"/>
      <c r="R241" s="444"/>
      <c r="S241" s="444"/>
      <c r="T241" s="445"/>
      <c r="U241" s="107"/>
      <c r="V241" s="113"/>
      <c r="W241" s="113"/>
      <c r="X241" s="113"/>
      <c r="Y241" s="113"/>
      <c r="Z241" s="113"/>
    </row>
    <row r="242" spans="1:26" s="111" customFormat="1">
      <c r="A242" s="377"/>
      <c r="B242" s="663"/>
      <c r="C242" s="666"/>
      <c r="D242" s="514"/>
      <c r="E242" s="514"/>
      <c r="F242" s="515"/>
      <c r="G242" s="520"/>
      <c r="H242" s="523"/>
      <c r="I242" s="526"/>
      <c r="J242" s="23" t="s">
        <v>31</v>
      </c>
      <c r="K242" s="231">
        <f t="shared" si="79"/>
        <v>0</v>
      </c>
      <c r="L242" s="232">
        <v>0</v>
      </c>
      <c r="M242" s="439">
        <v>0</v>
      </c>
      <c r="N242" s="244">
        <v>0</v>
      </c>
      <c r="O242" s="331">
        <v>0</v>
      </c>
      <c r="P242" s="331">
        <v>0</v>
      </c>
      <c r="Q242" s="446"/>
      <c r="R242" s="447"/>
      <c r="S242" s="447"/>
      <c r="T242" s="448"/>
      <c r="U242" s="107"/>
      <c r="V242" s="113"/>
      <c r="W242" s="113"/>
      <c r="X242" s="113"/>
      <c r="Y242" s="113"/>
      <c r="Z242" s="113"/>
    </row>
    <row r="243" spans="1:26" s="111" customFormat="1">
      <c r="A243" s="377"/>
      <c r="B243" s="663"/>
      <c r="C243" s="666"/>
      <c r="D243" s="514"/>
      <c r="E243" s="514"/>
      <c r="F243" s="515"/>
      <c r="G243" s="520"/>
      <c r="H243" s="523"/>
      <c r="I243" s="526"/>
      <c r="J243" s="23" t="s">
        <v>191</v>
      </c>
      <c r="K243" s="274">
        <f>L243+N243</f>
        <v>70.010000000000005</v>
      </c>
      <c r="L243" s="232">
        <v>0</v>
      </c>
      <c r="M243" s="439">
        <v>0</v>
      </c>
      <c r="N243" s="275">
        <v>70.010000000000005</v>
      </c>
      <c r="O243" s="331">
        <v>0</v>
      </c>
      <c r="P243" s="331">
        <v>0</v>
      </c>
      <c r="Q243" s="367"/>
      <c r="R243" s="376"/>
      <c r="S243" s="376"/>
      <c r="T243" s="109"/>
      <c r="U243" s="107"/>
      <c r="V243" s="113"/>
      <c r="W243" s="113"/>
      <c r="X243" s="113"/>
      <c r="Y243" s="113"/>
      <c r="Z243" s="113"/>
    </row>
    <row r="244" spans="1:26" s="111" customFormat="1">
      <c r="A244" s="377"/>
      <c r="B244" s="663"/>
      <c r="C244" s="666"/>
      <c r="D244" s="514"/>
      <c r="E244" s="514"/>
      <c r="F244" s="515"/>
      <c r="G244" s="520"/>
      <c r="H244" s="523"/>
      <c r="I244" s="526"/>
      <c r="J244" s="10" t="s">
        <v>44</v>
      </c>
      <c r="K244" s="231">
        <f t="shared" ref="K244:K245" si="80">L244+N244</f>
        <v>0</v>
      </c>
      <c r="L244" s="227">
        <v>0</v>
      </c>
      <c r="M244" s="440">
        <v>0</v>
      </c>
      <c r="N244" s="273">
        <v>0</v>
      </c>
      <c r="O244" s="332">
        <v>0</v>
      </c>
      <c r="P244" s="332">
        <v>0</v>
      </c>
      <c r="Q244" s="279"/>
      <c r="R244" s="376"/>
      <c r="S244" s="376"/>
      <c r="T244" s="109"/>
      <c r="U244" s="107"/>
      <c r="V244" s="113"/>
      <c r="W244" s="113"/>
      <c r="X244" s="113"/>
      <c r="Y244" s="113"/>
      <c r="Z244" s="113"/>
    </row>
    <row r="245" spans="1:26" s="111" customFormat="1" ht="13.8" thickBot="1">
      <c r="A245" s="380"/>
      <c r="B245" s="664"/>
      <c r="C245" s="667"/>
      <c r="D245" s="517"/>
      <c r="E245" s="517"/>
      <c r="F245" s="518"/>
      <c r="G245" s="521"/>
      <c r="H245" s="524"/>
      <c r="I245" s="524"/>
      <c r="J245" s="271" t="s">
        <v>10</v>
      </c>
      <c r="K245" s="449">
        <f t="shared" si="80"/>
        <v>70.010000000000005</v>
      </c>
      <c r="L245" s="118">
        <f t="shared" ref="L245:P245" si="81">SUM(L240:L244)</f>
        <v>0</v>
      </c>
      <c r="M245" s="118">
        <f t="shared" si="81"/>
        <v>0</v>
      </c>
      <c r="N245" s="11">
        <f t="shared" si="81"/>
        <v>70.010000000000005</v>
      </c>
      <c r="O245" s="119">
        <f t="shared" si="81"/>
        <v>0</v>
      </c>
      <c r="P245" s="119">
        <f t="shared" si="81"/>
        <v>0</v>
      </c>
      <c r="Q245" s="295"/>
      <c r="R245" s="242"/>
      <c r="S245" s="242"/>
      <c r="T245" s="243"/>
      <c r="U245" s="107"/>
      <c r="V245" s="113"/>
      <c r="W245" s="113"/>
      <c r="X245" s="113"/>
      <c r="Y245" s="113"/>
      <c r="Z245" s="113"/>
    </row>
    <row r="246" spans="1:26" ht="17.399999999999999" customHeight="1" thickBot="1">
      <c r="A246" s="378" t="s">
        <v>9</v>
      </c>
      <c r="B246" s="371" t="s">
        <v>11</v>
      </c>
      <c r="C246" s="488" t="s">
        <v>95</v>
      </c>
      <c r="D246" s="489"/>
      <c r="E246" s="489"/>
      <c r="F246" s="489"/>
      <c r="G246" s="490"/>
      <c r="H246" s="490"/>
      <c r="I246" s="490"/>
      <c r="J246" s="491"/>
      <c r="K246" s="157">
        <f>K82+K88+K94+K100+K106+K112+K118+K122+K128+K162+K132+K138+K144+K156+K167+K173+K179+K185+K191+K197+K227+K203+K215+K209+K150+K221+K233+K239+K245</f>
        <v>12268.41</v>
      </c>
      <c r="L246" s="157">
        <f t="shared" ref="L246:P246" si="82">L82+L88+L94+L100+L106+L112+L118+L122+L128+L162+L132+L138+L144+L156+L167+L173+L179+L185+L191+L197+L227+L203+L215+L209+L150+L221+L233+L239+L245</f>
        <v>2315</v>
      </c>
      <c r="M246" s="157">
        <f t="shared" si="82"/>
        <v>69</v>
      </c>
      <c r="N246" s="157">
        <f t="shared" si="82"/>
        <v>9953.4100000000017</v>
      </c>
      <c r="O246" s="157">
        <f t="shared" si="82"/>
        <v>7238.08</v>
      </c>
      <c r="P246" s="157">
        <f t="shared" si="82"/>
        <v>2465</v>
      </c>
      <c r="Q246" s="67"/>
      <c r="R246" s="97"/>
      <c r="S246" s="97"/>
      <c r="T246" s="98"/>
      <c r="U246" s="113"/>
      <c r="V246" s="113"/>
      <c r="W246" s="113"/>
      <c r="X246" s="113"/>
      <c r="Y246" s="113"/>
      <c r="Z246" s="113"/>
    </row>
    <row r="247" spans="1:26" ht="13.8" thickBot="1">
      <c r="A247" s="379" t="s">
        <v>9</v>
      </c>
      <c r="B247" s="527" t="s">
        <v>45</v>
      </c>
      <c r="C247" s="527"/>
      <c r="D247" s="527"/>
      <c r="E247" s="527"/>
      <c r="F247" s="527"/>
      <c r="G247" s="527"/>
      <c r="H247" s="527"/>
      <c r="I247" s="527"/>
      <c r="J247" s="528"/>
      <c r="K247" s="171">
        <f>K246+K69</f>
        <v>19270.89</v>
      </c>
      <c r="L247" s="171">
        <f t="shared" ref="L247:P247" si="83">L246+L69</f>
        <v>2344.1</v>
      </c>
      <c r="M247" s="171">
        <f t="shared" si="83"/>
        <v>86.4</v>
      </c>
      <c r="N247" s="171">
        <f t="shared" si="83"/>
        <v>16926.79</v>
      </c>
      <c r="O247" s="171">
        <f t="shared" si="83"/>
        <v>7872.33</v>
      </c>
      <c r="P247" s="171">
        <f t="shared" si="83"/>
        <v>2846.05</v>
      </c>
      <c r="Q247" s="77"/>
      <c r="R247" s="77"/>
      <c r="S247" s="77"/>
      <c r="T247" s="78"/>
      <c r="U247" s="113"/>
      <c r="V247" s="113"/>
      <c r="W247" s="113"/>
      <c r="X247" s="113"/>
      <c r="Y247" s="113"/>
      <c r="Z247" s="113"/>
    </row>
    <row r="248" spans="1:26" ht="13.8" thickBot="1">
      <c r="A248" s="377" t="s">
        <v>11</v>
      </c>
      <c r="B248" s="612" t="s">
        <v>94</v>
      </c>
      <c r="C248" s="612"/>
      <c r="D248" s="612"/>
      <c r="E248" s="612"/>
      <c r="F248" s="612"/>
      <c r="G248" s="612"/>
      <c r="H248" s="612"/>
      <c r="I248" s="612"/>
      <c r="J248" s="612"/>
      <c r="K248" s="612"/>
      <c r="L248" s="612"/>
      <c r="M248" s="612"/>
      <c r="N248" s="612"/>
      <c r="O248" s="612"/>
      <c r="P248" s="612"/>
      <c r="Q248" s="612"/>
      <c r="R248" s="612"/>
      <c r="S248" s="612"/>
      <c r="T248" s="613"/>
      <c r="U248" s="113"/>
      <c r="V248" s="113"/>
      <c r="W248" s="113"/>
      <c r="X248" s="113"/>
      <c r="Y248" s="113"/>
      <c r="Z248" s="113"/>
    </row>
    <row r="249" spans="1:26" ht="22.95" customHeight="1" thickBot="1">
      <c r="A249" s="378" t="s">
        <v>11</v>
      </c>
      <c r="B249" s="18" t="s">
        <v>9</v>
      </c>
      <c r="C249" s="614" t="s">
        <v>95</v>
      </c>
      <c r="D249" s="615"/>
      <c r="E249" s="615"/>
      <c r="F249" s="615"/>
      <c r="G249" s="615"/>
      <c r="H249" s="615"/>
      <c r="I249" s="615"/>
      <c r="J249" s="615"/>
      <c r="K249" s="615"/>
      <c r="L249" s="615"/>
      <c r="M249" s="615"/>
      <c r="N249" s="615"/>
      <c r="O249" s="615"/>
      <c r="P249" s="615"/>
      <c r="Q249" s="615"/>
      <c r="R249" s="615"/>
      <c r="S249" s="615"/>
      <c r="T249" s="616"/>
      <c r="U249" s="113"/>
      <c r="V249" s="113"/>
      <c r="W249" s="113"/>
      <c r="X249" s="113"/>
      <c r="Y249" s="113"/>
      <c r="Z249" s="113"/>
    </row>
    <row r="250" spans="1:26" ht="13.2" customHeight="1">
      <c r="A250" s="549" t="s">
        <v>11</v>
      </c>
      <c r="B250" s="549" t="s">
        <v>9</v>
      </c>
      <c r="C250" s="552" t="s">
        <v>9</v>
      </c>
      <c r="D250" s="555"/>
      <c r="E250" s="556"/>
      <c r="F250" s="557"/>
      <c r="G250" s="603" t="s">
        <v>96</v>
      </c>
      <c r="H250" s="567" t="s">
        <v>32</v>
      </c>
      <c r="I250" s="571" t="s">
        <v>50</v>
      </c>
      <c r="J250" s="124" t="s">
        <v>58</v>
      </c>
      <c r="K250" s="159">
        <f>L250+N250</f>
        <v>300</v>
      </c>
      <c r="L250" s="159">
        <f>L256+L262+L268+L274+L280+L286+L296+L311+L317+L327+L333+L339+L345+L292+L302+L306+L323</f>
        <v>0</v>
      </c>
      <c r="M250" s="159">
        <f t="shared" ref="M250:P251" si="84">M256+M262+M268+M274+M280+M286+M296+M311+M317+M327+M333+M339+M345+M292+M302+M306+M323</f>
        <v>0</v>
      </c>
      <c r="N250" s="159">
        <f t="shared" si="84"/>
        <v>300</v>
      </c>
      <c r="O250" s="159">
        <f t="shared" si="84"/>
        <v>288.3</v>
      </c>
      <c r="P250" s="159">
        <f t="shared" si="84"/>
        <v>288.3</v>
      </c>
      <c r="Q250" s="36"/>
      <c r="R250" s="46"/>
      <c r="S250" s="47"/>
      <c r="T250" s="22"/>
      <c r="U250" s="113"/>
      <c r="V250" s="113"/>
      <c r="W250" s="113"/>
      <c r="X250" s="113"/>
      <c r="Y250" s="113"/>
      <c r="Z250" s="113"/>
    </row>
    <row r="251" spans="1:26">
      <c r="A251" s="550"/>
      <c r="B251" s="550"/>
      <c r="C251" s="553"/>
      <c r="D251" s="558"/>
      <c r="E251" s="559"/>
      <c r="F251" s="560"/>
      <c r="G251" s="604"/>
      <c r="H251" s="568"/>
      <c r="I251" s="572"/>
      <c r="J251" s="125" t="s">
        <v>51</v>
      </c>
      <c r="K251" s="159">
        <f>L251+N251</f>
        <v>6118.9999999999991</v>
      </c>
      <c r="L251" s="159">
        <f>L257+L263+L269+L275+L281+L287+L297+L312+L318+L328+L334+L340+L346+L293+L303+L307+L324</f>
        <v>13.700000000000001</v>
      </c>
      <c r="M251" s="159">
        <f t="shared" si="84"/>
        <v>8.6</v>
      </c>
      <c r="N251" s="159">
        <f t="shared" si="84"/>
        <v>6105.2999999999993</v>
      </c>
      <c r="O251" s="159">
        <f t="shared" si="84"/>
        <v>1589.6</v>
      </c>
      <c r="P251" s="159">
        <f t="shared" si="84"/>
        <v>611</v>
      </c>
      <c r="Q251" s="64"/>
      <c r="R251" s="50"/>
      <c r="S251" s="51"/>
      <c r="T251" s="27"/>
      <c r="U251" s="113"/>
      <c r="V251" s="113"/>
      <c r="W251" s="113"/>
      <c r="X251" s="113"/>
      <c r="Y251" s="113"/>
      <c r="Z251" s="113"/>
    </row>
    <row r="252" spans="1:26">
      <c r="A252" s="550"/>
      <c r="B252" s="550"/>
      <c r="C252" s="553"/>
      <c r="D252" s="558"/>
      <c r="E252" s="559"/>
      <c r="F252" s="560"/>
      <c r="G252" s="604"/>
      <c r="H252" s="569"/>
      <c r="I252" s="573"/>
      <c r="J252" s="125" t="s">
        <v>31</v>
      </c>
      <c r="K252" s="159">
        <f>L252+N252</f>
        <v>9.1</v>
      </c>
      <c r="L252" s="180">
        <f>L258+L264+L270+L276+L282+L288+L294+L298+L304+L308+L313+L319+L325+L341+L329+L335+L347</f>
        <v>9.1</v>
      </c>
      <c r="M252" s="180">
        <f t="shared" ref="M252:P252" si="85">M258+M264+M270+M276+M282+M288+M294+M298+M304+M308+M313+M319+M325+M341+M329+M335+M347</f>
        <v>8.6</v>
      </c>
      <c r="N252" s="180">
        <f t="shared" si="85"/>
        <v>0</v>
      </c>
      <c r="O252" s="180">
        <f t="shared" si="85"/>
        <v>2649.7</v>
      </c>
      <c r="P252" s="180">
        <f t="shared" si="85"/>
        <v>380</v>
      </c>
      <c r="Q252" s="64"/>
      <c r="R252" s="62"/>
      <c r="S252" s="63"/>
      <c r="T252" s="29"/>
      <c r="U252" s="113"/>
      <c r="V252" s="113"/>
      <c r="W252" s="113"/>
      <c r="X252" s="113"/>
      <c r="Y252" s="113"/>
      <c r="Z252" s="113"/>
    </row>
    <row r="253" spans="1:26">
      <c r="A253" s="550"/>
      <c r="B253" s="550"/>
      <c r="C253" s="553"/>
      <c r="D253" s="558"/>
      <c r="E253" s="559"/>
      <c r="F253" s="560"/>
      <c r="G253" s="604"/>
      <c r="H253" s="569"/>
      <c r="I253" s="569"/>
      <c r="J253" s="267" t="s">
        <v>191</v>
      </c>
      <c r="K253" s="159">
        <f t="shared" ref="K253:K254" si="86">L253+N253</f>
        <v>565.6</v>
      </c>
      <c r="L253" s="180">
        <f>L259+L265+L271+L277+L283+L289+L299+L314+L320+L330+L336+L342+L348</f>
        <v>3.9</v>
      </c>
      <c r="M253" s="180">
        <f t="shared" ref="M253:P254" si="87">M259+M265+M271+M277+M283+M289+M299+M314+M320+M330+M336+M342+M348</f>
        <v>0</v>
      </c>
      <c r="N253" s="180">
        <f t="shared" si="87"/>
        <v>561.70000000000005</v>
      </c>
      <c r="O253" s="180">
        <f t="shared" si="87"/>
        <v>0</v>
      </c>
      <c r="P253" s="180">
        <f t="shared" si="87"/>
        <v>0</v>
      </c>
      <c r="Q253" s="64"/>
      <c r="R253" s="62"/>
      <c r="S253" s="268"/>
      <c r="T253" s="29"/>
      <c r="U253" s="113"/>
      <c r="V253" s="113"/>
      <c r="W253" s="113"/>
      <c r="X253" s="113"/>
      <c r="Y253" s="113"/>
      <c r="Z253" s="113"/>
    </row>
    <row r="254" spans="1:26">
      <c r="A254" s="550"/>
      <c r="B254" s="550"/>
      <c r="C254" s="553"/>
      <c r="D254" s="558"/>
      <c r="E254" s="559"/>
      <c r="F254" s="560"/>
      <c r="G254" s="604"/>
      <c r="H254" s="569"/>
      <c r="I254" s="569"/>
      <c r="J254" s="267" t="s">
        <v>44</v>
      </c>
      <c r="K254" s="159">
        <f t="shared" si="86"/>
        <v>0</v>
      </c>
      <c r="L254" s="184">
        <f>L260+L266+L272+L278+L284+L290+L300+L315+L321+L331+L337+L343+L349</f>
        <v>0</v>
      </c>
      <c r="M254" s="184">
        <f t="shared" si="87"/>
        <v>0</v>
      </c>
      <c r="N254" s="184">
        <f t="shared" si="87"/>
        <v>0</v>
      </c>
      <c r="O254" s="184">
        <f t="shared" si="87"/>
        <v>0</v>
      </c>
      <c r="P254" s="184">
        <f t="shared" si="87"/>
        <v>0</v>
      </c>
      <c r="Q254" s="64"/>
      <c r="R254" s="62"/>
      <c r="S254" s="268"/>
      <c r="T254" s="29"/>
      <c r="U254" s="113"/>
      <c r="V254" s="113"/>
      <c r="W254" s="113"/>
      <c r="X254" s="113"/>
      <c r="Y254" s="113"/>
      <c r="Z254" s="113"/>
    </row>
    <row r="255" spans="1:26" ht="13.8" thickBot="1">
      <c r="A255" s="551"/>
      <c r="B255" s="551"/>
      <c r="C255" s="554"/>
      <c r="D255" s="561"/>
      <c r="E255" s="562"/>
      <c r="F255" s="563"/>
      <c r="G255" s="605"/>
      <c r="H255" s="570"/>
      <c r="I255" s="570"/>
      <c r="J255" s="30" t="s">
        <v>10</v>
      </c>
      <c r="K255" s="292">
        <f>L255+N255</f>
        <v>6993.6999999999989</v>
      </c>
      <c r="L255" s="164">
        <f t="shared" ref="L255:P255" si="88">L250+L251+L252+L253+L254</f>
        <v>26.7</v>
      </c>
      <c r="M255" s="164">
        <f t="shared" si="88"/>
        <v>17.2</v>
      </c>
      <c r="N255" s="164">
        <f t="shared" si="88"/>
        <v>6966.9999999999991</v>
      </c>
      <c r="O255" s="164">
        <f t="shared" si="88"/>
        <v>4527.5999999999995</v>
      </c>
      <c r="P255" s="164">
        <f t="shared" si="88"/>
        <v>1279.3</v>
      </c>
      <c r="Q255" s="65"/>
      <c r="R255" s="54"/>
      <c r="S255" s="55"/>
      <c r="T255" s="34"/>
      <c r="U255" s="113"/>
      <c r="V255" s="113"/>
      <c r="W255" s="113"/>
      <c r="X255" s="113"/>
      <c r="Y255" s="113"/>
      <c r="Z255" s="113"/>
    </row>
    <row r="256" spans="1:26" ht="1.2" hidden="1" customHeight="1" thickBot="1">
      <c r="A256" s="549" t="s">
        <v>11</v>
      </c>
      <c r="B256" s="549"/>
      <c r="C256" s="552"/>
      <c r="D256" s="276"/>
      <c r="E256" s="276"/>
      <c r="F256" s="276"/>
      <c r="G256" s="574" t="s">
        <v>97</v>
      </c>
      <c r="H256" s="567" t="s">
        <v>32</v>
      </c>
      <c r="I256" s="571" t="s">
        <v>165</v>
      </c>
      <c r="J256" s="116" t="s">
        <v>58</v>
      </c>
      <c r="K256" s="144">
        <f>L256+N256</f>
        <v>0</v>
      </c>
      <c r="L256" s="138">
        <v>0</v>
      </c>
      <c r="M256" s="139">
        <v>0</v>
      </c>
      <c r="N256" s="140">
        <v>0</v>
      </c>
      <c r="O256" s="297">
        <v>0</v>
      </c>
      <c r="P256" s="298">
        <v>0</v>
      </c>
      <c r="Q256" s="36"/>
      <c r="R256" s="46"/>
      <c r="S256" s="47"/>
      <c r="T256" s="22"/>
      <c r="U256" s="113"/>
      <c r="V256" s="113"/>
      <c r="W256" s="113"/>
      <c r="X256" s="113"/>
      <c r="Y256" s="113"/>
      <c r="Z256" s="113"/>
    </row>
    <row r="257" spans="1:26" ht="13.95" hidden="1" customHeight="1" thickBot="1">
      <c r="A257" s="550"/>
      <c r="B257" s="550"/>
      <c r="C257" s="553"/>
      <c r="D257" s="420"/>
      <c r="E257" s="420"/>
      <c r="F257" s="420"/>
      <c r="G257" s="575"/>
      <c r="H257" s="568"/>
      <c r="I257" s="572"/>
      <c r="J257" s="23" t="s">
        <v>51</v>
      </c>
      <c r="K257" s="133">
        <f>L257+N257</f>
        <v>0</v>
      </c>
      <c r="L257" s="134">
        <v>0</v>
      </c>
      <c r="M257" s="135">
        <v>0</v>
      </c>
      <c r="N257" s="136">
        <v>0</v>
      </c>
      <c r="O257" s="299">
        <v>0</v>
      </c>
      <c r="P257" s="300">
        <v>0</v>
      </c>
      <c r="Q257" s="64"/>
      <c r="R257" s="50"/>
      <c r="S257" s="51"/>
      <c r="T257" s="27"/>
      <c r="U257" s="113"/>
      <c r="V257" s="113"/>
      <c r="W257" s="113"/>
      <c r="X257" s="113"/>
      <c r="Y257" s="113"/>
      <c r="Z257" s="113"/>
    </row>
    <row r="258" spans="1:26" ht="13.95" hidden="1" customHeight="1" thickBot="1">
      <c r="A258" s="550"/>
      <c r="B258" s="550"/>
      <c r="C258" s="553"/>
      <c r="D258" s="420"/>
      <c r="E258" s="420"/>
      <c r="F258" s="420"/>
      <c r="G258" s="575"/>
      <c r="H258" s="569"/>
      <c r="I258" s="573"/>
      <c r="J258" s="23" t="s">
        <v>31</v>
      </c>
      <c r="K258" s="133">
        <f t="shared" ref="K258:K260" si="89">L258+N258</f>
        <v>0</v>
      </c>
      <c r="L258" s="134">
        <v>0</v>
      </c>
      <c r="M258" s="135">
        <v>0</v>
      </c>
      <c r="N258" s="136">
        <v>0</v>
      </c>
      <c r="O258" s="299">
        <v>0</v>
      </c>
      <c r="P258" s="300">
        <v>0</v>
      </c>
      <c r="Q258" s="64"/>
      <c r="R258" s="62"/>
      <c r="S258" s="63"/>
      <c r="T258" s="29"/>
      <c r="U258" s="113"/>
      <c r="V258" s="113"/>
      <c r="W258" s="113"/>
      <c r="X258" s="113"/>
      <c r="Y258" s="113"/>
      <c r="Z258" s="113"/>
    </row>
    <row r="259" spans="1:26" ht="13.95" hidden="1" customHeight="1" thickBot="1">
      <c r="A259" s="550"/>
      <c r="B259" s="550"/>
      <c r="C259" s="553"/>
      <c r="D259" s="420"/>
      <c r="E259" s="420"/>
      <c r="F259" s="420"/>
      <c r="G259" s="575"/>
      <c r="H259" s="569"/>
      <c r="I259" s="569"/>
      <c r="J259" s="23" t="s">
        <v>191</v>
      </c>
      <c r="K259" s="133">
        <f t="shared" si="89"/>
        <v>0</v>
      </c>
      <c r="L259" s="134">
        <v>0</v>
      </c>
      <c r="M259" s="135">
        <v>0</v>
      </c>
      <c r="N259" s="136">
        <v>0</v>
      </c>
      <c r="O259" s="299">
        <v>0</v>
      </c>
      <c r="P259" s="300">
        <v>0</v>
      </c>
      <c r="Q259" s="64"/>
      <c r="R259" s="62"/>
      <c r="S259" s="268"/>
      <c r="T259" s="29"/>
      <c r="U259" s="113"/>
      <c r="V259" s="113"/>
      <c r="W259" s="113"/>
      <c r="X259" s="113"/>
      <c r="Y259" s="113"/>
      <c r="Z259" s="113"/>
    </row>
    <row r="260" spans="1:26" ht="13.95" hidden="1" customHeight="1" thickBot="1">
      <c r="A260" s="550"/>
      <c r="B260" s="550"/>
      <c r="C260" s="553"/>
      <c r="D260" s="420"/>
      <c r="E260" s="420"/>
      <c r="F260" s="420"/>
      <c r="G260" s="575"/>
      <c r="H260" s="569"/>
      <c r="I260" s="569"/>
      <c r="J260" s="10" t="s">
        <v>44</v>
      </c>
      <c r="K260" s="133">
        <f t="shared" si="89"/>
        <v>0</v>
      </c>
      <c r="L260" s="168">
        <v>0</v>
      </c>
      <c r="M260" s="170">
        <v>0</v>
      </c>
      <c r="N260" s="169">
        <v>0</v>
      </c>
      <c r="O260" s="301">
        <v>0</v>
      </c>
      <c r="P260" s="302">
        <v>0</v>
      </c>
      <c r="Q260" s="64"/>
      <c r="R260" s="62"/>
      <c r="S260" s="113"/>
      <c r="T260" s="29"/>
      <c r="U260" s="113"/>
      <c r="V260" s="113"/>
      <c r="W260" s="113"/>
      <c r="X260" s="113"/>
      <c r="Y260" s="113"/>
      <c r="Z260" s="113"/>
    </row>
    <row r="261" spans="1:26" ht="13.95" hidden="1" customHeight="1" thickBot="1">
      <c r="A261" s="551"/>
      <c r="B261" s="551"/>
      <c r="C261" s="554"/>
      <c r="D261" s="277"/>
      <c r="E261" s="277"/>
      <c r="F261" s="277"/>
      <c r="G261" s="576"/>
      <c r="H261" s="570"/>
      <c r="I261" s="570"/>
      <c r="J261" s="30" t="s">
        <v>10</v>
      </c>
      <c r="K261" s="127">
        <f>SUM(K256:K260)</f>
        <v>0</v>
      </c>
      <c r="L261" s="127">
        <f t="shared" ref="L261:P261" si="90">SUM(L256:L260)</f>
        <v>0</v>
      </c>
      <c r="M261" s="127">
        <f t="shared" si="90"/>
        <v>0</v>
      </c>
      <c r="N261" s="127">
        <f t="shared" si="90"/>
        <v>0</v>
      </c>
      <c r="O261" s="127">
        <f t="shared" si="90"/>
        <v>0</v>
      </c>
      <c r="P261" s="127">
        <f t="shared" si="90"/>
        <v>0</v>
      </c>
      <c r="Q261" s="65"/>
      <c r="R261" s="54"/>
      <c r="S261" s="55"/>
      <c r="T261" s="34"/>
      <c r="U261" s="113"/>
      <c r="V261" s="113"/>
      <c r="W261" s="113"/>
      <c r="X261" s="113"/>
      <c r="Y261" s="113"/>
      <c r="Z261" s="113"/>
    </row>
    <row r="262" spans="1:26" ht="13.2" customHeight="1">
      <c r="A262" s="549"/>
      <c r="B262" s="549"/>
      <c r="C262" s="552"/>
      <c r="D262" s="555"/>
      <c r="E262" s="556"/>
      <c r="F262" s="557"/>
      <c r="G262" s="564" t="s">
        <v>98</v>
      </c>
      <c r="H262" s="567" t="s">
        <v>32</v>
      </c>
      <c r="I262" s="571" t="s">
        <v>165</v>
      </c>
      <c r="J262" s="116" t="s">
        <v>58</v>
      </c>
      <c r="K262" s="144">
        <f>L262+N262</f>
        <v>0</v>
      </c>
      <c r="L262" s="138">
        <v>0</v>
      </c>
      <c r="M262" s="139">
        <v>0</v>
      </c>
      <c r="N262" s="140">
        <v>0</v>
      </c>
      <c r="O262" s="297">
        <v>0</v>
      </c>
      <c r="P262" s="298">
        <v>0</v>
      </c>
      <c r="Q262" s="372" t="s">
        <v>183</v>
      </c>
      <c r="R262" s="46" t="s">
        <v>33</v>
      </c>
      <c r="S262" s="47"/>
      <c r="T262" s="22"/>
      <c r="U262" s="113"/>
      <c r="V262" s="113"/>
      <c r="W262" s="113"/>
      <c r="X262" s="113"/>
      <c r="Y262" s="113"/>
      <c r="Z262" s="113"/>
    </row>
    <row r="263" spans="1:26">
      <c r="A263" s="550"/>
      <c r="B263" s="550"/>
      <c r="C263" s="553"/>
      <c r="D263" s="558"/>
      <c r="E263" s="559"/>
      <c r="F263" s="560"/>
      <c r="G263" s="565"/>
      <c r="H263" s="568"/>
      <c r="I263" s="572"/>
      <c r="J263" s="23" t="s">
        <v>51</v>
      </c>
      <c r="K263" s="133">
        <f>L263+N263</f>
        <v>600</v>
      </c>
      <c r="L263" s="134">
        <v>0</v>
      </c>
      <c r="M263" s="135">
        <v>0</v>
      </c>
      <c r="N263" s="136">
        <v>600</v>
      </c>
      <c r="O263" s="299">
        <v>0</v>
      </c>
      <c r="P263" s="300">
        <v>0</v>
      </c>
      <c r="Q263" s="64"/>
      <c r="R263" s="50"/>
      <c r="S263" s="51"/>
      <c r="T263" s="27"/>
      <c r="U263" s="113"/>
      <c r="V263" s="113"/>
      <c r="W263" s="113"/>
      <c r="X263" s="113"/>
      <c r="Y263" s="113"/>
      <c r="Z263" s="113"/>
    </row>
    <row r="264" spans="1:26">
      <c r="A264" s="550"/>
      <c r="B264" s="550"/>
      <c r="C264" s="553"/>
      <c r="D264" s="558"/>
      <c r="E264" s="559"/>
      <c r="F264" s="560"/>
      <c r="G264" s="565"/>
      <c r="H264" s="569"/>
      <c r="I264" s="573"/>
      <c r="J264" s="23" t="s">
        <v>31</v>
      </c>
      <c r="K264" s="133">
        <f t="shared" ref="K264:K266" si="91">L264+N264</f>
        <v>1.2</v>
      </c>
      <c r="L264" s="134">
        <v>1.2</v>
      </c>
      <c r="M264" s="135">
        <v>1.1000000000000001</v>
      </c>
      <c r="N264" s="136">
        <v>0</v>
      </c>
      <c r="O264" s="299">
        <v>0</v>
      </c>
      <c r="P264" s="300">
        <v>0</v>
      </c>
      <c r="Q264" s="64"/>
      <c r="R264" s="62"/>
      <c r="S264" s="63"/>
      <c r="T264" s="29"/>
      <c r="U264" s="113"/>
      <c r="V264" s="113"/>
      <c r="W264" s="113"/>
      <c r="X264" s="113"/>
      <c r="Y264" s="113"/>
      <c r="Z264" s="113"/>
    </row>
    <row r="265" spans="1:26">
      <c r="A265" s="550"/>
      <c r="B265" s="550"/>
      <c r="C265" s="553"/>
      <c r="D265" s="558"/>
      <c r="E265" s="559"/>
      <c r="F265" s="560"/>
      <c r="G265" s="565"/>
      <c r="H265" s="569"/>
      <c r="I265" s="569"/>
      <c r="J265" s="23" t="s">
        <v>191</v>
      </c>
      <c r="K265" s="133">
        <f t="shared" si="91"/>
        <v>253</v>
      </c>
      <c r="L265" s="134">
        <v>0</v>
      </c>
      <c r="M265" s="135">
        <v>0</v>
      </c>
      <c r="N265" s="136">
        <v>253</v>
      </c>
      <c r="O265" s="299">
        <v>0</v>
      </c>
      <c r="P265" s="300">
        <v>0</v>
      </c>
      <c r="Q265" s="120"/>
      <c r="R265" s="62"/>
      <c r="S265" s="63"/>
      <c r="T265" s="29"/>
      <c r="U265" s="113"/>
      <c r="V265" s="113"/>
      <c r="W265" s="113"/>
      <c r="X265" s="113"/>
      <c r="Y265" s="113"/>
      <c r="Z265" s="113"/>
    </row>
    <row r="266" spans="1:26">
      <c r="A266" s="550"/>
      <c r="B266" s="550"/>
      <c r="C266" s="553"/>
      <c r="D266" s="558"/>
      <c r="E266" s="559"/>
      <c r="F266" s="560"/>
      <c r="G266" s="565"/>
      <c r="H266" s="569"/>
      <c r="I266" s="569"/>
      <c r="J266" s="10" t="s">
        <v>44</v>
      </c>
      <c r="K266" s="133">
        <f t="shared" si="91"/>
        <v>0</v>
      </c>
      <c r="L266" s="168">
        <v>0</v>
      </c>
      <c r="M266" s="170">
        <v>0</v>
      </c>
      <c r="N266" s="169">
        <v>0</v>
      </c>
      <c r="O266" s="301">
        <v>0</v>
      </c>
      <c r="P266" s="302">
        <v>0</v>
      </c>
      <c r="Q266" s="120"/>
      <c r="R266" s="62"/>
      <c r="S266" s="63"/>
      <c r="T266" s="29"/>
      <c r="U266" s="113"/>
      <c r="V266" s="113"/>
      <c r="W266" s="113"/>
      <c r="X266" s="113"/>
      <c r="Y266" s="113"/>
      <c r="Z266" s="113"/>
    </row>
    <row r="267" spans="1:26" ht="13.8" thickBot="1">
      <c r="A267" s="551"/>
      <c r="B267" s="551"/>
      <c r="C267" s="554"/>
      <c r="D267" s="561"/>
      <c r="E267" s="562"/>
      <c r="F267" s="563"/>
      <c r="G267" s="566"/>
      <c r="H267" s="570"/>
      <c r="I267" s="570"/>
      <c r="J267" s="30" t="s">
        <v>10</v>
      </c>
      <c r="K267" s="127">
        <f>SUM(K262:K266)</f>
        <v>854.2</v>
      </c>
      <c r="L267" s="127">
        <f t="shared" ref="L267:P267" si="92">SUM(L262:L266)</f>
        <v>1.2</v>
      </c>
      <c r="M267" s="127">
        <f t="shared" si="92"/>
        <v>1.1000000000000001</v>
      </c>
      <c r="N267" s="127">
        <f t="shared" si="92"/>
        <v>853</v>
      </c>
      <c r="O267" s="127">
        <f t="shared" si="92"/>
        <v>0</v>
      </c>
      <c r="P267" s="127">
        <f t="shared" si="92"/>
        <v>0</v>
      </c>
      <c r="Q267" s="65"/>
      <c r="R267" s="54"/>
      <c r="S267" s="55"/>
      <c r="T267" s="34"/>
      <c r="U267" s="113"/>
      <c r="V267" s="113"/>
      <c r="W267" s="113"/>
      <c r="X267" s="113"/>
      <c r="Y267" s="113"/>
      <c r="Z267" s="113"/>
    </row>
    <row r="268" spans="1:26" ht="24" customHeight="1">
      <c r="A268" s="549"/>
      <c r="B268" s="549"/>
      <c r="C268" s="552"/>
      <c r="D268" s="555"/>
      <c r="E268" s="556"/>
      <c r="F268" s="557"/>
      <c r="G268" s="564" t="s">
        <v>99</v>
      </c>
      <c r="H268" s="567" t="s">
        <v>32</v>
      </c>
      <c r="I268" s="571" t="s">
        <v>165</v>
      </c>
      <c r="J268" s="116" t="s">
        <v>58</v>
      </c>
      <c r="K268" s="144">
        <f>L268+N268</f>
        <v>0</v>
      </c>
      <c r="L268" s="138">
        <v>0</v>
      </c>
      <c r="M268" s="139">
        <v>0</v>
      </c>
      <c r="N268" s="140">
        <v>0</v>
      </c>
      <c r="O268" s="297">
        <v>0</v>
      </c>
      <c r="P268" s="298">
        <v>0</v>
      </c>
      <c r="Q268" s="433" t="s">
        <v>184</v>
      </c>
      <c r="R268" s="46" t="s">
        <v>33</v>
      </c>
      <c r="S268" s="47"/>
      <c r="T268" s="22"/>
      <c r="U268" s="113"/>
      <c r="V268" s="113"/>
      <c r="W268" s="113"/>
      <c r="X268" s="113"/>
      <c r="Y268" s="113"/>
      <c r="Z268" s="113"/>
    </row>
    <row r="269" spans="1:26">
      <c r="A269" s="550"/>
      <c r="B269" s="550"/>
      <c r="C269" s="553"/>
      <c r="D269" s="558"/>
      <c r="E269" s="559"/>
      <c r="F269" s="560"/>
      <c r="G269" s="565"/>
      <c r="H269" s="568"/>
      <c r="I269" s="572"/>
      <c r="J269" s="23" t="s">
        <v>51</v>
      </c>
      <c r="K269" s="133">
        <f>L269+N269</f>
        <v>2579</v>
      </c>
      <c r="L269" s="134">
        <v>2</v>
      </c>
      <c r="M269" s="135">
        <v>0</v>
      </c>
      <c r="N269" s="136">
        <v>2577</v>
      </c>
      <c r="O269" s="299">
        <v>0</v>
      </c>
      <c r="P269" s="300">
        <v>0</v>
      </c>
      <c r="Q269" s="64"/>
      <c r="R269" s="50"/>
      <c r="S269" s="51"/>
      <c r="T269" s="27"/>
      <c r="U269" s="113"/>
      <c r="V269" s="113"/>
      <c r="W269" s="113"/>
      <c r="X269" s="113"/>
      <c r="Y269" s="113"/>
      <c r="Z269" s="113"/>
    </row>
    <row r="270" spans="1:26">
      <c r="A270" s="550"/>
      <c r="B270" s="550"/>
      <c r="C270" s="553"/>
      <c r="D270" s="558"/>
      <c r="E270" s="559"/>
      <c r="F270" s="560"/>
      <c r="G270" s="565"/>
      <c r="H270" s="569"/>
      <c r="I270" s="573"/>
      <c r="J270" s="23" t="s">
        <v>31</v>
      </c>
      <c r="K270" s="133">
        <f t="shared" ref="K270:K272" si="93">L270+N270</f>
        <v>2.5</v>
      </c>
      <c r="L270" s="134">
        <v>2.5</v>
      </c>
      <c r="M270" s="135">
        <v>2.4</v>
      </c>
      <c r="N270" s="136">
        <v>0</v>
      </c>
      <c r="O270" s="299">
        <v>0</v>
      </c>
      <c r="P270" s="300">
        <v>0</v>
      </c>
      <c r="Q270" s="64"/>
      <c r="R270" s="62"/>
      <c r="S270" s="63"/>
      <c r="T270" s="29"/>
      <c r="U270" s="113"/>
      <c r="V270" s="113"/>
      <c r="W270" s="113"/>
      <c r="X270" s="113"/>
      <c r="Y270" s="113"/>
      <c r="Z270" s="113"/>
    </row>
    <row r="271" spans="1:26">
      <c r="A271" s="550"/>
      <c r="B271" s="550"/>
      <c r="C271" s="553"/>
      <c r="D271" s="558"/>
      <c r="E271" s="559"/>
      <c r="F271" s="560"/>
      <c r="G271" s="565"/>
      <c r="H271" s="569"/>
      <c r="I271" s="569"/>
      <c r="J271" s="23" t="s">
        <v>191</v>
      </c>
      <c r="K271" s="133">
        <f t="shared" si="93"/>
        <v>12.1</v>
      </c>
      <c r="L271" s="134">
        <v>0</v>
      </c>
      <c r="M271" s="135">
        <v>0</v>
      </c>
      <c r="N271" s="136">
        <v>12.1</v>
      </c>
      <c r="O271" s="299">
        <v>0</v>
      </c>
      <c r="P271" s="300">
        <v>0</v>
      </c>
      <c r="Q271" s="120"/>
      <c r="R271" s="62"/>
      <c r="S271" s="63"/>
      <c r="T271" s="29"/>
      <c r="U271" s="113"/>
      <c r="V271" s="113"/>
      <c r="W271" s="113"/>
      <c r="X271" s="113"/>
      <c r="Y271" s="113"/>
      <c r="Z271" s="113"/>
    </row>
    <row r="272" spans="1:26">
      <c r="A272" s="550"/>
      <c r="B272" s="550"/>
      <c r="C272" s="553"/>
      <c r="D272" s="558"/>
      <c r="E272" s="559"/>
      <c r="F272" s="560"/>
      <c r="G272" s="565"/>
      <c r="H272" s="569"/>
      <c r="I272" s="569"/>
      <c r="J272" s="10" t="s">
        <v>44</v>
      </c>
      <c r="K272" s="133">
        <f t="shared" si="93"/>
        <v>0</v>
      </c>
      <c r="L272" s="168">
        <v>0</v>
      </c>
      <c r="M272" s="170">
        <v>0</v>
      </c>
      <c r="N272" s="169">
        <v>0</v>
      </c>
      <c r="O272" s="301">
        <v>0</v>
      </c>
      <c r="P272" s="302">
        <v>0</v>
      </c>
      <c r="Q272" s="120"/>
      <c r="R272" s="62"/>
      <c r="S272" s="63"/>
      <c r="T272" s="29"/>
      <c r="U272" s="113"/>
      <c r="V272" s="113"/>
      <c r="W272" s="113"/>
      <c r="X272" s="113"/>
      <c r="Y272" s="113"/>
      <c r="Z272" s="113"/>
    </row>
    <row r="273" spans="1:26" ht="13.8" thickBot="1">
      <c r="A273" s="551"/>
      <c r="B273" s="551"/>
      <c r="C273" s="554"/>
      <c r="D273" s="561"/>
      <c r="E273" s="562"/>
      <c r="F273" s="563"/>
      <c r="G273" s="566"/>
      <c r="H273" s="570"/>
      <c r="I273" s="570"/>
      <c r="J273" s="30" t="s">
        <v>10</v>
      </c>
      <c r="K273" s="127">
        <f>SUM(K268:K272)</f>
        <v>2593.6</v>
      </c>
      <c r="L273" s="127">
        <f t="shared" ref="L273:P273" si="94">SUM(L268:L272)</f>
        <v>4.5</v>
      </c>
      <c r="M273" s="127">
        <f t="shared" si="94"/>
        <v>2.4</v>
      </c>
      <c r="N273" s="127">
        <f t="shared" si="94"/>
        <v>2589.1</v>
      </c>
      <c r="O273" s="127">
        <f t="shared" si="94"/>
        <v>0</v>
      </c>
      <c r="P273" s="127">
        <f t="shared" si="94"/>
        <v>0</v>
      </c>
      <c r="Q273" s="65"/>
      <c r="R273" s="54"/>
      <c r="S273" s="55"/>
      <c r="T273" s="34"/>
      <c r="U273" s="113"/>
      <c r="V273" s="113"/>
      <c r="W273" s="113"/>
      <c r="X273" s="113"/>
      <c r="Y273" s="113"/>
      <c r="Z273" s="113"/>
    </row>
    <row r="274" spans="1:26" ht="13.2" customHeight="1">
      <c r="A274" s="549"/>
      <c r="B274" s="549"/>
      <c r="C274" s="552"/>
      <c r="D274" s="555"/>
      <c r="E274" s="556"/>
      <c r="F274" s="557"/>
      <c r="G274" s="564" t="s">
        <v>100</v>
      </c>
      <c r="H274" s="567" t="s">
        <v>32</v>
      </c>
      <c r="I274" s="571" t="s">
        <v>167</v>
      </c>
      <c r="J274" s="116" t="s">
        <v>58</v>
      </c>
      <c r="K274" s="144">
        <f>L274+N274</f>
        <v>0</v>
      </c>
      <c r="L274" s="138">
        <v>0</v>
      </c>
      <c r="M274" s="139">
        <v>0</v>
      </c>
      <c r="N274" s="140">
        <v>0</v>
      </c>
      <c r="O274" s="297">
        <v>288.3</v>
      </c>
      <c r="P274" s="298">
        <v>288.3</v>
      </c>
      <c r="Q274" s="372" t="s">
        <v>60</v>
      </c>
      <c r="R274" s="46" t="s">
        <v>33</v>
      </c>
      <c r="S274" s="47"/>
      <c r="T274" s="22"/>
      <c r="U274" s="113"/>
      <c r="V274" s="113"/>
      <c r="W274" s="113"/>
      <c r="X274" s="113"/>
      <c r="Y274" s="113"/>
      <c r="Z274" s="113"/>
    </row>
    <row r="275" spans="1:26">
      <c r="A275" s="550"/>
      <c r="B275" s="550"/>
      <c r="C275" s="553"/>
      <c r="D275" s="558"/>
      <c r="E275" s="559"/>
      <c r="F275" s="560"/>
      <c r="G275" s="565"/>
      <c r="H275" s="568"/>
      <c r="I275" s="572"/>
      <c r="J275" s="23" t="s">
        <v>51</v>
      </c>
      <c r="K275" s="133">
        <f>L275+N275</f>
        <v>419.3</v>
      </c>
      <c r="L275" s="134">
        <v>8.3000000000000007</v>
      </c>
      <c r="M275" s="135">
        <v>7.8</v>
      </c>
      <c r="N275" s="136">
        <v>411</v>
      </c>
      <c r="O275" s="299">
        <v>200</v>
      </c>
      <c r="P275" s="300">
        <v>611</v>
      </c>
      <c r="Q275" s="432" t="s">
        <v>61</v>
      </c>
      <c r="R275" s="282"/>
      <c r="S275" s="51"/>
      <c r="T275" s="27" t="s">
        <v>33</v>
      </c>
      <c r="U275" s="113"/>
      <c r="V275" s="113"/>
      <c r="W275" s="113"/>
      <c r="X275" s="113"/>
      <c r="Y275" s="113"/>
      <c r="Z275" s="113"/>
    </row>
    <row r="276" spans="1:26">
      <c r="A276" s="550"/>
      <c r="B276" s="550"/>
      <c r="C276" s="553"/>
      <c r="D276" s="558"/>
      <c r="E276" s="559"/>
      <c r="F276" s="560"/>
      <c r="G276" s="565"/>
      <c r="H276" s="569"/>
      <c r="I276" s="573"/>
      <c r="J276" s="23" t="s">
        <v>31</v>
      </c>
      <c r="K276" s="133">
        <f t="shared" ref="K276:K278" si="95">L276+N276</f>
        <v>1.5</v>
      </c>
      <c r="L276" s="134">
        <v>1.5</v>
      </c>
      <c r="M276" s="135">
        <v>1.4</v>
      </c>
      <c r="N276" s="136">
        <v>0</v>
      </c>
      <c r="O276" s="299">
        <v>0</v>
      </c>
      <c r="P276" s="300">
        <v>0</v>
      </c>
      <c r="Q276" s="373"/>
      <c r="R276" s="62"/>
      <c r="S276" s="63"/>
      <c r="T276" s="29"/>
      <c r="U276" s="113"/>
      <c r="V276" s="113"/>
      <c r="W276" s="113"/>
      <c r="X276" s="113"/>
      <c r="Y276" s="113"/>
      <c r="Z276" s="113"/>
    </row>
    <row r="277" spans="1:26">
      <c r="A277" s="550"/>
      <c r="B277" s="550"/>
      <c r="C277" s="553"/>
      <c r="D277" s="558"/>
      <c r="E277" s="559"/>
      <c r="F277" s="560"/>
      <c r="G277" s="565"/>
      <c r="H277" s="569"/>
      <c r="I277" s="569"/>
      <c r="J277" s="23" t="s">
        <v>191</v>
      </c>
      <c r="K277" s="133">
        <f t="shared" si="95"/>
        <v>60</v>
      </c>
      <c r="L277" s="134">
        <v>0</v>
      </c>
      <c r="M277" s="135">
        <v>0</v>
      </c>
      <c r="N277" s="136">
        <v>60</v>
      </c>
      <c r="O277" s="299">
        <v>0</v>
      </c>
      <c r="P277" s="300">
        <v>0</v>
      </c>
      <c r="Q277" s="373"/>
      <c r="R277" s="62"/>
      <c r="S277" s="63"/>
      <c r="T277" s="29"/>
      <c r="U277" s="113"/>
      <c r="V277" s="113"/>
      <c r="W277" s="113"/>
      <c r="X277" s="113"/>
      <c r="Y277" s="113"/>
      <c r="Z277" s="113"/>
    </row>
    <row r="278" spans="1:26">
      <c r="A278" s="550"/>
      <c r="B278" s="550"/>
      <c r="C278" s="553"/>
      <c r="D278" s="558"/>
      <c r="E278" s="559"/>
      <c r="F278" s="560"/>
      <c r="G278" s="565"/>
      <c r="H278" s="569"/>
      <c r="I278" s="569"/>
      <c r="J278" s="10" t="s">
        <v>44</v>
      </c>
      <c r="K278" s="133">
        <f t="shared" si="95"/>
        <v>0</v>
      </c>
      <c r="L278" s="168">
        <v>0</v>
      </c>
      <c r="M278" s="170">
        <v>0</v>
      </c>
      <c r="N278" s="169">
        <v>0</v>
      </c>
      <c r="O278" s="301">
        <v>0</v>
      </c>
      <c r="P278" s="302">
        <v>0</v>
      </c>
      <c r="Q278" s="373"/>
      <c r="R278" s="62"/>
      <c r="S278" s="63"/>
      <c r="T278" s="29"/>
      <c r="U278" s="113"/>
      <c r="V278" s="113"/>
      <c r="W278" s="113"/>
      <c r="X278" s="113"/>
      <c r="Y278" s="113"/>
      <c r="Z278" s="113"/>
    </row>
    <row r="279" spans="1:26" ht="13.8" thickBot="1">
      <c r="A279" s="551"/>
      <c r="B279" s="551"/>
      <c r="C279" s="554"/>
      <c r="D279" s="561"/>
      <c r="E279" s="562"/>
      <c r="F279" s="563"/>
      <c r="G279" s="566"/>
      <c r="H279" s="570"/>
      <c r="I279" s="570"/>
      <c r="J279" s="30" t="s">
        <v>10</v>
      </c>
      <c r="K279" s="127">
        <f>SUM(K274:K278)</f>
        <v>480.8</v>
      </c>
      <c r="L279" s="127">
        <f t="shared" ref="L279:P279" si="96">SUM(L274:L278)</f>
        <v>9.8000000000000007</v>
      </c>
      <c r="M279" s="127">
        <f t="shared" si="96"/>
        <v>9.1999999999999993</v>
      </c>
      <c r="N279" s="127">
        <f t="shared" si="96"/>
        <v>471</v>
      </c>
      <c r="O279" s="127">
        <f t="shared" si="96"/>
        <v>488.3</v>
      </c>
      <c r="P279" s="127">
        <f t="shared" si="96"/>
        <v>899.3</v>
      </c>
      <c r="Q279" s="189"/>
      <c r="R279" s="54"/>
      <c r="S279" s="55"/>
      <c r="T279" s="34"/>
      <c r="U279" s="113"/>
      <c r="V279" s="113"/>
      <c r="W279" s="113"/>
      <c r="X279" s="113"/>
      <c r="Y279" s="113"/>
      <c r="Z279" s="113"/>
    </row>
    <row r="280" spans="1:26" ht="13.2" customHeight="1">
      <c r="A280" s="549"/>
      <c r="B280" s="549"/>
      <c r="C280" s="552"/>
      <c r="D280" s="555"/>
      <c r="E280" s="556"/>
      <c r="F280" s="557"/>
      <c r="G280" s="564" t="s">
        <v>101</v>
      </c>
      <c r="H280" s="567" t="s">
        <v>32</v>
      </c>
      <c r="I280" s="571" t="s">
        <v>169</v>
      </c>
      <c r="J280" s="116" t="s">
        <v>58</v>
      </c>
      <c r="K280" s="144">
        <f>L280+N280</f>
        <v>0</v>
      </c>
      <c r="L280" s="138">
        <v>0</v>
      </c>
      <c r="M280" s="139">
        <v>0</v>
      </c>
      <c r="N280" s="140">
        <v>0</v>
      </c>
      <c r="O280" s="297">
        <v>0</v>
      </c>
      <c r="P280" s="298">
        <v>0</v>
      </c>
      <c r="Q280" s="372" t="s">
        <v>61</v>
      </c>
      <c r="R280" s="280"/>
      <c r="S280" s="47"/>
      <c r="T280" s="22"/>
      <c r="U280" s="113"/>
      <c r="V280" s="113"/>
      <c r="W280" s="113"/>
      <c r="X280" s="113"/>
      <c r="Y280" s="113"/>
      <c r="Z280" s="113"/>
    </row>
    <row r="281" spans="1:26" ht="11.4" customHeight="1">
      <c r="A281" s="550"/>
      <c r="B281" s="550"/>
      <c r="C281" s="553"/>
      <c r="D281" s="558"/>
      <c r="E281" s="559"/>
      <c r="F281" s="560"/>
      <c r="G281" s="565"/>
      <c r="H281" s="568"/>
      <c r="I281" s="572"/>
      <c r="J281" s="23" t="s">
        <v>51</v>
      </c>
      <c r="K281" s="133">
        <f>L281+N281</f>
        <v>0</v>
      </c>
      <c r="L281" s="134">
        <v>0</v>
      </c>
      <c r="M281" s="135">
        <v>0</v>
      </c>
      <c r="N281" s="136">
        <v>0</v>
      </c>
      <c r="O281" s="299">
        <v>0</v>
      </c>
      <c r="P281" s="300">
        <v>0</v>
      </c>
      <c r="Q281" s="373"/>
      <c r="R281" s="50"/>
      <c r="S281" s="51"/>
      <c r="T281" s="27"/>
      <c r="U281" s="113"/>
      <c r="V281" s="113"/>
      <c r="W281" s="113"/>
      <c r="X281" s="113"/>
      <c r="Y281" s="113"/>
      <c r="Z281" s="113"/>
    </row>
    <row r="282" spans="1:26">
      <c r="A282" s="550"/>
      <c r="B282" s="550"/>
      <c r="C282" s="553"/>
      <c r="D282" s="558"/>
      <c r="E282" s="559"/>
      <c r="F282" s="560"/>
      <c r="G282" s="565"/>
      <c r="H282" s="569"/>
      <c r="I282" s="573"/>
      <c r="J282" s="23" t="s">
        <v>31</v>
      </c>
      <c r="K282" s="133">
        <f t="shared" ref="K282:K284" si="97">L282+N282</f>
        <v>0</v>
      </c>
      <c r="L282" s="134">
        <v>0</v>
      </c>
      <c r="M282" s="135">
        <v>0</v>
      </c>
      <c r="N282" s="136">
        <v>0</v>
      </c>
      <c r="O282" s="299">
        <v>0</v>
      </c>
      <c r="P282" s="300">
        <v>0</v>
      </c>
      <c r="Q282" s="373"/>
      <c r="R282" s="62"/>
      <c r="S282" s="63"/>
      <c r="T282" s="29"/>
      <c r="U282" s="113"/>
      <c r="V282" s="113"/>
      <c r="W282" s="113"/>
      <c r="X282" s="113"/>
      <c r="Y282" s="113"/>
      <c r="Z282" s="113"/>
    </row>
    <row r="283" spans="1:26" ht="10.95" customHeight="1">
      <c r="A283" s="550"/>
      <c r="B283" s="550"/>
      <c r="C283" s="553"/>
      <c r="D283" s="558"/>
      <c r="E283" s="559"/>
      <c r="F283" s="560"/>
      <c r="G283" s="565"/>
      <c r="H283" s="569"/>
      <c r="I283" s="569"/>
      <c r="J283" s="23" t="s">
        <v>191</v>
      </c>
      <c r="K283" s="133">
        <f t="shared" si="97"/>
        <v>0</v>
      </c>
      <c r="L283" s="134">
        <v>0</v>
      </c>
      <c r="M283" s="135">
        <v>0</v>
      </c>
      <c r="N283" s="136">
        <v>0</v>
      </c>
      <c r="O283" s="299">
        <v>0</v>
      </c>
      <c r="P283" s="300">
        <v>0</v>
      </c>
      <c r="Q283" s="374"/>
      <c r="R283" s="62"/>
      <c r="S283" s="63"/>
      <c r="T283" s="29"/>
      <c r="U283" s="113"/>
      <c r="V283" s="113"/>
      <c r="W283" s="113"/>
      <c r="X283" s="113"/>
      <c r="Y283" s="113"/>
      <c r="Z283" s="113"/>
    </row>
    <row r="284" spans="1:26" ht="11.4" customHeight="1">
      <c r="A284" s="550"/>
      <c r="B284" s="550"/>
      <c r="C284" s="553"/>
      <c r="D284" s="558"/>
      <c r="E284" s="559"/>
      <c r="F284" s="560"/>
      <c r="G284" s="565"/>
      <c r="H284" s="569"/>
      <c r="I284" s="569"/>
      <c r="J284" s="10" t="s">
        <v>44</v>
      </c>
      <c r="K284" s="133">
        <f t="shared" si="97"/>
        <v>0</v>
      </c>
      <c r="L284" s="168">
        <v>0</v>
      </c>
      <c r="M284" s="170">
        <v>0</v>
      </c>
      <c r="N284" s="169">
        <v>0</v>
      </c>
      <c r="O284" s="301">
        <v>0</v>
      </c>
      <c r="P284" s="302">
        <v>0</v>
      </c>
      <c r="Q284" s="374"/>
      <c r="R284" s="62"/>
      <c r="S284" s="63"/>
      <c r="T284" s="29"/>
      <c r="U284" s="113"/>
      <c r="V284" s="113"/>
      <c r="W284" s="113"/>
      <c r="X284" s="113"/>
      <c r="Y284" s="113"/>
      <c r="Z284" s="113"/>
    </row>
    <row r="285" spans="1:26" ht="13.8" thickBot="1">
      <c r="A285" s="551"/>
      <c r="B285" s="551"/>
      <c r="C285" s="554"/>
      <c r="D285" s="561"/>
      <c r="E285" s="562"/>
      <c r="F285" s="563"/>
      <c r="G285" s="566"/>
      <c r="H285" s="570"/>
      <c r="I285" s="570"/>
      <c r="J285" s="30" t="s">
        <v>10</v>
      </c>
      <c r="K285" s="127">
        <f>SUM(K280:K284)</f>
        <v>0</v>
      </c>
      <c r="L285" s="127">
        <f t="shared" ref="L285:P285" si="98">SUM(L280:L284)</f>
        <v>0</v>
      </c>
      <c r="M285" s="127">
        <f t="shared" si="98"/>
        <v>0</v>
      </c>
      <c r="N285" s="127">
        <f t="shared" si="98"/>
        <v>0</v>
      </c>
      <c r="O285" s="127">
        <f t="shared" si="98"/>
        <v>0</v>
      </c>
      <c r="P285" s="127">
        <f t="shared" si="98"/>
        <v>0</v>
      </c>
      <c r="Q285" s="375"/>
      <c r="R285" s="54"/>
      <c r="S285" s="55"/>
      <c r="T285" s="34"/>
      <c r="U285" s="113"/>
      <c r="V285" s="113"/>
      <c r="W285" s="113"/>
      <c r="X285" s="113"/>
      <c r="Y285" s="113"/>
      <c r="Z285" s="113"/>
    </row>
    <row r="286" spans="1:26" ht="11.4" customHeight="1">
      <c r="A286" s="549"/>
      <c r="B286" s="429"/>
      <c r="C286" s="593"/>
      <c r="D286" s="555"/>
      <c r="E286" s="556"/>
      <c r="F286" s="557"/>
      <c r="G286" s="588" t="s">
        <v>102</v>
      </c>
      <c r="H286" s="567" t="s">
        <v>32</v>
      </c>
      <c r="I286" s="190" t="s">
        <v>176</v>
      </c>
      <c r="J286" s="116" t="s">
        <v>58</v>
      </c>
      <c r="K286" s="144">
        <f>L286+N286</f>
        <v>0</v>
      </c>
      <c r="L286" s="138">
        <v>0</v>
      </c>
      <c r="M286" s="139">
        <v>0</v>
      </c>
      <c r="N286" s="140">
        <v>0</v>
      </c>
      <c r="O286" s="297">
        <v>0</v>
      </c>
      <c r="P286" s="298">
        <v>0</v>
      </c>
      <c r="Q286" s="372" t="s">
        <v>69</v>
      </c>
      <c r="R286" s="79" t="s">
        <v>33</v>
      </c>
      <c r="S286" s="80"/>
      <c r="T286" s="81"/>
      <c r="U286" s="113"/>
      <c r="V286" s="113"/>
      <c r="W286" s="113"/>
      <c r="X286" s="113"/>
      <c r="Y286" s="113"/>
      <c r="Z286" s="113"/>
    </row>
    <row r="287" spans="1:26">
      <c r="A287" s="550"/>
      <c r="B287" s="416"/>
      <c r="C287" s="553"/>
      <c r="D287" s="558"/>
      <c r="E287" s="559"/>
      <c r="F287" s="560"/>
      <c r="G287" s="589"/>
      <c r="H287" s="568"/>
      <c r="I287" s="426"/>
      <c r="J287" s="23" t="s">
        <v>51</v>
      </c>
      <c r="K287" s="133">
        <f>L287+N287</f>
        <v>1004.7</v>
      </c>
      <c r="L287" s="134">
        <v>0</v>
      </c>
      <c r="M287" s="135">
        <v>0</v>
      </c>
      <c r="N287" s="136">
        <v>1004.7</v>
      </c>
      <c r="O287" s="299">
        <v>421</v>
      </c>
      <c r="P287" s="300">
        <v>0</v>
      </c>
      <c r="Q287" s="373" t="s">
        <v>61</v>
      </c>
      <c r="R287" s="82"/>
      <c r="S287" s="83" t="s">
        <v>33</v>
      </c>
      <c r="T287" s="84"/>
      <c r="U287" s="113"/>
      <c r="V287" s="113"/>
      <c r="W287" s="113"/>
      <c r="X287" s="113"/>
      <c r="Y287" s="113"/>
      <c r="Z287" s="113"/>
    </row>
    <row r="288" spans="1:26">
      <c r="A288" s="550"/>
      <c r="B288" s="416"/>
      <c r="C288" s="553"/>
      <c r="D288" s="558"/>
      <c r="E288" s="559"/>
      <c r="F288" s="560"/>
      <c r="G288" s="589"/>
      <c r="H288" s="569"/>
      <c r="I288" s="426"/>
      <c r="J288" s="23" t="s">
        <v>31</v>
      </c>
      <c r="K288" s="133">
        <f t="shared" ref="K288:K290" si="99">L288+N288</f>
        <v>0</v>
      </c>
      <c r="L288" s="134">
        <v>0</v>
      </c>
      <c r="M288" s="135">
        <v>0</v>
      </c>
      <c r="N288" s="136">
        <v>0</v>
      </c>
      <c r="O288" s="299">
        <v>74.599999999999994</v>
      </c>
      <c r="P288" s="300">
        <v>0</v>
      </c>
      <c r="Q288" s="373"/>
      <c r="R288" s="86"/>
      <c r="S288" s="87"/>
      <c r="T288" s="88"/>
      <c r="U288" s="113"/>
      <c r="V288" s="113"/>
      <c r="W288" s="113"/>
      <c r="X288" s="113"/>
      <c r="Y288" s="113"/>
      <c r="Z288" s="113"/>
    </row>
    <row r="289" spans="1:26">
      <c r="A289" s="550"/>
      <c r="B289" s="416"/>
      <c r="C289" s="553"/>
      <c r="D289" s="558"/>
      <c r="E289" s="559"/>
      <c r="F289" s="560"/>
      <c r="G289" s="589"/>
      <c r="H289" s="569"/>
      <c r="I289" s="426"/>
      <c r="J289" s="23" t="s">
        <v>191</v>
      </c>
      <c r="K289" s="133">
        <f t="shared" si="99"/>
        <v>177.9</v>
      </c>
      <c r="L289" s="134">
        <v>0</v>
      </c>
      <c r="M289" s="135">
        <v>0</v>
      </c>
      <c r="N289" s="136">
        <v>177.9</v>
      </c>
      <c r="O289" s="299">
        <v>0</v>
      </c>
      <c r="P289" s="300">
        <v>0</v>
      </c>
      <c r="Q289" s="120"/>
      <c r="R289" s="62"/>
      <c r="S289" s="63"/>
      <c r="T289" s="29"/>
      <c r="U289" s="113"/>
      <c r="V289" s="113"/>
      <c r="W289" s="113"/>
      <c r="X289" s="113"/>
      <c r="Y289" s="113"/>
      <c r="Z289" s="113"/>
    </row>
    <row r="290" spans="1:26">
      <c r="A290" s="550"/>
      <c r="B290" s="416"/>
      <c r="C290" s="553"/>
      <c r="D290" s="558"/>
      <c r="E290" s="559"/>
      <c r="F290" s="560"/>
      <c r="G290" s="589"/>
      <c r="H290" s="569"/>
      <c r="I290" s="426"/>
      <c r="J290" s="10" t="s">
        <v>44</v>
      </c>
      <c r="K290" s="133">
        <f t="shared" si="99"/>
        <v>0</v>
      </c>
      <c r="L290" s="168">
        <v>0</v>
      </c>
      <c r="M290" s="170">
        <v>0</v>
      </c>
      <c r="N290" s="169">
        <v>0</v>
      </c>
      <c r="O290" s="301">
        <v>0</v>
      </c>
      <c r="P290" s="302">
        <v>0</v>
      </c>
      <c r="Q290" s="120"/>
      <c r="R290" s="62"/>
      <c r="S290" s="63"/>
      <c r="T290" s="29"/>
      <c r="U290" s="113"/>
      <c r="V290" s="113"/>
      <c r="W290" s="113"/>
      <c r="X290" s="113"/>
      <c r="Y290" s="113"/>
      <c r="Z290" s="113"/>
    </row>
    <row r="291" spans="1:26" ht="11.4" customHeight="1" thickBot="1">
      <c r="A291" s="551"/>
      <c r="B291" s="430"/>
      <c r="C291" s="594"/>
      <c r="D291" s="561"/>
      <c r="E291" s="562"/>
      <c r="F291" s="563"/>
      <c r="G291" s="590"/>
      <c r="H291" s="570"/>
      <c r="I291" s="191"/>
      <c r="J291" s="30" t="s">
        <v>10</v>
      </c>
      <c r="K291" s="127">
        <f>SUM(K286:K290)</f>
        <v>1182.6000000000001</v>
      </c>
      <c r="L291" s="127">
        <f t="shared" ref="L291:P291" si="100">SUM(L286:L290)</f>
        <v>0</v>
      </c>
      <c r="M291" s="127">
        <f t="shared" si="100"/>
        <v>0</v>
      </c>
      <c r="N291" s="127">
        <f t="shared" si="100"/>
        <v>1182.6000000000001</v>
      </c>
      <c r="O291" s="127">
        <f t="shared" si="100"/>
        <v>495.6</v>
      </c>
      <c r="P291" s="127">
        <f t="shared" si="100"/>
        <v>0</v>
      </c>
      <c r="Q291" s="65"/>
      <c r="R291" s="54"/>
      <c r="S291" s="55"/>
      <c r="T291" s="34"/>
      <c r="U291" s="113"/>
      <c r="V291" s="113"/>
      <c r="W291" s="113"/>
      <c r="X291" s="113"/>
      <c r="Y291" s="113"/>
      <c r="Z291" s="113"/>
    </row>
    <row r="292" spans="1:26" ht="13.2" customHeight="1">
      <c r="A292" s="549"/>
      <c r="B292" s="549"/>
      <c r="C292" s="552"/>
      <c r="D292" s="555"/>
      <c r="E292" s="556"/>
      <c r="F292" s="557"/>
      <c r="G292" s="564" t="s">
        <v>139</v>
      </c>
      <c r="H292" s="567" t="s">
        <v>32</v>
      </c>
      <c r="I292" s="571" t="s">
        <v>43</v>
      </c>
      <c r="J292" s="116" t="s">
        <v>58</v>
      </c>
      <c r="K292" s="144">
        <f>L292+N292</f>
        <v>0</v>
      </c>
      <c r="L292" s="138">
        <v>0</v>
      </c>
      <c r="M292" s="434">
        <v>0</v>
      </c>
      <c r="N292" s="140">
        <v>0</v>
      </c>
      <c r="O292" s="297">
        <v>0</v>
      </c>
      <c r="P292" s="298">
        <v>0</v>
      </c>
      <c r="Q292" s="36"/>
      <c r="R292" s="46"/>
      <c r="S292" s="47"/>
      <c r="T292" s="22"/>
      <c r="U292" s="9"/>
      <c r="V292" s="9"/>
      <c r="W292" s="9"/>
      <c r="X292" s="9"/>
      <c r="Y292" s="9"/>
      <c r="Z292" s="9"/>
    </row>
    <row r="293" spans="1:26">
      <c r="A293" s="550"/>
      <c r="B293" s="550"/>
      <c r="C293" s="553"/>
      <c r="D293" s="558"/>
      <c r="E293" s="559"/>
      <c r="F293" s="560"/>
      <c r="G293" s="565"/>
      <c r="H293" s="568"/>
      <c r="I293" s="572"/>
      <c r="J293" s="23" t="s">
        <v>51</v>
      </c>
      <c r="K293" s="133">
        <f>L293+N293</f>
        <v>0</v>
      </c>
      <c r="L293" s="134">
        <v>0</v>
      </c>
      <c r="M293" s="436">
        <v>0</v>
      </c>
      <c r="N293" s="136">
        <v>0</v>
      </c>
      <c r="O293" s="299">
        <v>0</v>
      </c>
      <c r="P293" s="300">
        <v>0</v>
      </c>
      <c r="Q293" s="64"/>
      <c r="R293" s="50"/>
      <c r="S293" s="51"/>
      <c r="T293" s="27"/>
      <c r="U293" s="9"/>
      <c r="V293" s="9"/>
      <c r="W293" s="9"/>
      <c r="X293" s="9"/>
      <c r="Y293" s="9"/>
      <c r="Z293" s="9"/>
    </row>
    <row r="294" spans="1:26">
      <c r="A294" s="550"/>
      <c r="B294" s="550"/>
      <c r="C294" s="553"/>
      <c r="D294" s="558"/>
      <c r="E294" s="559"/>
      <c r="F294" s="560"/>
      <c r="G294" s="565"/>
      <c r="H294" s="569"/>
      <c r="I294" s="573"/>
      <c r="J294" s="23" t="s">
        <v>31</v>
      </c>
      <c r="K294" s="133">
        <f>L294+N294</f>
        <v>0</v>
      </c>
      <c r="L294" s="147"/>
      <c r="M294" s="146"/>
      <c r="N294" s="148"/>
      <c r="O294" s="299"/>
      <c r="P294" s="300"/>
      <c r="Q294" s="64"/>
      <c r="R294" s="62"/>
      <c r="S294" s="63"/>
      <c r="T294" s="29"/>
      <c r="U294" s="9"/>
      <c r="V294" s="9"/>
      <c r="W294" s="9"/>
      <c r="X294" s="9"/>
      <c r="Y294" s="9"/>
      <c r="Z294" s="9"/>
    </row>
    <row r="295" spans="1:26" ht="24.6" customHeight="1" thickBot="1">
      <c r="A295" s="550"/>
      <c r="B295" s="551"/>
      <c r="C295" s="554"/>
      <c r="D295" s="561"/>
      <c r="E295" s="562"/>
      <c r="F295" s="563"/>
      <c r="G295" s="566"/>
      <c r="H295" s="570"/>
      <c r="I295" s="570"/>
      <c r="J295" s="30" t="s">
        <v>10</v>
      </c>
      <c r="K295" s="127">
        <f t="shared" ref="K295:P295" si="101">SUM(K292:K294)</f>
        <v>0</v>
      </c>
      <c r="L295" s="128">
        <f t="shared" si="101"/>
        <v>0</v>
      </c>
      <c r="M295" s="129">
        <f t="shared" si="101"/>
        <v>0</v>
      </c>
      <c r="N295" s="130">
        <f t="shared" si="101"/>
        <v>0</v>
      </c>
      <c r="O295" s="131">
        <f t="shared" si="101"/>
        <v>0</v>
      </c>
      <c r="P295" s="132">
        <f t="shared" si="101"/>
        <v>0</v>
      </c>
      <c r="Q295" s="65"/>
      <c r="R295" s="54"/>
      <c r="S295" s="55"/>
      <c r="T295" s="34"/>
      <c r="U295" s="9"/>
      <c r="V295" s="9"/>
      <c r="W295" s="9"/>
      <c r="X295" s="9"/>
      <c r="Y295" s="9"/>
      <c r="Z295" s="9"/>
    </row>
    <row r="296" spans="1:26" ht="5.4" hidden="1" customHeight="1" thickBot="1">
      <c r="A296" s="550"/>
      <c r="B296" s="549"/>
      <c r="C296" s="552"/>
      <c r="D296" s="276"/>
      <c r="E296" s="276"/>
      <c r="F296" s="276"/>
      <c r="G296" s="574" t="s">
        <v>142</v>
      </c>
      <c r="H296" s="567" t="s">
        <v>32</v>
      </c>
      <c r="I296" s="571" t="s">
        <v>176</v>
      </c>
      <c r="J296" s="116" t="s">
        <v>58</v>
      </c>
      <c r="K296" s="144">
        <f>L296+N296</f>
        <v>0</v>
      </c>
      <c r="L296" s="138">
        <v>0</v>
      </c>
      <c r="M296" s="139">
        <v>0</v>
      </c>
      <c r="N296" s="140">
        <v>0</v>
      </c>
      <c r="O296" s="297">
        <v>0</v>
      </c>
      <c r="P296" s="298">
        <v>0</v>
      </c>
      <c r="Q296" s="36" t="s">
        <v>149</v>
      </c>
      <c r="R296" s="46"/>
      <c r="S296" s="47"/>
      <c r="T296" s="22"/>
      <c r="U296" s="113"/>
      <c r="V296" s="113"/>
      <c r="W296" s="113"/>
      <c r="X296" s="113"/>
      <c r="Y296" s="113"/>
      <c r="Z296" s="113"/>
    </row>
    <row r="297" spans="1:26" ht="13.95" hidden="1" customHeight="1" thickBot="1">
      <c r="A297" s="551"/>
      <c r="B297" s="550"/>
      <c r="C297" s="553"/>
      <c r="D297" s="420"/>
      <c r="E297" s="420"/>
      <c r="F297" s="420"/>
      <c r="G297" s="575"/>
      <c r="H297" s="568"/>
      <c r="I297" s="572"/>
      <c r="J297" s="23" t="s">
        <v>51</v>
      </c>
      <c r="K297" s="133">
        <f>L297+N297</f>
        <v>0</v>
      </c>
      <c r="L297" s="134">
        <v>0</v>
      </c>
      <c r="M297" s="135">
        <v>0</v>
      </c>
      <c r="N297" s="136">
        <v>0</v>
      </c>
      <c r="O297" s="299">
        <v>0</v>
      </c>
      <c r="P297" s="300">
        <v>0</v>
      </c>
      <c r="Q297" s="64"/>
      <c r="R297" s="50"/>
      <c r="S297" s="51"/>
      <c r="T297" s="27"/>
      <c r="U297" s="113"/>
      <c r="V297" s="113"/>
      <c r="W297" s="113"/>
      <c r="X297" s="113"/>
      <c r="Y297" s="113"/>
      <c r="Z297" s="113"/>
    </row>
    <row r="298" spans="1:26" ht="13.95" hidden="1" customHeight="1" thickBot="1">
      <c r="B298" s="550"/>
      <c r="C298" s="553"/>
      <c r="D298" s="420"/>
      <c r="E298" s="420"/>
      <c r="F298" s="420"/>
      <c r="G298" s="575"/>
      <c r="H298" s="569"/>
      <c r="I298" s="573"/>
      <c r="J298" s="23" t="s">
        <v>31</v>
      </c>
      <c r="K298" s="133">
        <f t="shared" ref="K298:K300" si="102">L298+N298</f>
        <v>0</v>
      </c>
      <c r="L298" s="134">
        <v>0</v>
      </c>
      <c r="M298" s="135">
        <v>0</v>
      </c>
      <c r="N298" s="136">
        <v>0</v>
      </c>
      <c r="O298" s="299">
        <v>0</v>
      </c>
      <c r="P298" s="300">
        <v>0</v>
      </c>
      <c r="Q298" s="64"/>
      <c r="R298" s="62"/>
      <c r="S298" s="63"/>
      <c r="T298" s="29"/>
      <c r="U298" s="113"/>
      <c r="V298" s="113"/>
      <c r="W298" s="113"/>
      <c r="X298" s="113"/>
      <c r="Y298" s="113"/>
      <c r="Z298" s="113"/>
    </row>
    <row r="299" spans="1:26" ht="13.95" hidden="1" customHeight="1" thickBot="1">
      <c r="B299" s="550"/>
      <c r="C299" s="553"/>
      <c r="D299" s="420"/>
      <c r="E299" s="420"/>
      <c r="F299" s="420"/>
      <c r="G299" s="575"/>
      <c r="H299" s="569"/>
      <c r="I299" s="569"/>
      <c r="J299" s="23" t="s">
        <v>191</v>
      </c>
      <c r="K299" s="133">
        <f t="shared" si="102"/>
        <v>0</v>
      </c>
      <c r="L299" s="134">
        <v>0</v>
      </c>
      <c r="M299" s="135">
        <v>0</v>
      </c>
      <c r="N299" s="136">
        <v>0</v>
      </c>
      <c r="O299" s="299">
        <v>0</v>
      </c>
      <c r="P299" s="300">
        <v>0</v>
      </c>
      <c r="Q299" s="120"/>
      <c r="R299" s="62"/>
      <c r="S299" s="63"/>
      <c r="T299" s="29"/>
      <c r="U299" s="113"/>
      <c r="V299" s="113"/>
      <c r="W299" s="113"/>
      <c r="X299" s="113"/>
      <c r="Y299" s="113"/>
      <c r="Z299" s="113"/>
    </row>
    <row r="300" spans="1:26" ht="13.95" hidden="1" customHeight="1" thickBot="1">
      <c r="B300" s="550"/>
      <c r="C300" s="553"/>
      <c r="D300" s="420"/>
      <c r="E300" s="420"/>
      <c r="F300" s="420"/>
      <c r="G300" s="575"/>
      <c r="H300" s="569"/>
      <c r="I300" s="569"/>
      <c r="J300" s="10" t="s">
        <v>44</v>
      </c>
      <c r="K300" s="133">
        <f t="shared" si="102"/>
        <v>0</v>
      </c>
      <c r="L300" s="168">
        <v>0</v>
      </c>
      <c r="M300" s="170">
        <v>0</v>
      </c>
      <c r="N300" s="169">
        <v>0</v>
      </c>
      <c r="O300" s="301">
        <v>0</v>
      </c>
      <c r="P300" s="302">
        <v>0</v>
      </c>
      <c r="Q300" s="120"/>
      <c r="R300" s="62"/>
      <c r="S300" s="63"/>
      <c r="T300" s="29"/>
      <c r="U300" s="113"/>
      <c r="V300" s="113"/>
      <c r="W300" s="113"/>
      <c r="X300" s="113"/>
      <c r="Y300" s="113"/>
      <c r="Z300" s="113"/>
    </row>
    <row r="301" spans="1:26" ht="13.95" hidden="1" customHeight="1" thickBot="1">
      <c r="B301" s="551"/>
      <c r="C301" s="554"/>
      <c r="D301" s="277"/>
      <c r="E301" s="277"/>
      <c r="F301" s="277"/>
      <c r="G301" s="576"/>
      <c r="H301" s="570"/>
      <c r="I301" s="570"/>
      <c r="J301" s="30" t="s">
        <v>10</v>
      </c>
      <c r="K301" s="127">
        <f>SUM(K296:K300)</f>
        <v>0</v>
      </c>
      <c r="L301" s="127">
        <f t="shared" ref="L301:P301" si="103">SUM(L296:L300)</f>
        <v>0</v>
      </c>
      <c r="M301" s="127">
        <f t="shared" si="103"/>
        <v>0</v>
      </c>
      <c r="N301" s="127">
        <f t="shared" si="103"/>
        <v>0</v>
      </c>
      <c r="O301" s="127">
        <f t="shared" si="103"/>
        <v>0</v>
      </c>
      <c r="P301" s="127">
        <f t="shared" si="103"/>
        <v>0</v>
      </c>
      <c r="Q301" s="65"/>
      <c r="R301" s="54"/>
      <c r="S301" s="411"/>
      <c r="T301" s="34"/>
      <c r="U301" s="113"/>
      <c r="V301" s="113"/>
      <c r="W301" s="113"/>
      <c r="X301" s="113"/>
      <c r="Y301" s="113"/>
      <c r="Z301" s="113"/>
    </row>
    <row r="302" spans="1:26" ht="13.2" hidden="1" customHeight="1" thickBot="1">
      <c r="B302" s="549"/>
      <c r="C302" s="552"/>
      <c r="D302" s="276"/>
      <c r="E302" s="276"/>
      <c r="F302" s="276"/>
      <c r="G302" s="574" t="s">
        <v>103</v>
      </c>
      <c r="H302" s="567" t="s">
        <v>32</v>
      </c>
      <c r="I302" s="571" t="s">
        <v>81</v>
      </c>
      <c r="J302" s="116" t="s">
        <v>58</v>
      </c>
      <c r="K302" s="144">
        <f>L302+N302</f>
        <v>0</v>
      </c>
      <c r="L302" s="138">
        <v>0</v>
      </c>
      <c r="M302" s="145"/>
      <c r="N302" s="140">
        <v>0</v>
      </c>
      <c r="O302" s="141">
        <v>0</v>
      </c>
      <c r="P302" s="142">
        <v>0</v>
      </c>
      <c r="Q302" s="64" t="s">
        <v>61</v>
      </c>
      <c r="R302" s="62" t="s">
        <v>33</v>
      </c>
      <c r="S302" s="47"/>
      <c r="T302" s="22"/>
      <c r="U302" s="113"/>
      <c r="V302" s="113"/>
      <c r="W302" s="113"/>
      <c r="X302" s="113"/>
      <c r="Y302" s="113"/>
      <c r="Z302" s="113"/>
    </row>
    <row r="303" spans="1:26" ht="13.95" hidden="1" customHeight="1" thickBot="1">
      <c r="B303" s="550"/>
      <c r="C303" s="553"/>
      <c r="D303" s="420"/>
      <c r="E303" s="420"/>
      <c r="F303" s="420"/>
      <c r="G303" s="575"/>
      <c r="H303" s="568"/>
      <c r="I303" s="572"/>
      <c r="J303" s="23" t="s">
        <v>51</v>
      </c>
      <c r="K303" s="133">
        <f>L303+N303</f>
        <v>0</v>
      </c>
      <c r="L303" s="134">
        <v>0</v>
      </c>
      <c r="M303" s="146"/>
      <c r="N303" s="136">
        <v>0</v>
      </c>
      <c r="O303" s="143">
        <v>0</v>
      </c>
      <c r="P303" s="137">
        <v>0</v>
      </c>
      <c r="Q303" s="64"/>
      <c r="R303" s="50"/>
      <c r="S303" s="51"/>
      <c r="T303" s="27"/>
      <c r="U303" s="113"/>
      <c r="V303" s="113"/>
      <c r="W303" s="113"/>
      <c r="X303" s="113"/>
      <c r="Y303" s="113"/>
      <c r="Z303" s="113"/>
    </row>
    <row r="304" spans="1:26" ht="13.95" hidden="1" customHeight="1" thickBot="1">
      <c r="B304" s="550"/>
      <c r="C304" s="553"/>
      <c r="D304" s="420"/>
      <c r="E304" s="420"/>
      <c r="F304" s="420"/>
      <c r="G304" s="575"/>
      <c r="H304" s="569"/>
      <c r="I304" s="573"/>
      <c r="J304" s="23" t="s">
        <v>31</v>
      </c>
      <c r="K304" s="133">
        <f>L304+N304</f>
        <v>0</v>
      </c>
      <c r="L304" s="134">
        <v>0</v>
      </c>
      <c r="M304" s="135">
        <v>0</v>
      </c>
      <c r="N304" s="136">
        <v>0</v>
      </c>
      <c r="O304" s="143">
        <v>0</v>
      </c>
      <c r="P304" s="137">
        <v>0</v>
      </c>
      <c r="Q304" s="64"/>
      <c r="R304" s="62"/>
      <c r="S304" s="63"/>
      <c r="T304" s="29"/>
      <c r="U304" s="113"/>
      <c r="V304" s="113"/>
      <c r="W304" s="113"/>
      <c r="X304" s="113"/>
      <c r="Y304" s="113"/>
      <c r="Z304" s="113"/>
    </row>
    <row r="305" spans="1:26" ht="13.95" hidden="1" customHeight="1" thickBot="1">
      <c r="B305" s="551"/>
      <c r="C305" s="554"/>
      <c r="D305" s="277"/>
      <c r="E305" s="277"/>
      <c r="F305" s="277"/>
      <c r="G305" s="576"/>
      <c r="H305" s="570"/>
      <c r="I305" s="570"/>
      <c r="J305" s="30" t="s">
        <v>10</v>
      </c>
      <c r="K305" s="127">
        <f t="shared" ref="K305:P305" si="104">SUM(K302:K304)</f>
        <v>0</v>
      </c>
      <c r="L305" s="128">
        <f t="shared" si="104"/>
        <v>0</v>
      </c>
      <c r="M305" s="129">
        <f t="shared" si="104"/>
        <v>0</v>
      </c>
      <c r="N305" s="130">
        <f t="shared" si="104"/>
        <v>0</v>
      </c>
      <c r="O305" s="130">
        <f t="shared" si="104"/>
        <v>0</v>
      </c>
      <c r="P305" s="132">
        <f t="shared" si="104"/>
        <v>0</v>
      </c>
      <c r="Q305" s="65"/>
      <c r="R305" s="54"/>
      <c r="S305" s="55"/>
      <c r="T305" s="34"/>
      <c r="U305" s="113"/>
      <c r="V305" s="113"/>
      <c r="W305" s="113"/>
      <c r="X305" s="113"/>
      <c r="Y305" s="113"/>
      <c r="Z305" s="113"/>
    </row>
    <row r="306" spans="1:26" ht="13.2" hidden="1" customHeight="1" thickBot="1">
      <c r="B306" s="549"/>
      <c r="C306" s="552"/>
      <c r="D306" s="276"/>
      <c r="E306" s="276"/>
      <c r="F306" s="276"/>
      <c r="G306" s="574" t="s">
        <v>104</v>
      </c>
      <c r="H306" s="567" t="s">
        <v>32</v>
      </c>
      <c r="I306" s="571" t="s">
        <v>81</v>
      </c>
      <c r="J306" s="116" t="s">
        <v>58</v>
      </c>
      <c r="K306" s="144">
        <f>L306+N306</f>
        <v>0</v>
      </c>
      <c r="L306" s="138">
        <v>0</v>
      </c>
      <c r="M306" s="145"/>
      <c r="N306" s="140">
        <v>0</v>
      </c>
      <c r="O306" s="141">
        <v>0</v>
      </c>
      <c r="P306" s="142">
        <v>0</v>
      </c>
      <c r="Q306" s="36" t="s">
        <v>60</v>
      </c>
      <c r="R306" s="46"/>
      <c r="S306" s="47"/>
      <c r="T306" s="22"/>
      <c r="U306" s="113"/>
      <c r="V306" s="113"/>
      <c r="W306" s="113"/>
      <c r="X306" s="113"/>
      <c r="Y306" s="113"/>
      <c r="Z306" s="113"/>
    </row>
    <row r="307" spans="1:26" ht="13.95" hidden="1" customHeight="1" thickBot="1">
      <c r="B307" s="550"/>
      <c r="C307" s="553"/>
      <c r="D307" s="420"/>
      <c r="E307" s="420"/>
      <c r="F307" s="420"/>
      <c r="G307" s="575"/>
      <c r="H307" s="568"/>
      <c r="I307" s="572"/>
      <c r="J307" s="23" t="s">
        <v>51</v>
      </c>
      <c r="K307" s="133">
        <f>L307+N307</f>
        <v>0</v>
      </c>
      <c r="L307" s="134">
        <v>0</v>
      </c>
      <c r="M307" s="146"/>
      <c r="N307" s="136">
        <v>0</v>
      </c>
      <c r="O307" s="143">
        <v>0</v>
      </c>
      <c r="P307" s="137">
        <v>0</v>
      </c>
      <c r="Q307" s="64" t="s">
        <v>61</v>
      </c>
      <c r="R307" s="50"/>
      <c r="S307" s="51"/>
      <c r="T307" s="27"/>
      <c r="U307" s="113"/>
      <c r="V307" s="113"/>
      <c r="W307" s="113"/>
      <c r="X307" s="113"/>
      <c r="Y307" s="113"/>
      <c r="Z307" s="113"/>
    </row>
    <row r="308" spans="1:26" ht="13.95" hidden="1" customHeight="1" thickBot="1">
      <c r="B308" s="550"/>
      <c r="C308" s="553"/>
      <c r="D308" s="420"/>
      <c r="E308" s="420"/>
      <c r="F308" s="420"/>
      <c r="G308" s="575"/>
      <c r="H308" s="569"/>
      <c r="I308" s="573"/>
      <c r="J308" s="23" t="s">
        <v>31</v>
      </c>
      <c r="K308" s="133">
        <f>L308+N308</f>
        <v>0</v>
      </c>
      <c r="L308" s="134">
        <v>0</v>
      </c>
      <c r="M308" s="135">
        <v>0</v>
      </c>
      <c r="N308" s="136">
        <v>0</v>
      </c>
      <c r="O308" s="143">
        <v>0</v>
      </c>
      <c r="P308" s="137">
        <v>0</v>
      </c>
      <c r="Q308" s="64"/>
      <c r="R308" s="62"/>
      <c r="S308" s="63"/>
      <c r="T308" s="29"/>
      <c r="U308" s="113"/>
      <c r="V308" s="113"/>
      <c r="W308" s="113"/>
      <c r="X308" s="113"/>
      <c r="Y308" s="113"/>
      <c r="Z308" s="113"/>
    </row>
    <row r="309" spans="1:26" ht="2.4" hidden="1" customHeight="1" thickBot="1">
      <c r="B309" s="550"/>
      <c r="C309" s="553"/>
      <c r="D309" s="420"/>
      <c r="E309" s="420"/>
      <c r="F309" s="420"/>
      <c r="G309" s="575"/>
      <c r="H309" s="569"/>
      <c r="I309" s="569"/>
      <c r="J309" s="10"/>
      <c r="K309" s="149"/>
      <c r="L309" s="150"/>
      <c r="M309" s="151"/>
      <c r="N309" s="152"/>
      <c r="O309" s="153"/>
      <c r="P309" s="154"/>
      <c r="Q309" s="64"/>
      <c r="R309" s="62"/>
      <c r="S309" s="63"/>
      <c r="T309" s="29"/>
      <c r="U309" s="113"/>
      <c r="V309" s="113"/>
      <c r="W309" s="113"/>
      <c r="X309" s="113"/>
      <c r="Y309" s="113"/>
      <c r="Z309" s="113"/>
    </row>
    <row r="310" spans="1:26" ht="3.6" hidden="1" customHeight="1" thickBot="1">
      <c r="B310" s="551"/>
      <c r="C310" s="554"/>
      <c r="D310" s="277"/>
      <c r="E310" s="277"/>
      <c r="F310" s="277"/>
      <c r="G310" s="576"/>
      <c r="H310" s="570"/>
      <c r="I310" s="570"/>
      <c r="J310" s="30" t="s">
        <v>10</v>
      </c>
      <c r="K310" s="127">
        <f t="shared" ref="K310:P310" si="105">SUM(K306:K308)</f>
        <v>0</v>
      </c>
      <c r="L310" s="128">
        <f t="shared" si="105"/>
        <v>0</v>
      </c>
      <c r="M310" s="129">
        <f t="shared" si="105"/>
        <v>0</v>
      </c>
      <c r="N310" s="130">
        <f t="shared" si="105"/>
        <v>0</v>
      </c>
      <c r="O310" s="130">
        <f t="shared" si="105"/>
        <v>0</v>
      </c>
      <c r="P310" s="130">
        <f t="shared" si="105"/>
        <v>0</v>
      </c>
      <c r="Q310" s="65"/>
      <c r="R310" s="54"/>
      <c r="S310" s="55"/>
      <c r="T310" s="34"/>
      <c r="U310" s="113"/>
      <c r="V310" s="113"/>
      <c r="W310" s="113"/>
      <c r="X310" s="113"/>
      <c r="Y310" s="113"/>
      <c r="Z310" s="113"/>
    </row>
    <row r="311" spans="1:26" ht="13.2" customHeight="1">
      <c r="A311" s="641"/>
      <c r="B311" s="549"/>
      <c r="C311" s="552"/>
      <c r="D311" s="555"/>
      <c r="E311" s="556"/>
      <c r="F311" s="557"/>
      <c r="G311" s="564" t="s">
        <v>105</v>
      </c>
      <c r="H311" s="567" t="s">
        <v>32</v>
      </c>
      <c r="I311" s="571" t="s">
        <v>169</v>
      </c>
      <c r="J311" s="116" t="s">
        <v>58</v>
      </c>
      <c r="K311" s="144">
        <f>L311+N311</f>
        <v>0</v>
      </c>
      <c r="L311" s="138">
        <v>0</v>
      </c>
      <c r="M311" s="139">
        <v>0</v>
      </c>
      <c r="N311" s="140">
        <v>0</v>
      </c>
      <c r="O311" s="297">
        <v>0</v>
      </c>
      <c r="P311" s="298">
        <v>0</v>
      </c>
      <c r="Q311" s="36" t="s">
        <v>61</v>
      </c>
      <c r="R311" s="46" t="s">
        <v>33</v>
      </c>
      <c r="S311" s="47"/>
      <c r="T311" s="22"/>
      <c r="U311" s="113"/>
      <c r="V311" s="113"/>
      <c r="W311" s="113"/>
      <c r="X311" s="113"/>
      <c r="Y311" s="113"/>
      <c r="Z311" s="113"/>
    </row>
    <row r="312" spans="1:26">
      <c r="A312" s="642"/>
      <c r="B312" s="550"/>
      <c r="C312" s="553"/>
      <c r="D312" s="558"/>
      <c r="E312" s="559"/>
      <c r="F312" s="560"/>
      <c r="G312" s="565"/>
      <c r="H312" s="568"/>
      <c r="I312" s="572"/>
      <c r="J312" s="23" t="s">
        <v>51</v>
      </c>
      <c r="K312" s="133">
        <f>L312+N312</f>
        <v>0</v>
      </c>
      <c r="L312" s="134">
        <v>0</v>
      </c>
      <c r="M312" s="135">
        <v>0</v>
      </c>
      <c r="N312" s="136">
        <v>0</v>
      </c>
      <c r="O312" s="299">
        <v>0</v>
      </c>
      <c r="P312" s="300">
        <v>0</v>
      </c>
      <c r="Q312" s="64"/>
      <c r="R312" s="50"/>
      <c r="S312" s="51"/>
      <c r="T312" s="27"/>
      <c r="U312" s="113"/>
      <c r="V312" s="113"/>
      <c r="W312" s="113"/>
      <c r="X312" s="113"/>
      <c r="Y312" s="113"/>
      <c r="Z312" s="113"/>
    </row>
    <row r="313" spans="1:26">
      <c r="A313" s="642"/>
      <c r="B313" s="550"/>
      <c r="C313" s="553"/>
      <c r="D313" s="558"/>
      <c r="E313" s="559"/>
      <c r="F313" s="560"/>
      <c r="G313" s="565"/>
      <c r="H313" s="569"/>
      <c r="I313" s="573"/>
      <c r="J313" s="23" t="s">
        <v>31</v>
      </c>
      <c r="K313" s="133">
        <f t="shared" ref="K313:K315" si="106">L313+N313</f>
        <v>0</v>
      </c>
      <c r="L313" s="134">
        <v>0</v>
      </c>
      <c r="M313" s="135">
        <v>0</v>
      </c>
      <c r="N313" s="136">
        <v>0</v>
      </c>
      <c r="O313" s="299">
        <v>0</v>
      </c>
      <c r="P313" s="300">
        <v>0</v>
      </c>
      <c r="Q313" s="64"/>
      <c r="R313" s="62"/>
      <c r="S313" s="63"/>
      <c r="T313" s="29"/>
      <c r="U313" s="113"/>
      <c r="V313" s="113"/>
      <c r="W313" s="113"/>
      <c r="X313" s="113"/>
      <c r="Y313" s="113"/>
      <c r="Z313" s="113"/>
    </row>
    <row r="314" spans="1:26">
      <c r="A314" s="642"/>
      <c r="B314" s="550"/>
      <c r="C314" s="553"/>
      <c r="D314" s="558"/>
      <c r="E314" s="559"/>
      <c r="F314" s="560"/>
      <c r="G314" s="565"/>
      <c r="H314" s="569"/>
      <c r="I314" s="569"/>
      <c r="J314" s="23" t="s">
        <v>191</v>
      </c>
      <c r="K314" s="133">
        <f t="shared" si="106"/>
        <v>0</v>
      </c>
      <c r="L314" s="134">
        <v>0</v>
      </c>
      <c r="M314" s="135">
        <v>0</v>
      </c>
      <c r="N314" s="136">
        <v>0</v>
      </c>
      <c r="O314" s="299">
        <v>0</v>
      </c>
      <c r="P314" s="300">
        <v>0</v>
      </c>
      <c r="Q314" s="120"/>
      <c r="R314" s="62"/>
      <c r="S314" s="63"/>
      <c r="T314" s="29"/>
      <c r="U314" s="113"/>
      <c r="V314" s="113"/>
      <c r="W314" s="113"/>
      <c r="X314" s="113"/>
      <c r="Y314" s="113"/>
      <c r="Z314" s="113"/>
    </row>
    <row r="315" spans="1:26">
      <c r="A315" s="642"/>
      <c r="B315" s="550"/>
      <c r="C315" s="553"/>
      <c r="D315" s="558"/>
      <c r="E315" s="559"/>
      <c r="F315" s="560"/>
      <c r="G315" s="565"/>
      <c r="H315" s="569"/>
      <c r="I315" s="569"/>
      <c r="J315" s="10" t="s">
        <v>44</v>
      </c>
      <c r="K315" s="133">
        <f t="shared" si="106"/>
        <v>0</v>
      </c>
      <c r="L315" s="168">
        <v>0</v>
      </c>
      <c r="M315" s="170">
        <v>0</v>
      </c>
      <c r="N315" s="169">
        <v>0</v>
      </c>
      <c r="O315" s="301">
        <v>0</v>
      </c>
      <c r="P315" s="302">
        <v>0</v>
      </c>
      <c r="Q315" s="120"/>
      <c r="R315" s="62"/>
      <c r="S315" s="63"/>
      <c r="T315" s="29"/>
      <c r="U315" s="113"/>
      <c r="V315" s="113"/>
      <c r="W315" s="113"/>
      <c r="X315" s="113"/>
      <c r="Y315" s="113"/>
      <c r="Z315" s="113"/>
    </row>
    <row r="316" spans="1:26" ht="13.8" thickBot="1">
      <c r="A316" s="643"/>
      <c r="B316" s="551"/>
      <c r="C316" s="554"/>
      <c r="D316" s="561"/>
      <c r="E316" s="562"/>
      <c r="F316" s="563"/>
      <c r="G316" s="566"/>
      <c r="H316" s="570"/>
      <c r="I316" s="570"/>
      <c r="J316" s="30" t="s">
        <v>10</v>
      </c>
      <c r="K316" s="127">
        <f>SUM(K311:K315)</f>
        <v>0</v>
      </c>
      <c r="L316" s="127">
        <f t="shared" ref="L316:P316" si="107">SUM(L311:L315)</f>
        <v>0</v>
      </c>
      <c r="M316" s="127">
        <f t="shared" si="107"/>
        <v>0</v>
      </c>
      <c r="N316" s="127">
        <f t="shared" si="107"/>
        <v>0</v>
      </c>
      <c r="O316" s="127">
        <f t="shared" si="107"/>
        <v>0</v>
      </c>
      <c r="P316" s="127">
        <f t="shared" si="107"/>
        <v>0</v>
      </c>
      <c r="Q316" s="65"/>
      <c r="R316" s="54"/>
      <c r="S316" s="55"/>
      <c r="T316" s="34"/>
      <c r="U316" s="113"/>
      <c r="V316" s="113"/>
      <c r="W316" s="113"/>
      <c r="X316" s="113"/>
      <c r="Y316" s="113"/>
      <c r="Z316" s="113"/>
    </row>
    <row r="317" spans="1:26" ht="13.2" customHeight="1">
      <c r="A317" s="641"/>
      <c r="B317" s="549"/>
      <c r="C317" s="552"/>
      <c r="D317" s="555"/>
      <c r="E317" s="556"/>
      <c r="F317" s="557"/>
      <c r="G317" s="564" t="s">
        <v>202</v>
      </c>
      <c r="H317" s="567" t="s">
        <v>32</v>
      </c>
      <c r="I317" s="571" t="s">
        <v>169</v>
      </c>
      <c r="J317" s="116" t="s">
        <v>58</v>
      </c>
      <c r="K317" s="144">
        <f>L317+N317</f>
        <v>300</v>
      </c>
      <c r="L317" s="138">
        <v>0</v>
      </c>
      <c r="M317" s="139">
        <v>0</v>
      </c>
      <c r="N317" s="140">
        <v>300</v>
      </c>
      <c r="O317" s="297">
        <v>0</v>
      </c>
      <c r="P317" s="298">
        <v>0</v>
      </c>
      <c r="Q317" s="36" t="s">
        <v>203</v>
      </c>
      <c r="R317" s="46"/>
      <c r="S317" s="47" t="s">
        <v>33</v>
      </c>
      <c r="T317" s="283"/>
      <c r="U317" s="113"/>
      <c r="V317" s="113"/>
      <c r="W317" s="113"/>
      <c r="X317" s="113"/>
      <c r="Y317" s="113"/>
      <c r="Z317" s="113"/>
    </row>
    <row r="318" spans="1:26">
      <c r="A318" s="642"/>
      <c r="B318" s="550"/>
      <c r="C318" s="553"/>
      <c r="D318" s="558"/>
      <c r="E318" s="559"/>
      <c r="F318" s="560"/>
      <c r="G318" s="565"/>
      <c r="H318" s="568"/>
      <c r="I318" s="572"/>
      <c r="J318" s="23" t="s">
        <v>51</v>
      </c>
      <c r="K318" s="133">
        <f>L318+N318</f>
        <v>1031</v>
      </c>
      <c r="L318" s="134">
        <v>3.4</v>
      </c>
      <c r="M318" s="135">
        <v>0.8</v>
      </c>
      <c r="N318" s="136">
        <v>1027.5999999999999</v>
      </c>
      <c r="O318" s="299">
        <v>968.6</v>
      </c>
      <c r="P318" s="300">
        <v>0</v>
      </c>
      <c r="Q318" s="37"/>
      <c r="R318" s="50"/>
      <c r="S318" s="51"/>
      <c r="T318" s="27"/>
      <c r="U318" s="113"/>
      <c r="V318" s="113"/>
      <c r="W318" s="113"/>
      <c r="X318" s="113"/>
      <c r="Y318" s="113"/>
      <c r="Z318" s="113"/>
    </row>
    <row r="319" spans="1:26">
      <c r="A319" s="642"/>
      <c r="B319" s="550"/>
      <c r="C319" s="553"/>
      <c r="D319" s="558"/>
      <c r="E319" s="559"/>
      <c r="F319" s="560"/>
      <c r="G319" s="565"/>
      <c r="H319" s="569"/>
      <c r="I319" s="573"/>
      <c r="J319" s="23" t="s">
        <v>31</v>
      </c>
      <c r="K319" s="133">
        <f t="shared" ref="K319:K321" si="108">L319+N319</f>
        <v>1.4</v>
      </c>
      <c r="L319" s="134">
        <v>1.4</v>
      </c>
      <c r="M319" s="135">
        <v>1.3</v>
      </c>
      <c r="N319" s="136">
        <v>0</v>
      </c>
      <c r="O319" s="299">
        <v>2195.1</v>
      </c>
      <c r="P319" s="300">
        <v>0</v>
      </c>
      <c r="Q319" s="64"/>
      <c r="R319" s="62"/>
      <c r="S319" s="63"/>
      <c r="T319" s="29"/>
      <c r="U319" s="113"/>
      <c r="V319" s="113"/>
      <c r="W319" s="113"/>
      <c r="X319" s="113"/>
      <c r="Y319" s="113"/>
      <c r="Z319" s="113"/>
    </row>
    <row r="320" spans="1:26">
      <c r="A320" s="642"/>
      <c r="B320" s="550"/>
      <c r="C320" s="553"/>
      <c r="D320" s="558"/>
      <c r="E320" s="559"/>
      <c r="F320" s="560"/>
      <c r="G320" s="565"/>
      <c r="H320" s="569"/>
      <c r="I320" s="569"/>
      <c r="J320" s="23" t="s">
        <v>191</v>
      </c>
      <c r="K320" s="133">
        <f t="shared" si="108"/>
        <v>3.9</v>
      </c>
      <c r="L320" s="134">
        <v>3.9</v>
      </c>
      <c r="M320" s="135">
        <v>0</v>
      </c>
      <c r="N320" s="136">
        <v>0</v>
      </c>
      <c r="O320" s="299">
        <v>0</v>
      </c>
      <c r="P320" s="300">
        <v>0</v>
      </c>
      <c r="Q320" s="120"/>
      <c r="R320" s="62"/>
      <c r="S320" s="63"/>
      <c r="T320" s="29"/>
      <c r="U320" s="113"/>
      <c r="V320" s="113"/>
      <c r="W320" s="113"/>
      <c r="X320" s="113"/>
      <c r="Y320" s="113"/>
      <c r="Z320" s="113"/>
    </row>
    <row r="321" spans="1:26">
      <c r="A321" s="642"/>
      <c r="B321" s="550"/>
      <c r="C321" s="553"/>
      <c r="D321" s="558"/>
      <c r="E321" s="559"/>
      <c r="F321" s="560"/>
      <c r="G321" s="565"/>
      <c r="H321" s="569"/>
      <c r="I321" s="569"/>
      <c r="J321" s="10" t="s">
        <v>44</v>
      </c>
      <c r="K321" s="133">
        <f t="shared" si="108"/>
        <v>0</v>
      </c>
      <c r="L321" s="168">
        <v>0</v>
      </c>
      <c r="M321" s="170">
        <v>0</v>
      </c>
      <c r="N321" s="169">
        <v>0</v>
      </c>
      <c r="O321" s="301">
        <v>0</v>
      </c>
      <c r="P321" s="302">
        <v>0</v>
      </c>
      <c r="Q321" s="120"/>
      <c r="R321" s="62"/>
      <c r="S321" s="63"/>
      <c r="T321" s="29"/>
      <c r="U321" s="113"/>
      <c r="V321" s="113"/>
      <c r="W321" s="113"/>
      <c r="X321" s="113"/>
      <c r="Y321" s="113"/>
      <c r="Z321" s="113"/>
    </row>
    <row r="322" spans="1:26" ht="13.8" thickBot="1">
      <c r="A322" s="643"/>
      <c r="B322" s="551"/>
      <c r="C322" s="554"/>
      <c r="D322" s="561"/>
      <c r="E322" s="562"/>
      <c r="F322" s="563"/>
      <c r="G322" s="566"/>
      <c r="H322" s="570"/>
      <c r="I322" s="570"/>
      <c r="J322" s="30" t="s">
        <v>10</v>
      </c>
      <c r="K322" s="127">
        <f>SUM(K317:K321)</f>
        <v>1336.3000000000002</v>
      </c>
      <c r="L322" s="127">
        <f t="shared" ref="L322:P322" si="109">SUM(L317:L321)</f>
        <v>8.6999999999999993</v>
      </c>
      <c r="M322" s="127">
        <f t="shared" si="109"/>
        <v>2.1</v>
      </c>
      <c r="N322" s="127">
        <f t="shared" si="109"/>
        <v>1327.6</v>
      </c>
      <c r="O322" s="127">
        <f t="shared" si="109"/>
        <v>3163.7</v>
      </c>
      <c r="P322" s="127">
        <f t="shared" si="109"/>
        <v>0</v>
      </c>
      <c r="Q322" s="65"/>
      <c r="R322" s="54"/>
      <c r="S322" s="55"/>
      <c r="T322" s="34"/>
      <c r="U322" s="113"/>
      <c r="V322" s="113"/>
      <c r="W322" s="113"/>
      <c r="X322" s="113"/>
      <c r="Y322" s="113"/>
      <c r="Z322" s="113"/>
    </row>
    <row r="323" spans="1:26" ht="3.6" hidden="1" customHeight="1" thickBot="1">
      <c r="B323" s="89"/>
      <c r="C323" s="419"/>
      <c r="D323" s="418"/>
      <c r="E323" s="418"/>
      <c r="F323" s="418"/>
      <c r="G323" s="606" t="s">
        <v>106</v>
      </c>
      <c r="H323" s="190" t="s">
        <v>32</v>
      </c>
      <c r="I323" s="196" t="s">
        <v>66</v>
      </c>
      <c r="J323" s="197" t="s">
        <v>58</v>
      </c>
      <c r="K323" s="172">
        <f>L323+N323</f>
        <v>0</v>
      </c>
      <c r="L323" s="198">
        <v>0</v>
      </c>
      <c r="M323" s="198">
        <v>0</v>
      </c>
      <c r="N323" s="141">
        <v>0</v>
      </c>
      <c r="O323" s="309">
        <v>0</v>
      </c>
      <c r="P323" s="310">
        <v>0</v>
      </c>
      <c r="Q323" s="90" t="s">
        <v>215</v>
      </c>
      <c r="R323" s="79"/>
      <c r="S323" s="80"/>
      <c r="T323" s="91"/>
      <c r="U323" s="113"/>
      <c r="V323" s="113"/>
      <c r="W323" s="113"/>
      <c r="X323" s="113"/>
      <c r="Y323" s="113"/>
      <c r="Z323" s="113"/>
    </row>
    <row r="324" spans="1:26" ht="13.95" hidden="1" customHeight="1" thickBot="1">
      <c r="B324" s="424"/>
      <c r="C324" s="609"/>
      <c r="D324" s="248"/>
      <c r="E324" s="248"/>
      <c r="F324" s="248"/>
      <c r="G324" s="607"/>
      <c r="H324" s="426"/>
      <c r="I324" s="199"/>
      <c r="J324" s="200" t="s">
        <v>51</v>
      </c>
      <c r="K324" s="174">
        <f>L324+N324</f>
        <v>0</v>
      </c>
      <c r="L324" s="201">
        <v>0</v>
      </c>
      <c r="M324" s="201">
        <v>0</v>
      </c>
      <c r="N324" s="156">
        <v>0</v>
      </c>
      <c r="O324" s="311">
        <v>0</v>
      </c>
      <c r="P324" s="312">
        <v>0</v>
      </c>
      <c r="Q324" s="92"/>
      <c r="R324" s="82"/>
      <c r="S324" s="83"/>
      <c r="T324" s="93"/>
      <c r="U324" s="113"/>
      <c r="V324" s="113"/>
      <c r="W324" s="113"/>
      <c r="X324" s="113"/>
      <c r="Y324" s="113"/>
      <c r="Z324" s="113"/>
    </row>
    <row r="325" spans="1:26" ht="13.95" hidden="1" customHeight="1" thickBot="1">
      <c r="B325" s="424"/>
      <c r="C325" s="610"/>
      <c r="D325" s="249"/>
      <c r="E325" s="249"/>
      <c r="F325" s="249"/>
      <c r="G325" s="607"/>
      <c r="H325" s="426"/>
      <c r="I325" s="199"/>
      <c r="J325" s="85" t="s">
        <v>31</v>
      </c>
      <c r="K325" s="175">
        <f>L325+N325</f>
        <v>0</v>
      </c>
      <c r="L325" s="202">
        <v>0</v>
      </c>
      <c r="M325" s="202">
        <v>0</v>
      </c>
      <c r="N325" s="143">
        <v>0</v>
      </c>
      <c r="O325" s="313">
        <v>0</v>
      </c>
      <c r="P325" s="303">
        <v>0</v>
      </c>
      <c r="Q325" s="94"/>
      <c r="R325" s="86"/>
      <c r="S325" s="87"/>
      <c r="T325" s="95"/>
      <c r="U325" s="113"/>
      <c r="V325" s="113"/>
      <c r="W325" s="113"/>
      <c r="X325" s="113"/>
      <c r="Y325" s="113"/>
      <c r="Z325" s="113"/>
    </row>
    <row r="326" spans="1:26" ht="13.95" hidden="1" customHeight="1" thickBot="1">
      <c r="B326" s="96"/>
      <c r="C326" s="611"/>
      <c r="D326" s="278"/>
      <c r="E326" s="278"/>
      <c r="F326" s="278"/>
      <c r="G326" s="608"/>
      <c r="H326" s="191"/>
      <c r="I326" s="203"/>
      <c r="J326" s="204" t="s">
        <v>10</v>
      </c>
      <c r="K326" s="177">
        <f>K323+K324+K325</f>
        <v>0</v>
      </c>
      <c r="L326" s="177">
        <f t="shared" ref="L326:P326" si="110">L323+L324+L325</f>
        <v>0</v>
      </c>
      <c r="M326" s="177">
        <f t="shared" si="110"/>
        <v>0</v>
      </c>
      <c r="N326" s="177">
        <f t="shared" si="110"/>
        <v>0</v>
      </c>
      <c r="O326" s="314">
        <f t="shared" si="110"/>
        <v>0</v>
      </c>
      <c r="P326" s="314">
        <f t="shared" si="110"/>
        <v>0</v>
      </c>
      <c r="Q326" s="181"/>
      <c r="R326" s="54"/>
      <c r="S326" s="55"/>
      <c r="T326" s="56"/>
      <c r="U326" s="113"/>
      <c r="V326" s="113"/>
      <c r="W326" s="113"/>
      <c r="X326" s="113"/>
      <c r="Y326" s="113"/>
      <c r="Z326" s="113"/>
    </row>
    <row r="327" spans="1:26" ht="13.2" hidden="1" customHeight="1" thickBot="1">
      <c r="B327" s="549"/>
      <c r="C327" s="552"/>
      <c r="D327" s="276"/>
      <c r="E327" s="276"/>
      <c r="F327" s="276"/>
      <c r="G327" s="574" t="s">
        <v>107</v>
      </c>
      <c r="H327" s="567" t="s">
        <v>32</v>
      </c>
      <c r="I327" s="571" t="s">
        <v>165</v>
      </c>
      <c r="J327" s="116" t="s">
        <v>58</v>
      </c>
      <c r="K327" s="144">
        <f>L327+N327</f>
        <v>0</v>
      </c>
      <c r="L327" s="138">
        <v>0</v>
      </c>
      <c r="M327" s="139">
        <v>0</v>
      </c>
      <c r="N327" s="140">
        <v>0</v>
      </c>
      <c r="O327" s="297">
        <v>0</v>
      </c>
      <c r="P327" s="298">
        <v>0</v>
      </c>
      <c r="Q327" s="90"/>
      <c r="R327" s="79"/>
      <c r="S327" s="80"/>
      <c r="T327" s="91"/>
      <c r="U327" s="113"/>
      <c r="V327" s="113"/>
      <c r="W327" s="113"/>
      <c r="X327" s="113"/>
      <c r="Y327" s="113"/>
      <c r="Z327" s="113"/>
    </row>
    <row r="328" spans="1:26" ht="13.95" hidden="1" customHeight="1" thickBot="1">
      <c r="B328" s="550"/>
      <c r="C328" s="553"/>
      <c r="D328" s="420"/>
      <c r="E328" s="420"/>
      <c r="F328" s="420"/>
      <c r="G328" s="575"/>
      <c r="H328" s="568"/>
      <c r="I328" s="572"/>
      <c r="J328" s="23" t="s">
        <v>51</v>
      </c>
      <c r="K328" s="133">
        <f>L328+N328</f>
        <v>0</v>
      </c>
      <c r="L328" s="134">
        <v>0</v>
      </c>
      <c r="M328" s="135">
        <v>0</v>
      </c>
      <c r="N328" s="136">
        <v>0</v>
      </c>
      <c r="O328" s="299">
        <v>0</v>
      </c>
      <c r="P328" s="300">
        <v>0</v>
      </c>
      <c r="Q328" s="92"/>
      <c r="R328" s="82"/>
      <c r="S328" s="83"/>
      <c r="T328" s="93"/>
      <c r="U328" s="113"/>
      <c r="V328" s="113"/>
      <c r="W328" s="113"/>
      <c r="X328" s="113"/>
      <c r="Y328" s="113"/>
      <c r="Z328" s="113"/>
    </row>
    <row r="329" spans="1:26" ht="13.95" hidden="1" customHeight="1" thickBot="1">
      <c r="B329" s="550"/>
      <c r="C329" s="553"/>
      <c r="D329" s="420"/>
      <c r="E329" s="420"/>
      <c r="F329" s="420"/>
      <c r="G329" s="575"/>
      <c r="H329" s="569"/>
      <c r="I329" s="573"/>
      <c r="J329" s="23" t="s">
        <v>31</v>
      </c>
      <c r="K329" s="133">
        <f t="shared" ref="K329:K331" si="111">L329+N329</f>
        <v>0</v>
      </c>
      <c r="L329" s="134">
        <v>0</v>
      </c>
      <c r="M329" s="135">
        <v>0</v>
      </c>
      <c r="N329" s="136">
        <v>0</v>
      </c>
      <c r="O329" s="299">
        <v>0</v>
      </c>
      <c r="P329" s="300">
        <v>0</v>
      </c>
      <c r="Q329" s="94"/>
      <c r="R329" s="86"/>
      <c r="S329" s="87"/>
      <c r="T329" s="95"/>
      <c r="U329" s="113"/>
      <c r="V329" s="113"/>
      <c r="W329" s="113"/>
      <c r="X329" s="113"/>
      <c r="Y329" s="113"/>
      <c r="Z329" s="113"/>
    </row>
    <row r="330" spans="1:26" ht="13.95" hidden="1" customHeight="1" thickBot="1">
      <c r="B330" s="550"/>
      <c r="C330" s="553"/>
      <c r="D330" s="420"/>
      <c r="E330" s="420"/>
      <c r="F330" s="420"/>
      <c r="G330" s="575"/>
      <c r="H330" s="569"/>
      <c r="I330" s="569"/>
      <c r="J330" s="23" t="s">
        <v>191</v>
      </c>
      <c r="K330" s="133">
        <f t="shared" si="111"/>
        <v>0</v>
      </c>
      <c r="L330" s="134">
        <v>0</v>
      </c>
      <c r="M330" s="135">
        <v>0</v>
      </c>
      <c r="N330" s="136">
        <v>0</v>
      </c>
      <c r="O330" s="299">
        <v>0</v>
      </c>
      <c r="P330" s="300">
        <v>0</v>
      </c>
      <c r="Q330" s="269"/>
      <c r="R330" s="62"/>
      <c r="S330" s="63"/>
      <c r="T330" s="257"/>
      <c r="U330" s="113"/>
      <c r="V330" s="113"/>
      <c r="W330" s="113"/>
      <c r="X330" s="113"/>
      <c r="Y330" s="113"/>
      <c r="Z330" s="113"/>
    </row>
    <row r="331" spans="1:26" ht="13.95" hidden="1" customHeight="1" thickBot="1">
      <c r="B331" s="550"/>
      <c r="C331" s="553"/>
      <c r="D331" s="420"/>
      <c r="E331" s="420"/>
      <c r="F331" s="420"/>
      <c r="G331" s="575"/>
      <c r="H331" s="569"/>
      <c r="I331" s="569"/>
      <c r="J331" s="10" t="s">
        <v>44</v>
      </c>
      <c r="K331" s="133">
        <f t="shared" si="111"/>
        <v>0</v>
      </c>
      <c r="L331" s="168">
        <v>0</v>
      </c>
      <c r="M331" s="170">
        <v>0</v>
      </c>
      <c r="N331" s="169">
        <v>0</v>
      </c>
      <c r="O331" s="301">
        <v>0</v>
      </c>
      <c r="P331" s="302">
        <v>0</v>
      </c>
      <c r="Q331" s="269"/>
      <c r="R331" s="62"/>
      <c r="S331" s="63"/>
      <c r="T331" s="257"/>
      <c r="U331" s="113"/>
      <c r="V331" s="113"/>
      <c r="W331" s="113"/>
      <c r="X331" s="113"/>
      <c r="Y331" s="113"/>
      <c r="Z331" s="113"/>
    </row>
    <row r="332" spans="1:26" ht="13.95" hidden="1" customHeight="1" thickBot="1">
      <c r="B332" s="551"/>
      <c r="C332" s="554"/>
      <c r="D332" s="277"/>
      <c r="E332" s="277"/>
      <c r="F332" s="277"/>
      <c r="G332" s="576"/>
      <c r="H332" s="570"/>
      <c r="I332" s="570"/>
      <c r="J332" s="30" t="s">
        <v>10</v>
      </c>
      <c r="K332" s="127">
        <f>SUM(K327:K331)</f>
        <v>0</v>
      </c>
      <c r="L332" s="127">
        <f t="shared" ref="L332:P332" si="112">SUM(L327:L331)</f>
        <v>0</v>
      </c>
      <c r="M332" s="127">
        <f t="shared" si="112"/>
        <v>0</v>
      </c>
      <c r="N332" s="127">
        <f t="shared" si="112"/>
        <v>0</v>
      </c>
      <c r="O332" s="127">
        <f t="shared" si="112"/>
        <v>0</v>
      </c>
      <c r="P332" s="127">
        <f t="shared" si="112"/>
        <v>0</v>
      </c>
      <c r="Q332" s="181"/>
      <c r="R332" s="54"/>
      <c r="S332" s="55"/>
      <c r="T332" s="56"/>
      <c r="U332" s="113"/>
      <c r="V332" s="113"/>
      <c r="W332" s="113"/>
      <c r="X332" s="113"/>
      <c r="Y332" s="113"/>
      <c r="Z332" s="113"/>
    </row>
    <row r="333" spans="1:26" ht="13.2" customHeight="1">
      <c r="A333" s="549"/>
      <c r="B333" s="549"/>
      <c r="C333" s="552"/>
      <c r="D333" s="555"/>
      <c r="E333" s="556"/>
      <c r="F333" s="557"/>
      <c r="G333" s="564" t="s">
        <v>153</v>
      </c>
      <c r="H333" s="567" t="s">
        <v>32</v>
      </c>
      <c r="I333" s="571" t="s">
        <v>176</v>
      </c>
      <c r="J333" s="116" t="s">
        <v>58</v>
      </c>
      <c r="K333" s="144">
        <f>L333+N333</f>
        <v>0</v>
      </c>
      <c r="L333" s="138">
        <v>0</v>
      </c>
      <c r="M333" s="139">
        <v>0</v>
      </c>
      <c r="N333" s="140">
        <v>0</v>
      </c>
      <c r="O333" s="297">
        <v>0</v>
      </c>
      <c r="P333" s="298">
        <v>0</v>
      </c>
      <c r="Q333" s="90" t="s">
        <v>69</v>
      </c>
      <c r="R333" s="79" t="s">
        <v>33</v>
      </c>
      <c r="S333" s="80"/>
      <c r="T333" s="91"/>
      <c r="U333" s="113"/>
      <c r="V333" s="113"/>
      <c r="W333" s="113"/>
      <c r="X333" s="113"/>
      <c r="Y333" s="113"/>
      <c r="Z333" s="113"/>
    </row>
    <row r="334" spans="1:26">
      <c r="A334" s="550"/>
      <c r="B334" s="550"/>
      <c r="C334" s="553"/>
      <c r="D334" s="558"/>
      <c r="E334" s="559"/>
      <c r="F334" s="560"/>
      <c r="G334" s="565"/>
      <c r="H334" s="568"/>
      <c r="I334" s="572"/>
      <c r="J334" s="23" t="s">
        <v>51</v>
      </c>
      <c r="K334" s="133">
        <f>L334+N334</f>
        <v>333</v>
      </c>
      <c r="L334" s="134">
        <v>0</v>
      </c>
      <c r="M334" s="135">
        <v>0</v>
      </c>
      <c r="N334" s="136">
        <v>333</v>
      </c>
      <c r="O334" s="299">
        <v>0</v>
      </c>
      <c r="P334" s="300">
        <v>0</v>
      </c>
      <c r="Q334" s="92" t="s">
        <v>61</v>
      </c>
      <c r="R334" s="82" t="s">
        <v>33</v>
      </c>
      <c r="S334" s="83"/>
      <c r="T334" s="93"/>
      <c r="U334" s="113"/>
      <c r="V334" s="113"/>
      <c r="W334" s="113"/>
      <c r="X334" s="113"/>
      <c r="Y334" s="113"/>
      <c r="Z334" s="113"/>
    </row>
    <row r="335" spans="1:26">
      <c r="A335" s="550"/>
      <c r="B335" s="550"/>
      <c r="C335" s="553"/>
      <c r="D335" s="558"/>
      <c r="E335" s="559"/>
      <c r="F335" s="560"/>
      <c r="G335" s="565"/>
      <c r="H335" s="569"/>
      <c r="I335" s="573"/>
      <c r="J335" s="23" t="s">
        <v>31</v>
      </c>
      <c r="K335" s="133">
        <f t="shared" ref="K335:K337" si="113">L335+N335</f>
        <v>0</v>
      </c>
      <c r="L335" s="134">
        <v>0</v>
      </c>
      <c r="M335" s="135">
        <v>0</v>
      </c>
      <c r="N335" s="136">
        <v>0</v>
      </c>
      <c r="O335" s="299">
        <v>0</v>
      </c>
      <c r="P335" s="300">
        <v>0</v>
      </c>
      <c r="Q335" s="94"/>
      <c r="R335" s="86"/>
      <c r="S335" s="87"/>
      <c r="T335" s="95"/>
      <c r="U335" s="113"/>
      <c r="V335" s="113"/>
      <c r="W335" s="113"/>
      <c r="X335" s="113"/>
      <c r="Y335" s="113"/>
      <c r="Z335" s="113"/>
    </row>
    <row r="336" spans="1:26">
      <c r="A336" s="550"/>
      <c r="B336" s="550"/>
      <c r="C336" s="553"/>
      <c r="D336" s="558"/>
      <c r="E336" s="559"/>
      <c r="F336" s="560"/>
      <c r="G336" s="565"/>
      <c r="H336" s="569"/>
      <c r="I336" s="569"/>
      <c r="J336" s="23" t="s">
        <v>191</v>
      </c>
      <c r="K336" s="133">
        <f t="shared" si="113"/>
        <v>58.7</v>
      </c>
      <c r="L336" s="134">
        <v>0</v>
      </c>
      <c r="M336" s="135">
        <v>0</v>
      </c>
      <c r="N336" s="136">
        <v>58.7</v>
      </c>
      <c r="O336" s="299">
        <v>0</v>
      </c>
      <c r="P336" s="300">
        <v>0</v>
      </c>
      <c r="Q336" s="269"/>
      <c r="R336" s="62"/>
      <c r="S336" s="63"/>
      <c r="T336" s="257"/>
      <c r="U336" s="113"/>
      <c r="V336" s="113"/>
      <c r="W336" s="113"/>
      <c r="X336" s="113"/>
      <c r="Y336" s="113"/>
      <c r="Z336" s="113"/>
    </row>
    <row r="337" spans="1:26">
      <c r="A337" s="550"/>
      <c r="B337" s="550"/>
      <c r="C337" s="553"/>
      <c r="D337" s="558"/>
      <c r="E337" s="559"/>
      <c r="F337" s="560"/>
      <c r="G337" s="565"/>
      <c r="H337" s="569"/>
      <c r="I337" s="569"/>
      <c r="J337" s="10" t="s">
        <v>44</v>
      </c>
      <c r="K337" s="133">
        <f t="shared" si="113"/>
        <v>0</v>
      </c>
      <c r="L337" s="168">
        <v>0</v>
      </c>
      <c r="M337" s="170">
        <v>0</v>
      </c>
      <c r="N337" s="169">
        <v>0</v>
      </c>
      <c r="O337" s="301">
        <v>0</v>
      </c>
      <c r="P337" s="302">
        <v>0</v>
      </c>
      <c r="Q337" s="269"/>
      <c r="R337" s="62"/>
      <c r="S337" s="63"/>
      <c r="T337" s="257"/>
      <c r="U337" s="113"/>
      <c r="V337" s="113"/>
      <c r="W337" s="113"/>
      <c r="X337" s="113"/>
      <c r="Y337" s="113"/>
      <c r="Z337" s="113"/>
    </row>
    <row r="338" spans="1:26" ht="13.8" thickBot="1">
      <c r="A338" s="551"/>
      <c r="B338" s="551"/>
      <c r="C338" s="554"/>
      <c r="D338" s="561"/>
      <c r="E338" s="562"/>
      <c r="F338" s="563"/>
      <c r="G338" s="566"/>
      <c r="H338" s="570"/>
      <c r="I338" s="570"/>
      <c r="J338" s="30" t="s">
        <v>10</v>
      </c>
      <c r="K338" s="127">
        <f>SUM(K333:K337)</f>
        <v>391.7</v>
      </c>
      <c r="L338" s="128">
        <f t="shared" ref="L338:P338" si="114">SUM(L333:L335)</f>
        <v>0</v>
      </c>
      <c r="M338" s="129">
        <f t="shared" si="114"/>
        <v>0</v>
      </c>
      <c r="N338" s="130">
        <f>SUM(N333:N337)</f>
        <v>391.7</v>
      </c>
      <c r="O338" s="131">
        <f t="shared" si="114"/>
        <v>0</v>
      </c>
      <c r="P338" s="132">
        <f t="shared" si="114"/>
        <v>0</v>
      </c>
      <c r="Q338" s="181"/>
      <c r="R338" s="54"/>
      <c r="S338" s="55"/>
      <c r="T338" s="56"/>
      <c r="U338" s="113"/>
      <c r="V338" s="113"/>
      <c r="W338" s="113"/>
      <c r="X338" s="113"/>
      <c r="Y338" s="113"/>
      <c r="Z338" s="113"/>
    </row>
    <row r="339" spans="1:26" ht="13.2" customHeight="1">
      <c r="A339" s="549"/>
      <c r="B339" s="549"/>
      <c r="C339" s="555"/>
      <c r="D339" s="556"/>
      <c r="E339" s="556"/>
      <c r="F339" s="557"/>
      <c r="G339" s="564" t="s">
        <v>204</v>
      </c>
      <c r="H339" s="567" t="s">
        <v>32</v>
      </c>
      <c r="I339" s="571" t="s">
        <v>165</v>
      </c>
      <c r="J339" s="116" t="s">
        <v>58</v>
      </c>
      <c r="K339" s="144">
        <f>L339+N339</f>
        <v>0</v>
      </c>
      <c r="L339" s="138">
        <v>0</v>
      </c>
      <c r="M339" s="139">
        <v>0</v>
      </c>
      <c r="N339" s="140">
        <v>0</v>
      </c>
      <c r="O339" s="297">
        <v>0</v>
      </c>
      <c r="P339" s="298">
        <v>0</v>
      </c>
      <c r="Q339" s="90" t="s">
        <v>60</v>
      </c>
      <c r="R339" s="79" t="s">
        <v>33</v>
      </c>
      <c r="S339" s="80"/>
      <c r="T339" s="91"/>
      <c r="U339" s="113"/>
      <c r="V339" s="113"/>
      <c r="W339" s="113"/>
      <c r="X339" s="113"/>
      <c r="Y339" s="113"/>
      <c r="Z339" s="113"/>
    </row>
    <row r="340" spans="1:26">
      <c r="A340" s="550"/>
      <c r="B340" s="550"/>
      <c r="C340" s="558"/>
      <c r="D340" s="559"/>
      <c r="E340" s="559"/>
      <c r="F340" s="560"/>
      <c r="G340" s="565"/>
      <c r="H340" s="568"/>
      <c r="I340" s="572"/>
      <c r="J340" s="23" t="s">
        <v>51</v>
      </c>
      <c r="K340" s="133">
        <f>L340+N340</f>
        <v>152</v>
      </c>
      <c r="L340" s="134">
        <v>0</v>
      </c>
      <c r="M340" s="135">
        <v>0</v>
      </c>
      <c r="N340" s="136">
        <v>152</v>
      </c>
      <c r="O340" s="299">
        <v>0</v>
      </c>
      <c r="P340" s="300">
        <v>0</v>
      </c>
      <c r="Q340" s="92" t="s">
        <v>61</v>
      </c>
      <c r="R340" s="82"/>
      <c r="S340" s="83"/>
      <c r="T340" s="93" t="s">
        <v>33</v>
      </c>
      <c r="U340" s="113"/>
      <c r="V340" s="113"/>
      <c r="W340" s="113"/>
      <c r="X340" s="113"/>
      <c r="Y340" s="113"/>
      <c r="Z340" s="113"/>
    </row>
    <row r="341" spans="1:26">
      <c r="A341" s="550"/>
      <c r="B341" s="550"/>
      <c r="C341" s="558"/>
      <c r="D341" s="559"/>
      <c r="E341" s="559"/>
      <c r="F341" s="560"/>
      <c r="G341" s="565"/>
      <c r="H341" s="569"/>
      <c r="I341" s="573"/>
      <c r="J341" s="23" t="s">
        <v>31</v>
      </c>
      <c r="K341" s="133">
        <f t="shared" ref="K341:K343" si="115">L341+N341</f>
        <v>2.5</v>
      </c>
      <c r="L341" s="134">
        <v>2.5</v>
      </c>
      <c r="M341" s="135">
        <v>2.4</v>
      </c>
      <c r="N341" s="136">
        <v>0</v>
      </c>
      <c r="O341" s="299">
        <v>380</v>
      </c>
      <c r="P341" s="300">
        <v>380</v>
      </c>
      <c r="Q341" s="94"/>
      <c r="R341" s="86"/>
      <c r="S341" s="87"/>
      <c r="T341" s="95"/>
      <c r="U341" s="113"/>
      <c r="V341" s="113"/>
      <c r="W341" s="113"/>
      <c r="X341" s="113"/>
      <c r="Y341" s="113"/>
      <c r="Z341" s="113"/>
    </row>
    <row r="342" spans="1:26">
      <c r="A342" s="550"/>
      <c r="B342" s="550"/>
      <c r="C342" s="558"/>
      <c r="D342" s="559"/>
      <c r="E342" s="559"/>
      <c r="F342" s="560"/>
      <c r="G342" s="565"/>
      <c r="H342" s="569"/>
      <c r="I342" s="569"/>
      <c r="J342" s="23" t="s">
        <v>191</v>
      </c>
      <c r="K342" s="133">
        <f t="shared" si="115"/>
        <v>0</v>
      </c>
      <c r="L342" s="134">
        <v>0</v>
      </c>
      <c r="M342" s="135">
        <v>0</v>
      </c>
      <c r="N342" s="136">
        <v>0</v>
      </c>
      <c r="O342" s="299">
        <v>0</v>
      </c>
      <c r="P342" s="300">
        <v>0</v>
      </c>
      <c r="Q342" s="269"/>
      <c r="R342" s="62"/>
      <c r="S342" s="63"/>
      <c r="T342" s="257"/>
      <c r="U342" s="113"/>
      <c r="V342" s="113"/>
      <c r="W342" s="113"/>
      <c r="X342" s="113"/>
      <c r="Y342" s="113"/>
      <c r="Z342" s="113"/>
    </row>
    <row r="343" spans="1:26">
      <c r="A343" s="550"/>
      <c r="B343" s="550"/>
      <c r="C343" s="558"/>
      <c r="D343" s="559"/>
      <c r="E343" s="559"/>
      <c r="F343" s="560"/>
      <c r="G343" s="565"/>
      <c r="H343" s="569"/>
      <c r="I343" s="569"/>
      <c r="J343" s="10" t="s">
        <v>44</v>
      </c>
      <c r="K343" s="133">
        <f t="shared" si="115"/>
        <v>0</v>
      </c>
      <c r="L343" s="168">
        <v>0</v>
      </c>
      <c r="M343" s="170">
        <v>0</v>
      </c>
      <c r="N343" s="169">
        <v>0</v>
      </c>
      <c r="O343" s="301">
        <v>0</v>
      </c>
      <c r="P343" s="302">
        <v>0</v>
      </c>
      <c r="Q343" s="269"/>
      <c r="R343" s="62"/>
      <c r="S343" s="63"/>
      <c r="T343" s="257"/>
      <c r="U343" s="113"/>
      <c r="V343" s="113"/>
      <c r="W343" s="113"/>
      <c r="X343" s="113"/>
      <c r="Y343" s="113"/>
      <c r="Z343" s="113"/>
    </row>
    <row r="344" spans="1:26" ht="13.8" thickBot="1">
      <c r="A344" s="551"/>
      <c r="B344" s="551"/>
      <c r="C344" s="561"/>
      <c r="D344" s="562"/>
      <c r="E344" s="562"/>
      <c r="F344" s="563"/>
      <c r="G344" s="566"/>
      <c r="H344" s="570"/>
      <c r="I344" s="570"/>
      <c r="J344" s="30" t="s">
        <v>10</v>
      </c>
      <c r="K344" s="127">
        <f>SUM(K339:K341)</f>
        <v>154.5</v>
      </c>
      <c r="L344" s="128">
        <f t="shared" ref="L344:P344" si="116">SUM(L339:L341)</f>
        <v>2.5</v>
      </c>
      <c r="M344" s="129">
        <f t="shared" si="116"/>
        <v>2.4</v>
      </c>
      <c r="N344" s="130">
        <f t="shared" si="116"/>
        <v>152</v>
      </c>
      <c r="O344" s="131">
        <f t="shared" si="116"/>
        <v>380</v>
      </c>
      <c r="P344" s="132">
        <f t="shared" si="116"/>
        <v>380</v>
      </c>
      <c r="Q344" s="181"/>
      <c r="R344" s="54"/>
      <c r="S344" s="55"/>
      <c r="T344" s="56"/>
      <c r="U344" s="113"/>
      <c r="V344" s="113"/>
      <c r="W344" s="113"/>
      <c r="X344" s="113"/>
      <c r="Y344" s="113"/>
      <c r="Z344" s="113"/>
    </row>
    <row r="345" spans="1:26" ht="13.2" customHeight="1">
      <c r="A345" s="549"/>
      <c r="B345" s="549"/>
      <c r="C345" s="555"/>
      <c r="D345" s="556"/>
      <c r="E345" s="556"/>
      <c r="F345" s="557"/>
      <c r="G345" s="564" t="s">
        <v>158</v>
      </c>
      <c r="H345" s="567" t="s">
        <v>32</v>
      </c>
      <c r="I345" s="571" t="s">
        <v>177</v>
      </c>
      <c r="J345" s="116" t="s">
        <v>58</v>
      </c>
      <c r="K345" s="144">
        <f>L345+N345</f>
        <v>0</v>
      </c>
      <c r="L345" s="138">
        <v>0</v>
      </c>
      <c r="M345" s="139">
        <v>0</v>
      </c>
      <c r="N345" s="140">
        <v>0</v>
      </c>
      <c r="O345" s="297">
        <v>0</v>
      </c>
      <c r="P345" s="298">
        <v>0</v>
      </c>
      <c r="Q345" s="90" t="s">
        <v>61</v>
      </c>
      <c r="R345" s="79" t="s">
        <v>33</v>
      </c>
      <c r="S345" s="80"/>
      <c r="T345" s="91"/>
      <c r="U345" s="113"/>
      <c r="V345" s="113"/>
      <c r="W345" s="113"/>
      <c r="X345" s="113"/>
      <c r="Y345" s="113"/>
      <c r="Z345" s="113"/>
    </row>
    <row r="346" spans="1:26">
      <c r="A346" s="550"/>
      <c r="B346" s="550"/>
      <c r="C346" s="558"/>
      <c r="D346" s="559"/>
      <c r="E346" s="559"/>
      <c r="F346" s="560"/>
      <c r="G346" s="565"/>
      <c r="H346" s="568"/>
      <c r="I346" s="572"/>
      <c r="J346" s="23" t="s">
        <v>51</v>
      </c>
      <c r="K346" s="133">
        <f>L346+N346</f>
        <v>0</v>
      </c>
      <c r="L346" s="134">
        <v>0</v>
      </c>
      <c r="M346" s="135">
        <v>0</v>
      </c>
      <c r="N346" s="136">
        <v>0</v>
      </c>
      <c r="O346" s="299">
        <v>0</v>
      </c>
      <c r="P346" s="300">
        <v>0</v>
      </c>
      <c r="Q346" s="92"/>
      <c r="R346" s="82"/>
      <c r="S346" s="83"/>
      <c r="T346" s="93"/>
      <c r="U346" s="113"/>
      <c r="V346" s="113"/>
      <c r="W346" s="113"/>
      <c r="X346" s="113"/>
      <c r="Y346" s="113"/>
      <c r="Z346" s="113"/>
    </row>
    <row r="347" spans="1:26">
      <c r="A347" s="550"/>
      <c r="B347" s="550"/>
      <c r="C347" s="558"/>
      <c r="D347" s="559"/>
      <c r="E347" s="559"/>
      <c r="F347" s="560"/>
      <c r="G347" s="565"/>
      <c r="H347" s="569"/>
      <c r="I347" s="573"/>
      <c r="J347" s="23" t="s">
        <v>31</v>
      </c>
      <c r="K347" s="133">
        <f t="shared" ref="K347:K349" si="117">L347+N347</f>
        <v>0</v>
      </c>
      <c r="L347" s="134">
        <v>0</v>
      </c>
      <c r="M347" s="135">
        <v>0</v>
      </c>
      <c r="N347" s="136">
        <v>0</v>
      </c>
      <c r="O347" s="299">
        <v>0</v>
      </c>
      <c r="P347" s="300">
        <v>0</v>
      </c>
      <c r="Q347" s="94"/>
      <c r="R347" s="86"/>
      <c r="S347" s="87"/>
      <c r="T347" s="95"/>
      <c r="U347" s="113"/>
      <c r="V347" s="113"/>
      <c r="W347" s="113"/>
      <c r="X347" s="113"/>
      <c r="Y347" s="113"/>
      <c r="Z347" s="113"/>
    </row>
    <row r="348" spans="1:26">
      <c r="A348" s="550"/>
      <c r="B348" s="550"/>
      <c r="C348" s="558"/>
      <c r="D348" s="559"/>
      <c r="E348" s="559"/>
      <c r="F348" s="560"/>
      <c r="G348" s="565"/>
      <c r="H348" s="569"/>
      <c r="I348" s="569"/>
      <c r="J348" s="23" t="s">
        <v>191</v>
      </c>
      <c r="K348" s="133">
        <f t="shared" si="117"/>
        <v>0</v>
      </c>
      <c r="L348" s="134">
        <v>0</v>
      </c>
      <c r="M348" s="135">
        <v>0</v>
      </c>
      <c r="N348" s="136">
        <v>0</v>
      </c>
      <c r="O348" s="299">
        <v>0</v>
      </c>
      <c r="P348" s="300">
        <v>0</v>
      </c>
      <c r="Q348" s="94"/>
      <c r="R348" s="62"/>
      <c r="S348" s="63"/>
      <c r="T348" s="257"/>
      <c r="U348" s="113"/>
      <c r="V348" s="113"/>
      <c r="W348" s="113"/>
      <c r="X348" s="113"/>
      <c r="Y348" s="113"/>
      <c r="Z348" s="113"/>
    </row>
    <row r="349" spans="1:26">
      <c r="A349" s="550"/>
      <c r="B349" s="550"/>
      <c r="C349" s="558"/>
      <c r="D349" s="559"/>
      <c r="E349" s="559"/>
      <c r="F349" s="560"/>
      <c r="G349" s="565"/>
      <c r="H349" s="569"/>
      <c r="I349" s="569"/>
      <c r="J349" s="10" t="s">
        <v>44</v>
      </c>
      <c r="K349" s="133">
        <f t="shared" si="117"/>
        <v>0</v>
      </c>
      <c r="L349" s="168">
        <v>0</v>
      </c>
      <c r="M349" s="170">
        <v>0</v>
      </c>
      <c r="N349" s="169">
        <v>0</v>
      </c>
      <c r="O349" s="301">
        <v>0</v>
      </c>
      <c r="P349" s="302">
        <v>0</v>
      </c>
      <c r="Q349" s="94"/>
      <c r="R349" s="62"/>
      <c r="S349" s="63"/>
      <c r="T349" s="257"/>
      <c r="U349" s="113"/>
      <c r="V349" s="113"/>
      <c r="W349" s="113"/>
      <c r="X349" s="113"/>
      <c r="Y349" s="113"/>
      <c r="Z349" s="113"/>
    </row>
    <row r="350" spans="1:26" ht="13.8" thickBot="1">
      <c r="A350" s="551"/>
      <c r="B350" s="551"/>
      <c r="C350" s="561"/>
      <c r="D350" s="562"/>
      <c r="E350" s="562"/>
      <c r="F350" s="563"/>
      <c r="G350" s="566"/>
      <c r="H350" s="570"/>
      <c r="I350" s="570"/>
      <c r="J350" s="30" t="s">
        <v>10</v>
      </c>
      <c r="K350" s="127">
        <f>SUM(K345:K347)</f>
        <v>0</v>
      </c>
      <c r="L350" s="128">
        <f>SUM(L345:L349)</f>
        <v>0</v>
      </c>
      <c r="M350" s="128">
        <f t="shared" ref="M350:P350" si="118">SUM(M345:M349)</f>
        <v>0</v>
      </c>
      <c r="N350" s="128">
        <f t="shared" si="118"/>
        <v>0</v>
      </c>
      <c r="O350" s="128">
        <f t="shared" si="118"/>
        <v>0</v>
      </c>
      <c r="P350" s="128">
        <f t="shared" si="118"/>
        <v>0</v>
      </c>
      <c r="Q350" s="181"/>
      <c r="R350" s="54"/>
      <c r="S350" s="55"/>
      <c r="T350" s="56"/>
      <c r="U350" s="113"/>
      <c r="V350" s="113"/>
      <c r="W350" s="113"/>
      <c r="X350" s="113"/>
      <c r="Y350" s="113"/>
      <c r="Z350" s="113"/>
    </row>
    <row r="351" spans="1:26" ht="13.8" thickBot="1">
      <c r="A351" s="66" t="s">
        <v>11</v>
      </c>
      <c r="B351" s="66" t="s">
        <v>9</v>
      </c>
      <c r="C351" s="488" t="s">
        <v>12</v>
      </c>
      <c r="D351" s="489"/>
      <c r="E351" s="489"/>
      <c r="F351" s="489"/>
      <c r="G351" s="490"/>
      <c r="H351" s="490"/>
      <c r="I351" s="490"/>
      <c r="J351" s="491"/>
      <c r="K351" s="157">
        <f>K261+K267+K273+K279+K285+K295+K301+K305+K310+K316+K322+K291+K326+K344+K332+K338+K350</f>
        <v>6993.7000000000007</v>
      </c>
      <c r="L351" s="157">
        <f t="shared" ref="L351:P351" si="119">L261+L267+L273+L279+L285+L295+L301+L305+L310+L316+L322+L291+L326+L344+L332+L338+L350</f>
        <v>26.7</v>
      </c>
      <c r="M351" s="157">
        <f t="shared" si="119"/>
        <v>17.2</v>
      </c>
      <c r="N351" s="157">
        <f>N261+N267+N273+N279+N285+N295+N301+N305+N310+N316+N322+N291+N326+N344+N332+N338+N350</f>
        <v>6967</v>
      </c>
      <c r="O351" s="157">
        <f t="shared" si="119"/>
        <v>4527.6000000000004</v>
      </c>
      <c r="P351" s="157">
        <f t="shared" si="119"/>
        <v>1279.3</v>
      </c>
      <c r="Q351" s="67"/>
      <c r="R351" s="97"/>
      <c r="S351" s="97"/>
      <c r="T351" s="98"/>
      <c r="U351" s="113"/>
      <c r="V351" s="113"/>
      <c r="W351" s="35"/>
      <c r="X351" s="113"/>
      <c r="Y351" s="113"/>
      <c r="Z351" s="113"/>
    </row>
    <row r="352" spans="1:26" ht="27.6" customHeight="1" thickBot="1">
      <c r="A352" s="18" t="s">
        <v>11</v>
      </c>
      <c r="B352" s="18" t="s">
        <v>11</v>
      </c>
      <c r="C352" s="600" t="s">
        <v>109</v>
      </c>
      <c r="D352" s="601"/>
      <c r="E352" s="601"/>
      <c r="F352" s="601"/>
      <c r="G352" s="601"/>
      <c r="H352" s="601"/>
      <c r="I352" s="601"/>
      <c r="J352" s="601"/>
      <c r="K352" s="601"/>
      <c r="L352" s="601"/>
      <c r="M352" s="601"/>
      <c r="N352" s="601"/>
      <c r="O352" s="601"/>
      <c r="P352" s="601"/>
      <c r="Q352" s="601"/>
      <c r="R352" s="601"/>
      <c r="S352" s="601"/>
      <c r="T352" s="602"/>
      <c r="U352" s="113"/>
      <c r="V352" s="113"/>
      <c r="W352" s="35"/>
      <c r="X352" s="113"/>
      <c r="Y352" s="113"/>
      <c r="Z352" s="113"/>
    </row>
    <row r="353" spans="1:26" ht="13.2" customHeight="1">
      <c r="A353" s="549" t="s">
        <v>11</v>
      </c>
      <c r="B353" s="549" t="s">
        <v>11</v>
      </c>
      <c r="C353" s="552" t="s">
        <v>9</v>
      </c>
      <c r="D353" s="555"/>
      <c r="E353" s="556"/>
      <c r="F353" s="557"/>
      <c r="G353" s="603" t="s">
        <v>110</v>
      </c>
      <c r="H353" s="567" t="s">
        <v>32</v>
      </c>
      <c r="I353" s="571" t="s">
        <v>50</v>
      </c>
      <c r="J353" s="124" t="s">
        <v>58</v>
      </c>
      <c r="K353" s="158">
        <f>L353+N353</f>
        <v>520</v>
      </c>
      <c r="L353" s="142">
        <f>L360+L366+L378+L384+L390+L395+L400+L406+L412+L416+L421+L426+L431+L436+L441+L446+L451+L456+L464+L472+L477+L485+L489+L493+L496+L502+L508+L372</f>
        <v>0</v>
      </c>
      <c r="M353" s="142">
        <f t="shared" ref="M353:P353" si="120">M360+M366+M378+M384+M390+M395+M400+M406+M412+M416+M421+M426+M431+M436+M441+M446+M451+M456+M464+M472+M477+M485+M489+M493+M496+M502+M508+M372</f>
        <v>0</v>
      </c>
      <c r="N353" s="142">
        <f t="shared" si="120"/>
        <v>520</v>
      </c>
      <c r="O353" s="142">
        <f t="shared" si="120"/>
        <v>1500</v>
      </c>
      <c r="P353" s="142">
        <f t="shared" si="120"/>
        <v>2000</v>
      </c>
      <c r="Q353" s="265"/>
      <c r="R353" s="46"/>
      <c r="S353" s="47"/>
      <c r="T353" s="22"/>
      <c r="U353" s="113"/>
      <c r="V353" s="113"/>
      <c r="W353" s="35"/>
      <c r="X353" s="113"/>
      <c r="Y353" s="113"/>
      <c r="Z353" s="113"/>
    </row>
    <row r="354" spans="1:26">
      <c r="A354" s="550"/>
      <c r="B354" s="550"/>
      <c r="C354" s="553"/>
      <c r="D354" s="558"/>
      <c r="E354" s="559"/>
      <c r="F354" s="560"/>
      <c r="G354" s="604"/>
      <c r="H354" s="568"/>
      <c r="I354" s="572"/>
      <c r="J354" s="125" t="s">
        <v>51</v>
      </c>
      <c r="K354" s="159">
        <f t="shared" ref="K354:K357" si="121">L354+N354</f>
        <v>1015.3999999999999</v>
      </c>
      <c r="L354" s="137">
        <f>L361+L367+L373+L379+L385+L391+L396+L401+L407+L465+L497+L503+L509</f>
        <v>193.8</v>
      </c>
      <c r="M354" s="137">
        <f t="shared" ref="M354:P354" si="122">M361+M367+M373+M379+M385+M391+M396+M401+M407+M465+M497+M503+M509</f>
        <v>4.7</v>
      </c>
      <c r="N354" s="137">
        <f t="shared" si="122"/>
        <v>821.59999999999991</v>
      </c>
      <c r="O354" s="137">
        <f t="shared" si="122"/>
        <v>0</v>
      </c>
      <c r="P354" s="137">
        <f t="shared" si="122"/>
        <v>0</v>
      </c>
      <c r="Q354" s="217"/>
      <c r="R354" s="50"/>
      <c r="S354" s="51"/>
      <c r="T354" s="27"/>
      <c r="U354" s="113"/>
      <c r="V354" s="113"/>
      <c r="W354" s="35"/>
      <c r="X354" s="113"/>
      <c r="Y354" s="113"/>
      <c r="Z354" s="113"/>
    </row>
    <row r="355" spans="1:26">
      <c r="A355" s="550"/>
      <c r="B355" s="550"/>
      <c r="C355" s="553"/>
      <c r="D355" s="558"/>
      <c r="E355" s="559"/>
      <c r="F355" s="560"/>
      <c r="G355" s="604"/>
      <c r="H355" s="569"/>
      <c r="I355" s="573"/>
      <c r="J355" s="125" t="s">
        <v>31</v>
      </c>
      <c r="K355" s="288">
        <f>L355+N355</f>
        <v>39.9</v>
      </c>
      <c r="L355" s="137">
        <f>L362+L368+L374+L380+L386+L392+L397+L402+L408+L414+L418+L466+L470+L473+L476+L480+L484+L488+L492+L498+L504+L510</f>
        <v>39.9</v>
      </c>
      <c r="M355" s="137">
        <f t="shared" ref="M355:P355" si="123">M362+M368+M374+M380+M386+M392+M397+M402+M408+M414+M418+M466+M470+M473+M476+M480+M484+M488+M492+M498+M504+M510</f>
        <v>19.399999999999999</v>
      </c>
      <c r="N355" s="137">
        <f t="shared" si="123"/>
        <v>0</v>
      </c>
      <c r="O355" s="137">
        <f t="shared" si="123"/>
        <v>30</v>
      </c>
      <c r="P355" s="137">
        <f t="shared" si="123"/>
        <v>45</v>
      </c>
      <c r="Q355" s="217"/>
      <c r="R355" s="62"/>
      <c r="S355" s="63"/>
      <c r="T355" s="29"/>
      <c r="U355" s="113"/>
      <c r="V355" s="113"/>
      <c r="W355" s="35"/>
      <c r="X355" s="113"/>
      <c r="Y355" s="113"/>
      <c r="Z355" s="113"/>
    </row>
    <row r="356" spans="1:26">
      <c r="A356" s="550"/>
      <c r="B356" s="550"/>
      <c r="C356" s="553"/>
      <c r="D356" s="558"/>
      <c r="E356" s="559"/>
      <c r="F356" s="560"/>
      <c r="G356" s="604"/>
      <c r="H356" s="569"/>
      <c r="I356" s="569"/>
      <c r="J356" s="125" t="s">
        <v>191</v>
      </c>
      <c r="K356" s="159">
        <f t="shared" si="121"/>
        <v>1230.18</v>
      </c>
      <c r="L356" s="137">
        <f>L363+L369+L375+L381+L387+L403+L409+L467+L474+L499+L505+L511</f>
        <v>106.3</v>
      </c>
      <c r="M356" s="137">
        <f t="shared" ref="M356:P356" si="124">M363+M369+M375+M381+M387+M403+M409+M467+M474+M499+M505+M511</f>
        <v>0</v>
      </c>
      <c r="N356" s="137">
        <f t="shared" si="124"/>
        <v>1123.8800000000001</v>
      </c>
      <c r="O356" s="137">
        <f t="shared" si="124"/>
        <v>0</v>
      </c>
      <c r="P356" s="137">
        <f t="shared" si="124"/>
        <v>0</v>
      </c>
      <c r="Q356" s="217"/>
      <c r="R356" s="62"/>
      <c r="S356" s="63"/>
      <c r="T356" s="29"/>
      <c r="U356" s="113"/>
      <c r="V356" s="113"/>
      <c r="W356" s="35"/>
      <c r="X356" s="113"/>
      <c r="Y356" s="113"/>
      <c r="Z356" s="113"/>
    </row>
    <row r="357" spans="1:26">
      <c r="A357" s="550"/>
      <c r="B357" s="550"/>
      <c r="C357" s="553"/>
      <c r="D357" s="558"/>
      <c r="E357" s="559"/>
      <c r="F357" s="560"/>
      <c r="G357" s="604"/>
      <c r="H357" s="569"/>
      <c r="I357" s="569"/>
      <c r="J357" s="125" t="s">
        <v>44</v>
      </c>
      <c r="K357" s="159">
        <f t="shared" si="121"/>
        <v>1173</v>
      </c>
      <c r="L357" s="137">
        <f>L364+L370+L376+L382+L388+L404+L410+L413+L417+L422+L427+L432+L437+L442+L447+L452+L457+L460+L468+L500+L506+L512</f>
        <v>0</v>
      </c>
      <c r="M357" s="137">
        <f t="shared" ref="M357:P357" si="125">M364+M370+M376+M382+M388+M404+M410+M413+M417+M422+M427+M432+M437+M442+M447+M452+M457+M460+M468+M500+M506+M512</f>
        <v>0</v>
      </c>
      <c r="N357" s="137">
        <f t="shared" si="125"/>
        <v>1173</v>
      </c>
      <c r="O357" s="137">
        <f t="shared" si="125"/>
        <v>2000</v>
      </c>
      <c r="P357" s="137">
        <f t="shared" si="125"/>
        <v>4000</v>
      </c>
      <c r="Q357" s="217"/>
      <c r="R357" s="62"/>
      <c r="S357" s="63"/>
      <c r="T357" s="29"/>
      <c r="U357" s="113"/>
      <c r="V357" s="113"/>
      <c r="W357" s="35"/>
      <c r="X357" s="113"/>
      <c r="Y357" s="113"/>
      <c r="Z357" s="113"/>
    </row>
    <row r="358" spans="1:26" ht="1.8" customHeight="1">
      <c r="A358" s="550"/>
      <c r="B358" s="550"/>
      <c r="C358" s="553"/>
      <c r="D358" s="558"/>
      <c r="E358" s="559"/>
      <c r="F358" s="560"/>
      <c r="G358" s="604"/>
      <c r="H358" s="569"/>
      <c r="I358" s="569"/>
      <c r="J358" s="294" t="s">
        <v>108</v>
      </c>
      <c r="K358" s="159">
        <f>L358+N358</f>
        <v>0</v>
      </c>
      <c r="L358" s="154">
        <f>L478+L482+L486+L490+L494</f>
        <v>0</v>
      </c>
      <c r="M358" s="154">
        <f>M478+M482+M486+M490+M494</f>
        <v>0</v>
      </c>
      <c r="N358" s="154">
        <f t="shared" ref="N358:P358" si="126">N478+N482+N486+N490+N494</f>
        <v>0</v>
      </c>
      <c r="O358" s="302">
        <f t="shared" si="126"/>
        <v>0</v>
      </c>
      <c r="P358" s="302">
        <f t="shared" si="126"/>
        <v>0</v>
      </c>
      <c r="Q358" s="120"/>
      <c r="R358" s="62"/>
      <c r="S358" s="63"/>
      <c r="T358" s="29"/>
      <c r="U358" s="113"/>
      <c r="V358" s="113"/>
      <c r="W358" s="35"/>
      <c r="X358" s="113"/>
      <c r="Y358" s="113"/>
      <c r="Z358" s="113"/>
    </row>
    <row r="359" spans="1:26" ht="32.4" customHeight="1" thickBot="1">
      <c r="A359" s="551"/>
      <c r="B359" s="551"/>
      <c r="C359" s="554"/>
      <c r="D359" s="561"/>
      <c r="E359" s="562"/>
      <c r="F359" s="563"/>
      <c r="G359" s="605"/>
      <c r="H359" s="570"/>
      <c r="I359" s="570"/>
      <c r="J359" s="30" t="s">
        <v>10</v>
      </c>
      <c r="K359" s="293">
        <f>L359+N359</f>
        <v>3978.48</v>
      </c>
      <c r="L359" s="132">
        <f>L353+L354+L355+L356+L357+L358</f>
        <v>340</v>
      </c>
      <c r="M359" s="132">
        <f t="shared" ref="M359:P359" si="127">M353+M354+M355+M356+M357+M358</f>
        <v>24.099999999999998</v>
      </c>
      <c r="N359" s="132">
        <f t="shared" si="127"/>
        <v>3638.48</v>
      </c>
      <c r="O359" s="315">
        <f>O353+O354+O355+O356+O357+O358</f>
        <v>3530</v>
      </c>
      <c r="P359" s="315">
        <f t="shared" si="127"/>
        <v>6045</v>
      </c>
      <c r="Q359" s="65"/>
      <c r="R359" s="54"/>
      <c r="S359" s="55"/>
      <c r="T359" s="34"/>
      <c r="U359" s="113"/>
      <c r="V359" s="113"/>
      <c r="W359" s="35"/>
      <c r="X359" s="113"/>
      <c r="Y359" s="113"/>
      <c r="Z359" s="113"/>
    </row>
    <row r="360" spans="1:26" ht="13.2" customHeight="1">
      <c r="A360" s="549"/>
      <c r="B360" s="549"/>
      <c r="C360" s="552"/>
      <c r="D360" s="555"/>
      <c r="E360" s="556"/>
      <c r="F360" s="557"/>
      <c r="G360" s="564" t="s">
        <v>111</v>
      </c>
      <c r="H360" s="567" t="s">
        <v>32</v>
      </c>
      <c r="I360" s="571" t="s">
        <v>169</v>
      </c>
      <c r="J360" s="116" t="s">
        <v>58</v>
      </c>
      <c r="K360" s="144">
        <f>L360+N360</f>
        <v>0</v>
      </c>
      <c r="L360" s="138">
        <v>0</v>
      </c>
      <c r="M360" s="139">
        <v>0</v>
      </c>
      <c r="N360" s="140">
        <v>0</v>
      </c>
      <c r="O360" s="297">
        <v>0</v>
      </c>
      <c r="P360" s="298">
        <v>0</v>
      </c>
      <c r="Q360" s="36" t="s">
        <v>61</v>
      </c>
      <c r="R360" s="46" t="s">
        <v>33</v>
      </c>
      <c r="S360" s="281"/>
      <c r="T360" s="22"/>
      <c r="U360" s="113"/>
      <c r="V360" s="113"/>
      <c r="W360" s="35"/>
      <c r="X360" s="113"/>
      <c r="Y360" s="113"/>
      <c r="Z360" s="113"/>
    </row>
    <row r="361" spans="1:26">
      <c r="A361" s="550"/>
      <c r="B361" s="550"/>
      <c r="C361" s="553"/>
      <c r="D361" s="558"/>
      <c r="E361" s="559"/>
      <c r="F361" s="560"/>
      <c r="G361" s="565"/>
      <c r="H361" s="568"/>
      <c r="I361" s="572"/>
      <c r="J361" s="23" t="s">
        <v>51</v>
      </c>
      <c r="K361" s="133">
        <f>L361+N361</f>
        <v>403.5</v>
      </c>
      <c r="L361" s="134">
        <v>3.5</v>
      </c>
      <c r="M361" s="135">
        <v>2.1</v>
      </c>
      <c r="N361" s="136">
        <v>400</v>
      </c>
      <c r="O361" s="299">
        <v>0</v>
      </c>
      <c r="P361" s="300">
        <v>0</v>
      </c>
      <c r="Q361" s="64"/>
      <c r="R361" s="50"/>
      <c r="S361" s="51"/>
      <c r="T361" s="27"/>
      <c r="U361" s="113"/>
      <c r="V361" s="113"/>
      <c r="W361" s="35"/>
      <c r="X361" s="113"/>
      <c r="Y361" s="113"/>
      <c r="Z361" s="113"/>
    </row>
    <row r="362" spans="1:26">
      <c r="A362" s="550"/>
      <c r="B362" s="550"/>
      <c r="C362" s="553"/>
      <c r="D362" s="558"/>
      <c r="E362" s="559"/>
      <c r="F362" s="560"/>
      <c r="G362" s="565"/>
      <c r="H362" s="569"/>
      <c r="I362" s="573"/>
      <c r="J362" s="23" t="s">
        <v>31</v>
      </c>
      <c r="K362" s="133">
        <f t="shared" ref="K362:P364" si="128">L362+N362</f>
        <v>0.5</v>
      </c>
      <c r="L362" s="134">
        <v>0.5</v>
      </c>
      <c r="M362" s="135">
        <v>0.4</v>
      </c>
      <c r="N362" s="136">
        <v>0</v>
      </c>
      <c r="O362" s="299">
        <v>0</v>
      </c>
      <c r="P362" s="300">
        <v>0</v>
      </c>
      <c r="Q362" s="64"/>
      <c r="R362" s="62"/>
      <c r="S362" s="63"/>
      <c r="T362" s="29"/>
      <c r="U362" s="113"/>
      <c r="V362" s="113"/>
      <c r="W362" s="35"/>
      <c r="X362" s="113"/>
      <c r="Y362" s="113"/>
      <c r="Z362" s="113"/>
    </row>
    <row r="363" spans="1:26">
      <c r="A363" s="550"/>
      <c r="B363" s="550"/>
      <c r="C363" s="553"/>
      <c r="D363" s="558"/>
      <c r="E363" s="559"/>
      <c r="F363" s="560"/>
      <c r="G363" s="565"/>
      <c r="H363" s="569"/>
      <c r="I363" s="569"/>
      <c r="J363" s="23" t="s">
        <v>191</v>
      </c>
      <c r="K363" s="133">
        <f t="shared" si="128"/>
        <v>108.2</v>
      </c>
      <c r="L363" s="134">
        <v>0.3</v>
      </c>
      <c r="M363" s="135">
        <v>0</v>
      </c>
      <c r="N363" s="136">
        <v>107.9</v>
      </c>
      <c r="O363" s="299">
        <v>0</v>
      </c>
      <c r="P363" s="300">
        <v>0</v>
      </c>
      <c r="Q363" s="120"/>
      <c r="R363" s="62"/>
      <c r="S363" s="63"/>
      <c r="T363" s="29"/>
      <c r="U363" s="113"/>
      <c r="V363" s="113"/>
      <c r="W363" s="35"/>
      <c r="X363" s="113"/>
      <c r="Y363" s="113"/>
      <c r="Z363" s="113"/>
    </row>
    <row r="364" spans="1:26">
      <c r="A364" s="550"/>
      <c r="B364" s="550"/>
      <c r="C364" s="553"/>
      <c r="D364" s="558"/>
      <c r="E364" s="559"/>
      <c r="F364" s="560"/>
      <c r="G364" s="565"/>
      <c r="H364" s="569"/>
      <c r="I364" s="569"/>
      <c r="J364" s="10" t="s">
        <v>44</v>
      </c>
      <c r="K364" s="133">
        <f t="shared" si="128"/>
        <v>0</v>
      </c>
      <c r="L364" s="133">
        <f t="shared" si="128"/>
        <v>0</v>
      </c>
      <c r="M364" s="133">
        <f t="shared" si="128"/>
        <v>0</v>
      </c>
      <c r="N364" s="133">
        <f t="shared" si="128"/>
        <v>0</v>
      </c>
      <c r="O364" s="348">
        <f t="shared" si="128"/>
        <v>0</v>
      </c>
      <c r="P364" s="348">
        <f t="shared" si="128"/>
        <v>0</v>
      </c>
      <c r="Q364" s="120"/>
      <c r="R364" s="62"/>
      <c r="S364" s="63"/>
      <c r="T364" s="29"/>
      <c r="U364" s="113"/>
      <c r="V364" s="113"/>
      <c r="W364" s="35"/>
      <c r="X364" s="113"/>
      <c r="Y364" s="113"/>
      <c r="Z364" s="113"/>
    </row>
    <row r="365" spans="1:26" ht="13.8" thickBot="1">
      <c r="A365" s="551"/>
      <c r="B365" s="551"/>
      <c r="C365" s="554"/>
      <c r="D365" s="561"/>
      <c r="E365" s="562"/>
      <c r="F365" s="563"/>
      <c r="G365" s="566"/>
      <c r="H365" s="570"/>
      <c r="I365" s="570"/>
      <c r="J365" s="30" t="s">
        <v>10</v>
      </c>
      <c r="K365" s="127">
        <f>SUM(K360:K364)</f>
        <v>512.20000000000005</v>
      </c>
      <c r="L365" s="127">
        <f t="shared" ref="L365:P365" si="129">SUM(L360:L364)</f>
        <v>4.3</v>
      </c>
      <c r="M365" s="127">
        <f t="shared" si="129"/>
        <v>2.5</v>
      </c>
      <c r="N365" s="127">
        <f t="shared" si="129"/>
        <v>507.9</v>
      </c>
      <c r="O365" s="127">
        <f t="shared" si="129"/>
        <v>0</v>
      </c>
      <c r="P365" s="127">
        <f t="shared" si="129"/>
        <v>0</v>
      </c>
      <c r="Q365" s="65"/>
      <c r="R365" s="54"/>
      <c r="S365" s="55"/>
      <c r="T365" s="34"/>
      <c r="U365" s="113"/>
      <c r="V365" s="113"/>
      <c r="W365" s="35"/>
      <c r="X365" s="113"/>
      <c r="Y365" s="113"/>
      <c r="Z365" s="113"/>
    </row>
    <row r="366" spans="1:26" ht="13.2" customHeight="1">
      <c r="A366" s="641"/>
      <c r="B366" s="549"/>
      <c r="C366" s="552"/>
      <c r="D366" s="555"/>
      <c r="E366" s="556"/>
      <c r="F366" s="557"/>
      <c r="G366" s="564" t="s">
        <v>112</v>
      </c>
      <c r="H366" s="567" t="s">
        <v>32</v>
      </c>
      <c r="I366" s="571" t="s">
        <v>165</v>
      </c>
      <c r="J366" s="116" t="s">
        <v>58</v>
      </c>
      <c r="K366" s="144">
        <f>L366+N366</f>
        <v>0</v>
      </c>
      <c r="L366" s="138">
        <v>0</v>
      </c>
      <c r="M366" s="139">
        <v>0</v>
      </c>
      <c r="N366" s="140">
        <v>0</v>
      </c>
      <c r="O366" s="297">
        <v>0</v>
      </c>
      <c r="P366" s="298">
        <v>0</v>
      </c>
      <c r="Q366" s="36" t="s">
        <v>61</v>
      </c>
      <c r="R366" s="46" t="s">
        <v>33</v>
      </c>
      <c r="S366" s="47"/>
      <c r="T366" s="22"/>
      <c r="U366" s="113"/>
      <c r="V366" s="113"/>
      <c r="W366" s="35"/>
      <c r="X366" s="113"/>
      <c r="Y366" s="113"/>
      <c r="Z366" s="113"/>
    </row>
    <row r="367" spans="1:26">
      <c r="A367" s="642"/>
      <c r="B367" s="550"/>
      <c r="C367" s="553"/>
      <c r="D367" s="558"/>
      <c r="E367" s="559"/>
      <c r="F367" s="560"/>
      <c r="G367" s="565"/>
      <c r="H367" s="568"/>
      <c r="I367" s="572"/>
      <c r="J367" s="23" t="s">
        <v>51</v>
      </c>
      <c r="K367" s="133">
        <f>L367+N367</f>
        <v>0</v>
      </c>
      <c r="L367" s="134">
        <v>0</v>
      </c>
      <c r="M367" s="135">
        <v>0</v>
      </c>
      <c r="N367" s="136">
        <v>0</v>
      </c>
      <c r="O367" s="299">
        <v>0</v>
      </c>
      <c r="P367" s="300">
        <v>0</v>
      </c>
      <c r="Q367" s="64"/>
      <c r="R367" s="50"/>
      <c r="S367" s="51"/>
      <c r="T367" s="27"/>
      <c r="U367" s="113"/>
      <c r="V367" s="113"/>
      <c r="W367" s="35"/>
      <c r="X367" s="113"/>
      <c r="Y367" s="113"/>
      <c r="Z367" s="113"/>
    </row>
    <row r="368" spans="1:26">
      <c r="A368" s="642"/>
      <c r="B368" s="550"/>
      <c r="C368" s="553"/>
      <c r="D368" s="558"/>
      <c r="E368" s="559"/>
      <c r="F368" s="560"/>
      <c r="G368" s="565"/>
      <c r="H368" s="569"/>
      <c r="I368" s="573"/>
      <c r="J368" s="23" t="s">
        <v>31</v>
      </c>
      <c r="K368" s="133">
        <f t="shared" ref="K368:K370" si="130">L368+N368</f>
        <v>0</v>
      </c>
      <c r="L368" s="134">
        <v>0</v>
      </c>
      <c r="M368" s="135">
        <v>0</v>
      </c>
      <c r="N368" s="136">
        <v>0</v>
      </c>
      <c r="O368" s="299">
        <v>0</v>
      </c>
      <c r="P368" s="300">
        <v>0</v>
      </c>
      <c r="Q368" s="64"/>
      <c r="R368" s="62"/>
      <c r="S368" s="63"/>
      <c r="T368" s="29"/>
      <c r="U368" s="113"/>
      <c r="V368" s="113"/>
      <c r="W368" s="35"/>
      <c r="X368" s="113"/>
      <c r="Y368" s="113"/>
      <c r="Z368" s="113"/>
    </row>
    <row r="369" spans="1:26">
      <c r="A369" s="642"/>
      <c r="B369" s="550"/>
      <c r="C369" s="553"/>
      <c r="D369" s="558"/>
      <c r="E369" s="559"/>
      <c r="F369" s="560"/>
      <c r="G369" s="565"/>
      <c r="H369" s="569"/>
      <c r="I369" s="569"/>
      <c r="J369" s="23" t="s">
        <v>191</v>
      </c>
      <c r="K369" s="133">
        <f t="shared" si="130"/>
        <v>84</v>
      </c>
      <c r="L369" s="134">
        <v>84</v>
      </c>
      <c r="M369" s="135">
        <v>0</v>
      </c>
      <c r="N369" s="136">
        <v>0</v>
      </c>
      <c r="O369" s="299">
        <v>0</v>
      </c>
      <c r="P369" s="300">
        <v>0</v>
      </c>
      <c r="Q369" s="120"/>
      <c r="R369" s="62"/>
      <c r="S369" s="63"/>
      <c r="T369" s="29"/>
      <c r="U369" s="113"/>
      <c r="V369" s="113"/>
      <c r="W369" s="35"/>
      <c r="X369" s="113"/>
      <c r="Y369" s="113"/>
      <c r="Z369" s="113"/>
    </row>
    <row r="370" spans="1:26">
      <c r="A370" s="642"/>
      <c r="B370" s="550"/>
      <c r="C370" s="553"/>
      <c r="D370" s="558"/>
      <c r="E370" s="559"/>
      <c r="F370" s="560"/>
      <c r="G370" s="565"/>
      <c r="H370" s="569"/>
      <c r="I370" s="569"/>
      <c r="J370" s="10" t="s">
        <v>44</v>
      </c>
      <c r="K370" s="133">
        <f t="shared" si="130"/>
        <v>0</v>
      </c>
      <c r="L370" s="168">
        <v>0</v>
      </c>
      <c r="M370" s="170">
        <v>0</v>
      </c>
      <c r="N370" s="169">
        <v>0</v>
      </c>
      <c r="O370" s="301">
        <v>0</v>
      </c>
      <c r="P370" s="302">
        <v>0</v>
      </c>
      <c r="Q370" s="120"/>
      <c r="R370" s="62"/>
      <c r="S370" s="63"/>
      <c r="T370" s="29"/>
      <c r="U370" s="113"/>
      <c r="V370" s="113"/>
      <c r="W370" s="35"/>
      <c r="X370" s="113"/>
      <c r="Y370" s="113"/>
      <c r="Z370" s="113"/>
    </row>
    <row r="371" spans="1:26" ht="13.8" thickBot="1">
      <c r="A371" s="643"/>
      <c r="B371" s="551"/>
      <c r="C371" s="554"/>
      <c r="D371" s="561"/>
      <c r="E371" s="562"/>
      <c r="F371" s="563"/>
      <c r="G371" s="566"/>
      <c r="H371" s="570"/>
      <c r="I371" s="570"/>
      <c r="J371" s="30" t="s">
        <v>10</v>
      </c>
      <c r="K371" s="127">
        <f>SUM(K366:K370)</f>
        <v>84</v>
      </c>
      <c r="L371" s="127">
        <f t="shared" ref="L371:P371" si="131">SUM(L366:L370)</f>
        <v>84</v>
      </c>
      <c r="M371" s="127">
        <f t="shared" si="131"/>
        <v>0</v>
      </c>
      <c r="N371" s="127">
        <f t="shared" si="131"/>
        <v>0</v>
      </c>
      <c r="O371" s="127">
        <f t="shared" si="131"/>
        <v>0</v>
      </c>
      <c r="P371" s="127">
        <f t="shared" si="131"/>
        <v>0</v>
      </c>
      <c r="Q371" s="65"/>
      <c r="R371" s="54"/>
      <c r="S371" s="55"/>
      <c r="T371" s="34"/>
      <c r="U371" s="113"/>
      <c r="V371" s="113"/>
      <c r="W371" s="35"/>
      <c r="X371" s="113"/>
      <c r="Y371" s="113"/>
      <c r="Z371" s="113"/>
    </row>
    <row r="372" spans="1:26" ht="13.2" customHeight="1">
      <c r="A372" s="549"/>
      <c r="B372" s="549"/>
      <c r="C372" s="552"/>
      <c r="D372" s="555"/>
      <c r="E372" s="556"/>
      <c r="F372" s="557"/>
      <c r="G372" s="564" t="s">
        <v>113</v>
      </c>
      <c r="H372" s="567" t="s">
        <v>32</v>
      </c>
      <c r="I372" s="571" t="s">
        <v>169</v>
      </c>
      <c r="J372" s="116" t="s">
        <v>58</v>
      </c>
      <c r="K372" s="144">
        <f>L372+N372</f>
        <v>0</v>
      </c>
      <c r="L372" s="138">
        <v>0</v>
      </c>
      <c r="M372" s="139">
        <v>0</v>
      </c>
      <c r="N372" s="140">
        <v>0</v>
      </c>
      <c r="O372" s="297">
        <v>0</v>
      </c>
      <c r="P372" s="298">
        <v>0</v>
      </c>
      <c r="Q372" s="36" t="s">
        <v>61</v>
      </c>
      <c r="R372" s="46" t="s">
        <v>33</v>
      </c>
      <c r="S372" s="47"/>
      <c r="T372" s="22"/>
      <c r="U372" s="113"/>
      <c r="V372" s="113"/>
      <c r="W372" s="35"/>
      <c r="X372" s="113"/>
      <c r="Y372" s="113"/>
      <c r="Z372" s="113"/>
    </row>
    <row r="373" spans="1:26">
      <c r="A373" s="550"/>
      <c r="B373" s="550"/>
      <c r="C373" s="553"/>
      <c r="D373" s="558"/>
      <c r="E373" s="559"/>
      <c r="F373" s="560"/>
      <c r="G373" s="565"/>
      <c r="H373" s="568"/>
      <c r="I373" s="572"/>
      <c r="J373" s="23" t="s">
        <v>51</v>
      </c>
      <c r="K373" s="133">
        <f>L373+N373</f>
        <v>22.5</v>
      </c>
      <c r="L373" s="134">
        <v>0</v>
      </c>
      <c r="M373" s="135">
        <v>0</v>
      </c>
      <c r="N373" s="136">
        <v>22.5</v>
      </c>
      <c r="O373" s="299">
        <v>0</v>
      </c>
      <c r="P373" s="300">
        <v>0</v>
      </c>
      <c r="Q373" s="64"/>
      <c r="R373" s="50"/>
      <c r="S373" s="51"/>
      <c r="T373" s="27"/>
      <c r="U373" s="113"/>
      <c r="V373" s="113"/>
      <c r="W373" s="35"/>
      <c r="X373" s="113"/>
      <c r="Y373" s="113"/>
      <c r="Z373" s="113"/>
    </row>
    <row r="374" spans="1:26">
      <c r="A374" s="550"/>
      <c r="B374" s="550"/>
      <c r="C374" s="553"/>
      <c r="D374" s="558"/>
      <c r="E374" s="559"/>
      <c r="F374" s="560"/>
      <c r="G374" s="565"/>
      <c r="H374" s="569"/>
      <c r="I374" s="573"/>
      <c r="J374" s="23" t="s">
        <v>31</v>
      </c>
      <c r="K374" s="133">
        <f t="shared" ref="K374:K376" si="132">L374+N374</f>
        <v>0</v>
      </c>
      <c r="L374" s="134">
        <v>0</v>
      </c>
      <c r="M374" s="135">
        <v>0</v>
      </c>
      <c r="N374" s="136">
        <v>0</v>
      </c>
      <c r="O374" s="299">
        <v>0</v>
      </c>
      <c r="P374" s="300">
        <v>0</v>
      </c>
      <c r="Q374" s="99"/>
      <c r="R374" s="100"/>
      <c r="S374" s="63"/>
      <c r="T374" s="29"/>
      <c r="U374" s="113"/>
      <c r="V374" s="113"/>
      <c r="W374" s="35"/>
      <c r="X374" s="113"/>
      <c r="Y374" s="113"/>
      <c r="Z374" s="113"/>
    </row>
    <row r="375" spans="1:26">
      <c r="A375" s="550"/>
      <c r="B375" s="550"/>
      <c r="C375" s="553"/>
      <c r="D375" s="558"/>
      <c r="E375" s="559"/>
      <c r="F375" s="560"/>
      <c r="G375" s="565"/>
      <c r="H375" s="569"/>
      <c r="I375" s="569"/>
      <c r="J375" s="23" t="s">
        <v>191</v>
      </c>
      <c r="K375" s="133">
        <f t="shared" si="132"/>
        <v>17</v>
      </c>
      <c r="L375" s="134">
        <v>9</v>
      </c>
      <c r="M375" s="135">
        <v>0</v>
      </c>
      <c r="N375" s="136">
        <v>8</v>
      </c>
      <c r="O375" s="299">
        <v>0</v>
      </c>
      <c r="P375" s="300">
        <v>0</v>
      </c>
      <c r="Q375" s="113"/>
      <c r="R375" s="100"/>
      <c r="S375" s="63"/>
      <c r="T375" s="29"/>
      <c r="U375" s="113"/>
      <c r="V375" s="113"/>
      <c r="W375" s="35"/>
      <c r="X375" s="113"/>
      <c r="Y375" s="113"/>
      <c r="Z375" s="113"/>
    </row>
    <row r="376" spans="1:26">
      <c r="A376" s="550"/>
      <c r="B376" s="550"/>
      <c r="C376" s="553"/>
      <c r="D376" s="558"/>
      <c r="E376" s="559"/>
      <c r="F376" s="560"/>
      <c r="G376" s="565"/>
      <c r="H376" s="569"/>
      <c r="I376" s="569"/>
      <c r="J376" s="10" t="s">
        <v>44</v>
      </c>
      <c r="K376" s="133">
        <f t="shared" si="132"/>
        <v>0</v>
      </c>
      <c r="L376" s="168">
        <v>0</v>
      </c>
      <c r="M376" s="170">
        <v>0</v>
      </c>
      <c r="N376" s="169">
        <v>0</v>
      </c>
      <c r="O376" s="301">
        <v>0</v>
      </c>
      <c r="P376" s="302">
        <v>0</v>
      </c>
      <c r="Q376" s="113"/>
      <c r="R376" s="100"/>
      <c r="S376" s="63"/>
      <c r="T376" s="29"/>
      <c r="U376" s="113"/>
      <c r="V376" s="113"/>
      <c r="W376" s="35"/>
      <c r="X376" s="113"/>
      <c r="Y376" s="113"/>
      <c r="Z376" s="113"/>
    </row>
    <row r="377" spans="1:26" ht="12.6" customHeight="1" thickBot="1">
      <c r="A377" s="551"/>
      <c r="B377" s="551"/>
      <c r="C377" s="554"/>
      <c r="D377" s="561"/>
      <c r="E377" s="562"/>
      <c r="F377" s="563"/>
      <c r="G377" s="566"/>
      <c r="H377" s="570"/>
      <c r="I377" s="570"/>
      <c r="J377" s="30" t="s">
        <v>10</v>
      </c>
      <c r="K377" s="127">
        <f>SUM(K372:K376)</f>
        <v>39.5</v>
      </c>
      <c r="L377" s="127">
        <f t="shared" ref="L377:P377" si="133">SUM(L372:L376)</f>
        <v>9</v>
      </c>
      <c r="M377" s="127">
        <f t="shared" si="133"/>
        <v>0</v>
      </c>
      <c r="N377" s="127">
        <f t="shared" si="133"/>
        <v>30.5</v>
      </c>
      <c r="O377" s="127">
        <f t="shared" si="133"/>
        <v>0</v>
      </c>
      <c r="P377" s="127">
        <f t="shared" si="133"/>
        <v>0</v>
      </c>
      <c r="Q377" s="65"/>
      <c r="R377" s="54"/>
      <c r="S377" s="55"/>
      <c r="T377" s="34"/>
      <c r="U377" s="113"/>
      <c r="V377" s="113"/>
      <c r="W377" s="35"/>
      <c r="X377" s="113"/>
      <c r="Y377" s="113"/>
      <c r="Z377" s="113"/>
    </row>
    <row r="378" spans="1:26" ht="13.2" customHeight="1">
      <c r="A378" s="549"/>
      <c r="B378" s="549"/>
      <c r="C378" s="552"/>
      <c r="D378" s="555"/>
      <c r="E378" s="556"/>
      <c r="F378" s="557"/>
      <c r="G378" s="564" t="s">
        <v>114</v>
      </c>
      <c r="H378" s="567" t="s">
        <v>32</v>
      </c>
      <c r="I378" s="571" t="s">
        <v>169</v>
      </c>
      <c r="J378" s="116" t="s">
        <v>58</v>
      </c>
      <c r="K378" s="144">
        <f>L378+N378</f>
        <v>0</v>
      </c>
      <c r="L378" s="138">
        <v>0</v>
      </c>
      <c r="M378" s="139">
        <v>0</v>
      </c>
      <c r="N378" s="140">
        <v>0</v>
      </c>
      <c r="O378" s="297">
        <v>0</v>
      </c>
      <c r="P378" s="298">
        <v>0</v>
      </c>
      <c r="Q378" s="36" t="s">
        <v>61</v>
      </c>
      <c r="R378" s="46" t="s">
        <v>33</v>
      </c>
      <c r="S378" s="113"/>
      <c r="T378" s="22"/>
      <c r="U378" s="113"/>
      <c r="V378" s="113"/>
      <c r="W378" s="35"/>
      <c r="X378" s="113"/>
      <c r="Y378" s="113"/>
      <c r="Z378" s="113"/>
    </row>
    <row r="379" spans="1:26">
      <c r="A379" s="550"/>
      <c r="B379" s="550"/>
      <c r="C379" s="553"/>
      <c r="D379" s="558"/>
      <c r="E379" s="559"/>
      <c r="F379" s="560"/>
      <c r="G379" s="565"/>
      <c r="H379" s="568"/>
      <c r="I379" s="572"/>
      <c r="J379" s="23" t="s">
        <v>51</v>
      </c>
      <c r="K379" s="133">
        <f>L379+N379</f>
        <v>75.600000000000009</v>
      </c>
      <c r="L379" s="134">
        <v>0.4</v>
      </c>
      <c r="M379" s="135">
        <v>2.6</v>
      </c>
      <c r="N379" s="136">
        <v>75.2</v>
      </c>
      <c r="O379" s="299">
        <v>0</v>
      </c>
      <c r="P379" s="300">
        <v>0</v>
      </c>
      <c r="Q379" s="64"/>
      <c r="R379" s="50"/>
      <c r="S379" s="113"/>
      <c r="T379" s="27"/>
      <c r="U379" s="113"/>
      <c r="V379" s="113"/>
      <c r="W379" s="35"/>
      <c r="X379" s="113"/>
      <c r="Y379" s="113"/>
      <c r="Z379" s="113"/>
    </row>
    <row r="380" spans="1:26">
      <c r="A380" s="550"/>
      <c r="B380" s="550"/>
      <c r="C380" s="553"/>
      <c r="D380" s="558"/>
      <c r="E380" s="559"/>
      <c r="F380" s="560"/>
      <c r="G380" s="565"/>
      <c r="H380" s="569"/>
      <c r="I380" s="573"/>
      <c r="J380" s="23" t="s">
        <v>31</v>
      </c>
      <c r="K380" s="133">
        <f t="shared" ref="K380:K382" si="134">L380+N380</f>
        <v>0</v>
      </c>
      <c r="L380" s="134">
        <v>0</v>
      </c>
      <c r="M380" s="135">
        <v>0</v>
      </c>
      <c r="N380" s="136">
        <v>0</v>
      </c>
      <c r="O380" s="299">
        <v>0</v>
      </c>
      <c r="P380" s="300">
        <v>0</v>
      </c>
      <c r="Q380" s="64"/>
      <c r="R380" s="62"/>
      <c r="S380" s="113"/>
      <c r="T380" s="29"/>
      <c r="U380" s="113"/>
      <c r="V380" s="113"/>
      <c r="W380" s="35"/>
      <c r="X380" s="113"/>
      <c r="Y380" s="113"/>
      <c r="Z380" s="113"/>
    </row>
    <row r="381" spans="1:26">
      <c r="A381" s="550"/>
      <c r="B381" s="550"/>
      <c r="C381" s="553"/>
      <c r="D381" s="558"/>
      <c r="E381" s="559"/>
      <c r="F381" s="560"/>
      <c r="G381" s="565"/>
      <c r="H381" s="569"/>
      <c r="I381" s="569"/>
      <c r="J381" s="23" t="s">
        <v>191</v>
      </c>
      <c r="K381" s="133">
        <f t="shared" si="134"/>
        <v>20</v>
      </c>
      <c r="L381" s="134">
        <v>10</v>
      </c>
      <c r="M381" s="135">
        <v>0</v>
      </c>
      <c r="N381" s="136">
        <v>10</v>
      </c>
      <c r="O381" s="299">
        <v>0</v>
      </c>
      <c r="P381" s="300">
        <v>0</v>
      </c>
      <c r="Q381" s="120"/>
      <c r="R381" s="62"/>
      <c r="S381" s="113"/>
      <c r="T381" s="29"/>
      <c r="U381" s="113"/>
      <c r="V381" s="113"/>
      <c r="W381" s="35"/>
      <c r="X381" s="113"/>
      <c r="Y381" s="113"/>
      <c r="Z381" s="113"/>
    </row>
    <row r="382" spans="1:26">
      <c r="A382" s="550"/>
      <c r="B382" s="550"/>
      <c r="C382" s="553"/>
      <c r="D382" s="558"/>
      <c r="E382" s="559"/>
      <c r="F382" s="560"/>
      <c r="G382" s="565"/>
      <c r="H382" s="569"/>
      <c r="I382" s="569"/>
      <c r="J382" s="10" t="s">
        <v>44</v>
      </c>
      <c r="K382" s="133">
        <f t="shared" si="134"/>
        <v>0</v>
      </c>
      <c r="L382" s="168">
        <v>0</v>
      </c>
      <c r="M382" s="170">
        <v>0</v>
      </c>
      <c r="N382" s="169">
        <v>0</v>
      </c>
      <c r="O382" s="301">
        <v>0</v>
      </c>
      <c r="P382" s="302">
        <v>0</v>
      </c>
      <c r="Q382" s="120"/>
      <c r="R382" s="62"/>
      <c r="S382" s="113"/>
      <c r="T382" s="29"/>
      <c r="U382" s="113"/>
      <c r="V382" s="113"/>
      <c r="W382" s="35"/>
      <c r="X382" s="113"/>
      <c r="Y382" s="113"/>
      <c r="Z382" s="113"/>
    </row>
    <row r="383" spans="1:26" ht="13.8" thickBot="1">
      <c r="A383" s="551"/>
      <c r="B383" s="551"/>
      <c r="C383" s="554"/>
      <c r="D383" s="561"/>
      <c r="E383" s="562"/>
      <c r="F383" s="563"/>
      <c r="G383" s="566"/>
      <c r="H383" s="570"/>
      <c r="I383" s="570"/>
      <c r="J383" s="30" t="s">
        <v>10</v>
      </c>
      <c r="K383" s="127">
        <f>SUM(K378:K382)</f>
        <v>95.600000000000009</v>
      </c>
      <c r="L383" s="127">
        <f t="shared" ref="L383:P383" si="135">SUM(L378:L382)</f>
        <v>10.4</v>
      </c>
      <c r="M383" s="127">
        <f t="shared" si="135"/>
        <v>2.6</v>
      </c>
      <c r="N383" s="127">
        <f t="shared" si="135"/>
        <v>85.2</v>
      </c>
      <c r="O383" s="127">
        <f t="shared" si="135"/>
        <v>0</v>
      </c>
      <c r="P383" s="127">
        <f t="shared" si="135"/>
        <v>0</v>
      </c>
      <c r="Q383" s="65"/>
      <c r="R383" s="54"/>
      <c r="S383" s="55"/>
      <c r="T383" s="34"/>
      <c r="U383" s="113"/>
      <c r="V383" s="113"/>
      <c r="W383" s="35"/>
      <c r="X383" s="113"/>
      <c r="Y383" s="113"/>
      <c r="Z383" s="113"/>
    </row>
    <row r="384" spans="1:26" ht="13.2" customHeight="1">
      <c r="A384" s="549"/>
      <c r="B384" s="549"/>
      <c r="C384" s="552"/>
      <c r="D384" s="555"/>
      <c r="E384" s="556"/>
      <c r="F384" s="557"/>
      <c r="G384" s="564" t="s">
        <v>115</v>
      </c>
      <c r="H384" s="567" t="s">
        <v>32</v>
      </c>
      <c r="I384" s="571" t="s">
        <v>169</v>
      </c>
      <c r="J384" s="116" t="s">
        <v>58</v>
      </c>
      <c r="K384" s="144">
        <f>L384+N384</f>
        <v>0</v>
      </c>
      <c r="L384" s="138">
        <v>0</v>
      </c>
      <c r="M384" s="139">
        <v>0</v>
      </c>
      <c r="N384" s="140">
        <v>0</v>
      </c>
      <c r="O384" s="297">
        <v>0</v>
      </c>
      <c r="P384" s="298">
        <v>0</v>
      </c>
      <c r="Q384" s="36" t="s">
        <v>61</v>
      </c>
      <c r="R384" s="46" t="s">
        <v>33</v>
      </c>
      <c r="S384" s="47"/>
      <c r="T384" s="22"/>
      <c r="U384" s="113"/>
      <c r="V384" s="113"/>
      <c r="W384" s="35"/>
      <c r="X384" s="113"/>
      <c r="Y384" s="113"/>
      <c r="Z384" s="113"/>
    </row>
    <row r="385" spans="1:26">
      <c r="A385" s="550"/>
      <c r="B385" s="550"/>
      <c r="C385" s="553"/>
      <c r="D385" s="558"/>
      <c r="E385" s="559"/>
      <c r="F385" s="560"/>
      <c r="G385" s="565"/>
      <c r="H385" s="568"/>
      <c r="I385" s="572"/>
      <c r="J385" s="23" t="s">
        <v>51</v>
      </c>
      <c r="K385" s="133">
        <f>L385+N385</f>
        <v>10</v>
      </c>
      <c r="L385" s="134">
        <v>0</v>
      </c>
      <c r="M385" s="135">
        <v>0</v>
      </c>
      <c r="N385" s="136">
        <v>10</v>
      </c>
      <c r="O385" s="299">
        <v>0</v>
      </c>
      <c r="P385" s="300">
        <v>0</v>
      </c>
      <c r="Q385" s="64"/>
      <c r="R385" s="50"/>
      <c r="S385" s="51"/>
      <c r="T385" s="27"/>
      <c r="U385" s="113"/>
      <c r="V385" s="113"/>
      <c r="W385" s="35"/>
      <c r="X385" s="113"/>
      <c r="Y385" s="113"/>
      <c r="Z385" s="113"/>
    </row>
    <row r="386" spans="1:26">
      <c r="A386" s="550"/>
      <c r="B386" s="550"/>
      <c r="C386" s="553"/>
      <c r="D386" s="558"/>
      <c r="E386" s="559"/>
      <c r="F386" s="560"/>
      <c r="G386" s="565"/>
      <c r="H386" s="569"/>
      <c r="I386" s="573"/>
      <c r="J386" s="23" t="s">
        <v>31</v>
      </c>
      <c r="K386" s="133">
        <f t="shared" ref="K386:K388" si="136">L386+N386</f>
        <v>0</v>
      </c>
      <c r="L386" s="134">
        <v>0</v>
      </c>
      <c r="M386" s="135">
        <v>0</v>
      </c>
      <c r="N386" s="136">
        <v>0</v>
      </c>
      <c r="O386" s="299">
        <v>0</v>
      </c>
      <c r="P386" s="300">
        <v>0</v>
      </c>
      <c r="Q386" s="64"/>
      <c r="R386" s="62"/>
      <c r="S386" s="63"/>
      <c r="T386" s="29"/>
      <c r="U386" s="113"/>
      <c r="V386" s="113"/>
      <c r="W386" s="35"/>
      <c r="X386" s="113"/>
      <c r="Y386" s="113"/>
      <c r="Z386" s="113"/>
    </row>
    <row r="387" spans="1:26">
      <c r="A387" s="550"/>
      <c r="B387" s="550"/>
      <c r="C387" s="553"/>
      <c r="D387" s="558"/>
      <c r="E387" s="559"/>
      <c r="F387" s="560"/>
      <c r="G387" s="565"/>
      <c r="H387" s="569"/>
      <c r="I387" s="569"/>
      <c r="J387" s="23" t="s">
        <v>191</v>
      </c>
      <c r="K387" s="133">
        <f t="shared" si="136"/>
        <v>40</v>
      </c>
      <c r="L387" s="134">
        <v>0</v>
      </c>
      <c r="M387" s="135">
        <v>0</v>
      </c>
      <c r="N387" s="136">
        <v>40</v>
      </c>
      <c r="O387" s="299">
        <v>0</v>
      </c>
      <c r="P387" s="300">
        <v>0</v>
      </c>
      <c r="Q387" s="120"/>
      <c r="R387" s="62"/>
      <c r="S387" s="63"/>
      <c r="T387" s="29"/>
      <c r="U387" s="113"/>
      <c r="V387" s="113"/>
      <c r="W387" s="35"/>
      <c r="X387" s="113"/>
      <c r="Y387" s="113"/>
      <c r="Z387" s="113"/>
    </row>
    <row r="388" spans="1:26">
      <c r="A388" s="550"/>
      <c r="B388" s="550"/>
      <c r="C388" s="553"/>
      <c r="D388" s="558"/>
      <c r="E388" s="559"/>
      <c r="F388" s="560"/>
      <c r="G388" s="565"/>
      <c r="H388" s="569"/>
      <c r="I388" s="569"/>
      <c r="J388" s="10" t="s">
        <v>44</v>
      </c>
      <c r="K388" s="133">
        <f t="shared" si="136"/>
        <v>0</v>
      </c>
      <c r="L388" s="168">
        <v>0</v>
      </c>
      <c r="M388" s="170">
        <v>0</v>
      </c>
      <c r="N388" s="169">
        <v>0</v>
      </c>
      <c r="O388" s="301">
        <v>0</v>
      </c>
      <c r="P388" s="302">
        <v>0</v>
      </c>
      <c r="Q388" s="120"/>
      <c r="R388" s="62"/>
      <c r="S388" s="63"/>
      <c r="T388" s="29"/>
      <c r="U388" s="113"/>
      <c r="V388" s="113"/>
      <c r="W388" s="35"/>
      <c r="X388" s="113"/>
      <c r="Y388" s="113"/>
      <c r="Z388" s="113"/>
    </row>
    <row r="389" spans="1:26" ht="16.95" customHeight="1" thickBot="1">
      <c r="A389" s="551"/>
      <c r="B389" s="551"/>
      <c r="C389" s="554"/>
      <c r="D389" s="561"/>
      <c r="E389" s="562"/>
      <c r="F389" s="563"/>
      <c r="G389" s="566"/>
      <c r="H389" s="570"/>
      <c r="I389" s="570"/>
      <c r="J389" s="30" t="s">
        <v>10</v>
      </c>
      <c r="K389" s="127">
        <f>SUM(K384:K388)</f>
        <v>50</v>
      </c>
      <c r="L389" s="127">
        <f t="shared" ref="L389:P389" si="137">SUM(L384:L388)</f>
        <v>0</v>
      </c>
      <c r="M389" s="127">
        <f t="shared" si="137"/>
        <v>0</v>
      </c>
      <c r="N389" s="127">
        <f t="shared" si="137"/>
        <v>50</v>
      </c>
      <c r="O389" s="127">
        <f t="shared" si="137"/>
        <v>0</v>
      </c>
      <c r="P389" s="127">
        <f t="shared" si="137"/>
        <v>0</v>
      </c>
      <c r="Q389" s="65"/>
      <c r="R389" s="54"/>
      <c r="S389" s="55"/>
      <c r="T389" s="34"/>
      <c r="U389" s="113"/>
      <c r="V389" s="113"/>
      <c r="W389" s="35"/>
      <c r="X389" s="113"/>
      <c r="Y389" s="113"/>
      <c r="Z389" s="113"/>
    </row>
    <row r="390" spans="1:26" ht="0.6" hidden="1" customHeight="1" thickBot="1">
      <c r="B390" s="549"/>
      <c r="C390" s="552"/>
      <c r="D390" s="276"/>
      <c r="E390" s="276"/>
      <c r="F390" s="276"/>
      <c r="G390" s="574" t="s">
        <v>116</v>
      </c>
      <c r="H390" s="567" t="s">
        <v>32</v>
      </c>
      <c r="I390" s="571" t="s">
        <v>43</v>
      </c>
      <c r="J390" s="116" t="s">
        <v>58</v>
      </c>
      <c r="K390" s="144">
        <f>L390+N390</f>
        <v>0</v>
      </c>
      <c r="L390" s="138">
        <v>0</v>
      </c>
      <c r="M390" s="145"/>
      <c r="N390" s="140">
        <v>0</v>
      </c>
      <c r="O390" s="316">
        <v>0</v>
      </c>
      <c r="P390" s="317">
        <v>0</v>
      </c>
      <c r="Q390" s="36"/>
      <c r="R390" s="46"/>
      <c r="S390" s="47"/>
      <c r="T390" s="22"/>
      <c r="U390" s="113"/>
      <c r="V390" s="113"/>
      <c r="W390" s="35"/>
      <c r="X390" s="113"/>
      <c r="Y390" s="113"/>
      <c r="Z390" s="113"/>
    </row>
    <row r="391" spans="1:26" ht="13.95" hidden="1" customHeight="1" thickBot="1">
      <c r="B391" s="550"/>
      <c r="C391" s="553"/>
      <c r="D391" s="420"/>
      <c r="E391" s="420"/>
      <c r="F391" s="420"/>
      <c r="G391" s="575"/>
      <c r="H391" s="568"/>
      <c r="I391" s="572"/>
      <c r="J391" s="23" t="s">
        <v>51</v>
      </c>
      <c r="K391" s="133">
        <f>L391+N391</f>
        <v>0</v>
      </c>
      <c r="L391" s="134">
        <v>0</v>
      </c>
      <c r="M391" s="146"/>
      <c r="N391" s="136">
        <v>0</v>
      </c>
      <c r="O391" s="318">
        <v>0</v>
      </c>
      <c r="P391" s="319">
        <v>0</v>
      </c>
      <c r="Q391" s="64"/>
      <c r="R391" s="50"/>
      <c r="S391" s="51"/>
      <c r="T391" s="27"/>
      <c r="U391" s="113"/>
      <c r="V391" s="113"/>
      <c r="W391" s="35"/>
      <c r="X391" s="113"/>
      <c r="Y391" s="113"/>
      <c r="Z391" s="113"/>
    </row>
    <row r="392" spans="1:26" ht="13.95" hidden="1" customHeight="1" thickBot="1">
      <c r="B392" s="550"/>
      <c r="C392" s="553"/>
      <c r="D392" s="420"/>
      <c r="E392" s="420"/>
      <c r="F392" s="420"/>
      <c r="G392" s="575"/>
      <c r="H392" s="569"/>
      <c r="I392" s="573"/>
      <c r="J392" s="23" t="s">
        <v>31</v>
      </c>
      <c r="K392" s="133">
        <f>L392+N392</f>
        <v>0</v>
      </c>
      <c r="L392" s="147"/>
      <c r="M392" s="146"/>
      <c r="N392" s="148"/>
      <c r="O392" s="318"/>
      <c r="P392" s="319"/>
      <c r="Q392" s="64"/>
      <c r="R392" s="62"/>
      <c r="S392" s="63"/>
      <c r="T392" s="29"/>
      <c r="U392" s="113"/>
      <c r="V392" s="113"/>
      <c r="W392" s="35"/>
      <c r="X392" s="113"/>
      <c r="Y392" s="113"/>
      <c r="Z392" s="113"/>
    </row>
    <row r="393" spans="1:26" ht="13.95" hidden="1" customHeight="1" thickBot="1">
      <c r="B393" s="550"/>
      <c r="C393" s="553"/>
      <c r="D393" s="420"/>
      <c r="E393" s="420"/>
      <c r="F393" s="420"/>
      <c r="G393" s="575"/>
      <c r="H393" s="569"/>
      <c r="I393" s="569"/>
      <c r="J393" s="10"/>
      <c r="K393" s="149"/>
      <c r="L393" s="150"/>
      <c r="M393" s="151"/>
      <c r="N393" s="152"/>
      <c r="O393" s="320"/>
      <c r="P393" s="321"/>
      <c r="Q393" s="64"/>
      <c r="R393" s="62"/>
      <c r="S393" s="63"/>
      <c r="T393" s="29"/>
      <c r="U393" s="113"/>
      <c r="V393" s="113"/>
      <c r="W393" s="35"/>
      <c r="X393" s="113"/>
      <c r="Y393" s="113"/>
      <c r="Z393" s="113"/>
    </row>
    <row r="394" spans="1:26" ht="13.95" hidden="1" customHeight="1" thickBot="1">
      <c r="B394" s="551"/>
      <c r="C394" s="554"/>
      <c r="D394" s="277"/>
      <c r="E394" s="277"/>
      <c r="F394" s="277"/>
      <c r="G394" s="576"/>
      <c r="H394" s="570"/>
      <c r="I394" s="570"/>
      <c r="J394" s="30" t="s">
        <v>10</v>
      </c>
      <c r="K394" s="127">
        <f>SUM(K390:K392)</f>
        <v>0</v>
      </c>
      <c r="L394" s="128">
        <f>SUM(L390:L392)</f>
        <v>0</v>
      </c>
      <c r="M394" s="129">
        <f>SUM(M390:M392)</f>
        <v>0</v>
      </c>
      <c r="N394" s="130">
        <f>SUM(N390:N392)</f>
        <v>0</v>
      </c>
      <c r="O394" s="322">
        <f>SUM(O390:O393)</f>
        <v>0</v>
      </c>
      <c r="P394" s="323">
        <f>SUM(P390:P393)</f>
        <v>0</v>
      </c>
      <c r="Q394" s="65"/>
      <c r="R394" s="54"/>
      <c r="S394" s="55"/>
      <c r="T394" s="34"/>
      <c r="U394" s="113"/>
      <c r="V394" s="113"/>
      <c r="W394" s="35"/>
      <c r="X394" s="113"/>
      <c r="Y394" s="113"/>
      <c r="Z394" s="113"/>
    </row>
    <row r="395" spans="1:26" ht="13.2" hidden="1" customHeight="1" thickBot="1">
      <c r="B395" s="549"/>
      <c r="C395" s="552"/>
      <c r="D395" s="276"/>
      <c r="E395" s="276"/>
      <c r="F395" s="276"/>
      <c r="G395" s="574" t="s">
        <v>117</v>
      </c>
      <c r="H395" s="567" t="s">
        <v>32</v>
      </c>
      <c r="I395" s="571" t="s">
        <v>43</v>
      </c>
      <c r="J395" s="116" t="s">
        <v>58</v>
      </c>
      <c r="K395" s="144">
        <f>L395+N395</f>
        <v>0</v>
      </c>
      <c r="L395" s="138">
        <v>0</v>
      </c>
      <c r="M395" s="145"/>
      <c r="N395" s="140">
        <v>0</v>
      </c>
      <c r="O395" s="316">
        <v>0</v>
      </c>
      <c r="P395" s="317">
        <v>0</v>
      </c>
      <c r="Q395" s="36"/>
      <c r="R395" s="46"/>
      <c r="S395" s="47"/>
      <c r="T395" s="22"/>
      <c r="U395" s="113"/>
      <c r="V395" s="113"/>
      <c r="W395" s="35"/>
      <c r="X395" s="113"/>
      <c r="Y395" s="113"/>
      <c r="Z395" s="113"/>
    </row>
    <row r="396" spans="1:26" ht="13.95" hidden="1" customHeight="1" thickBot="1">
      <c r="B396" s="550"/>
      <c r="C396" s="553"/>
      <c r="D396" s="420"/>
      <c r="E396" s="420"/>
      <c r="F396" s="420"/>
      <c r="G396" s="575"/>
      <c r="H396" s="568"/>
      <c r="I396" s="572"/>
      <c r="J396" s="23" t="s">
        <v>51</v>
      </c>
      <c r="K396" s="133">
        <f>L396+N396</f>
        <v>0</v>
      </c>
      <c r="L396" s="134">
        <v>0</v>
      </c>
      <c r="M396" s="146"/>
      <c r="N396" s="136">
        <v>0</v>
      </c>
      <c r="O396" s="318">
        <v>0</v>
      </c>
      <c r="P396" s="319">
        <v>0</v>
      </c>
      <c r="Q396" s="64"/>
      <c r="R396" s="50"/>
      <c r="S396" s="51"/>
      <c r="T396" s="27"/>
      <c r="U396" s="113"/>
      <c r="V396" s="113"/>
      <c r="W396" s="35"/>
      <c r="X396" s="113"/>
      <c r="Y396" s="113"/>
      <c r="Z396" s="113"/>
    </row>
    <row r="397" spans="1:26" ht="13.95" hidden="1" customHeight="1" thickBot="1">
      <c r="B397" s="550"/>
      <c r="C397" s="553"/>
      <c r="D397" s="420"/>
      <c r="E397" s="420"/>
      <c r="F397" s="420"/>
      <c r="G397" s="575"/>
      <c r="H397" s="569"/>
      <c r="I397" s="573"/>
      <c r="J397" s="23" t="s">
        <v>31</v>
      </c>
      <c r="K397" s="133">
        <f>L397+N397</f>
        <v>0</v>
      </c>
      <c r="L397" s="147"/>
      <c r="M397" s="146"/>
      <c r="N397" s="148"/>
      <c r="O397" s="318"/>
      <c r="P397" s="319"/>
      <c r="Q397" s="64"/>
      <c r="R397" s="62"/>
      <c r="S397" s="63"/>
      <c r="T397" s="29"/>
      <c r="U397" s="113"/>
      <c r="V397" s="113"/>
      <c r="W397" s="35"/>
      <c r="X397" s="113"/>
      <c r="Y397" s="113"/>
      <c r="Z397" s="113"/>
    </row>
    <row r="398" spans="1:26" ht="13.95" hidden="1" customHeight="1" thickBot="1">
      <c r="B398" s="550"/>
      <c r="C398" s="553"/>
      <c r="D398" s="420"/>
      <c r="E398" s="420"/>
      <c r="F398" s="420"/>
      <c r="G398" s="575"/>
      <c r="H398" s="569"/>
      <c r="I398" s="569"/>
      <c r="J398" s="10"/>
      <c r="K398" s="149"/>
      <c r="L398" s="150"/>
      <c r="M398" s="151"/>
      <c r="N398" s="152"/>
      <c r="O398" s="320"/>
      <c r="P398" s="321"/>
      <c r="Q398" s="64"/>
      <c r="R398" s="62"/>
      <c r="S398" s="63"/>
      <c r="T398" s="29"/>
      <c r="U398" s="113"/>
      <c r="V398" s="113"/>
      <c r="W398" s="35"/>
      <c r="X398" s="113"/>
      <c r="Y398" s="113"/>
      <c r="Z398" s="113"/>
    </row>
    <row r="399" spans="1:26" ht="13.95" hidden="1" customHeight="1" thickBot="1">
      <c r="B399" s="551"/>
      <c r="C399" s="554"/>
      <c r="D399" s="277"/>
      <c r="E399" s="277"/>
      <c r="F399" s="277"/>
      <c r="G399" s="576"/>
      <c r="H399" s="570"/>
      <c r="I399" s="570"/>
      <c r="J399" s="30" t="s">
        <v>10</v>
      </c>
      <c r="K399" s="127">
        <f>SUM(K395:K397)</f>
        <v>0</v>
      </c>
      <c r="L399" s="128">
        <f>SUM(L395:L397)</f>
        <v>0</v>
      </c>
      <c r="M399" s="129">
        <f>SUM(M395:M397)</f>
        <v>0</v>
      </c>
      <c r="N399" s="130">
        <f>SUM(N395:N397)</f>
        <v>0</v>
      </c>
      <c r="O399" s="322">
        <f>SUM(O395:O397)</f>
        <v>0</v>
      </c>
      <c r="P399" s="323">
        <f>SUM(P395:P398)</f>
        <v>0</v>
      </c>
      <c r="Q399" s="65"/>
      <c r="R399" s="54"/>
      <c r="S399" s="55"/>
      <c r="T399" s="34"/>
      <c r="U399" s="113"/>
      <c r="V399" s="113"/>
      <c r="W399" s="35"/>
      <c r="X399" s="113"/>
      <c r="Y399" s="113"/>
      <c r="Z399" s="113"/>
    </row>
    <row r="400" spans="1:26" ht="13.2" customHeight="1">
      <c r="A400" s="549"/>
      <c r="B400" s="549"/>
      <c r="C400" s="552"/>
      <c r="D400" s="555"/>
      <c r="E400" s="556"/>
      <c r="F400" s="557"/>
      <c r="G400" s="564" t="s">
        <v>118</v>
      </c>
      <c r="H400" s="567" t="s">
        <v>32</v>
      </c>
      <c r="I400" s="571" t="s">
        <v>169</v>
      </c>
      <c r="J400" s="116" t="s">
        <v>58</v>
      </c>
      <c r="K400" s="144">
        <f>L400+N400</f>
        <v>520</v>
      </c>
      <c r="L400" s="138">
        <v>0</v>
      </c>
      <c r="M400" s="139">
        <v>0</v>
      </c>
      <c r="N400" s="140">
        <v>520</v>
      </c>
      <c r="O400" s="297">
        <v>0</v>
      </c>
      <c r="P400" s="298">
        <v>0</v>
      </c>
      <c r="Q400" s="36" t="s">
        <v>61</v>
      </c>
      <c r="R400" s="46" t="s">
        <v>33</v>
      </c>
      <c r="S400" s="47"/>
      <c r="T400" s="22"/>
      <c r="U400" s="113"/>
      <c r="V400" s="113"/>
      <c r="W400" s="35"/>
      <c r="X400" s="113"/>
      <c r="Y400" s="113"/>
      <c r="Z400" s="113"/>
    </row>
    <row r="401" spans="1:26">
      <c r="A401" s="550"/>
      <c r="B401" s="550"/>
      <c r="C401" s="553"/>
      <c r="D401" s="558"/>
      <c r="E401" s="559"/>
      <c r="F401" s="560"/>
      <c r="G401" s="565"/>
      <c r="H401" s="568"/>
      <c r="I401" s="572"/>
      <c r="J401" s="23" t="s">
        <v>51</v>
      </c>
      <c r="K401" s="133">
        <f>L401+N401</f>
        <v>0</v>
      </c>
      <c r="L401" s="134">
        <v>0</v>
      </c>
      <c r="M401" s="135">
        <v>0</v>
      </c>
      <c r="N401" s="136">
        <v>0</v>
      </c>
      <c r="O401" s="299">
        <v>0</v>
      </c>
      <c r="P401" s="300">
        <v>0</v>
      </c>
      <c r="Q401" s="64"/>
      <c r="R401" s="50"/>
      <c r="S401" s="51"/>
      <c r="T401" s="27"/>
      <c r="U401" s="113"/>
      <c r="V401" s="113"/>
      <c r="W401" s="35"/>
      <c r="X401" s="113"/>
      <c r="Y401" s="113"/>
      <c r="Z401" s="113"/>
    </row>
    <row r="402" spans="1:26">
      <c r="A402" s="550"/>
      <c r="B402" s="550"/>
      <c r="C402" s="553"/>
      <c r="D402" s="558"/>
      <c r="E402" s="559"/>
      <c r="F402" s="560"/>
      <c r="G402" s="565"/>
      <c r="H402" s="569"/>
      <c r="I402" s="573"/>
      <c r="J402" s="23" t="s">
        <v>31</v>
      </c>
      <c r="K402" s="133">
        <f t="shared" ref="K402:K404" si="138">L402+N402</f>
        <v>0</v>
      </c>
      <c r="L402" s="134">
        <v>0</v>
      </c>
      <c r="M402" s="135">
        <v>0</v>
      </c>
      <c r="N402" s="136">
        <v>0</v>
      </c>
      <c r="O402" s="299">
        <v>0</v>
      </c>
      <c r="P402" s="300">
        <v>0</v>
      </c>
      <c r="Q402" s="64"/>
      <c r="R402" s="62"/>
      <c r="S402" s="63"/>
      <c r="T402" s="29"/>
      <c r="U402" s="113"/>
      <c r="V402" s="113"/>
      <c r="W402" s="35"/>
      <c r="X402" s="113"/>
      <c r="Y402" s="113"/>
      <c r="Z402" s="113"/>
    </row>
    <row r="403" spans="1:26">
      <c r="A403" s="550"/>
      <c r="B403" s="550"/>
      <c r="C403" s="553"/>
      <c r="D403" s="558"/>
      <c r="E403" s="559"/>
      <c r="F403" s="560"/>
      <c r="G403" s="565"/>
      <c r="H403" s="569"/>
      <c r="I403" s="569"/>
      <c r="J403" s="23" t="s">
        <v>191</v>
      </c>
      <c r="K403" s="133">
        <f t="shared" si="138"/>
        <v>25</v>
      </c>
      <c r="L403" s="134">
        <v>0</v>
      </c>
      <c r="M403" s="135">
        <v>0</v>
      </c>
      <c r="N403" s="136">
        <v>25</v>
      </c>
      <c r="O403" s="299">
        <v>0</v>
      </c>
      <c r="P403" s="300">
        <v>0</v>
      </c>
      <c r="Q403" s="64"/>
      <c r="R403" s="62"/>
      <c r="S403" s="63"/>
      <c r="T403" s="29"/>
      <c r="U403" s="113"/>
      <c r="V403" s="113"/>
      <c r="W403" s="35"/>
      <c r="X403" s="113"/>
      <c r="Y403" s="113"/>
      <c r="Z403" s="113"/>
    </row>
    <row r="404" spans="1:26">
      <c r="A404" s="550"/>
      <c r="B404" s="550"/>
      <c r="C404" s="553"/>
      <c r="D404" s="558"/>
      <c r="E404" s="559"/>
      <c r="F404" s="560"/>
      <c r="G404" s="565"/>
      <c r="H404" s="569"/>
      <c r="I404" s="569"/>
      <c r="J404" s="10" t="s">
        <v>44</v>
      </c>
      <c r="K404" s="133">
        <f t="shared" si="138"/>
        <v>210</v>
      </c>
      <c r="L404" s="168">
        <v>0</v>
      </c>
      <c r="M404" s="170">
        <v>0</v>
      </c>
      <c r="N404" s="169">
        <v>210</v>
      </c>
      <c r="O404" s="301">
        <v>0</v>
      </c>
      <c r="P404" s="302">
        <v>0</v>
      </c>
      <c r="Q404" s="64"/>
      <c r="R404" s="62"/>
      <c r="S404" s="63"/>
      <c r="T404" s="29"/>
      <c r="U404" s="113"/>
      <c r="V404" s="113"/>
      <c r="W404" s="35"/>
      <c r="X404" s="113"/>
      <c r="Y404" s="113"/>
      <c r="Z404" s="113"/>
    </row>
    <row r="405" spans="1:26" ht="10.199999999999999" customHeight="1" thickBot="1">
      <c r="A405" s="551"/>
      <c r="B405" s="551"/>
      <c r="C405" s="554"/>
      <c r="D405" s="561"/>
      <c r="E405" s="562"/>
      <c r="F405" s="563"/>
      <c r="G405" s="566"/>
      <c r="H405" s="570"/>
      <c r="I405" s="570"/>
      <c r="J405" s="30" t="s">
        <v>10</v>
      </c>
      <c r="K405" s="127">
        <f>SUM(K400:K404)</f>
        <v>755</v>
      </c>
      <c r="L405" s="127">
        <f t="shared" ref="L405:P405" si="139">SUM(L400:L404)</f>
        <v>0</v>
      </c>
      <c r="M405" s="127">
        <f t="shared" si="139"/>
        <v>0</v>
      </c>
      <c r="N405" s="127">
        <f t="shared" si="139"/>
        <v>755</v>
      </c>
      <c r="O405" s="127">
        <f t="shared" si="139"/>
        <v>0</v>
      </c>
      <c r="P405" s="127">
        <f t="shared" si="139"/>
        <v>0</v>
      </c>
      <c r="Q405" s="65"/>
      <c r="R405" s="54"/>
      <c r="S405" s="55"/>
      <c r="T405" s="34"/>
      <c r="U405" s="113"/>
      <c r="V405" s="113"/>
      <c r="W405" s="35"/>
      <c r="X405" s="113"/>
      <c r="Y405" s="113"/>
      <c r="Z405" s="113"/>
    </row>
    <row r="406" spans="1:26" ht="12" customHeight="1">
      <c r="A406" s="549"/>
      <c r="B406" s="549"/>
      <c r="C406" s="552"/>
      <c r="D406" s="555"/>
      <c r="E406" s="556"/>
      <c r="F406" s="557"/>
      <c r="G406" s="564" t="s">
        <v>150</v>
      </c>
      <c r="H406" s="567" t="s">
        <v>32</v>
      </c>
      <c r="I406" s="595" t="s">
        <v>178</v>
      </c>
      <c r="J406" s="116" t="s">
        <v>58</v>
      </c>
      <c r="K406" s="144">
        <f>L406+N406</f>
        <v>0</v>
      </c>
      <c r="L406" s="138">
        <v>0</v>
      </c>
      <c r="M406" s="139">
        <v>0</v>
      </c>
      <c r="N406" s="140">
        <v>0</v>
      </c>
      <c r="O406" s="297">
        <v>0</v>
      </c>
      <c r="P406" s="298">
        <v>0</v>
      </c>
      <c r="Q406" s="36" t="s">
        <v>61</v>
      </c>
      <c r="R406" s="46" t="s">
        <v>33</v>
      </c>
      <c r="S406" s="101"/>
      <c r="T406" s="22"/>
      <c r="U406" s="113"/>
      <c r="V406" s="113"/>
      <c r="W406" s="35"/>
      <c r="X406" s="113"/>
      <c r="Y406" s="113"/>
      <c r="Z406" s="113"/>
    </row>
    <row r="407" spans="1:26">
      <c r="A407" s="550"/>
      <c r="B407" s="550"/>
      <c r="C407" s="553"/>
      <c r="D407" s="558"/>
      <c r="E407" s="559"/>
      <c r="F407" s="560"/>
      <c r="G407" s="565"/>
      <c r="H407" s="568"/>
      <c r="I407" s="596"/>
      <c r="J407" s="23" t="s">
        <v>51</v>
      </c>
      <c r="K407" s="133">
        <f>L407+N407</f>
        <v>0</v>
      </c>
      <c r="L407" s="134">
        <v>0</v>
      </c>
      <c r="M407" s="135">
        <v>0</v>
      </c>
      <c r="N407" s="136">
        <v>0</v>
      </c>
      <c r="O407" s="299">
        <v>0</v>
      </c>
      <c r="P407" s="300">
        <v>0</v>
      </c>
      <c r="Q407" s="64"/>
      <c r="R407" s="50"/>
      <c r="S407" s="113"/>
      <c r="T407" s="27"/>
      <c r="U407" s="113"/>
      <c r="V407" s="113"/>
      <c r="W407" s="35"/>
      <c r="X407" s="113"/>
      <c r="Y407" s="113"/>
      <c r="Z407" s="113"/>
    </row>
    <row r="408" spans="1:26">
      <c r="A408" s="550"/>
      <c r="B408" s="550"/>
      <c r="C408" s="553"/>
      <c r="D408" s="558"/>
      <c r="E408" s="559"/>
      <c r="F408" s="560"/>
      <c r="G408" s="565"/>
      <c r="H408" s="569"/>
      <c r="I408" s="597"/>
      <c r="J408" s="23" t="s">
        <v>31</v>
      </c>
      <c r="K408" s="133">
        <f t="shared" ref="K408:K410" si="140">L408+N408</f>
        <v>0</v>
      </c>
      <c r="L408" s="134">
        <v>0</v>
      </c>
      <c r="M408" s="135">
        <v>0</v>
      </c>
      <c r="N408" s="136">
        <v>0</v>
      </c>
      <c r="O408" s="299">
        <v>0</v>
      </c>
      <c r="P408" s="300">
        <v>0</v>
      </c>
      <c r="Q408" s="64"/>
      <c r="R408" s="62"/>
      <c r="S408" s="113"/>
      <c r="T408" s="29"/>
      <c r="U408" s="113"/>
      <c r="V408" s="113"/>
      <c r="W408" s="35"/>
      <c r="X408" s="113"/>
      <c r="Y408" s="113"/>
      <c r="Z408" s="113"/>
    </row>
    <row r="409" spans="1:26" ht="10.199999999999999" customHeight="1">
      <c r="A409" s="550"/>
      <c r="B409" s="550"/>
      <c r="C409" s="553"/>
      <c r="D409" s="558"/>
      <c r="E409" s="559"/>
      <c r="F409" s="560"/>
      <c r="G409" s="565"/>
      <c r="H409" s="569"/>
      <c r="I409" s="598"/>
      <c r="J409" s="23" t="s">
        <v>191</v>
      </c>
      <c r="K409" s="133">
        <f t="shared" si="140"/>
        <v>0</v>
      </c>
      <c r="L409" s="134">
        <v>0</v>
      </c>
      <c r="M409" s="135">
        <v>0</v>
      </c>
      <c r="N409" s="136">
        <v>0</v>
      </c>
      <c r="O409" s="299">
        <v>0</v>
      </c>
      <c r="P409" s="300">
        <v>0</v>
      </c>
      <c r="Q409" s="120"/>
      <c r="R409" s="62"/>
      <c r="S409" s="113"/>
      <c r="T409" s="29"/>
      <c r="U409" s="113"/>
      <c r="V409" s="113"/>
      <c r="W409" s="35"/>
      <c r="X409" s="113"/>
      <c r="Y409" s="113"/>
      <c r="Z409" s="113"/>
    </row>
    <row r="410" spans="1:26">
      <c r="A410" s="550"/>
      <c r="B410" s="550"/>
      <c r="C410" s="553"/>
      <c r="D410" s="558"/>
      <c r="E410" s="559"/>
      <c r="F410" s="560"/>
      <c r="G410" s="565"/>
      <c r="H410" s="569"/>
      <c r="I410" s="598"/>
      <c r="J410" s="10" t="s">
        <v>44</v>
      </c>
      <c r="K410" s="133">
        <f t="shared" si="140"/>
        <v>0</v>
      </c>
      <c r="L410" s="168">
        <v>0</v>
      </c>
      <c r="M410" s="170">
        <v>0</v>
      </c>
      <c r="N410" s="169">
        <v>0</v>
      </c>
      <c r="O410" s="301">
        <v>0</v>
      </c>
      <c r="P410" s="302">
        <v>0</v>
      </c>
      <c r="Q410" s="120"/>
      <c r="R410" s="62"/>
      <c r="S410" s="113"/>
      <c r="T410" s="29"/>
      <c r="U410" s="113"/>
      <c r="V410" s="113"/>
      <c r="W410" s="35"/>
      <c r="X410" s="113"/>
      <c r="Y410" s="113"/>
      <c r="Z410" s="113"/>
    </row>
    <row r="411" spans="1:26" ht="11.4" customHeight="1" thickBot="1">
      <c r="A411" s="551"/>
      <c r="B411" s="551"/>
      <c r="C411" s="554"/>
      <c r="D411" s="561"/>
      <c r="E411" s="562"/>
      <c r="F411" s="563"/>
      <c r="G411" s="566"/>
      <c r="H411" s="570"/>
      <c r="I411" s="599"/>
      <c r="J411" s="30" t="s">
        <v>10</v>
      </c>
      <c r="K411" s="127">
        <f>SUM(K406:K410)</f>
        <v>0</v>
      </c>
      <c r="L411" s="127">
        <f t="shared" ref="L411:P411" si="141">SUM(L406:L410)</f>
        <v>0</v>
      </c>
      <c r="M411" s="127">
        <f t="shared" si="141"/>
        <v>0</v>
      </c>
      <c r="N411" s="127">
        <f t="shared" si="141"/>
        <v>0</v>
      </c>
      <c r="O411" s="127">
        <f t="shared" si="141"/>
        <v>0</v>
      </c>
      <c r="P411" s="127">
        <f t="shared" si="141"/>
        <v>0</v>
      </c>
      <c r="Q411" s="65"/>
      <c r="R411" s="54"/>
      <c r="S411" s="55"/>
      <c r="T411" s="34"/>
      <c r="U411" s="113"/>
      <c r="V411" s="113"/>
      <c r="W411" s="35"/>
      <c r="X411" s="113"/>
      <c r="Y411" s="113"/>
      <c r="Z411" s="113"/>
    </row>
    <row r="412" spans="1:26" ht="1.95" hidden="1" customHeight="1" thickBot="1">
      <c r="B412" s="549"/>
      <c r="C412" s="552"/>
      <c r="D412" s="276"/>
      <c r="E412" s="276"/>
      <c r="F412" s="276"/>
      <c r="G412" s="574" t="s">
        <v>119</v>
      </c>
      <c r="H412" s="567" t="s">
        <v>32</v>
      </c>
      <c r="I412" s="571" t="s">
        <v>81</v>
      </c>
      <c r="J412" s="116" t="s">
        <v>58</v>
      </c>
      <c r="K412" s="144">
        <f>L412+N412</f>
        <v>0</v>
      </c>
      <c r="L412" s="138">
        <v>0</v>
      </c>
      <c r="M412" s="145"/>
      <c r="N412" s="140">
        <v>0</v>
      </c>
      <c r="O412" s="316">
        <v>0</v>
      </c>
      <c r="P412" s="317">
        <v>0</v>
      </c>
      <c r="Q412" s="36"/>
      <c r="R412" s="46"/>
      <c r="S412" s="101"/>
      <c r="T412" s="22"/>
      <c r="U412" s="113"/>
      <c r="V412" s="113"/>
      <c r="W412" s="35"/>
      <c r="X412" s="113"/>
      <c r="Y412" s="113"/>
      <c r="Z412" s="113"/>
    </row>
    <row r="413" spans="1:26" ht="13.95" hidden="1" customHeight="1" thickBot="1">
      <c r="B413" s="550"/>
      <c r="C413" s="553"/>
      <c r="D413" s="420"/>
      <c r="E413" s="420"/>
      <c r="F413" s="420"/>
      <c r="G413" s="575"/>
      <c r="H413" s="568"/>
      <c r="I413" s="572"/>
      <c r="J413" s="23" t="s">
        <v>44</v>
      </c>
      <c r="K413" s="133">
        <f>L413+N413</f>
        <v>0</v>
      </c>
      <c r="L413" s="134">
        <v>0</v>
      </c>
      <c r="M413" s="146"/>
      <c r="N413" s="136">
        <v>0</v>
      </c>
      <c r="O413" s="318">
        <v>0</v>
      </c>
      <c r="P413" s="319">
        <v>0</v>
      </c>
      <c r="Q413" s="64"/>
      <c r="R413" s="50"/>
      <c r="S413" s="51"/>
      <c r="T413" s="27"/>
      <c r="U413" s="113"/>
      <c r="V413" s="113"/>
      <c r="W413" s="35"/>
      <c r="X413" s="113"/>
      <c r="Y413" s="113"/>
      <c r="Z413" s="113"/>
    </row>
    <row r="414" spans="1:26" ht="13.95" hidden="1" customHeight="1" thickBot="1">
      <c r="B414" s="550"/>
      <c r="C414" s="553"/>
      <c r="D414" s="420"/>
      <c r="E414" s="420"/>
      <c r="F414" s="420"/>
      <c r="G414" s="575"/>
      <c r="H414" s="569"/>
      <c r="I414" s="573"/>
      <c r="J414" s="23" t="s">
        <v>31</v>
      </c>
      <c r="K414" s="133">
        <f>L414+N414</f>
        <v>0</v>
      </c>
      <c r="L414" s="147"/>
      <c r="M414" s="146"/>
      <c r="N414" s="148"/>
      <c r="O414" s="318"/>
      <c r="P414" s="319"/>
      <c r="Q414" s="64"/>
      <c r="R414" s="62"/>
      <c r="S414" s="63"/>
      <c r="T414" s="29"/>
      <c r="U414" s="113"/>
      <c r="V414" s="113"/>
      <c r="W414" s="35"/>
      <c r="X414" s="113"/>
      <c r="Y414" s="113"/>
      <c r="Z414" s="113"/>
    </row>
    <row r="415" spans="1:26" ht="13.95" hidden="1" customHeight="1" thickBot="1">
      <c r="B415" s="551"/>
      <c r="C415" s="554"/>
      <c r="D415" s="277"/>
      <c r="E415" s="277"/>
      <c r="F415" s="277"/>
      <c r="G415" s="576"/>
      <c r="H415" s="570"/>
      <c r="I415" s="570"/>
      <c r="J415" s="30" t="s">
        <v>10</v>
      </c>
      <c r="K415" s="127">
        <f t="shared" ref="K415:P415" si="142">SUM(K412:K414)</f>
        <v>0</v>
      </c>
      <c r="L415" s="128">
        <f t="shared" si="142"/>
        <v>0</v>
      </c>
      <c r="M415" s="129">
        <f t="shared" si="142"/>
        <v>0</v>
      </c>
      <c r="N415" s="130">
        <f t="shared" si="142"/>
        <v>0</v>
      </c>
      <c r="O415" s="131">
        <f t="shared" si="142"/>
        <v>0</v>
      </c>
      <c r="P415" s="132">
        <f t="shared" si="142"/>
        <v>0</v>
      </c>
      <c r="Q415" s="65"/>
      <c r="R415" s="54"/>
      <c r="S415" s="55"/>
      <c r="T415" s="34"/>
      <c r="U415" s="113"/>
      <c r="V415" s="113"/>
      <c r="W415" s="35"/>
      <c r="X415" s="113"/>
      <c r="Y415" s="113"/>
      <c r="Z415" s="113"/>
    </row>
    <row r="416" spans="1:26" ht="4.2" hidden="1" customHeight="1" thickBot="1">
      <c r="B416" s="549"/>
      <c r="C416" s="552"/>
      <c r="D416" s="276"/>
      <c r="E416" s="276"/>
      <c r="F416" s="276"/>
      <c r="G416" s="574" t="s">
        <v>120</v>
      </c>
      <c r="H416" s="567" t="s">
        <v>32</v>
      </c>
      <c r="I416" s="571" t="s">
        <v>43</v>
      </c>
      <c r="J416" s="116" t="s">
        <v>58</v>
      </c>
      <c r="K416" s="144">
        <f>L416+N416</f>
        <v>0</v>
      </c>
      <c r="L416" s="138">
        <v>0</v>
      </c>
      <c r="M416" s="145"/>
      <c r="N416" s="140">
        <v>0</v>
      </c>
      <c r="O416" s="316">
        <v>0</v>
      </c>
      <c r="P416" s="317">
        <v>0</v>
      </c>
      <c r="Q416" s="36"/>
      <c r="R416" s="46"/>
      <c r="S416" s="47"/>
      <c r="T416" s="22"/>
      <c r="U416" s="113"/>
      <c r="V416" s="113"/>
      <c r="W416" s="35"/>
      <c r="X416" s="113"/>
      <c r="Y416" s="113"/>
      <c r="Z416" s="113"/>
    </row>
    <row r="417" spans="2:26" ht="13.95" hidden="1" customHeight="1" thickBot="1">
      <c r="B417" s="550"/>
      <c r="C417" s="553"/>
      <c r="D417" s="420"/>
      <c r="E417" s="420"/>
      <c r="F417" s="420"/>
      <c r="G417" s="575"/>
      <c r="H417" s="568"/>
      <c r="I417" s="572"/>
      <c r="J417" s="23" t="s">
        <v>44</v>
      </c>
      <c r="K417" s="133">
        <f>L417+N417</f>
        <v>0</v>
      </c>
      <c r="L417" s="134">
        <v>0</v>
      </c>
      <c r="M417" s="146"/>
      <c r="N417" s="136">
        <v>0</v>
      </c>
      <c r="O417" s="318">
        <v>0</v>
      </c>
      <c r="P417" s="319">
        <v>0</v>
      </c>
      <c r="Q417" s="64"/>
      <c r="R417" s="50"/>
      <c r="S417" s="51"/>
      <c r="T417" s="27"/>
      <c r="U417" s="113"/>
      <c r="V417" s="113"/>
      <c r="W417" s="35"/>
      <c r="X417" s="113"/>
      <c r="Y417" s="113"/>
      <c r="Z417" s="113"/>
    </row>
    <row r="418" spans="2:26" ht="13.95" hidden="1" customHeight="1" thickBot="1">
      <c r="B418" s="550"/>
      <c r="C418" s="553"/>
      <c r="D418" s="420"/>
      <c r="E418" s="420"/>
      <c r="F418" s="420"/>
      <c r="G418" s="575"/>
      <c r="H418" s="569"/>
      <c r="I418" s="573"/>
      <c r="J418" s="23" t="s">
        <v>31</v>
      </c>
      <c r="K418" s="133">
        <f>L418+N418</f>
        <v>0</v>
      </c>
      <c r="L418" s="147"/>
      <c r="M418" s="146"/>
      <c r="N418" s="148"/>
      <c r="O418" s="318"/>
      <c r="P418" s="319"/>
      <c r="Q418" s="64"/>
      <c r="R418" s="62"/>
      <c r="S418" s="63"/>
      <c r="T418" s="29"/>
      <c r="U418" s="113"/>
      <c r="V418" s="113"/>
      <c r="W418" s="35"/>
      <c r="X418" s="113"/>
      <c r="Y418" s="113"/>
      <c r="Z418" s="113"/>
    </row>
    <row r="419" spans="2:26" ht="13.95" hidden="1" customHeight="1" thickBot="1">
      <c r="B419" s="550"/>
      <c r="C419" s="553"/>
      <c r="D419" s="420"/>
      <c r="E419" s="420"/>
      <c r="F419" s="420"/>
      <c r="G419" s="575"/>
      <c r="H419" s="569"/>
      <c r="I419" s="569"/>
      <c r="J419" s="10"/>
      <c r="K419" s="149"/>
      <c r="L419" s="150"/>
      <c r="M419" s="151"/>
      <c r="N419" s="152"/>
      <c r="O419" s="320"/>
      <c r="P419" s="321"/>
      <c r="Q419" s="64"/>
      <c r="R419" s="62"/>
      <c r="S419" s="63"/>
      <c r="T419" s="29"/>
      <c r="U419" s="113"/>
      <c r="V419" s="113"/>
      <c r="W419" s="35"/>
      <c r="X419" s="113"/>
      <c r="Y419" s="113"/>
      <c r="Z419" s="113"/>
    </row>
    <row r="420" spans="2:26" ht="13.95" hidden="1" customHeight="1" thickBot="1">
      <c r="B420" s="551"/>
      <c r="C420" s="554"/>
      <c r="D420" s="277"/>
      <c r="E420" s="277"/>
      <c r="F420" s="277"/>
      <c r="G420" s="576"/>
      <c r="H420" s="570"/>
      <c r="I420" s="570"/>
      <c r="J420" s="30" t="s">
        <v>10</v>
      </c>
      <c r="K420" s="127">
        <f>SUM(K416:K418)</f>
        <v>0</v>
      </c>
      <c r="L420" s="127">
        <f t="shared" ref="L420:P420" si="143">SUM(L416:L418)</f>
        <v>0</v>
      </c>
      <c r="M420" s="127">
        <f t="shared" si="143"/>
        <v>0</v>
      </c>
      <c r="N420" s="127">
        <f t="shared" si="143"/>
        <v>0</v>
      </c>
      <c r="O420" s="324">
        <f t="shared" si="143"/>
        <v>0</v>
      </c>
      <c r="P420" s="324">
        <f t="shared" si="143"/>
        <v>0</v>
      </c>
      <c r="Q420" s="65"/>
      <c r="R420" s="54"/>
      <c r="S420" s="55"/>
      <c r="T420" s="34"/>
      <c r="U420" s="113"/>
      <c r="V420" s="113"/>
      <c r="W420" s="35"/>
      <c r="X420" s="113"/>
      <c r="Y420" s="113"/>
      <c r="Z420" s="113"/>
    </row>
    <row r="421" spans="2:26" ht="13.2" hidden="1" customHeight="1" thickBot="1">
      <c r="B421" s="549"/>
      <c r="C421" s="552"/>
      <c r="D421" s="276"/>
      <c r="E421" s="276"/>
      <c r="F421" s="276"/>
      <c r="G421" s="574" t="s">
        <v>121</v>
      </c>
      <c r="H421" s="567" t="s">
        <v>32</v>
      </c>
      <c r="I421" s="571" t="s">
        <v>43</v>
      </c>
      <c r="J421" s="116" t="s">
        <v>58</v>
      </c>
      <c r="K421" s="144">
        <f>L421+N421</f>
        <v>0</v>
      </c>
      <c r="L421" s="138">
        <v>0</v>
      </c>
      <c r="M421" s="145"/>
      <c r="N421" s="140">
        <v>0</v>
      </c>
      <c r="O421" s="316">
        <v>0</v>
      </c>
      <c r="P421" s="317">
        <v>0</v>
      </c>
      <c r="Q421" s="36"/>
      <c r="R421" s="46"/>
      <c r="S421" s="47"/>
      <c r="T421" s="22"/>
      <c r="U421" s="113"/>
      <c r="V421" s="113"/>
      <c r="W421" s="35"/>
      <c r="X421" s="113"/>
      <c r="Y421" s="113"/>
      <c r="Z421" s="113"/>
    </row>
    <row r="422" spans="2:26" ht="13.95" hidden="1" customHeight="1" thickBot="1">
      <c r="B422" s="550"/>
      <c r="C422" s="553"/>
      <c r="D422" s="420"/>
      <c r="E422" s="420"/>
      <c r="F422" s="420"/>
      <c r="G422" s="575"/>
      <c r="H422" s="568"/>
      <c r="I422" s="572"/>
      <c r="J422" s="23" t="s">
        <v>44</v>
      </c>
      <c r="K422" s="133">
        <f>L422+N422</f>
        <v>0</v>
      </c>
      <c r="L422" s="134">
        <v>0</v>
      </c>
      <c r="M422" s="146"/>
      <c r="N422" s="136">
        <v>0</v>
      </c>
      <c r="O422" s="318">
        <v>0</v>
      </c>
      <c r="P422" s="319">
        <v>0</v>
      </c>
      <c r="Q422" s="64"/>
      <c r="R422" s="50"/>
      <c r="S422" s="51"/>
      <c r="T422" s="27"/>
      <c r="U422" s="113"/>
      <c r="V422" s="113"/>
      <c r="W422" s="35"/>
      <c r="X422" s="113"/>
      <c r="Y422" s="113"/>
      <c r="Z422" s="113"/>
    </row>
    <row r="423" spans="2:26" ht="13.95" hidden="1" customHeight="1" thickBot="1">
      <c r="B423" s="550"/>
      <c r="C423" s="553"/>
      <c r="D423" s="420"/>
      <c r="E423" s="420"/>
      <c r="F423" s="420"/>
      <c r="G423" s="575"/>
      <c r="H423" s="569"/>
      <c r="I423" s="573"/>
      <c r="J423" s="23"/>
      <c r="K423" s="133">
        <f>L423+N423</f>
        <v>0</v>
      </c>
      <c r="L423" s="147"/>
      <c r="M423" s="146"/>
      <c r="N423" s="148"/>
      <c r="O423" s="318"/>
      <c r="P423" s="319"/>
      <c r="Q423" s="64"/>
      <c r="R423" s="62"/>
      <c r="S423" s="63"/>
      <c r="T423" s="29"/>
      <c r="U423" s="113"/>
      <c r="V423" s="113"/>
      <c r="W423" s="35"/>
      <c r="X423" s="113"/>
      <c r="Y423" s="113"/>
      <c r="Z423" s="113"/>
    </row>
    <row r="424" spans="2:26" ht="13.95" hidden="1" customHeight="1" thickBot="1">
      <c r="B424" s="550"/>
      <c r="C424" s="553"/>
      <c r="D424" s="420"/>
      <c r="E424" s="420"/>
      <c r="F424" s="420"/>
      <c r="G424" s="575"/>
      <c r="H424" s="569"/>
      <c r="I424" s="569"/>
      <c r="J424" s="10"/>
      <c r="K424" s="149"/>
      <c r="L424" s="150"/>
      <c r="M424" s="151"/>
      <c r="N424" s="152"/>
      <c r="O424" s="320"/>
      <c r="P424" s="321"/>
      <c r="Q424" s="64"/>
      <c r="R424" s="62"/>
      <c r="S424" s="63"/>
      <c r="T424" s="29"/>
      <c r="U424" s="113"/>
      <c r="V424" s="113"/>
      <c r="W424" s="35"/>
      <c r="X424" s="113"/>
      <c r="Y424" s="113"/>
      <c r="Z424" s="113"/>
    </row>
    <row r="425" spans="2:26" ht="13.95" hidden="1" customHeight="1" thickBot="1">
      <c r="B425" s="551"/>
      <c r="C425" s="554"/>
      <c r="D425" s="277"/>
      <c r="E425" s="277"/>
      <c r="F425" s="277"/>
      <c r="G425" s="576"/>
      <c r="H425" s="570"/>
      <c r="I425" s="570"/>
      <c r="J425" s="30" t="s">
        <v>10</v>
      </c>
      <c r="K425" s="127">
        <f t="shared" ref="K425:P425" si="144">SUM(K421:K423)</f>
        <v>0</v>
      </c>
      <c r="L425" s="128">
        <f t="shared" si="144"/>
        <v>0</v>
      </c>
      <c r="M425" s="129">
        <f t="shared" si="144"/>
        <v>0</v>
      </c>
      <c r="N425" s="130">
        <f t="shared" si="144"/>
        <v>0</v>
      </c>
      <c r="O425" s="322">
        <f t="shared" si="144"/>
        <v>0</v>
      </c>
      <c r="P425" s="323">
        <f t="shared" si="144"/>
        <v>0</v>
      </c>
      <c r="Q425" s="65"/>
      <c r="R425" s="54"/>
      <c r="S425" s="55"/>
      <c r="T425" s="34"/>
      <c r="U425" s="113"/>
      <c r="V425" s="113"/>
      <c r="W425" s="35"/>
      <c r="X425" s="113"/>
      <c r="Y425" s="113"/>
      <c r="Z425" s="113"/>
    </row>
    <row r="426" spans="2:26" ht="13.2" hidden="1" customHeight="1" thickBot="1">
      <c r="B426" s="549"/>
      <c r="C426" s="552"/>
      <c r="D426" s="276"/>
      <c r="E426" s="276"/>
      <c r="F426" s="276"/>
      <c r="G426" s="574" t="s">
        <v>122</v>
      </c>
      <c r="H426" s="567" t="s">
        <v>32</v>
      </c>
      <c r="I426" s="571" t="s">
        <v>43</v>
      </c>
      <c r="J426" s="116" t="s">
        <v>58</v>
      </c>
      <c r="K426" s="144">
        <f>L426+N426</f>
        <v>0</v>
      </c>
      <c r="L426" s="138">
        <v>0</v>
      </c>
      <c r="M426" s="145"/>
      <c r="N426" s="140">
        <v>0</v>
      </c>
      <c r="O426" s="316">
        <v>0</v>
      </c>
      <c r="P426" s="317">
        <v>0</v>
      </c>
      <c r="Q426" s="36"/>
      <c r="R426" s="46"/>
      <c r="S426" s="205"/>
      <c r="T426" s="22"/>
      <c r="U426" s="113"/>
      <c r="V426" s="113"/>
      <c r="W426" s="35"/>
      <c r="X426" s="113"/>
      <c r="Y426" s="113"/>
      <c r="Z426" s="113"/>
    </row>
    <row r="427" spans="2:26" ht="13.95" hidden="1" customHeight="1" thickBot="1">
      <c r="B427" s="550"/>
      <c r="C427" s="553"/>
      <c r="D427" s="420"/>
      <c r="E427" s="420"/>
      <c r="F427" s="420"/>
      <c r="G427" s="575"/>
      <c r="H427" s="568"/>
      <c r="I427" s="572"/>
      <c r="J427" s="23" t="s">
        <v>44</v>
      </c>
      <c r="K427" s="133">
        <f>L427+N427</f>
        <v>0</v>
      </c>
      <c r="L427" s="134">
        <v>0</v>
      </c>
      <c r="M427" s="146"/>
      <c r="N427" s="136">
        <v>0</v>
      </c>
      <c r="O427" s="318">
        <v>0</v>
      </c>
      <c r="P427" s="319">
        <v>0</v>
      </c>
      <c r="Q427" s="64"/>
      <c r="R427" s="50"/>
      <c r="S427" s="51"/>
      <c r="T427" s="27"/>
      <c r="U427" s="113"/>
      <c r="V427" s="113"/>
      <c r="W427" s="35"/>
      <c r="X427" s="113"/>
      <c r="Y427" s="113"/>
      <c r="Z427" s="113"/>
    </row>
    <row r="428" spans="2:26" ht="13.95" hidden="1" customHeight="1" thickBot="1">
      <c r="B428" s="550"/>
      <c r="C428" s="553"/>
      <c r="D428" s="420"/>
      <c r="E428" s="420"/>
      <c r="F428" s="420"/>
      <c r="G428" s="575"/>
      <c r="H428" s="569"/>
      <c r="I428" s="573"/>
      <c r="J428" s="23"/>
      <c r="K428" s="133"/>
      <c r="L428" s="147"/>
      <c r="M428" s="146"/>
      <c r="N428" s="148"/>
      <c r="O428" s="318"/>
      <c r="P428" s="319"/>
      <c r="Q428" s="64"/>
      <c r="R428" s="62"/>
      <c r="S428" s="63"/>
      <c r="T428" s="29"/>
      <c r="U428" s="113"/>
      <c r="V428" s="113"/>
      <c r="W428" s="35"/>
      <c r="X428" s="113"/>
      <c r="Y428" s="113"/>
      <c r="Z428" s="113"/>
    </row>
    <row r="429" spans="2:26" ht="13.95" hidden="1" customHeight="1" thickBot="1">
      <c r="B429" s="550"/>
      <c r="C429" s="553"/>
      <c r="D429" s="420"/>
      <c r="E429" s="420"/>
      <c r="F429" s="420"/>
      <c r="G429" s="575"/>
      <c r="H429" s="569"/>
      <c r="I429" s="569"/>
      <c r="J429" s="10"/>
      <c r="K429" s="149"/>
      <c r="L429" s="150"/>
      <c r="M429" s="151"/>
      <c r="N429" s="152"/>
      <c r="O429" s="320"/>
      <c r="P429" s="321"/>
      <c r="Q429" s="64"/>
      <c r="R429" s="62"/>
      <c r="S429" s="63"/>
      <c r="T429" s="29"/>
      <c r="U429" s="113"/>
      <c r="V429" s="113"/>
      <c r="W429" s="35"/>
      <c r="X429" s="113"/>
      <c r="Y429" s="113"/>
      <c r="Z429" s="113"/>
    </row>
    <row r="430" spans="2:26" ht="13.95" hidden="1" customHeight="1" thickBot="1">
      <c r="B430" s="551"/>
      <c r="C430" s="554"/>
      <c r="D430" s="277"/>
      <c r="E430" s="277"/>
      <c r="F430" s="277"/>
      <c r="G430" s="576"/>
      <c r="H430" s="570"/>
      <c r="I430" s="570"/>
      <c r="J430" s="30" t="s">
        <v>10</v>
      </c>
      <c r="K430" s="127">
        <f t="shared" ref="K430:P430" si="145">SUM(K426:K428)</f>
        <v>0</v>
      </c>
      <c r="L430" s="128">
        <f t="shared" si="145"/>
        <v>0</v>
      </c>
      <c r="M430" s="129">
        <f t="shared" si="145"/>
        <v>0</v>
      </c>
      <c r="N430" s="130">
        <f t="shared" si="145"/>
        <v>0</v>
      </c>
      <c r="O430" s="322">
        <f t="shared" si="145"/>
        <v>0</v>
      </c>
      <c r="P430" s="323">
        <f t="shared" si="145"/>
        <v>0</v>
      </c>
      <c r="Q430" s="65"/>
      <c r="R430" s="54"/>
      <c r="S430" s="55"/>
      <c r="T430" s="34"/>
      <c r="U430" s="113"/>
      <c r="V430" s="113"/>
      <c r="W430" s="35"/>
      <c r="X430" s="113"/>
      <c r="Y430" s="113"/>
      <c r="Z430" s="113"/>
    </row>
    <row r="431" spans="2:26" ht="3" hidden="1" customHeight="1" thickBot="1">
      <c r="B431" s="549"/>
      <c r="C431" s="552"/>
      <c r="D431" s="276"/>
      <c r="E431" s="276"/>
      <c r="F431" s="276"/>
      <c r="G431" s="574" t="s">
        <v>140</v>
      </c>
      <c r="H431" s="567" t="s">
        <v>32</v>
      </c>
      <c r="I431" s="571" t="s">
        <v>43</v>
      </c>
      <c r="J431" s="116" t="s">
        <v>58</v>
      </c>
      <c r="K431" s="144">
        <f>L431+N431</f>
        <v>0</v>
      </c>
      <c r="L431" s="138">
        <v>0</v>
      </c>
      <c r="M431" s="145"/>
      <c r="N431" s="140">
        <v>0</v>
      </c>
      <c r="O431" s="316">
        <v>0</v>
      </c>
      <c r="P431" s="317">
        <v>0</v>
      </c>
      <c r="Q431" s="36"/>
      <c r="R431" s="46"/>
      <c r="S431" s="47"/>
      <c r="T431" s="22"/>
      <c r="U431" s="113"/>
      <c r="V431" s="113"/>
      <c r="W431" s="35"/>
      <c r="X431" s="113"/>
      <c r="Y431" s="113"/>
      <c r="Z431" s="113"/>
    </row>
    <row r="432" spans="2:26" ht="13.95" hidden="1" customHeight="1" thickBot="1">
      <c r="B432" s="550"/>
      <c r="C432" s="553"/>
      <c r="D432" s="420"/>
      <c r="E432" s="420"/>
      <c r="F432" s="420"/>
      <c r="G432" s="575"/>
      <c r="H432" s="568"/>
      <c r="I432" s="572"/>
      <c r="J432" s="23" t="s">
        <v>44</v>
      </c>
      <c r="K432" s="133">
        <f>L432+N432</f>
        <v>0</v>
      </c>
      <c r="L432" s="134">
        <v>0</v>
      </c>
      <c r="M432" s="146"/>
      <c r="N432" s="136">
        <v>0</v>
      </c>
      <c r="O432" s="318">
        <v>0</v>
      </c>
      <c r="P432" s="319">
        <v>0</v>
      </c>
      <c r="Q432" s="64"/>
      <c r="R432" s="50"/>
      <c r="S432" s="51"/>
      <c r="T432" s="27"/>
      <c r="U432" s="113"/>
      <c r="V432" s="113"/>
      <c r="W432" s="35"/>
      <c r="X432" s="113"/>
      <c r="Y432" s="113"/>
      <c r="Z432" s="113"/>
    </row>
    <row r="433" spans="2:26" ht="13.95" hidden="1" customHeight="1" thickBot="1">
      <c r="B433" s="550"/>
      <c r="C433" s="553"/>
      <c r="D433" s="420"/>
      <c r="E433" s="420"/>
      <c r="F433" s="420"/>
      <c r="G433" s="575"/>
      <c r="H433" s="569"/>
      <c r="I433" s="573"/>
      <c r="J433" s="23"/>
      <c r="K433" s="133"/>
      <c r="L433" s="147"/>
      <c r="M433" s="146"/>
      <c r="N433" s="148"/>
      <c r="O433" s="318"/>
      <c r="P433" s="319"/>
      <c r="Q433" s="64"/>
      <c r="R433" s="62"/>
      <c r="S433" s="63"/>
      <c r="T433" s="29"/>
      <c r="U433" s="113"/>
      <c r="V433" s="113"/>
      <c r="W433" s="35"/>
      <c r="X433" s="113"/>
      <c r="Y433" s="113"/>
      <c r="Z433" s="113"/>
    </row>
    <row r="434" spans="2:26" ht="13.95" hidden="1" customHeight="1" thickBot="1">
      <c r="B434" s="550"/>
      <c r="C434" s="553"/>
      <c r="D434" s="420"/>
      <c r="E434" s="420"/>
      <c r="F434" s="420"/>
      <c r="G434" s="575"/>
      <c r="H434" s="569"/>
      <c r="I434" s="569"/>
      <c r="J434" s="10"/>
      <c r="K434" s="149"/>
      <c r="L434" s="150"/>
      <c r="M434" s="151"/>
      <c r="N434" s="152"/>
      <c r="O434" s="320"/>
      <c r="P434" s="321"/>
      <c r="Q434" s="64"/>
      <c r="R434" s="62"/>
      <c r="S434" s="63"/>
      <c r="T434" s="29"/>
      <c r="U434" s="113"/>
      <c r="V434" s="113"/>
      <c r="W434" s="35"/>
      <c r="X434" s="113"/>
      <c r="Y434" s="113"/>
      <c r="Z434" s="113"/>
    </row>
    <row r="435" spans="2:26" ht="13.95" hidden="1" customHeight="1" thickBot="1">
      <c r="B435" s="551"/>
      <c r="C435" s="554"/>
      <c r="D435" s="277"/>
      <c r="E435" s="277"/>
      <c r="F435" s="277"/>
      <c r="G435" s="576"/>
      <c r="H435" s="570"/>
      <c r="I435" s="570"/>
      <c r="J435" s="30" t="s">
        <v>10</v>
      </c>
      <c r="K435" s="127">
        <f t="shared" ref="K435:P435" si="146">SUM(K431:K433)</f>
        <v>0</v>
      </c>
      <c r="L435" s="128">
        <f t="shared" si="146"/>
        <v>0</v>
      </c>
      <c r="M435" s="129">
        <f t="shared" si="146"/>
        <v>0</v>
      </c>
      <c r="N435" s="130">
        <f t="shared" si="146"/>
        <v>0</v>
      </c>
      <c r="O435" s="322">
        <f t="shared" si="146"/>
        <v>0</v>
      </c>
      <c r="P435" s="323">
        <f t="shared" si="146"/>
        <v>0</v>
      </c>
      <c r="Q435" s="65"/>
      <c r="R435" s="54"/>
      <c r="S435" s="55"/>
      <c r="T435" s="34"/>
      <c r="U435" s="113"/>
      <c r="V435" s="113"/>
      <c r="W435" s="35"/>
      <c r="X435" s="113"/>
      <c r="Y435" s="113"/>
      <c r="Z435" s="113"/>
    </row>
    <row r="436" spans="2:26" ht="13.2" hidden="1" customHeight="1" thickBot="1">
      <c r="B436" s="549"/>
      <c r="C436" s="552"/>
      <c r="D436" s="276"/>
      <c r="E436" s="276"/>
      <c r="F436" s="276"/>
      <c r="G436" s="574" t="s">
        <v>123</v>
      </c>
      <c r="H436" s="567" t="s">
        <v>32</v>
      </c>
      <c r="I436" s="571" t="s">
        <v>43</v>
      </c>
      <c r="J436" s="116" t="s">
        <v>58</v>
      </c>
      <c r="K436" s="144">
        <f>L436+N436</f>
        <v>0</v>
      </c>
      <c r="L436" s="138">
        <v>0</v>
      </c>
      <c r="M436" s="145"/>
      <c r="N436" s="140">
        <v>0</v>
      </c>
      <c r="O436" s="316">
        <v>0</v>
      </c>
      <c r="P436" s="317">
        <v>0</v>
      </c>
      <c r="Q436" s="36"/>
      <c r="R436" s="46"/>
      <c r="S436" s="47"/>
      <c r="T436" s="22"/>
      <c r="U436" s="113"/>
      <c r="V436" s="113"/>
      <c r="W436" s="35"/>
      <c r="X436" s="113"/>
      <c r="Y436" s="113"/>
      <c r="Z436" s="113"/>
    </row>
    <row r="437" spans="2:26" ht="13.95" hidden="1" customHeight="1" thickBot="1">
      <c r="B437" s="550"/>
      <c r="C437" s="553"/>
      <c r="D437" s="420"/>
      <c r="E437" s="420"/>
      <c r="F437" s="420"/>
      <c r="G437" s="575"/>
      <c r="H437" s="568"/>
      <c r="I437" s="572"/>
      <c r="J437" s="23" t="s">
        <v>44</v>
      </c>
      <c r="K437" s="133">
        <f>L437+N437</f>
        <v>0</v>
      </c>
      <c r="L437" s="134">
        <v>0</v>
      </c>
      <c r="M437" s="146"/>
      <c r="N437" s="136">
        <v>0</v>
      </c>
      <c r="O437" s="318">
        <v>0</v>
      </c>
      <c r="P437" s="319">
        <v>0</v>
      </c>
      <c r="Q437" s="64"/>
      <c r="R437" s="50"/>
      <c r="S437" s="51"/>
      <c r="T437" s="27"/>
      <c r="U437" s="113"/>
      <c r="V437" s="113"/>
      <c r="W437" s="35"/>
      <c r="X437" s="113"/>
      <c r="Y437" s="113"/>
      <c r="Z437" s="113"/>
    </row>
    <row r="438" spans="2:26" ht="13.95" hidden="1" customHeight="1" thickBot="1">
      <c r="B438" s="550"/>
      <c r="C438" s="553"/>
      <c r="D438" s="420"/>
      <c r="E438" s="420"/>
      <c r="F438" s="420"/>
      <c r="G438" s="575"/>
      <c r="H438" s="569"/>
      <c r="I438" s="573"/>
      <c r="J438" s="23"/>
      <c r="K438" s="133"/>
      <c r="L438" s="147"/>
      <c r="M438" s="146"/>
      <c r="N438" s="148"/>
      <c r="O438" s="318"/>
      <c r="P438" s="319"/>
      <c r="Q438" s="64"/>
      <c r="R438" s="62"/>
      <c r="S438" s="63"/>
      <c r="T438" s="29"/>
      <c r="U438" s="113"/>
      <c r="V438" s="113"/>
      <c r="W438" s="35"/>
      <c r="X438" s="113"/>
      <c r="Y438" s="113"/>
      <c r="Z438" s="113"/>
    </row>
    <row r="439" spans="2:26" ht="13.95" hidden="1" customHeight="1" thickBot="1">
      <c r="B439" s="550"/>
      <c r="C439" s="553"/>
      <c r="D439" s="420"/>
      <c r="E439" s="420"/>
      <c r="F439" s="420"/>
      <c r="G439" s="575"/>
      <c r="H439" s="569"/>
      <c r="I439" s="569"/>
      <c r="J439" s="10"/>
      <c r="K439" s="149"/>
      <c r="L439" s="150"/>
      <c r="M439" s="151"/>
      <c r="N439" s="152"/>
      <c r="O439" s="320"/>
      <c r="P439" s="321"/>
      <c r="Q439" s="64"/>
      <c r="R439" s="62"/>
      <c r="S439" s="63"/>
      <c r="T439" s="29"/>
      <c r="U439" s="113"/>
      <c r="V439" s="113"/>
      <c r="W439" s="35"/>
      <c r="X439" s="113"/>
      <c r="Y439" s="113"/>
      <c r="Z439" s="113"/>
    </row>
    <row r="440" spans="2:26" ht="13.95" hidden="1" customHeight="1" thickBot="1">
      <c r="B440" s="551"/>
      <c r="C440" s="554"/>
      <c r="D440" s="277"/>
      <c r="E440" s="277"/>
      <c r="F440" s="277"/>
      <c r="G440" s="576"/>
      <c r="H440" s="570"/>
      <c r="I440" s="570"/>
      <c r="J440" s="30" t="s">
        <v>10</v>
      </c>
      <c r="K440" s="127">
        <f t="shared" ref="K440:P440" si="147">SUM(K436:K438)</f>
        <v>0</v>
      </c>
      <c r="L440" s="128">
        <f t="shared" si="147"/>
        <v>0</v>
      </c>
      <c r="M440" s="129">
        <f t="shared" si="147"/>
        <v>0</v>
      </c>
      <c r="N440" s="130">
        <f t="shared" si="147"/>
        <v>0</v>
      </c>
      <c r="O440" s="322">
        <f t="shared" si="147"/>
        <v>0</v>
      </c>
      <c r="P440" s="323">
        <f t="shared" si="147"/>
        <v>0</v>
      </c>
      <c r="Q440" s="65"/>
      <c r="R440" s="54"/>
      <c r="S440" s="55"/>
      <c r="T440" s="34"/>
      <c r="U440" s="113"/>
      <c r="V440" s="113"/>
      <c r="W440" s="35"/>
      <c r="X440" s="113"/>
      <c r="Y440" s="113"/>
      <c r="Z440" s="113"/>
    </row>
    <row r="441" spans="2:26" ht="2.4" hidden="1" customHeight="1" thickBot="1">
      <c r="B441" s="549"/>
      <c r="C441" s="552"/>
      <c r="D441" s="276"/>
      <c r="E441" s="276"/>
      <c r="F441" s="276"/>
      <c r="G441" s="574" t="s">
        <v>124</v>
      </c>
      <c r="H441" s="567" t="s">
        <v>32</v>
      </c>
      <c r="I441" s="571" t="s">
        <v>43</v>
      </c>
      <c r="J441" s="116" t="s">
        <v>58</v>
      </c>
      <c r="K441" s="144">
        <f>L441+N441</f>
        <v>0</v>
      </c>
      <c r="L441" s="138">
        <v>0</v>
      </c>
      <c r="M441" s="145"/>
      <c r="N441" s="140">
        <v>0</v>
      </c>
      <c r="O441" s="316">
        <v>0</v>
      </c>
      <c r="P441" s="317">
        <v>0</v>
      </c>
      <c r="Q441" s="36"/>
      <c r="R441" s="46"/>
      <c r="S441" s="47"/>
      <c r="T441" s="22"/>
      <c r="U441" s="113"/>
      <c r="V441" s="113"/>
      <c r="W441" s="35"/>
      <c r="X441" s="113"/>
      <c r="Y441" s="113"/>
      <c r="Z441" s="113"/>
    </row>
    <row r="442" spans="2:26" ht="13.95" hidden="1" customHeight="1" thickBot="1">
      <c r="B442" s="550"/>
      <c r="C442" s="553"/>
      <c r="D442" s="420"/>
      <c r="E442" s="420"/>
      <c r="F442" s="420"/>
      <c r="G442" s="575"/>
      <c r="H442" s="568"/>
      <c r="I442" s="572"/>
      <c r="J442" s="23" t="s">
        <v>44</v>
      </c>
      <c r="K442" s="133">
        <f>L442+N442</f>
        <v>0</v>
      </c>
      <c r="L442" s="134">
        <v>0</v>
      </c>
      <c r="M442" s="146"/>
      <c r="N442" s="136">
        <v>0</v>
      </c>
      <c r="O442" s="318">
        <v>0</v>
      </c>
      <c r="P442" s="319">
        <v>0</v>
      </c>
      <c r="Q442" s="64"/>
      <c r="R442" s="50"/>
      <c r="S442" s="51"/>
      <c r="T442" s="27"/>
      <c r="U442" s="113"/>
      <c r="V442" s="113"/>
      <c r="W442" s="35"/>
      <c r="X442" s="113"/>
      <c r="Y442" s="113"/>
      <c r="Z442" s="113"/>
    </row>
    <row r="443" spans="2:26" ht="13.95" hidden="1" customHeight="1" thickBot="1">
      <c r="B443" s="550"/>
      <c r="C443" s="553"/>
      <c r="D443" s="420"/>
      <c r="E443" s="420"/>
      <c r="F443" s="420"/>
      <c r="G443" s="575"/>
      <c r="H443" s="569"/>
      <c r="I443" s="573"/>
      <c r="J443" s="23"/>
      <c r="K443" s="133"/>
      <c r="L443" s="147"/>
      <c r="M443" s="146"/>
      <c r="N443" s="148"/>
      <c r="O443" s="318"/>
      <c r="P443" s="319"/>
      <c r="Q443" s="64"/>
      <c r="R443" s="62"/>
      <c r="S443" s="63"/>
      <c r="T443" s="29"/>
      <c r="U443" s="113"/>
      <c r="V443" s="113"/>
      <c r="W443" s="35"/>
      <c r="X443" s="113"/>
      <c r="Y443" s="113"/>
      <c r="Z443" s="113"/>
    </row>
    <row r="444" spans="2:26" ht="13.95" hidden="1" customHeight="1" thickBot="1">
      <c r="B444" s="550"/>
      <c r="C444" s="553"/>
      <c r="D444" s="420"/>
      <c r="E444" s="420"/>
      <c r="F444" s="420"/>
      <c r="G444" s="575"/>
      <c r="H444" s="569"/>
      <c r="I444" s="569"/>
      <c r="J444" s="10"/>
      <c r="K444" s="149"/>
      <c r="L444" s="150"/>
      <c r="M444" s="151"/>
      <c r="N444" s="152"/>
      <c r="O444" s="320"/>
      <c r="P444" s="321"/>
      <c r="Q444" s="64"/>
      <c r="R444" s="62"/>
      <c r="S444" s="63"/>
      <c r="T444" s="29"/>
      <c r="U444" s="113"/>
      <c r="V444" s="113"/>
      <c r="W444" s="35"/>
      <c r="X444" s="113"/>
      <c r="Y444" s="113"/>
      <c r="Z444" s="113"/>
    </row>
    <row r="445" spans="2:26" ht="13.95" hidden="1" customHeight="1" thickBot="1">
      <c r="B445" s="551"/>
      <c r="C445" s="554"/>
      <c r="D445" s="277"/>
      <c r="E445" s="277"/>
      <c r="F445" s="277"/>
      <c r="G445" s="576"/>
      <c r="H445" s="570"/>
      <c r="I445" s="570"/>
      <c r="J445" s="30" t="s">
        <v>10</v>
      </c>
      <c r="K445" s="127">
        <f t="shared" ref="K445:P445" si="148">SUM(K441:K443)</f>
        <v>0</v>
      </c>
      <c r="L445" s="128">
        <f t="shared" si="148"/>
        <v>0</v>
      </c>
      <c r="M445" s="129">
        <f t="shared" si="148"/>
        <v>0</v>
      </c>
      <c r="N445" s="130">
        <f t="shared" si="148"/>
        <v>0</v>
      </c>
      <c r="O445" s="322">
        <f t="shared" si="148"/>
        <v>0</v>
      </c>
      <c r="P445" s="323">
        <f t="shared" si="148"/>
        <v>0</v>
      </c>
      <c r="Q445" s="65"/>
      <c r="R445" s="54"/>
      <c r="S445" s="55"/>
      <c r="T445" s="34"/>
      <c r="U445" s="113"/>
      <c r="V445" s="113"/>
      <c r="W445" s="35"/>
      <c r="X445" s="113"/>
      <c r="Y445" s="113"/>
      <c r="Z445" s="113"/>
    </row>
    <row r="446" spans="2:26" ht="0.6" hidden="1" customHeight="1" thickBot="1">
      <c r="B446" s="549"/>
      <c r="C446" s="552"/>
      <c r="D446" s="276"/>
      <c r="E446" s="276"/>
      <c r="F446" s="276"/>
      <c r="G446" s="574" t="s">
        <v>125</v>
      </c>
      <c r="H446" s="567" t="s">
        <v>32</v>
      </c>
      <c r="I446" s="571" t="s">
        <v>43</v>
      </c>
      <c r="J446" s="116" t="s">
        <v>58</v>
      </c>
      <c r="K446" s="144">
        <f>L446+N446</f>
        <v>0</v>
      </c>
      <c r="L446" s="138">
        <v>0</v>
      </c>
      <c r="M446" s="145"/>
      <c r="N446" s="140">
        <v>0</v>
      </c>
      <c r="O446" s="316">
        <v>0</v>
      </c>
      <c r="P446" s="317">
        <v>0</v>
      </c>
      <c r="Q446" s="36"/>
      <c r="R446" s="46"/>
      <c r="S446" s="47"/>
      <c r="T446" s="22"/>
      <c r="U446" s="113"/>
      <c r="V446" s="113"/>
      <c r="W446" s="35"/>
      <c r="X446" s="113"/>
      <c r="Y446" s="113"/>
      <c r="Z446" s="113"/>
    </row>
    <row r="447" spans="2:26" ht="13.95" hidden="1" customHeight="1" thickBot="1">
      <c r="B447" s="550"/>
      <c r="C447" s="553"/>
      <c r="D447" s="420"/>
      <c r="E447" s="420"/>
      <c r="F447" s="420"/>
      <c r="G447" s="575"/>
      <c r="H447" s="568"/>
      <c r="I447" s="572"/>
      <c r="J447" s="23" t="s">
        <v>44</v>
      </c>
      <c r="K447" s="133">
        <f>L447+N447</f>
        <v>0</v>
      </c>
      <c r="L447" s="134">
        <v>0</v>
      </c>
      <c r="M447" s="146"/>
      <c r="N447" s="136">
        <v>0</v>
      </c>
      <c r="O447" s="318">
        <v>0</v>
      </c>
      <c r="P447" s="319">
        <v>0</v>
      </c>
      <c r="Q447" s="64"/>
      <c r="R447" s="50"/>
      <c r="S447" s="51"/>
      <c r="T447" s="27"/>
      <c r="U447" s="113"/>
      <c r="V447" s="113"/>
      <c r="W447" s="35"/>
      <c r="X447" s="113"/>
      <c r="Y447" s="113"/>
      <c r="Z447" s="113"/>
    </row>
    <row r="448" spans="2:26" ht="13.95" hidden="1" customHeight="1" thickBot="1">
      <c r="B448" s="550"/>
      <c r="C448" s="553"/>
      <c r="D448" s="420"/>
      <c r="E448" s="420"/>
      <c r="F448" s="420"/>
      <c r="G448" s="575"/>
      <c r="H448" s="569"/>
      <c r="I448" s="573"/>
      <c r="J448" s="23"/>
      <c r="K448" s="133"/>
      <c r="L448" s="147"/>
      <c r="M448" s="146"/>
      <c r="N448" s="148"/>
      <c r="O448" s="318"/>
      <c r="P448" s="319"/>
      <c r="Q448" s="64"/>
      <c r="R448" s="62"/>
      <c r="S448" s="63"/>
      <c r="T448" s="29"/>
      <c r="U448" s="113"/>
      <c r="V448" s="113"/>
      <c r="W448" s="35"/>
      <c r="X448" s="113"/>
      <c r="Y448" s="113"/>
      <c r="Z448" s="113"/>
    </row>
    <row r="449" spans="1:26" ht="13.95" hidden="1" customHeight="1" thickBot="1">
      <c r="B449" s="550"/>
      <c r="C449" s="553"/>
      <c r="D449" s="420"/>
      <c r="E449" s="420"/>
      <c r="F449" s="420"/>
      <c r="G449" s="575"/>
      <c r="H449" s="569"/>
      <c r="I449" s="569"/>
      <c r="J449" s="10"/>
      <c r="K449" s="149"/>
      <c r="L449" s="150"/>
      <c r="M449" s="151"/>
      <c r="N449" s="152"/>
      <c r="O449" s="320"/>
      <c r="P449" s="321"/>
      <c r="Q449" s="64"/>
      <c r="R449" s="62"/>
      <c r="S449" s="63"/>
      <c r="T449" s="29"/>
      <c r="U449" s="113"/>
      <c r="V449" s="113"/>
      <c r="W449" s="35"/>
      <c r="X449" s="113"/>
      <c r="Y449" s="113"/>
      <c r="Z449" s="113"/>
    </row>
    <row r="450" spans="1:26" ht="13.95" hidden="1" customHeight="1" thickBot="1">
      <c r="B450" s="551"/>
      <c r="C450" s="554"/>
      <c r="D450" s="277"/>
      <c r="E450" s="277"/>
      <c r="F450" s="277"/>
      <c r="G450" s="576"/>
      <c r="H450" s="570"/>
      <c r="I450" s="570"/>
      <c r="J450" s="30" t="s">
        <v>10</v>
      </c>
      <c r="K450" s="127">
        <f t="shared" ref="K450:P450" si="149">SUM(K446:K448)</f>
        <v>0</v>
      </c>
      <c r="L450" s="128">
        <f t="shared" si="149"/>
        <v>0</v>
      </c>
      <c r="M450" s="129">
        <f t="shared" si="149"/>
        <v>0</v>
      </c>
      <c r="N450" s="130">
        <f t="shared" si="149"/>
        <v>0</v>
      </c>
      <c r="O450" s="322">
        <f t="shared" si="149"/>
        <v>0</v>
      </c>
      <c r="P450" s="323">
        <f t="shared" si="149"/>
        <v>0</v>
      </c>
      <c r="Q450" s="65"/>
      <c r="R450" s="54"/>
      <c r="S450" s="55"/>
      <c r="T450" s="34"/>
      <c r="U450" s="113"/>
      <c r="V450" s="113"/>
      <c r="W450" s="35"/>
      <c r="X450" s="113"/>
      <c r="Y450" s="113"/>
      <c r="Z450" s="113"/>
    </row>
    <row r="451" spans="1:26" ht="13.2" hidden="1" customHeight="1" thickBot="1">
      <c r="B451" s="549"/>
      <c r="C451" s="552"/>
      <c r="D451" s="276"/>
      <c r="E451" s="276"/>
      <c r="F451" s="276"/>
      <c r="G451" s="574" t="s">
        <v>126</v>
      </c>
      <c r="H451" s="567" t="s">
        <v>32</v>
      </c>
      <c r="I451" s="571" t="s">
        <v>43</v>
      </c>
      <c r="J451" s="116" t="s">
        <v>58</v>
      </c>
      <c r="K451" s="144">
        <f>L451+N451</f>
        <v>0</v>
      </c>
      <c r="L451" s="138">
        <v>0</v>
      </c>
      <c r="M451" s="145"/>
      <c r="N451" s="140">
        <v>0</v>
      </c>
      <c r="O451" s="316">
        <v>0</v>
      </c>
      <c r="P451" s="317">
        <v>0</v>
      </c>
      <c r="Q451" s="36"/>
      <c r="R451" s="46"/>
      <c r="S451" s="47"/>
      <c r="T451" s="22"/>
      <c r="U451" s="113"/>
      <c r="V451" s="113"/>
      <c r="W451" s="35"/>
      <c r="X451" s="113"/>
      <c r="Y451" s="113"/>
      <c r="Z451" s="113"/>
    </row>
    <row r="452" spans="1:26" ht="13.95" hidden="1" customHeight="1" thickBot="1">
      <c r="B452" s="550"/>
      <c r="C452" s="553"/>
      <c r="D452" s="420"/>
      <c r="E452" s="420"/>
      <c r="F452" s="420"/>
      <c r="G452" s="575"/>
      <c r="H452" s="568"/>
      <c r="I452" s="572"/>
      <c r="J452" s="23" t="s">
        <v>44</v>
      </c>
      <c r="K452" s="133">
        <f>L452+N452</f>
        <v>0</v>
      </c>
      <c r="L452" s="134">
        <v>0</v>
      </c>
      <c r="M452" s="146"/>
      <c r="N452" s="136">
        <v>0</v>
      </c>
      <c r="O452" s="318">
        <v>0</v>
      </c>
      <c r="P452" s="319">
        <v>0</v>
      </c>
      <c r="Q452" s="64"/>
      <c r="R452" s="50"/>
      <c r="S452" s="51"/>
      <c r="T452" s="27"/>
      <c r="U452" s="113"/>
      <c r="V452" s="113"/>
      <c r="W452" s="35"/>
      <c r="X452" s="113"/>
      <c r="Y452" s="113"/>
      <c r="Z452" s="113"/>
    </row>
    <row r="453" spans="1:26" ht="13.95" hidden="1" customHeight="1" thickBot="1">
      <c r="B453" s="550"/>
      <c r="C453" s="553"/>
      <c r="D453" s="420"/>
      <c r="E453" s="420"/>
      <c r="F453" s="420"/>
      <c r="G453" s="575"/>
      <c r="H453" s="569"/>
      <c r="I453" s="573"/>
      <c r="J453" s="23"/>
      <c r="K453" s="133"/>
      <c r="L453" s="147"/>
      <c r="M453" s="146"/>
      <c r="N453" s="148"/>
      <c r="O453" s="318"/>
      <c r="P453" s="319"/>
      <c r="Q453" s="64"/>
      <c r="R453" s="62"/>
      <c r="S453" s="63"/>
      <c r="T453" s="29"/>
      <c r="U453" s="113"/>
      <c r="V453" s="113"/>
      <c r="W453" s="35"/>
      <c r="X453" s="113"/>
      <c r="Y453" s="113"/>
      <c r="Z453" s="113"/>
    </row>
    <row r="454" spans="1:26" ht="13.95" hidden="1" customHeight="1" thickBot="1">
      <c r="B454" s="550"/>
      <c r="C454" s="553"/>
      <c r="D454" s="420"/>
      <c r="E454" s="420"/>
      <c r="F454" s="420"/>
      <c r="G454" s="575"/>
      <c r="H454" s="569"/>
      <c r="I454" s="569"/>
      <c r="J454" s="10"/>
      <c r="K454" s="149"/>
      <c r="L454" s="150"/>
      <c r="M454" s="151"/>
      <c r="N454" s="152"/>
      <c r="O454" s="320"/>
      <c r="P454" s="321"/>
      <c r="Q454" s="64"/>
      <c r="R454" s="62"/>
      <c r="S454" s="63"/>
      <c r="T454" s="29"/>
      <c r="U454" s="113"/>
      <c r="V454" s="113"/>
      <c r="W454" s="35"/>
      <c r="X454" s="113"/>
      <c r="Y454" s="113"/>
      <c r="Z454" s="113"/>
    </row>
    <row r="455" spans="1:26" ht="13.2" hidden="1" customHeight="1" thickBot="1">
      <c r="B455" s="551"/>
      <c r="C455" s="554"/>
      <c r="D455" s="277"/>
      <c r="E455" s="277"/>
      <c r="F455" s="277"/>
      <c r="G455" s="576"/>
      <c r="H455" s="570"/>
      <c r="I455" s="570"/>
      <c r="J455" s="30" t="s">
        <v>10</v>
      </c>
      <c r="K455" s="127">
        <f>SUM(K451:K454)</f>
        <v>0</v>
      </c>
      <c r="L455" s="127">
        <f t="shared" ref="L455:P455" si="150">SUM(L451:L454)</f>
        <v>0</v>
      </c>
      <c r="M455" s="127">
        <f t="shared" si="150"/>
        <v>0</v>
      </c>
      <c r="N455" s="127">
        <f t="shared" si="150"/>
        <v>0</v>
      </c>
      <c r="O455" s="324">
        <f t="shared" si="150"/>
        <v>0</v>
      </c>
      <c r="P455" s="324">
        <f t="shared" si="150"/>
        <v>0</v>
      </c>
      <c r="Q455" s="65"/>
      <c r="R455" s="54"/>
      <c r="S455" s="55"/>
      <c r="T455" s="34"/>
      <c r="U455" s="113"/>
      <c r="V455" s="113"/>
      <c r="W455" s="35"/>
      <c r="X455" s="113"/>
      <c r="Y455" s="113"/>
      <c r="Z455" s="113"/>
    </row>
    <row r="456" spans="1:26" ht="0.6" hidden="1" customHeight="1" thickBot="1">
      <c r="B456" s="549"/>
      <c r="C456" s="552"/>
      <c r="D456" s="276"/>
      <c r="E456" s="276"/>
      <c r="F456" s="276"/>
      <c r="G456" s="574" t="s">
        <v>127</v>
      </c>
      <c r="H456" s="567" t="s">
        <v>32</v>
      </c>
      <c r="I456" s="571" t="s">
        <v>128</v>
      </c>
      <c r="J456" s="116" t="s">
        <v>58</v>
      </c>
      <c r="K456" s="144">
        <f>L456+N456</f>
        <v>0</v>
      </c>
      <c r="L456" s="138">
        <v>0</v>
      </c>
      <c r="M456" s="145"/>
      <c r="N456" s="140">
        <v>0</v>
      </c>
      <c r="O456" s="316">
        <v>0</v>
      </c>
      <c r="P456" s="317">
        <v>0</v>
      </c>
      <c r="Q456" s="36"/>
      <c r="R456" s="46"/>
      <c r="S456" s="47"/>
      <c r="T456" s="22"/>
      <c r="U456" s="113"/>
      <c r="V456" s="113"/>
      <c r="W456" s="35"/>
      <c r="X456" s="113"/>
      <c r="Y456" s="113"/>
      <c r="Z456" s="113"/>
    </row>
    <row r="457" spans="1:26" ht="13.95" hidden="1" customHeight="1" thickBot="1">
      <c r="B457" s="550"/>
      <c r="C457" s="553"/>
      <c r="D457" s="420"/>
      <c r="E457" s="420"/>
      <c r="F457" s="420"/>
      <c r="G457" s="575"/>
      <c r="H457" s="568"/>
      <c r="I457" s="572"/>
      <c r="J457" s="23" t="s">
        <v>44</v>
      </c>
      <c r="K457" s="133">
        <f>L457+N457</f>
        <v>0</v>
      </c>
      <c r="L457" s="134">
        <v>0</v>
      </c>
      <c r="M457" s="146"/>
      <c r="N457" s="136">
        <v>0</v>
      </c>
      <c r="O457" s="318">
        <v>0</v>
      </c>
      <c r="P457" s="319">
        <v>0</v>
      </c>
      <c r="Q457" s="64"/>
      <c r="R457" s="50"/>
      <c r="S457" s="63"/>
      <c r="T457" s="27"/>
      <c r="U457" s="113"/>
      <c r="V457" s="113"/>
      <c r="W457" s="35"/>
      <c r="X457" s="113"/>
      <c r="Y457" s="113"/>
      <c r="Z457" s="113"/>
    </row>
    <row r="458" spans="1:26" ht="13.95" hidden="1" customHeight="1" thickBot="1">
      <c r="B458" s="550"/>
      <c r="C458" s="553"/>
      <c r="D458" s="420"/>
      <c r="E458" s="420"/>
      <c r="F458" s="420"/>
      <c r="G458" s="575"/>
      <c r="H458" s="569"/>
      <c r="I458" s="573"/>
      <c r="J458" s="23"/>
      <c r="K458" s="133"/>
      <c r="L458" s="147"/>
      <c r="M458" s="146"/>
      <c r="N458" s="148"/>
      <c r="O458" s="318"/>
      <c r="P458" s="319"/>
      <c r="Q458" s="64"/>
      <c r="R458" s="62"/>
      <c r="S458" s="63"/>
      <c r="T458" s="29"/>
      <c r="U458" s="113"/>
      <c r="V458" s="113"/>
      <c r="W458" s="35"/>
      <c r="X458" s="113"/>
      <c r="Y458" s="113"/>
      <c r="Z458" s="113"/>
    </row>
    <row r="459" spans="1:26" ht="13.2" hidden="1" customHeight="1" thickBot="1">
      <c r="B459" s="551"/>
      <c r="C459" s="554"/>
      <c r="D459" s="277"/>
      <c r="E459" s="277"/>
      <c r="F459" s="277"/>
      <c r="G459" s="576"/>
      <c r="H459" s="570"/>
      <c r="I459" s="570"/>
      <c r="J459" s="30" t="s">
        <v>10</v>
      </c>
      <c r="K459" s="127">
        <f>SUM(K456:K458)</f>
        <v>0</v>
      </c>
      <c r="L459" s="127">
        <f t="shared" ref="L459:P459" si="151">SUM(L456:L458)</f>
        <v>0</v>
      </c>
      <c r="M459" s="127">
        <f t="shared" si="151"/>
        <v>0</v>
      </c>
      <c r="N459" s="127">
        <f t="shared" si="151"/>
        <v>0</v>
      </c>
      <c r="O459" s="324">
        <f t="shared" si="151"/>
        <v>0</v>
      </c>
      <c r="P459" s="324">
        <f t="shared" si="151"/>
        <v>0</v>
      </c>
      <c r="Q459" s="65"/>
      <c r="R459" s="54"/>
      <c r="S459" s="55"/>
      <c r="T459" s="34"/>
      <c r="U459" s="113"/>
      <c r="V459" s="113"/>
      <c r="W459" s="35"/>
      <c r="X459" s="113"/>
      <c r="Y459" s="113"/>
      <c r="Z459" s="113"/>
    </row>
    <row r="460" spans="1:26" ht="1.2" hidden="1" customHeight="1" thickBot="1">
      <c r="B460" s="416"/>
      <c r="C460" s="423"/>
      <c r="D460" s="420"/>
      <c r="E460" s="420"/>
      <c r="F460" s="420"/>
      <c r="G460" s="584" t="s">
        <v>143</v>
      </c>
      <c r="H460" s="586" t="s">
        <v>32</v>
      </c>
      <c r="I460" s="206" t="s">
        <v>66</v>
      </c>
      <c r="J460" s="207" t="s">
        <v>44</v>
      </c>
      <c r="K460" s="208">
        <f>L460+N460</f>
        <v>0</v>
      </c>
      <c r="L460" s="209"/>
      <c r="M460" s="173"/>
      <c r="N460" s="210">
        <v>0</v>
      </c>
      <c r="O460" s="316">
        <v>0</v>
      </c>
      <c r="P460" s="325">
        <v>0</v>
      </c>
      <c r="Q460" s="36"/>
      <c r="R460" s="211"/>
      <c r="S460" s="212"/>
      <c r="T460" s="213"/>
      <c r="U460" s="113"/>
      <c r="V460" s="113"/>
      <c r="W460" s="35"/>
      <c r="X460" s="113"/>
      <c r="Y460" s="113"/>
      <c r="Z460" s="113"/>
    </row>
    <row r="461" spans="1:26" ht="13.95" hidden="1" customHeight="1" thickBot="1">
      <c r="B461" s="416"/>
      <c r="C461" s="423"/>
      <c r="D461" s="420"/>
      <c r="E461" s="420"/>
      <c r="F461" s="420"/>
      <c r="G461" s="585"/>
      <c r="H461" s="587"/>
      <c r="I461" s="113"/>
      <c r="J461" s="214"/>
      <c r="K461" s="178"/>
      <c r="L461" s="215"/>
      <c r="M461" s="176"/>
      <c r="N461" s="216"/>
      <c r="O461" s="326"/>
      <c r="P461" s="327"/>
      <c r="Q461" s="64"/>
      <c r="R461" s="62"/>
      <c r="S461" s="63"/>
      <c r="T461" s="29"/>
      <c r="U461" s="113"/>
      <c r="V461" s="113"/>
      <c r="W461" s="35"/>
      <c r="X461" s="113"/>
      <c r="Y461" s="113"/>
      <c r="Z461" s="113"/>
    </row>
    <row r="462" spans="1:26" ht="13.95" hidden="1" customHeight="1" thickBot="1">
      <c r="B462" s="416"/>
      <c r="C462" s="423"/>
      <c r="D462" s="420"/>
      <c r="E462" s="420"/>
      <c r="F462" s="420"/>
      <c r="G462" s="585"/>
      <c r="H462" s="587"/>
      <c r="I462" s="206"/>
      <c r="J462" s="214"/>
      <c r="K462" s="178"/>
      <c r="L462" s="215"/>
      <c r="M462" s="176"/>
      <c r="N462" s="216"/>
      <c r="O462" s="326"/>
      <c r="P462" s="327"/>
      <c r="Q462" s="64"/>
      <c r="R462" s="62"/>
      <c r="S462" s="63"/>
      <c r="T462" s="29"/>
      <c r="U462" s="113"/>
      <c r="V462" s="113"/>
      <c r="W462" s="35"/>
      <c r="X462" s="113"/>
      <c r="Y462" s="113"/>
      <c r="Z462" s="113"/>
    </row>
    <row r="463" spans="1:26" ht="13.95" hidden="1" customHeight="1" thickBot="1">
      <c r="B463" s="416"/>
      <c r="C463" s="423"/>
      <c r="D463" s="420"/>
      <c r="E463" s="420"/>
      <c r="F463" s="420"/>
      <c r="G463" s="585"/>
      <c r="H463" s="587"/>
      <c r="I463" s="206"/>
      <c r="J463" s="355" t="s">
        <v>10</v>
      </c>
      <c r="K463" s="356">
        <f>K460+K461+K462</f>
        <v>0</v>
      </c>
      <c r="L463" s="356">
        <f t="shared" ref="L463:P463" si="152">L460+L461+L462</f>
        <v>0</v>
      </c>
      <c r="M463" s="356">
        <f t="shared" si="152"/>
        <v>0</v>
      </c>
      <c r="N463" s="356">
        <f t="shared" si="152"/>
        <v>0</v>
      </c>
      <c r="O463" s="357">
        <f t="shared" si="152"/>
        <v>0</v>
      </c>
      <c r="P463" s="357">
        <f t="shared" si="152"/>
        <v>0</v>
      </c>
      <c r="Q463" s="358"/>
      <c r="R463" s="62"/>
      <c r="S463" s="63"/>
      <c r="T463" s="29"/>
      <c r="U463" s="113"/>
      <c r="V463" s="113"/>
      <c r="W463" s="35"/>
      <c r="X463" s="113"/>
      <c r="Y463" s="113"/>
      <c r="Z463" s="113"/>
    </row>
    <row r="464" spans="1:26" ht="13.2" customHeight="1">
      <c r="A464" s="704"/>
      <c r="B464" s="591"/>
      <c r="C464" s="593"/>
      <c r="D464" s="555"/>
      <c r="E464" s="556"/>
      <c r="F464" s="557"/>
      <c r="G464" s="588" t="s">
        <v>129</v>
      </c>
      <c r="H464" s="567" t="s">
        <v>32</v>
      </c>
      <c r="I464" s="571" t="s">
        <v>165</v>
      </c>
      <c r="J464" s="116" t="s">
        <v>58</v>
      </c>
      <c r="K464" s="144">
        <f>L464+N464</f>
        <v>0</v>
      </c>
      <c r="L464" s="138">
        <v>0</v>
      </c>
      <c r="M464" s="139">
        <v>0</v>
      </c>
      <c r="N464" s="140">
        <v>0</v>
      </c>
      <c r="O464" s="297">
        <v>0</v>
      </c>
      <c r="P464" s="298">
        <v>0</v>
      </c>
      <c r="Q464" s="578" t="s">
        <v>137</v>
      </c>
      <c r="R464" s="47">
        <v>3</v>
      </c>
      <c r="S464" s="47">
        <v>3</v>
      </c>
      <c r="T464" s="22">
        <v>5</v>
      </c>
      <c r="U464" s="113"/>
      <c r="V464" s="113"/>
      <c r="W464" s="35"/>
      <c r="X464" s="113"/>
      <c r="Y464" s="113"/>
      <c r="Z464" s="113"/>
    </row>
    <row r="465" spans="1:26">
      <c r="A465" s="705"/>
      <c r="B465" s="550"/>
      <c r="C465" s="553"/>
      <c r="D465" s="558"/>
      <c r="E465" s="559"/>
      <c r="F465" s="560"/>
      <c r="G465" s="589"/>
      <c r="H465" s="568"/>
      <c r="I465" s="572"/>
      <c r="J465" s="23" t="s">
        <v>51</v>
      </c>
      <c r="K465" s="133">
        <f>L465+N465</f>
        <v>0</v>
      </c>
      <c r="L465" s="134">
        <v>0</v>
      </c>
      <c r="M465" s="135">
        <v>0</v>
      </c>
      <c r="N465" s="136">
        <v>0</v>
      </c>
      <c r="O465" s="299">
        <v>0</v>
      </c>
      <c r="P465" s="300">
        <v>0</v>
      </c>
      <c r="Q465" s="579"/>
      <c r="R465" s="51"/>
      <c r="S465" s="51"/>
      <c r="T465" s="27"/>
      <c r="U465" s="113"/>
      <c r="V465" s="113"/>
      <c r="W465" s="35"/>
      <c r="X465" s="113"/>
      <c r="Y465" s="113"/>
      <c r="Z465" s="113"/>
    </row>
    <row r="466" spans="1:26" ht="10.95" customHeight="1">
      <c r="A466" s="705"/>
      <c r="B466" s="550"/>
      <c r="C466" s="553"/>
      <c r="D466" s="558"/>
      <c r="E466" s="559"/>
      <c r="F466" s="560"/>
      <c r="G466" s="589"/>
      <c r="H466" s="569"/>
      <c r="I466" s="573"/>
      <c r="J466" s="23" t="s">
        <v>31</v>
      </c>
      <c r="K466" s="133">
        <f>L466+N466</f>
        <v>20</v>
      </c>
      <c r="L466" s="134">
        <v>20</v>
      </c>
      <c r="M466" s="135">
        <v>0</v>
      </c>
      <c r="N466" s="136">
        <v>0</v>
      </c>
      <c r="O466" s="299">
        <v>20</v>
      </c>
      <c r="P466" s="300">
        <v>30</v>
      </c>
      <c r="Q466" s="103"/>
      <c r="R466" s="63"/>
      <c r="S466" s="410"/>
      <c r="T466" s="29"/>
      <c r="U466" s="113"/>
      <c r="V466" s="113"/>
      <c r="W466" s="35"/>
      <c r="X466" s="113"/>
      <c r="Y466" s="113"/>
      <c r="Z466" s="113"/>
    </row>
    <row r="467" spans="1:26">
      <c r="A467" s="705"/>
      <c r="B467" s="550"/>
      <c r="C467" s="553"/>
      <c r="D467" s="558"/>
      <c r="E467" s="559"/>
      <c r="F467" s="560"/>
      <c r="G467" s="589"/>
      <c r="H467" s="569"/>
      <c r="I467" s="569"/>
      <c r="J467" s="23" t="s">
        <v>191</v>
      </c>
      <c r="K467" s="133">
        <f t="shared" ref="K467:K468" si="153">L467+N467</f>
        <v>0</v>
      </c>
      <c r="L467" s="134">
        <v>0</v>
      </c>
      <c r="M467" s="135">
        <v>0</v>
      </c>
      <c r="N467" s="136">
        <v>0</v>
      </c>
      <c r="O467" s="299">
        <v>0</v>
      </c>
      <c r="P467" s="300">
        <v>0</v>
      </c>
      <c r="Q467" s="103"/>
      <c r="R467" s="63"/>
      <c r="S467" s="410"/>
      <c r="T467" s="29"/>
      <c r="U467" s="113"/>
      <c r="V467" s="113"/>
      <c r="W467" s="35"/>
      <c r="X467" s="113"/>
      <c r="Y467" s="113"/>
      <c r="Z467" s="113"/>
    </row>
    <row r="468" spans="1:26" ht="13.8" thickBot="1">
      <c r="A468" s="705"/>
      <c r="B468" s="550"/>
      <c r="C468" s="553"/>
      <c r="D468" s="558"/>
      <c r="E468" s="559"/>
      <c r="F468" s="560"/>
      <c r="G468" s="589"/>
      <c r="H468" s="570"/>
      <c r="I468" s="570"/>
      <c r="J468" s="10" t="s">
        <v>44</v>
      </c>
      <c r="K468" s="133">
        <f t="shared" si="153"/>
        <v>0</v>
      </c>
      <c r="L468" s="168">
        <v>0</v>
      </c>
      <c r="M468" s="170">
        <v>0</v>
      </c>
      <c r="N468" s="169">
        <v>0</v>
      </c>
      <c r="O468" s="301">
        <v>0</v>
      </c>
      <c r="P468" s="302">
        <v>0</v>
      </c>
      <c r="Q468" s="104"/>
      <c r="R468" s="55"/>
      <c r="S468" s="55"/>
      <c r="T468" s="34"/>
      <c r="U468" s="113"/>
      <c r="V468" s="113"/>
      <c r="W468" s="35"/>
      <c r="X468" s="113"/>
      <c r="Y468" s="113"/>
      <c r="Z468" s="113"/>
    </row>
    <row r="469" spans="1:26" ht="11.4" customHeight="1" thickBot="1">
      <c r="A469" s="706"/>
      <c r="B469" s="592"/>
      <c r="C469" s="594"/>
      <c r="D469" s="561"/>
      <c r="E469" s="562"/>
      <c r="F469" s="563"/>
      <c r="G469" s="590"/>
      <c r="H469" s="365"/>
      <c r="I469" s="191"/>
      <c r="J469" s="30" t="s">
        <v>10</v>
      </c>
      <c r="K469" s="127">
        <f>SUM(K464:K468)</f>
        <v>20</v>
      </c>
      <c r="L469" s="127">
        <f t="shared" ref="L469:P469" si="154">SUM(L464:L468)</f>
        <v>20</v>
      </c>
      <c r="M469" s="127">
        <f t="shared" si="154"/>
        <v>0</v>
      </c>
      <c r="N469" s="127">
        <f t="shared" si="154"/>
        <v>0</v>
      </c>
      <c r="O469" s="127">
        <f>SUM(O464:O468)</f>
        <v>20</v>
      </c>
      <c r="P469" s="127">
        <f t="shared" si="154"/>
        <v>30</v>
      </c>
      <c r="Q469" s="104"/>
      <c r="R469" s="55"/>
      <c r="S469" s="55"/>
      <c r="T469" s="34"/>
      <c r="U469" s="113"/>
      <c r="V469" s="113"/>
      <c r="W469" s="35"/>
      <c r="X469" s="113"/>
      <c r="Y469" s="113"/>
      <c r="Z469" s="113"/>
    </row>
    <row r="470" spans="1:26">
      <c r="A470" s="383"/>
      <c r="B470" s="580"/>
      <c r="C470" s="581"/>
      <c r="D470" s="558"/>
      <c r="E470" s="559"/>
      <c r="F470" s="560"/>
      <c r="G470" s="582" t="s">
        <v>130</v>
      </c>
      <c r="H470" s="583" t="s">
        <v>32</v>
      </c>
      <c r="I470" s="572" t="s">
        <v>165</v>
      </c>
      <c r="J470" s="359" t="s">
        <v>31</v>
      </c>
      <c r="K470" s="155">
        <f>L470+N470</f>
        <v>19.399999999999999</v>
      </c>
      <c r="L470" s="360">
        <v>19.399999999999999</v>
      </c>
      <c r="M470" s="361">
        <v>19</v>
      </c>
      <c r="N470" s="362">
        <v>0</v>
      </c>
      <c r="O470" s="363">
        <v>10</v>
      </c>
      <c r="P470" s="364">
        <v>15</v>
      </c>
      <c r="Q470" s="103"/>
      <c r="R470" s="51"/>
      <c r="S470" s="51"/>
      <c r="T470" s="27"/>
      <c r="U470" s="113"/>
      <c r="V470" s="113"/>
      <c r="W470" s="35"/>
      <c r="X470" s="113"/>
      <c r="Y470" s="113"/>
      <c r="Z470" s="113"/>
    </row>
    <row r="471" spans="1:26" ht="13.8" thickBot="1">
      <c r="A471" s="384"/>
      <c r="B471" s="551"/>
      <c r="C471" s="554"/>
      <c r="D471" s="561"/>
      <c r="E471" s="562"/>
      <c r="F471" s="563"/>
      <c r="G471" s="566"/>
      <c r="H471" s="570"/>
      <c r="I471" s="570"/>
      <c r="J471" s="30" t="s">
        <v>10</v>
      </c>
      <c r="K471" s="127">
        <f>SUM(K470:K470)</f>
        <v>19.399999999999999</v>
      </c>
      <c r="L471" s="128">
        <f t="shared" ref="L471:P471" si="155">SUM(L470:L470)</f>
        <v>19.399999999999999</v>
      </c>
      <c r="M471" s="129">
        <f t="shared" si="155"/>
        <v>19</v>
      </c>
      <c r="N471" s="130">
        <f t="shared" si="155"/>
        <v>0</v>
      </c>
      <c r="O471" s="131">
        <f t="shared" si="155"/>
        <v>10</v>
      </c>
      <c r="P471" s="132">
        <f t="shared" si="155"/>
        <v>15</v>
      </c>
      <c r="Q471" s="104"/>
      <c r="R471" s="55"/>
      <c r="S471" s="55"/>
      <c r="T471" s="34"/>
      <c r="U471" s="113"/>
      <c r="V471" s="113"/>
      <c r="W471" s="35"/>
      <c r="X471" s="113"/>
      <c r="Y471" s="113"/>
      <c r="Z471" s="113"/>
    </row>
    <row r="472" spans="1:26" ht="13.2" customHeight="1">
      <c r="A472" s="381"/>
      <c r="B472" s="549"/>
      <c r="C472" s="552"/>
      <c r="D472" s="555"/>
      <c r="E472" s="556"/>
      <c r="F472" s="557"/>
      <c r="G472" s="564" t="s">
        <v>209</v>
      </c>
      <c r="H472" s="567" t="s">
        <v>32</v>
      </c>
      <c r="I472" s="571" t="s">
        <v>165</v>
      </c>
      <c r="J472" s="116" t="s">
        <v>58</v>
      </c>
      <c r="K472" s="144">
        <v>0</v>
      </c>
      <c r="L472" s="138">
        <v>0</v>
      </c>
      <c r="M472" s="139">
        <v>0</v>
      </c>
      <c r="N472" s="140">
        <v>0</v>
      </c>
      <c r="O472" s="297">
        <v>1500</v>
      </c>
      <c r="P472" s="298">
        <v>2000</v>
      </c>
      <c r="Q472" s="105"/>
      <c r="R472" s="47"/>
      <c r="S472" s="47"/>
      <c r="T472" s="22"/>
      <c r="U472" s="113"/>
      <c r="V472" s="113"/>
      <c r="W472" s="35"/>
      <c r="X472" s="113"/>
      <c r="Y472" s="113"/>
      <c r="Z472" s="113"/>
    </row>
    <row r="473" spans="1:26">
      <c r="A473" s="381"/>
      <c r="B473" s="550"/>
      <c r="C473" s="553"/>
      <c r="D473" s="558"/>
      <c r="E473" s="559"/>
      <c r="F473" s="560"/>
      <c r="G473" s="565"/>
      <c r="H473" s="568"/>
      <c r="I473" s="572"/>
      <c r="J473" s="23" t="s">
        <v>31</v>
      </c>
      <c r="K473" s="155">
        <f>L473+N473</f>
        <v>0</v>
      </c>
      <c r="L473" s="134">
        <v>0</v>
      </c>
      <c r="M473" s="135">
        <v>0</v>
      </c>
      <c r="N473" s="136">
        <v>0</v>
      </c>
      <c r="O473" s="299">
        <v>0</v>
      </c>
      <c r="P473" s="300">
        <v>0</v>
      </c>
      <c r="Q473" s="103"/>
      <c r="R473" s="51"/>
      <c r="S473" s="51"/>
      <c r="T473" s="27"/>
      <c r="U473" s="113"/>
      <c r="V473" s="113"/>
      <c r="W473" s="35"/>
      <c r="X473" s="113"/>
      <c r="Y473" s="113"/>
      <c r="Z473" s="113"/>
    </row>
    <row r="474" spans="1:26">
      <c r="A474" s="381"/>
      <c r="B474" s="550"/>
      <c r="C474" s="553"/>
      <c r="D474" s="558"/>
      <c r="E474" s="559"/>
      <c r="F474" s="560"/>
      <c r="G474" s="565"/>
      <c r="H474" s="568"/>
      <c r="I474" s="577"/>
      <c r="J474" s="254" t="s">
        <v>191</v>
      </c>
      <c r="K474" s="155">
        <f>L474+N474</f>
        <v>882.98</v>
      </c>
      <c r="L474" s="328">
        <v>0</v>
      </c>
      <c r="M474" s="255">
        <v>0</v>
      </c>
      <c r="N474" s="256">
        <v>882.98</v>
      </c>
      <c r="O474" s="305">
        <v>0</v>
      </c>
      <c r="P474" s="306">
        <v>0</v>
      </c>
      <c r="Q474" s="329"/>
      <c r="R474" s="51"/>
      <c r="S474" s="51"/>
      <c r="T474" s="27"/>
      <c r="U474" s="113"/>
      <c r="V474" s="113"/>
      <c r="W474" s="35"/>
      <c r="X474" s="113"/>
      <c r="Y474" s="113"/>
      <c r="Z474" s="113"/>
    </row>
    <row r="475" spans="1:26" ht="13.2" customHeight="1" thickBot="1">
      <c r="A475" s="382"/>
      <c r="B475" s="551"/>
      <c r="C475" s="554"/>
      <c r="D475" s="561"/>
      <c r="E475" s="562"/>
      <c r="F475" s="563"/>
      <c r="G475" s="566"/>
      <c r="H475" s="570"/>
      <c r="I475" s="570"/>
      <c r="J475" s="30" t="s">
        <v>10</v>
      </c>
      <c r="K475" s="127">
        <f>SUM(K472:K474)</f>
        <v>882.98</v>
      </c>
      <c r="L475" s="127">
        <f t="shared" ref="L475:P475" si="156">SUM(L472:L474)</f>
        <v>0</v>
      </c>
      <c r="M475" s="127">
        <f t="shared" si="156"/>
        <v>0</v>
      </c>
      <c r="N475" s="127">
        <f t="shared" si="156"/>
        <v>882.98</v>
      </c>
      <c r="O475" s="127">
        <f t="shared" si="156"/>
        <v>1500</v>
      </c>
      <c r="P475" s="127">
        <f t="shared" si="156"/>
        <v>2000</v>
      </c>
      <c r="Q475" s="104"/>
      <c r="R475" s="55"/>
      <c r="S475" s="55"/>
      <c r="T475" s="34"/>
      <c r="U475" s="113"/>
      <c r="V475" s="113"/>
      <c r="W475" s="35"/>
      <c r="X475" s="113"/>
      <c r="Y475" s="113"/>
      <c r="Z475" s="113"/>
    </row>
    <row r="476" spans="1:26" ht="1.2" hidden="1" customHeight="1" thickBot="1">
      <c r="B476" s="549"/>
      <c r="C476" s="552"/>
      <c r="D476" s="276"/>
      <c r="E476" s="276"/>
      <c r="F476" s="276"/>
      <c r="G476" s="574" t="s">
        <v>131</v>
      </c>
      <c r="H476" s="567" t="s">
        <v>32</v>
      </c>
      <c r="I476" s="571" t="s">
        <v>43</v>
      </c>
      <c r="J476" s="116" t="s">
        <v>31</v>
      </c>
      <c r="K476" s="144">
        <f>L476+N476</f>
        <v>0</v>
      </c>
      <c r="L476" s="138"/>
      <c r="M476" s="145"/>
      <c r="N476" s="140">
        <v>0</v>
      </c>
      <c r="O476" s="316">
        <v>0</v>
      </c>
      <c r="P476" s="317">
        <v>0</v>
      </c>
      <c r="Q476" s="36"/>
      <c r="R476" s="47"/>
      <c r="S476" s="47"/>
      <c r="T476" s="22"/>
      <c r="U476" s="9"/>
      <c r="V476" s="9"/>
      <c r="W476" s="188"/>
      <c r="X476" s="9"/>
      <c r="Y476" s="9"/>
      <c r="Z476" s="9"/>
    </row>
    <row r="477" spans="1:26" ht="13.95" hidden="1" customHeight="1" thickBot="1">
      <c r="B477" s="550"/>
      <c r="C477" s="553"/>
      <c r="D477" s="420"/>
      <c r="E477" s="420"/>
      <c r="F477" s="420"/>
      <c r="G477" s="575"/>
      <c r="H477" s="568"/>
      <c r="I477" s="572"/>
      <c r="J477" s="23" t="s">
        <v>58</v>
      </c>
      <c r="K477" s="133">
        <f>L477+N477</f>
        <v>0</v>
      </c>
      <c r="L477" s="134"/>
      <c r="M477" s="146"/>
      <c r="N477" s="136">
        <v>0</v>
      </c>
      <c r="O477" s="318">
        <v>0</v>
      </c>
      <c r="P477" s="319">
        <v>0</v>
      </c>
      <c r="Q477" s="272"/>
      <c r="R477" s="51"/>
      <c r="S477" s="51"/>
      <c r="T477" s="27"/>
      <c r="U477" s="9"/>
      <c r="V477" s="9"/>
      <c r="W477" s="188"/>
      <c r="X477" s="9"/>
      <c r="Y477" s="9"/>
      <c r="Z477" s="9"/>
    </row>
    <row r="478" spans="1:26" ht="13.95" hidden="1" customHeight="1" thickBot="1">
      <c r="B478" s="550"/>
      <c r="C478" s="553"/>
      <c r="D478" s="420"/>
      <c r="E478" s="420"/>
      <c r="F478" s="420"/>
      <c r="G478" s="575"/>
      <c r="H478" s="569"/>
      <c r="I478" s="573"/>
      <c r="J478" s="10" t="s">
        <v>108</v>
      </c>
      <c r="K478" s="133">
        <f>L478+N478</f>
        <v>0</v>
      </c>
      <c r="L478" s="168">
        <v>0</v>
      </c>
      <c r="M478" s="151"/>
      <c r="N478" s="169">
        <v>0</v>
      </c>
      <c r="O478" s="320"/>
      <c r="P478" s="321"/>
      <c r="Q478" s="64"/>
      <c r="R478" s="63"/>
      <c r="S478" s="63"/>
      <c r="T478" s="29"/>
      <c r="U478" s="9"/>
      <c r="V478" s="9"/>
      <c r="W478" s="188"/>
      <c r="X478" s="9"/>
      <c r="Y478" s="9"/>
      <c r="Z478" s="9"/>
    </row>
    <row r="479" spans="1:26" ht="13.95" hidden="1" customHeight="1" thickBot="1">
      <c r="B479" s="551"/>
      <c r="C479" s="554"/>
      <c r="D479" s="277"/>
      <c r="E479" s="277"/>
      <c r="F479" s="277"/>
      <c r="G479" s="576"/>
      <c r="H479" s="570"/>
      <c r="I479" s="570"/>
      <c r="J479" s="30" t="s">
        <v>10</v>
      </c>
      <c r="K479" s="127">
        <f>SUM(K476:K478)</f>
        <v>0</v>
      </c>
      <c r="L479" s="127">
        <f t="shared" ref="L479:P479" si="157">SUM(L476:L478)</f>
        <v>0</v>
      </c>
      <c r="M479" s="127">
        <f t="shared" si="157"/>
        <v>0</v>
      </c>
      <c r="N479" s="127">
        <f t="shared" si="157"/>
        <v>0</v>
      </c>
      <c r="O479" s="324">
        <f t="shared" si="157"/>
        <v>0</v>
      </c>
      <c r="P479" s="324">
        <f t="shared" si="157"/>
        <v>0</v>
      </c>
      <c r="Q479" s="64"/>
      <c r="R479" s="55"/>
      <c r="S479" s="55"/>
      <c r="T479" s="34"/>
      <c r="U479" s="9"/>
      <c r="V479" s="9"/>
      <c r="W479" s="188"/>
      <c r="X479" s="9"/>
      <c r="Y479" s="9"/>
      <c r="Z479" s="9"/>
    </row>
    <row r="480" spans="1:26" ht="13.2" hidden="1" customHeight="1" thickBot="1">
      <c r="B480" s="549"/>
      <c r="C480" s="552"/>
      <c r="D480" s="276"/>
      <c r="E480" s="276"/>
      <c r="F480" s="276"/>
      <c r="G480" s="574" t="s">
        <v>132</v>
      </c>
      <c r="H480" s="567" t="s">
        <v>32</v>
      </c>
      <c r="I480" s="571" t="s">
        <v>43</v>
      </c>
      <c r="J480" s="116" t="s">
        <v>31</v>
      </c>
      <c r="K480" s="144">
        <f>L480+N480</f>
        <v>0</v>
      </c>
      <c r="L480" s="138"/>
      <c r="M480" s="145"/>
      <c r="N480" s="140">
        <v>0</v>
      </c>
      <c r="O480" s="316">
        <v>0</v>
      </c>
      <c r="P480" s="317">
        <v>0</v>
      </c>
      <c r="Q480" s="36"/>
      <c r="R480" s="47"/>
      <c r="S480" s="47"/>
      <c r="T480" s="22"/>
      <c r="U480" s="9"/>
      <c r="V480" s="9"/>
      <c r="W480" s="188"/>
      <c r="X480" s="9"/>
      <c r="Y480" s="9"/>
      <c r="Z480" s="9"/>
    </row>
    <row r="481" spans="1:26" ht="13.95" hidden="1" customHeight="1" thickBot="1">
      <c r="B481" s="550"/>
      <c r="C481" s="553"/>
      <c r="D481" s="420"/>
      <c r="E481" s="420"/>
      <c r="F481" s="420"/>
      <c r="G481" s="575"/>
      <c r="H481" s="568"/>
      <c r="I481" s="572"/>
      <c r="J481" s="23" t="s">
        <v>58</v>
      </c>
      <c r="K481" s="133">
        <f>L481+N481</f>
        <v>0</v>
      </c>
      <c r="L481" s="134"/>
      <c r="M481" s="146"/>
      <c r="N481" s="136">
        <v>0</v>
      </c>
      <c r="O481" s="318">
        <v>0</v>
      </c>
      <c r="P481" s="319">
        <v>0</v>
      </c>
      <c r="Q481" s="272"/>
      <c r="R481" s="51"/>
      <c r="S481" s="51"/>
      <c r="T481" s="27"/>
      <c r="U481" s="9"/>
      <c r="V481" s="9"/>
      <c r="W481" s="188"/>
      <c r="X481" s="9"/>
      <c r="Y481" s="9"/>
      <c r="Z481" s="9"/>
    </row>
    <row r="482" spans="1:26" ht="13.95" hidden="1" customHeight="1" thickBot="1">
      <c r="B482" s="550"/>
      <c r="C482" s="553"/>
      <c r="D482" s="420"/>
      <c r="E482" s="420"/>
      <c r="F482" s="420"/>
      <c r="G482" s="575"/>
      <c r="H482" s="569"/>
      <c r="I482" s="573"/>
      <c r="J482" s="10" t="s">
        <v>108</v>
      </c>
      <c r="K482" s="133">
        <f>L482+N482</f>
        <v>0</v>
      </c>
      <c r="L482" s="150"/>
      <c r="M482" s="151"/>
      <c r="N482" s="169">
        <v>0</v>
      </c>
      <c r="O482" s="320"/>
      <c r="P482" s="321"/>
      <c r="Q482" s="64"/>
      <c r="R482" s="63"/>
      <c r="S482" s="63"/>
      <c r="T482" s="29"/>
      <c r="U482" s="9"/>
      <c r="V482" s="9"/>
      <c r="W482" s="188"/>
      <c r="X482" s="9"/>
      <c r="Y482" s="9"/>
      <c r="Z482" s="9"/>
    </row>
    <row r="483" spans="1:26" ht="13.95" hidden="1" customHeight="1" thickBot="1">
      <c r="B483" s="551"/>
      <c r="C483" s="554"/>
      <c r="D483" s="277"/>
      <c r="E483" s="277"/>
      <c r="F483" s="277"/>
      <c r="G483" s="576"/>
      <c r="H483" s="570"/>
      <c r="I483" s="570"/>
      <c r="J483" s="30" t="s">
        <v>10</v>
      </c>
      <c r="K483" s="127">
        <f>SUM(K480:K482)</f>
        <v>0</v>
      </c>
      <c r="L483" s="127">
        <f t="shared" ref="L483:P483" si="158">SUM(L480:L482)</f>
        <v>0</v>
      </c>
      <c r="M483" s="127">
        <f t="shared" si="158"/>
        <v>0</v>
      </c>
      <c r="N483" s="127">
        <f t="shared" si="158"/>
        <v>0</v>
      </c>
      <c r="O483" s="324">
        <f t="shared" si="158"/>
        <v>0</v>
      </c>
      <c r="P483" s="324">
        <f t="shared" si="158"/>
        <v>0</v>
      </c>
      <c r="Q483" s="110"/>
      <c r="R483" s="55"/>
      <c r="S483" s="55"/>
      <c r="T483" s="34"/>
      <c r="U483" s="9"/>
      <c r="V483" s="9"/>
      <c r="W483" s="188"/>
      <c r="X483" s="9"/>
      <c r="Y483" s="9"/>
      <c r="Z483" s="9"/>
    </row>
    <row r="484" spans="1:26" ht="13.2" hidden="1" customHeight="1" thickBot="1">
      <c r="B484" s="429"/>
      <c r="C484" s="422"/>
      <c r="D484" s="417"/>
      <c r="E484" s="417"/>
      <c r="F484" s="417"/>
      <c r="G484" s="574" t="s">
        <v>133</v>
      </c>
      <c r="H484" s="567" t="s">
        <v>32</v>
      </c>
      <c r="I484" s="571" t="s">
        <v>43</v>
      </c>
      <c r="J484" s="116" t="s">
        <v>31</v>
      </c>
      <c r="K484" s="144">
        <f>L484+N484</f>
        <v>0</v>
      </c>
      <c r="L484" s="138"/>
      <c r="M484" s="145"/>
      <c r="N484" s="140">
        <v>0</v>
      </c>
      <c r="O484" s="316">
        <v>0</v>
      </c>
      <c r="P484" s="317">
        <v>0</v>
      </c>
      <c r="Q484" s="36"/>
      <c r="R484" s="47"/>
      <c r="S484" s="47"/>
      <c r="T484" s="22"/>
      <c r="U484" s="9"/>
      <c r="V484" s="9"/>
      <c r="W484" s="188"/>
      <c r="X484" s="9"/>
      <c r="Y484" s="9"/>
      <c r="Z484" s="9"/>
    </row>
    <row r="485" spans="1:26" ht="13.95" hidden="1" customHeight="1" thickBot="1">
      <c r="B485" s="416"/>
      <c r="C485" s="423"/>
      <c r="D485" s="420"/>
      <c r="E485" s="420"/>
      <c r="F485" s="420"/>
      <c r="G485" s="575"/>
      <c r="H485" s="568"/>
      <c r="I485" s="572"/>
      <c r="J485" s="23" t="s">
        <v>58</v>
      </c>
      <c r="K485" s="133">
        <f>L485+N485</f>
        <v>0</v>
      </c>
      <c r="L485" s="134"/>
      <c r="M485" s="146"/>
      <c r="N485" s="136">
        <v>0</v>
      </c>
      <c r="O485" s="318">
        <v>0</v>
      </c>
      <c r="P485" s="319">
        <v>0</v>
      </c>
      <c r="Q485" s="272"/>
      <c r="R485" s="51"/>
      <c r="S485" s="51"/>
      <c r="T485" s="27"/>
      <c r="U485" s="9"/>
      <c r="V485" s="9"/>
      <c r="W485" s="188"/>
      <c r="X485" s="9"/>
      <c r="Y485" s="9"/>
      <c r="Z485" s="9"/>
    </row>
    <row r="486" spans="1:26" ht="13.95" hidden="1" customHeight="1" thickBot="1">
      <c r="B486" s="416"/>
      <c r="C486" s="423"/>
      <c r="D486" s="420"/>
      <c r="E486" s="420"/>
      <c r="F486" s="420"/>
      <c r="G486" s="575"/>
      <c r="H486" s="569"/>
      <c r="I486" s="573"/>
      <c r="J486" s="10" t="s">
        <v>108</v>
      </c>
      <c r="K486" s="133">
        <f>L486+N486</f>
        <v>0</v>
      </c>
      <c r="L486" s="150"/>
      <c r="M486" s="151"/>
      <c r="N486" s="169">
        <v>0</v>
      </c>
      <c r="O486" s="320"/>
      <c r="P486" s="321"/>
      <c r="Q486" s="64"/>
      <c r="R486" s="63"/>
      <c r="S486" s="63"/>
      <c r="T486" s="29"/>
      <c r="U486" s="9"/>
      <c r="V486" s="9"/>
      <c r="W486" s="188"/>
      <c r="X486" s="9"/>
      <c r="Y486" s="9"/>
      <c r="Z486" s="9"/>
    </row>
    <row r="487" spans="1:26" ht="13.95" hidden="1" customHeight="1" thickBot="1">
      <c r="B487" s="416"/>
      <c r="C487" s="423"/>
      <c r="D487" s="420"/>
      <c r="E487" s="420"/>
      <c r="F487" s="420"/>
      <c r="G487" s="576"/>
      <c r="H487" s="570"/>
      <c r="I487" s="570"/>
      <c r="J487" s="30" t="s">
        <v>10</v>
      </c>
      <c r="K487" s="127">
        <f>SUM(K484:K486)</f>
        <v>0</v>
      </c>
      <c r="L487" s="127">
        <f t="shared" ref="L487:P487" si="159">SUM(L484:L486)</f>
        <v>0</v>
      </c>
      <c r="M487" s="127">
        <f t="shared" si="159"/>
        <v>0</v>
      </c>
      <c r="N487" s="127">
        <f t="shared" si="159"/>
        <v>0</v>
      </c>
      <c r="O487" s="324">
        <f t="shared" si="159"/>
        <v>0</v>
      </c>
      <c r="P487" s="324">
        <f t="shared" si="159"/>
        <v>0</v>
      </c>
      <c r="Q487" s="64"/>
      <c r="R487" s="55"/>
      <c r="S487" s="55"/>
      <c r="T487" s="34"/>
      <c r="U487" s="9"/>
      <c r="V487" s="9"/>
      <c r="W487" s="188"/>
      <c r="X487" s="9"/>
      <c r="Y487" s="9"/>
      <c r="Z487" s="9"/>
    </row>
    <row r="488" spans="1:26" ht="13.2" hidden="1" customHeight="1" thickBot="1">
      <c r="B488" s="549"/>
      <c r="C488" s="552"/>
      <c r="D488" s="276"/>
      <c r="E488" s="276"/>
      <c r="F488" s="276"/>
      <c r="G488" s="574" t="s">
        <v>134</v>
      </c>
      <c r="H488" s="567" t="s">
        <v>32</v>
      </c>
      <c r="I488" s="571" t="s">
        <v>43</v>
      </c>
      <c r="J488" s="116" t="s">
        <v>31</v>
      </c>
      <c r="K488" s="144">
        <f>L488+N488</f>
        <v>0</v>
      </c>
      <c r="L488" s="138"/>
      <c r="M488" s="145"/>
      <c r="N488" s="140">
        <v>0</v>
      </c>
      <c r="O488" s="316">
        <v>0</v>
      </c>
      <c r="P488" s="317">
        <v>0</v>
      </c>
      <c r="Q488" s="36"/>
      <c r="R488" s="47"/>
      <c r="S488" s="47"/>
      <c r="T488" s="22"/>
      <c r="U488" s="113"/>
      <c r="V488" s="113"/>
      <c r="W488" s="35"/>
      <c r="X488" s="113"/>
      <c r="Y488" s="113"/>
      <c r="Z488" s="113"/>
    </row>
    <row r="489" spans="1:26" ht="13.95" hidden="1" customHeight="1" thickBot="1">
      <c r="B489" s="550"/>
      <c r="C489" s="553"/>
      <c r="D489" s="420"/>
      <c r="E489" s="420"/>
      <c r="F489" s="420"/>
      <c r="G489" s="575"/>
      <c r="H489" s="568"/>
      <c r="I489" s="572"/>
      <c r="J489" s="23" t="s">
        <v>58</v>
      </c>
      <c r="K489" s="133">
        <f>L489+N489</f>
        <v>0</v>
      </c>
      <c r="L489" s="134"/>
      <c r="M489" s="146"/>
      <c r="N489" s="136">
        <v>0</v>
      </c>
      <c r="O489" s="318">
        <v>0</v>
      </c>
      <c r="P489" s="319">
        <v>0</v>
      </c>
      <c r="Q489" s="272"/>
      <c r="R489" s="51"/>
      <c r="S489" s="51"/>
      <c r="T489" s="27"/>
      <c r="U489" s="113"/>
      <c r="V489" s="113"/>
      <c r="W489" s="35"/>
      <c r="X489" s="113"/>
      <c r="Y489" s="113"/>
      <c r="Z489" s="113"/>
    </row>
    <row r="490" spans="1:26" ht="13.95" hidden="1" customHeight="1" thickBot="1">
      <c r="B490" s="550"/>
      <c r="C490" s="553"/>
      <c r="D490" s="420"/>
      <c r="E490" s="420"/>
      <c r="F490" s="420"/>
      <c r="G490" s="575"/>
      <c r="H490" s="569"/>
      <c r="I490" s="573"/>
      <c r="J490" s="10" t="s">
        <v>108</v>
      </c>
      <c r="K490" s="155">
        <f>L490+N490</f>
        <v>0</v>
      </c>
      <c r="L490" s="150"/>
      <c r="M490" s="151"/>
      <c r="N490" s="169">
        <v>0</v>
      </c>
      <c r="O490" s="320"/>
      <c r="P490" s="321"/>
      <c r="Q490" s="64"/>
      <c r="R490" s="63"/>
      <c r="S490" s="63"/>
      <c r="T490" s="29"/>
      <c r="U490" s="113"/>
      <c r="V490" s="113"/>
      <c r="W490" s="35"/>
      <c r="X490" s="113"/>
      <c r="Y490" s="113"/>
      <c r="Z490" s="113"/>
    </row>
    <row r="491" spans="1:26" ht="13.95" hidden="1" customHeight="1" thickBot="1">
      <c r="B491" s="551"/>
      <c r="C491" s="554"/>
      <c r="D491" s="277"/>
      <c r="E491" s="277"/>
      <c r="F491" s="277"/>
      <c r="G491" s="576"/>
      <c r="H491" s="570"/>
      <c r="I491" s="570"/>
      <c r="J491" s="30" t="s">
        <v>10</v>
      </c>
      <c r="K491" s="127">
        <f>SUM(K488:K490)</f>
        <v>0</v>
      </c>
      <c r="L491" s="127">
        <f t="shared" ref="L491:P491" si="160">SUM(L488:L490)</f>
        <v>0</v>
      </c>
      <c r="M491" s="127">
        <f t="shared" si="160"/>
        <v>0</v>
      </c>
      <c r="N491" s="127">
        <f t="shared" si="160"/>
        <v>0</v>
      </c>
      <c r="O491" s="324">
        <f t="shared" si="160"/>
        <v>0</v>
      </c>
      <c r="P491" s="324">
        <f t="shared" si="160"/>
        <v>0</v>
      </c>
      <c r="Q491" s="110"/>
      <c r="R491" s="55"/>
      <c r="S491" s="55"/>
      <c r="T491" s="34"/>
      <c r="U491" s="113"/>
      <c r="V491" s="113"/>
      <c r="W491" s="35"/>
      <c r="X491" s="113"/>
      <c r="Y491" s="113"/>
      <c r="Z491" s="113"/>
    </row>
    <row r="492" spans="1:26" ht="2.4" hidden="1" customHeight="1" thickBot="1">
      <c r="B492" s="549"/>
      <c r="C492" s="552"/>
      <c r="D492" s="276"/>
      <c r="E492" s="276"/>
      <c r="F492" s="276"/>
      <c r="G492" s="574" t="s">
        <v>141</v>
      </c>
      <c r="H492" s="567" t="s">
        <v>32</v>
      </c>
      <c r="I492" s="571" t="s">
        <v>43</v>
      </c>
      <c r="J492" s="116" t="s">
        <v>31</v>
      </c>
      <c r="K492" s="144">
        <f>L492+N492</f>
        <v>0</v>
      </c>
      <c r="L492" s="138"/>
      <c r="M492" s="145"/>
      <c r="N492" s="140">
        <v>0</v>
      </c>
      <c r="O492" s="316">
        <v>0</v>
      </c>
      <c r="P492" s="317">
        <v>0</v>
      </c>
      <c r="Q492" s="36"/>
      <c r="R492" s="47"/>
      <c r="S492" s="47"/>
      <c r="T492" s="22"/>
      <c r="U492" s="113"/>
      <c r="V492" s="113"/>
      <c r="W492" s="35"/>
      <c r="X492" s="113"/>
      <c r="Y492" s="113"/>
      <c r="Z492" s="113"/>
    </row>
    <row r="493" spans="1:26" ht="13.95" hidden="1" customHeight="1" thickBot="1">
      <c r="B493" s="550"/>
      <c r="C493" s="553"/>
      <c r="D493" s="420"/>
      <c r="E493" s="420"/>
      <c r="F493" s="420"/>
      <c r="G493" s="575"/>
      <c r="H493" s="568"/>
      <c r="I493" s="572"/>
      <c r="J493" s="23" t="s">
        <v>58</v>
      </c>
      <c r="K493" s="133">
        <f>L493+N493</f>
        <v>0</v>
      </c>
      <c r="L493" s="134"/>
      <c r="M493" s="146"/>
      <c r="N493" s="136">
        <v>0</v>
      </c>
      <c r="O493" s="318">
        <v>0</v>
      </c>
      <c r="P493" s="319">
        <v>0</v>
      </c>
      <c r="Q493" s="272"/>
      <c r="R493" s="51"/>
      <c r="S493" s="51"/>
      <c r="T493" s="27"/>
      <c r="U493" s="113"/>
      <c r="V493" s="113"/>
      <c r="W493" s="35"/>
      <c r="X493" s="113"/>
      <c r="Y493" s="113"/>
      <c r="Z493" s="113"/>
    </row>
    <row r="494" spans="1:26" ht="13.95" hidden="1" customHeight="1" thickBot="1">
      <c r="B494" s="550"/>
      <c r="C494" s="553"/>
      <c r="D494" s="420"/>
      <c r="E494" s="420"/>
      <c r="F494" s="420"/>
      <c r="G494" s="575"/>
      <c r="H494" s="569"/>
      <c r="I494" s="573"/>
      <c r="J494" s="10" t="s">
        <v>108</v>
      </c>
      <c r="K494" s="155">
        <f>L494+N494</f>
        <v>0</v>
      </c>
      <c r="L494" s="150"/>
      <c r="M494" s="151"/>
      <c r="N494" s="169">
        <v>0</v>
      </c>
      <c r="O494" s="320"/>
      <c r="P494" s="321"/>
      <c r="Q494" s="64"/>
      <c r="R494" s="63"/>
      <c r="S494" s="63"/>
      <c r="T494" s="29"/>
      <c r="U494" s="113"/>
      <c r="V494" s="113"/>
      <c r="W494" s="35"/>
      <c r="X494" s="113"/>
      <c r="Y494" s="113"/>
      <c r="Z494" s="113"/>
    </row>
    <row r="495" spans="1:26" ht="13.95" hidden="1" customHeight="1" thickBot="1">
      <c r="B495" s="551"/>
      <c r="C495" s="554"/>
      <c r="D495" s="277"/>
      <c r="E495" s="277"/>
      <c r="F495" s="277"/>
      <c r="G495" s="576"/>
      <c r="H495" s="570"/>
      <c r="I495" s="570"/>
      <c r="J495" s="30" t="s">
        <v>10</v>
      </c>
      <c r="K495" s="127">
        <f>SUM(K492:K494)</f>
        <v>0</v>
      </c>
      <c r="L495" s="127">
        <f t="shared" ref="L495:P495" si="161">SUM(L492:L494)</f>
        <v>0</v>
      </c>
      <c r="M495" s="127">
        <f t="shared" si="161"/>
        <v>0</v>
      </c>
      <c r="N495" s="127">
        <f t="shared" si="161"/>
        <v>0</v>
      </c>
      <c r="O495" s="324">
        <f t="shared" si="161"/>
        <v>0</v>
      </c>
      <c r="P495" s="324">
        <f t="shared" si="161"/>
        <v>0</v>
      </c>
      <c r="Q495" s="110"/>
      <c r="R495" s="55"/>
      <c r="S495" s="55"/>
      <c r="T495" s="34"/>
      <c r="U495" s="113"/>
      <c r="V495" s="113"/>
      <c r="W495" s="35"/>
      <c r="X495" s="113"/>
      <c r="Y495" s="113"/>
      <c r="Z495" s="113"/>
    </row>
    <row r="496" spans="1:26" ht="13.2" customHeight="1">
      <c r="A496" s="641"/>
      <c r="B496" s="549"/>
      <c r="C496" s="552"/>
      <c r="D496" s="555"/>
      <c r="E496" s="556"/>
      <c r="F496" s="557"/>
      <c r="G496" s="564" t="s">
        <v>152</v>
      </c>
      <c r="H496" s="567" t="s">
        <v>32</v>
      </c>
      <c r="I496" s="571" t="s">
        <v>50</v>
      </c>
      <c r="J496" s="116" t="s">
        <v>58</v>
      </c>
      <c r="K496" s="144">
        <f>L496+N496</f>
        <v>0</v>
      </c>
      <c r="L496" s="138">
        <v>0</v>
      </c>
      <c r="M496" s="139">
        <v>0</v>
      </c>
      <c r="N496" s="140">
        <v>0</v>
      </c>
      <c r="O496" s="297">
        <v>0</v>
      </c>
      <c r="P496" s="298">
        <v>0</v>
      </c>
      <c r="Q496" s="36"/>
      <c r="R496" s="47"/>
      <c r="S496" s="47"/>
      <c r="T496" s="22"/>
      <c r="U496" s="113"/>
      <c r="V496" s="113"/>
      <c r="W496" s="35"/>
      <c r="X496" s="113"/>
      <c r="Y496" s="113"/>
      <c r="Z496" s="113"/>
    </row>
    <row r="497" spans="1:26">
      <c r="A497" s="642"/>
      <c r="B497" s="550"/>
      <c r="C497" s="553"/>
      <c r="D497" s="558"/>
      <c r="E497" s="559"/>
      <c r="F497" s="560"/>
      <c r="G497" s="565"/>
      <c r="H497" s="568"/>
      <c r="I497" s="572"/>
      <c r="J497" s="23" t="s">
        <v>51</v>
      </c>
      <c r="K497" s="133">
        <f>L497+N497</f>
        <v>0</v>
      </c>
      <c r="L497" s="134">
        <v>0</v>
      </c>
      <c r="M497" s="135">
        <v>0</v>
      </c>
      <c r="N497" s="136">
        <v>0</v>
      </c>
      <c r="O497" s="299">
        <v>0</v>
      </c>
      <c r="P497" s="300">
        <v>0</v>
      </c>
      <c r="Q497" s="272"/>
      <c r="R497" s="51"/>
      <c r="S497" s="51"/>
      <c r="T497" s="27"/>
      <c r="U497" s="113"/>
      <c r="V497" s="113"/>
      <c r="W497" s="35"/>
      <c r="X497" s="113"/>
      <c r="Y497" s="113"/>
      <c r="Z497" s="113"/>
    </row>
    <row r="498" spans="1:26">
      <c r="A498" s="642"/>
      <c r="B498" s="550"/>
      <c r="C498" s="553"/>
      <c r="D498" s="558"/>
      <c r="E498" s="559"/>
      <c r="F498" s="560"/>
      <c r="G498" s="565"/>
      <c r="H498" s="569"/>
      <c r="I498" s="573"/>
      <c r="J498" s="23" t="s">
        <v>31</v>
      </c>
      <c r="K498" s="133">
        <f t="shared" ref="K498:K500" si="162">L498+N498</f>
        <v>0</v>
      </c>
      <c r="L498" s="134">
        <v>0</v>
      </c>
      <c r="M498" s="135">
        <v>0</v>
      </c>
      <c r="N498" s="136">
        <v>0</v>
      </c>
      <c r="O498" s="299">
        <v>0</v>
      </c>
      <c r="P498" s="300">
        <v>0</v>
      </c>
      <c r="Q498" s="64"/>
      <c r="R498" s="63"/>
      <c r="S498" s="63"/>
      <c r="T498" s="29"/>
      <c r="U498" s="113"/>
      <c r="V498" s="113"/>
      <c r="W498" s="35"/>
      <c r="X498" s="113"/>
      <c r="Y498" s="113"/>
      <c r="Z498" s="113"/>
    </row>
    <row r="499" spans="1:26">
      <c r="A499" s="642"/>
      <c r="B499" s="550"/>
      <c r="C499" s="553"/>
      <c r="D499" s="558"/>
      <c r="E499" s="559"/>
      <c r="F499" s="560"/>
      <c r="G499" s="565"/>
      <c r="H499" s="569"/>
      <c r="I499" s="569"/>
      <c r="J499" s="23" t="s">
        <v>191</v>
      </c>
      <c r="K499" s="133">
        <f t="shared" si="162"/>
        <v>0</v>
      </c>
      <c r="L499" s="134">
        <v>0</v>
      </c>
      <c r="M499" s="135">
        <v>0</v>
      </c>
      <c r="N499" s="136">
        <v>0</v>
      </c>
      <c r="O499" s="299">
        <v>0</v>
      </c>
      <c r="P499" s="300">
        <v>0</v>
      </c>
      <c r="Q499" s="270"/>
      <c r="R499" s="63"/>
      <c r="S499" s="63"/>
      <c r="T499" s="29"/>
      <c r="U499" s="113"/>
      <c r="V499" s="113"/>
      <c r="W499" s="35"/>
      <c r="X499" s="113"/>
      <c r="Y499" s="113"/>
      <c r="Z499" s="113"/>
    </row>
    <row r="500" spans="1:26">
      <c r="A500" s="642"/>
      <c r="B500" s="550"/>
      <c r="C500" s="553"/>
      <c r="D500" s="558"/>
      <c r="E500" s="559"/>
      <c r="F500" s="560"/>
      <c r="G500" s="565"/>
      <c r="H500" s="569"/>
      <c r="I500" s="569"/>
      <c r="J500" s="10" t="s">
        <v>44</v>
      </c>
      <c r="K500" s="133">
        <f t="shared" si="162"/>
        <v>0</v>
      </c>
      <c r="L500" s="168">
        <v>0</v>
      </c>
      <c r="M500" s="170">
        <v>0</v>
      </c>
      <c r="N500" s="169">
        <v>0</v>
      </c>
      <c r="O500" s="301">
        <v>0</v>
      </c>
      <c r="P500" s="302">
        <v>0</v>
      </c>
      <c r="Q500" s="270"/>
      <c r="R500" s="63"/>
      <c r="S500" s="63"/>
      <c r="T500" s="29"/>
      <c r="U500" s="113"/>
      <c r="V500" s="113"/>
      <c r="W500" s="35"/>
      <c r="X500" s="113"/>
      <c r="Y500" s="113"/>
      <c r="Z500" s="113"/>
    </row>
    <row r="501" spans="1:26" ht="15.6" customHeight="1" thickBot="1">
      <c r="A501" s="643"/>
      <c r="B501" s="551"/>
      <c r="C501" s="554"/>
      <c r="D501" s="561"/>
      <c r="E501" s="562"/>
      <c r="F501" s="563"/>
      <c r="G501" s="566"/>
      <c r="H501" s="570"/>
      <c r="I501" s="570"/>
      <c r="J501" s="30" t="s">
        <v>10</v>
      </c>
      <c r="K501" s="127">
        <f>SUM(K496:K500)</f>
        <v>0</v>
      </c>
      <c r="L501" s="127">
        <f t="shared" ref="L501:P501" si="163">SUM(L496:L500)</f>
        <v>0</v>
      </c>
      <c r="M501" s="127">
        <f t="shared" si="163"/>
        <v>0</v>
      </c>
      <c r="N501" s="127">
        <f t="shared" si="163"/>
        <v>0</v>
      </c>
      <c r="O501" s="127">
        <f t="shared" si="163"/>
        <v>0</v>
      </c>
      <c r="P501" s="127">
        <f t="shared" si="163"/>
        <v>0</v>
      </c>
      <c r="Q501" s="110"/>
      <c r="R501" s="55"/>
      <c r="S501" s="55"/>
      <c r="T501" s="34"/>
      <c r="U501" s="113"/>
      <c r="V501" s="113"/>
      <c r="W501" s="35"/>
      <c r="X501" s="113"/>
      <c r="Y501" s="113"/>
      <c r="Z501" s="113"/>
    </row>
    <row r="502" spans="1:26" ht="13.2" customHeight="1">
      <c r="A502" s="641"/>
      <c r="B502" s="549"/>
      <c r="C502" s="552"/>
      <c r="D502" s="555"/>
      <c r="E502" s="556"/>
      <c r="F502" s="557"/>
      <c r="G502" s="564" t="s">
        <v>216</v>
      </c>
      <c r="H502" s="567" t="s">
        <v>32</v>
      </c>
      <c r="I502" s="571" t="s">
        <v>195</v>
      </c>
      <c r="J502" s="116" t="s">
        <v>58</v>
      </c>
      <c r="K502" s="144">
        <f>L502+N502</f>
        <v>0</v>
      </c>
      <c r="L502" s="138">
        <v>0</v>
      </c>
      <c r="M502" s="139">
        <v>0</v>
      </c>
      <c r="N502" s="140">
        <v>0</v>
      </c>
      <c r="O502" s="297">
        <v>0</v>
      </c>
      <c r="P502" s="298">
        <v>0</v>
      </c>
      <c r="Q502" s="36" t="s">
        <v>60</v>
      </c>
      <c r="R502" s="47" t="s">
        <v>33</v>
      </c>
      <c r="S502" s="47"/>
      <c r="T502" s="22"/>
      <c r="U502" s="113"/>
      <c r="V502" s="113"/>
      <c r="W502" s="35"/>
      <c r="X502" s="113"/>
      <c r="Y502" s="113"/>
      <c r="Z502" s="113"/>
    </row>
    <row r="503" spans="1:26">
      <c r="A503" s="642"/>
      <c r="B503" s="550"/>
      <c r="C503" s="553"/>
      <c r="D503" s="558"/>
      <c r="E503" s="559"/>
      <c r="F503" s="560"/>
      <c r="G503" s="565"/>
      <c r="H503" s="568"/>
      <c r="I503" s="572"/>
      <c r="J503" s="23" t="s">
        <v>51</v>
      </c>
      <c r="K503" s="133">
        <f>L503+N503</f>
        <v>0</v>
      </c>
      <c r="L503" s="134">
        <v>0</v>
      </c>
      <c r="M503" s="135">
        <v>0</v>
      </c>
      <c r="N503" s="136">
        <v>0</v>
      </c>
      <c r="O503" s="299">
        <v>0</v>
      </c>
      <c r="P503" s="300">
        <v>0</v>
      </c>
      <c r="Q503" s="272" t="s">
        <v>61</v>
      </c>
      <c r="R503" s="51"/>
      <c r="S503" s="51"/>
      <c r="T503" s="27" t="s">
        <v>33</v>
      </c>
      <c r="U503" s="113"/>
      <c r="V503" s="113"/>
      <c r="W503" s="35"/>
      <c r="X503" s="113"/>
      <c r="Y503" s="113"/>
      <c r="Z503" s="113"/>
    </row>
    <row r="504" spans="1:26">
      <c r="A504" s="642"/>
      <c r="B504" s="550"/>
      <c r="C504" s="553"/>
      <c r="D504" s="558"/>
      <c r="E504" s="559"/>
      <c r="F504" s="560"/>
      <c r="G504" s="565"/>
      <c r="H504" s="569"/>
      <c r="I504" s="573"/>
      <c r="J504" s="23" t="s">
        <v>31</v>
      </c>
      <c r="K504" s="133">
        <f t="shared" ref="K504:K506" si="164">L504+N504</f>
        <v>0</v>
      </c>
      <c r="L504" s="134">
        <v>0</v>
      </c>
      <c r="M504" s="135">
        <v>0</v>
      </c>
      <c r="N504" s="136">
        <v>0</v>
      </c>
      <c r="O504" s="299">
        <v>0</v>
      </c>
      <c r="P504" s="300">
        <v>0</v>
      </c>
      <c r="Q504" s="64"/>
      <c r="R504" s="63"/>
      <c r="S504" s="63"/>
      <c r="T504" s="29"/>
      <c r="U504" s="113"/>
      <c r="V504" s="113"/>
      <c r="W504" s="35"/>
      <c r="X504" s="113"/>
      <c r="Y504" s="113"/>
      <c r="Z504" s="113"/>
    </row>
    <row r="505" spans="1:26">
      <c r="A505" s="642"/>
      <c r="B505" s="550"/>
      <c r="C505" s="553"/>
      <c r="D505" s="558"/>
      <c r="E505" s="559"/>
      <c r="F505" s="560"/>
      <c r="G505" s="565"/>
      <c r="H505" s="569"/>
      <c r="I505" s="569"/>
      <c r="J505" s="23" t="s">
        <v>191</v>
      </c>
      <c r="K505" s="133">
        <f t="shared" si="164"/>
        <v>53</v>
      </c>
      <c r="L505" s="134">
        <v>3</v>
      </c>
      <c r="M505" s="135">
        <v>0</v>
      </c>
      <c r="N505" s="136">
        <v>50</v>
      </c>
      <c r="O505" s="299">
        <v>0</v>
      </c>
      <c r="P505" s="300">
        <v>0</v>
      </c>
      <c r="Q505" s="270"/>
      <c r="R505" s="63"/>
      <c r="S505" s="63"/>
      <c r="T505" s="29"/>
      <c r="U505" s="113"/>
      <c r="V505" s="113"/>
      <c r="W505" s="35"/>
      <c r="X505" s="113"/>
      <c r="Y505" s="113"/>
      <c r="Z505" s="113"/>
    </row>
    <row r="506" spans="1:26">
      <c r="A506" s="642"/>
      <c r="B506" s="550"/>
      <c r="C506" s="553"/>
      <c r="D506" s="558"/>
      <c r="E506" s="559"/>
      <c r="F506" s="560"/>
      <c r="G506" s="565"/>
      <c r="H506" s="569"/>
      <c r="I506" s="569"/>
      <c r="J506" s="10" t="s">
        <v>44</v>
      </c>
      <c r="K506" s="133">
        <f t="shared" si="164"/>
        <v>963</v>
      </c>
      <c r="L506" s="168">
        <v>0</v>
      </c>
      <c r="M506" s="170">
        <v>0</v>
      </c>
      <c r="N506" s="169">
        <v>963</v>
      </c>
      <c r="O506" s="301">
        <v>2000</v>
      </c>
      <c r="P506" s="302">
        <v>4000</v>
      </c>
      <c r="Q506" s="270"/>
      <c r="R506" s="63"/>
      <c r="S506" s="63"/>
      <c r="T506" s="29"/>
      <c r="U506" s="113"/>
      <c r="V506" s="113"/>
      <c r="W506" s="35"/>
      <c r="X506" s="113"/>
      <c r="Y506" s="113"/>
      <c r="Z506" s="113"/>
    </row>
    <row r="507" spans="1:26" ht="13.8" thickBot="1">
      <c r="A507" s="643"/>
      <c r="B507" s="551"/>
      <c r="C507" s="554"/>
      <c r="D507" s="561"/>
      <c r="E507" s="562"/>
      <c r="F507" s="563"/>
      <c r="G507" s="566"/>
      <c r="H507" s="570"/>
      <c r="I507" s="570"/>
      <c r="J507" s="30" t="s">
        <v>10</v>
      </c>
      <c r="K507" s="127">
        <f>SUM(K502:K506)</f>
        <v>1016</v>
      </c>
      <c r="L507" s="127">
        <f t="shared" ref="L507:P507" si="165">SUM(L502:L506)</f>
        <v>3</v>
      </c>
      <c r="M507" s="127">
        <f t="shared" si="165"/>
        <v>0</v>
      </c>
      <c r="N507" s="127">
        <f t="shared" si="165"/>
        <v>1013</v>
      </c>
      <c r="O507" s="127">
        <f t="shared" si="165"/>
        <v>2000</v>
      </c>
      <c r="P507" s="127">
        <f t="shared" si="165"/>
        <v>4000</v>
      </c>
      <c r="Q507" s="110"/>
      <c r="R507" s="55"/>
      <c r="S507" s="55"/>
      <c r="T507" s="34"/>
      <c r="U507" s="113"/>
      <c r="V507" s="113"/>
      <c r="W507" s="35"/>
      <c r="X507" s="113"/>
      <c r="Y507" s="113"/>
      <c r="Z507" s="113"/>
    </row>
    <row r="508" spans="1:26" ht="13.2" customHeight="1">
      <c r="A508" s="549"/>
      <c r="B508" s="549"/>
      <c r="C508" s="552"/>
      <c r="D508" s="555"/>
      <c r="E508" s="556"/>
      <c r="F508" s="557"/>
      <c r="G508" s="564" t="s">
        <v>196</v>
      </c>
      <c r="H508" s="567" t="s">
        <v>32</v>
      </c>
      <c r="I508" s="571" t="s">
        <v>218</v>
      </c>
      <c r="J508" s="116" t="s">
        <v>58</v>
      </c>
      <c r="K508" s="144">
        <f>L508+N508</f>
        <v>0</v>
      </c>
      <c r="L508" s="138">
        <v>0</v>
      </c>
      <c r="M508" s="139">
        <v>0</v>
      </c>
      <c r="N508" s="140">
        <v>0</v>
      </c>
      <c r="O508" s="297">
        <v>0</v>
      </c>
      <c r="P508" s="298">
        <v>0</v>
      </c>
      <c r="Q508" s="36" t="s">
        <v>60</v>
      </c>
      <c r="R508" s="47" t="s">
        <v>33</v>
      </c>
      <c r="S508" s="47"/>
      <c r="T508" s="22"/>
      <c r="U508" s="113"/>
      <c r="V508" s="113"/>
      <c r="W508" s="35"/>
      <c r="X508" s="113"/>
      <c r="Y508" s="113"/>
      <c r="Z508" s="113"/>
    </row>
    <row r="509" spans="1:26">
      <c r="A509" s="550"/>
      <c r="B509" s="550"/>
      <c r="C509" s="553"/>
      <c r="D509" s="558"/>
      <c r="E509" s="559"/>
      <c r="F509" s="560"/>
      <c r="G509" s="565"/>
      <c r="H509" s="568"/>
      <c r="I509" s="572"/>
      <c r="J509" s="23" t="s">
        <v>51</v>
      </c>
      <c r="K509" s="133">
        <f>L509+N509</f>
        <v>503.79999999999995</v>
      </c>
      <c r="L509" s="134">
        <v>189.9</v>
      </c>
      <c r="M509" s="135">
        <v>0</v>
      </c>
      <c r="N509" s="136">
        <v>313.89999999999998</v>
      </c>
      <c r="O509" s="299">
        <v>0</v>
      </c>
      <c r="P509" s="300">
        <v>0</v>
      </c>
      <c r="Q509" s="272" t="s">
        <v>61</v>
      </c>
      <c r="R509" s="51" t="s">
        <v>33</v>
      </c>
      <c r="S509" s="51"/>
      <c r="T509" s="27"/>
      <c r="U509" s="113"/>
      <c r="V509" s="113"/>
      <c r="W509" s="35"/>
      <c r="X509" s="113"/>
      <c r="Y509" s="113"/>
      <c r="Z509" s="113"/>
    </row>
    <row r="510" spans="1:26">
      <c r="A510" s="550"/>
      <c r="B510" s="550"/>
      <c r="C510" s="553"/>
      <c r="D510" s="558"/>
      <c r="E510" s="559"/>
      <c r="F510" s="560"/>
      <c r="G510" s="565"/>
      <c r="H510" s="569"/>
      <c r="I510" s="573"/>
      <c r="J510" s="23" t="s">
        <v>31</v>
      </c>
      <c r="K510" s="133">
        <f t="shared" ref="K510:K512" si="166">L510+N510</f>
        <v>0</v>
      </c>
      <c r="L510" s="134">
        <v>0</v>
      </c>
      <c r="M510" s="135">
        <v>0</v>
      </c>
      <c r="N510" s="136">
        <v>0</v>
      </c>
      <c r="O510" s="299">
        <v>0</v>
      </c>
      <c r="P510" s="300">
        <v>0</v>
      </c>
      <c r="Q510" s="64"/>
      <c r="R510" s="63"/>
      <c r="S510" s="63"/>
      <c r="T510" s="29"/>
      <c r="U510" s="113"/>
      <c r="V510" s="113"/>
      <c r="W510" s="35"/>
      <c r="X510" s="113"/>
      <c r="Y510" s="113"/>
      <c r="Z510" s="113"/>
    </row>
    <row r="511" spans="1:26">
      <c r="A511" s="550"/>
      <c r="B511" s="550"/>
      <c r="C511" s="553"/>
      <c r="D511" s="558"/>
      <c r="E511" s="559"/>
      <c r="F511" s="560"/>
      <c r="G511" s="565"/>
      <c r="H511" s="569"/>
      <c r="I511" s="569"/>
      <c r="J511" s="23" t="s">
        <v>191</v>
      </c>
      <c r="K511" s="133">
        <f t="shared" si="166"/>
        <v>0</v>
      </c>
      <c r="L511" s="134">
        <v>0</v>
      </c>
      <c r="M511" s="135">
        <v>0</v>
      </c>
      <c r="N511" s="136">
        <v>0</v>
      </c>
      <c r="O511" s="299">
        <v>0</v>
      </c>
      <c r="P511" s="300">
        <v>0</v>
      </c>
      <c r="Q511" s="270"/>
      <c r="R511" s="63"/>
      <c r="S511" s="63"/>
      <c r="T511" s="29"/>
      <c r="U511" s="113"/>
      <c r="V511" s="113"/>
      <c r="W511" s="35"/>
      <c r="X511" s="113"/>
      <c r="Y511" s="113"/>
      <c r="Z511" s="113"/>
    </row>
    <row r="512" spans="1:26">
      <c r="A512" s="550"/>
      <c r="B512" s="550"/>
      <c r="C512" s="553"/>
      <c r="D512" s="558"/>
      <c r="E512" s="559"/>
      <c r="F512" s="560"/>
      <c r="G512" s="565"/>
      <c r="H512" s="569"/>
      <c r="I512" s="569"/>
      <c r="J512" s="10" t="s">
        <v>44</v>
      </c>
      <c r="K512" s="133">
        <f t="shared" si="166"/>
        <v>0</v>
      </c>
      <c r="L512" s="168">
        <v>0</v>
      </c>
      <c r="M512" s="170">
        <v>0</v>
      </c>
      <c r="N512" s="169">
        <v>0</v>
      </c>
      <c r="O512" s="301">
        <v>0</v>
      </c>
      <c r="P512" s="302">
        <v>0</v>
      </c>
      <c r="Q512" s="270"/>
      <c r="R512" s="63"/>
      <c r="S512" s="63"/>
      <c r="T512" s="29"/>
      <c r="U512" s="113"/>
      <c r="V512" s="113"/>
      <c r="W512" s="35"/>
      <c r="X512" s="113"/>
      <c r="Y512" s="113"/>
      <c r="Z512" s="113"/>
    </row>
    <row r="513" spans="1:26" ht="13.8" thickBot="1">
      <c r="A513" s="551"/>
      <c r="B513" s="551"/>
      <c r="C513" s="554"/>
      <c r="D513" s="561"/>
      <c r="E513" s="562"/>
      <c r="F513" s="563"/>
      <c r="G513" s="566"/>
      <c r="H513" s="570"/>
      <c r="I513" s="570"/>
      <c r="J513" s="30" t="s">
        <v>10</v>
      </c>
      <c r="K513" s="127">
        <f>SUM(K508:K512)</f>
        <v>503.79999999999995</v>
      </c>
      <c r="L513" s="128">
        <f>SUM(L508:L512)</f>
        <v>189.9</v>
      </c>
      <c r="M513" s="129">
        <f>SUM(M508:M512)</f>
        <v>0</v>
      </c>
      <c r="N513" s="130">
        <f>SUM(N508:N512)</f>
        <v>313.89999999999998</v>
      </c>
      <c r="O513" s="131">
        <f t="shared" ref="O513:P513" si="167">SUM(O508:O510)</f>
        <v>0</v>
      </c>
      <c r="P513" s="132">
        <f t="shared" si="167"/>
        <v>0</v>
      </c>
      <c r="Q513" s="110"/>
      <c r="R513" s="55"/>
      <c r="S513" s="55"/>
      <c r="T513" s="34"/>
      <c r="U513" s="113"/>
      <c r="V513" s="113"/>
      <c r="W513" s="35"/>
      <c r="X513" s="113"/>
      <c r="Y513" s="113"/>
      <c r="Z513" s="113"/>
    </row>
    <row r="514" spans="1:26" ht="16.95" customHeight="1" thickBot="1">
      <c r="A514" s="66" t="s">
        <v>11</v>
      </c>
      <c r="B514" s="66" t="s">
        <v>11</v>
      </c>
      <c r="C514" s="488" t="s">
        <v>12</v>
      </c>
      <c r="D514" s="489"/>
      <c r="E514" s="489"/>
      <c r="F514" s="489"/>
      <c r="G514" s="490"/>
      <c r="H514" s="490"/>
      <c r="I514" s="490"/>
      <c r="J514" s="491"/>
      <c r="K514" s="179">
        <f>K365+K371+K377+K383+K389+K394+K399+K405+K411+K415+K420+K425+K430+K435+K440+K445+K450+K455+K459+K469+K471+K475+K495+K479+K483+K487+K491+K501+K507+K513</f>
        <v>3978.4800000000005</v>
      </c>
      <c r="L514" s="179">
        <f>L365+L371+L377+L383+L389+L394+L399+L405+L411+L415+L420+L425+L430+L435+L440+L445+L450+L455+L459+L469+L471+L475+L495+L479+L483+L487+L491+L501+L507+L513</f>
        <v>340</v>
      </c>
      <c r="M514" s="179">
        <f t="shared" ref="M514:P514" si="168">M365+M371+M377+M383+M389+M394+M399+M405+M411+M415+M420+M425+M430+M435+M440+M445+M450+M455+M459+M468+M471+M475+M495+M479+M483+M487+M491+M501+M507+M513</f>
        <v>24.1</v>
      </c>
      <c r="N514" s="179">
        <f t="shared" si="168"/>
        <v>3638.48</v>
      </c>
      <c r="O514" s="179">
        <f t="shared" si="168"/>
        <v>3510</v>
      </c>
      <c r="P514" s="179">
        <f t="shared" si="168"/>
        <v>6015</v>
      </c>
      <c r="Q514" s="67"/>
      <c r="R514" s="97"/>
      <c r="S514" s="97"/>
      <c r="T514" s="106"/>
      <c r="U514" s="113"/>
      <c r="V514" s="113"/>
      <c r="W514" s="113"/>
      <c r="X514" s="113"/>
      <c r="Y514" s="113"/>
      <c r="Z514" s="113"/>
    </row>
    <row r="515" spans="1:26" ht="12" customHeight="1" thickBot="1">
      <c r="A515" s="66" t="s">
        <v>11</v>
      </c>
      <c r="B515" s="527" t="s">
        <v>45</v>
      </c>
      <c r="C515" s="527"/>
      <c r="D515" s="527"/>
      <c r="E515" s="527"/>
      <c r="F515" s="527"/>
      <c r="G515" s="527"/>
      <c r="H515" s="527"/>
      <c r="I515" s="527"/>
      <c r="J515" s="528"/>
      <c r="K515" s="171">
        <f t="shared" ref="K515:P515" si="169">K514+K351</f>
        <v>10972.18</v>
      </c>
      <c r="L515" s="171">
        <f t="shared" si="169"/>
        <v>366.7</v>
      </c>
      <c r="M515" s="171">
        <f t="shared" si="169"/>
        <v>41.3</v>
      </c>
      <c r="N515" s="171">
        <f t="shared" si="169"/>
        <v>10605.48</v>
      </c>
      <c r="O515" s="171">
        <f t="shared" si="169"/>
        <v>8037.6</v>
      </c>
      <c r="P515" s="171">
        <f t="shared" si="169"/>
        <v>7294.3</v>
      </c>
      <c r="Q515" s="77"/>
      <c r="R515" s="77"/>
      <c r="S515" s="77"/>
      <c r="T515" s="78"/>
      <c r="U515" s="107"/>
      <c r="V515" s="107"/>
      <c r="W515" s="107"/>
      <c r="X515" s="107"/>
      <c r="Y515" s="107"/>
      <c r="Z515" s="107"/>
    </row>
    <row r="516" spans="1:26" ht="1.2" hidden="1" customHeight="1" thickBot="1">
      <c r="A516" s="385"/>
      <c r="B516" s="405" t="s">
        <v>188</v>
      </c>
      <c r="C516" s="405"/>
      <c r="D516" s="405"/>
      <c r="E516" s="405"/>
      <c r="F516" s="405"/>
      <c r="G516" s="241"/>
      <c r="H516" s="405"/>
      <c r="I516" s="405"/>
      <c r="J516" s="405"/>
      <c r="K516" s="405"/>
      <c r="L516" s="405"/>
      <c r="M516" s="405"/>
      <c r="N516" s="405"/>
      <c r="O516" s="405"/>
      <c r="P516" s="405"/>
      <c r="Q516" s="345"/>
      <c r="R516" s="405"/>
      <c r="S516" s="405"/>
      <c r="T516" s="406"/>
      <c r="U516" s="107"/>
      <c r="V516" s="107"/>
      <c r="W516" s="107"/>
      <c r="X516" s="107"/>
      <c r="Y516" s="107"/>
      <c r="Z516" s="107"/>
    </row>
    <row r="517" spans="1:26" ht="13.95" hidden="1" customHeight="1" thickBot="1">
      <c r="A517" s="385"/>
      <c r="B517" s="236"/>
      <c r="C517" s="234"/>
      <c r="D517" s="234"/>
      <c r="E517" s="234"/>
      <c r="F517" s="234"/>
      <c r="G517" s="234"/>
      <c r="H517" s="234"/>
      <c r="I517" s="234"/>
      <c r="J517" s="234"/>
      <c r="K517" s="234"/>
      <c r="L517" s="234"/>
      <c r="M517" s="234"/>
      <c r="N517" s="234"/>
      <c r="O517" s="234"/>
      <c r="P517" s="235"/>
      <c r="Q517" s="187"/>
      <c r="R517" s="234"/>
      <c r="S517" s="237"/>
      <c r="T517" s="346"/>
      <c r="U517" s="107"/>
      <c r="V517" s="107"/>
      <c r="W517" s="107"/>
      <c r="X517" s="107"/>
      <c r="Y517" s="107"/>
      <c r="Z517" s="107"/>
    </row>
    <row r="518" spans="1:26" ht="13.95" hidden="1" customHeight="1" thickBot="1">
      <c r="A518" s="385"/>
      <c r="B518" s="115" t="s">
        <v>9</v>
      </c>
      <c r="C518" s="529" t="s">
        <v>189</v>
      </c>
      <c r="D518" s="530"/>
      <c r="E518" s="530"/>
      <c r="F518" s="530"/>
      <c r="G518" s="530"/>
      <c r="H518" s="530"/>
      <c r="I518" s="530"/>
      <c r="J518" s="530"/>
      <c r="K518" s="530"/>
      <c r="L518" s="530"/>
      <c r="M518" s="530"/>
      <c r="N518" s="530"/>
      <c r="O518" s="530"/>
      <c r="P518" s="530"/>
      <c r="Q518" s="530"/>
      <c r="R518" s="530"/>
      <c r="S518" s="530"/>
      <c r="T518" s="531"/>
      <c r="U518" s="107"/>
      <c r="V518" s="107"/>
      <c r="W518" s="107"/>
      <c r="X518" s="107"/>
      <c r="Y518" s="107"/>
      <c r="Z518" s="107"/>
    </row>
    <row r="519" spans="1:26" ht="24.6" hidden="1" customHeight="1" thickBot="1">
      <c r="A519" s="385"/>
      <c r="B519" s="236"/>
      <c r="C519" s="234"/>
      <c r="D519" s="234"/>
      <c r="E519" s="234"/>
      <c r="F519" s="234"/>
      <c r="G519" s="234"/>
      <c r="H519" s="234"/>
      <c r="I519" s="234"/>
      <c r="J519" s="234"/>
      <c r="K519" s="234"/>
      <c r="L519" s="234"/>
      <c r="M519" s="234"/>
      <c r="N519" s="234"/>
      <c r="O519" s="234"/>
      <c r="P519" s="235"/>
      <c r="Q519" s="238" t="s">
        <v>193</v>
      </c>
      <c r="R519" s="237"/>
      <c r="S519" s="237"/>
      <c r="T519" s="346"/>
      <c r="U519" s="107"/>
      <c r="V519" s="107"/>
      <c r="W519" s="107"/>
      <c r="X519" s="107"/>
      <c r="Y519" s="107"/>
      <c r="Z519" s="107"/>
    </row>
    <row r="520" spans="1:26" ht="13.95" hidden="1" customHeight="1" thickBot="1">
      <c r="A520" s="385"/>
      <c r="B520" s="532" t="s">
        <v>9</v>
      </c>
      <c r="C520" s="535" t="s">
        <v>9</v>
      </c>
      <c r="D520" s="537"/>
      <c r="E520" s="538"/>
      <c r="F520" s="539"/>
      <c r="G520" s="546" t="s">
        <v>194</v>
      </c>
      <c r="H520" s="522" t="s">
        <v>32</v>
      </c>
      <c r="I520" s="525" t="s">
        <v>136</v>
      </c>
      <c r="J520" s="124" t="s">
        <v>58</v>
      </c>
      <c r="K520" s="225">
        <f>L520+N520</f>
        <v>0</v>
      </c>
      <c r="L520" s="126">
        <f>L526*1</f>
        <v>0</v>
      </c>
      <c r="M520" s="126">
        <f t="shared" ref="M520:P524" si="170">M526*1</f>
        <v>0</v>
      </c>
      <c r="N520" s="126">
        <f t="shared" si="170"/>
        <v>0</v>
      </c>
      <c r="O520" s="126">
        <f t="shared" si="170"/>
        <v>0</v>
      </c>
      <c r="P520" s="126">
        <f t="shared" si="170"/>
        <v>0</v>
      </c>
      <c r="Q520" s="409"/>
      <c r="R520" s="240"/>
      <c r="S520" s="250"/>
      <c r="T520" s="239"/>
      <c r="U520" s="107"/>
      <c r="V520" s="107"/>
      <c r="W520" s="107"/>
      <c r="X520" s="107"/>
      <c r="Y520" s="107"/>
      <c r="Z520" s="107"/>
    </row>
    <row r="521" spans="1:26" ht="13.95" hidden="1" customHeight="1" thickBot="1">
      <c r="A521" s="385"/>
      <c r="B521" s="533"/>
      <c r="C521" s="536"/>
      <c r="D521" s="540"/>
      <c r="E521" s="541"/>
      <c r="F521" s="542"/>
      <c r="G521" s="547"/>
      <c r="H521" s="523"/>
      <c r="I521" s="526"/>
      <c r="J521" s="125" t="s">
        <v>51</v>
      </c>
      <c r="K521" s="231">
        <f t="shared" ref="K521:K524" si="171">L521+N521</f>
        <v>0</v>
      </c>
      <c r="L521" s="232">
        <f>L527*1</f>
        <v>0</v>
      </c>
      <c r="M521" s="232">
        <f t="shared" si="170"/>
        <v>0</v>
      </c>
      <c r="N521" s="232">
        <f t="shared" si="170"/>
        <v>0</v>
      </c>
      <c r="O521" s="232">
        <f t="shared" si="170"/>
        <v>0</v>
      </c>
      <c r="P521" s="232">
        <f t="shared" si="170"/>
        <v>0</v>
      </c>
      <c r="Q521" s="409"/>
      <c r="R521" s="240"/>
      <c r="S521" s="240"/>
      <c r="T521" s="239"/>
      <c r="U521" s="107"/>
      <c r="V521" s="107"/>
      <c r="W521" s="107"/>
      <c r="X521" s="107"/>
      <c r="Y521" s="107"/>
      <c r="Z521" s="107"/>
    </row>
    <row r="522" spans="1:26" ht="13.95" hidden="1" customHeight="1" thickBot="1">
      <c r="A522" s="385"/>
      <c r="B522" s="533"/>
      <c r="C522" s="536"/>
      <c r="D522" s="540"/>
      <c r="E522" s="541"/>
      <c r="F522" s="542"/>
      <c r="G522" s="547"/>
      <c r="H522" s="523"/>
      <c r="I522" s="526"/>
      <c r="J522" s="125" t="s">
        <v>31</v>
      </c>
      <c r="K522" s="231">
        <f t="shared" si="171"/>
        <v>0</v>
      </c>
      <c r="L522" s="232">
        <f>L528*1</f>
        <v>0</v>
      </c>
      <c r="M522" s="232">
        <f t="shared" si="170"/>
        <v>0</v>
      </c>
      <c r="N522" s="232">
        <f t="shared" si="170"/>
        <v>0</v>
      </c>
      <c r="O522" s="232">
        <f t="shared" si="170"/>
        <v>0</v>
      </c>
      <c r="P522" s="232">
        <f t="shared" si="170"/>
        <v>0</v>
      </c>
      <c r="Q522" s="409"/>
      <c r="R522" s="240"/>
      <c r="S522" s="240"/>
      <c r="T522" s="239"/>
      <c r="U522" s="107"/>
      <c r="V522" s="107"/>
      <c r="W522" s="107"/>
      <c r="X522" s="107"/>
      <c r="Y522" s="107"/>
      <c r="Z522" s="107"/>
    </row>
    <row r="523" spans="1:26" ht="13.95" hidden="1" customHeight="1" thickBot="1">
      <c r="A523" s="385"/>
      <c r="B523" s="533"/>
      <c r="C523" s="536"/>
      <c r="D523" s="540"/>
      <c r="E523" s="541"/>
      <c r="F523" s="542"/>
      <c r="G523" s="547"/>
      <c r="H523" s="523"/>
      <c r="I523" s="526"/>
      <c r="J523" s="125" t="s">
        <v>191</v>
      </c>
      <c r="K523" s="231">
        <f t="shared" si="171"/>
        <v>0</v>
      </c>
      <c r="L523" s="232">
        <f>L529*1</f>
        <v>0</v>
      </c>
      <c r="M523" s="232">
        <f t="shared" si="170"/>
        <v>0</v>
      </c>
      <c r="N523" s="232">
        <f t="shared" si="170"/>
        <v>0</v>
      </c>
      <c r="O523" s="232">
        <f t="shared" si="170"/>
        <v>0</v>
      </c>
      <c r="P523" s="232">
        <f t="shared" si="170"/>
        <v>0</v>
      </c>
      <c r="Q523" s="367"/>
      <c r="R523" s="376"/>
      <c r="S523" s="376"/>
      <c r="T523" s="109"/>
      <c r="U523" s="107"/>
      <c r="V523" s="107"/>
      <c r="W523" s="107"/>
      <c r="X523" s="107"/>
      <c r="Y523" s="107"/>
      <c r="Z523" s="107"/>
    </row>
    <row r="524" spans="1:26" ht="13.95" hidden="1" customHeight="1" thickBot="1">
      <c r="A524" s="385"/>
      <c r="B524" s="533"/>
      <c r="C524" s="536"/>
      <c r="D524" s="540"/>
      <c r="E524" s="541"/>
      <c r="F524" s="542"/>
      <c r="G524" s="547"/>
      <c r="H524" s="523"/>
      <c r="I524" s="526"/>
      <c r="J524" s="267" t="s">
        <v>44</v>
      </c>
      <c r="K524" s="229">
        <f t="shared" si="171"/>
        <v>0</v>
      </c>
      <c r="L524" s="230">
        <f>L530*1</f>
        <v>0</v>
      </c>
      <c r="M524" s="230">
        <f t="shared" si="170"/>
        <v>0</v>
      </c>
      <c r="N524" s="230">
        <f t="shared" si="170"/>
        <v>0</v>
      </c>
      <c r="O524" s="230">
        <f t="shared" si="170"/>
        <v>0</v>
      </c>
      <c r="P524" s="230">
        <f t="shared" si="170"/>
        <v>0</v>
      </c>
      <c r="Q524" s="279"/>
      <c r="R524" s="376"/>
      <c r="S524" s="376"/>
      <c r="T524" s="109"/>
      <c r="U524" s="107"/>
      <c r="V524" s="107"/>
      <c r="W524" s="107"/>
      <c r="X524" s="107"/>
      <c r="Y524" s="107"/>
      <c r="Z524" s="107"/>
    </row>
    <row r="525" spans="1:26" ht="13.2" hidden="1" customHeight="1" thickBot="1">
      <c r="A525" s="385"/>
      <c r="B525" s="534"/>
      <c r="C525" s="509"/>
      <c r="D525" s="543"/>
      <c r="E525" s="544"/>
      <c r="F525" s="545"/>
      <c r="G525" s="548"/>
      <c r="H525" s="524"/>
      <c r="I525" s="524"/>
      <c r="J525" s="117" t="s">
        <v>10</v>
      </c>
      <c r="K525" s="118">
        <f>SUM(K520:K524)</f>
        <v>0</v>
      </c>
      <c r="L525" s="118">
        <f t="shared" ref="L525:P525" si="172">SUM(L520:L524)</f>
        <v>0</v>
      </c>
      <c r="M525" s="118">
        <f t="shared" si="172"/>
        <v>0</v>
      </c>
      <c r="N525" s="11">
        <f t="shared" si="172"/>
        <v>0</v>
      </c>
      <c r="O525" s="119">
        <f t="shared" si="172"/>
        <v>0</v>
      </c>
      <c r="P525" s="119">
        <f t="shared" si="172"/>
        <v>0</v>
      </c>
      <c r="Q525" s="295"/>
      <c r="R525" s="242"/>
      <c r="S525" s="242"/>
      <c r="T525" s="243"/>
      <c r="U525" s="107"/>
      <c r="V525" s="107"/>
      <c r="W525" s="107"/>
      <c r="X525" s="107"/>
      <c r="Y525" s="107"/>
      <c r="Z525" s="107"/>
    </row>
    <row r="526" spans="1:26" ht="1.2" hidden="1" customHeight="1" thickBot="1">
      <c r="A526" s="385"/>
      <c r="B526" s="504"/>
      <c r="C526" s="507"/>
      <c r="D526" s="510"/>
      <c r="E526" s="511"/>
      <c r="F526" s="512"/>
      <c r="G526" s="519"/>
      <c r="H526" s="522" t="s">
        <v>32</v>
      </c>
      <c r="I526" s="525" t="s">
        <v>205</v>
      </c>
      <c r="J526" s="116" t="s">
        <v>58</v>
      </c>
      <c r="K526" s="225">
        <f>L526+N526</f>
        <v>0</v>
      </c>
      <c r="L526" s="126">
        <v>0</v>
      </c>
      <c r="M526" s="226"/>
      <c r="N526" s="123">
        <v>0</v>
      </c>
      <c r="O526" s="330">
        <v>0</v>
      </c>
      <c r="P526" s="330">
        <v>0</v>
      </c>
      <c r="Q526" s="409" t="s">
        <v>206</v>
      </c>
      <c r="R526" s="240"/>
      <c r="S526" s="250"/>
      <c r="T526" s="239" t="s">
        <v>33</v>
      </c>
      <c r="U526" s="107"/>
      <c r="V526" s="107"/>
      <c r="W526" s="107"/>
      <c r="X526" s="107"/>
      <c r="Y526" s="107"/>
      <c r="Z526" s="107"/>
    </row>
    <row r="527" spans="1:26" ht="13.95" hidden="1" customHeight="1" thickBot="1">
      <c r="A527" s="385"/>
      <c r="B527" s="505"/>
      <c r="C527" s="508"/>
      <c r="D527" s="513"/>
      <c r="E527" s="514"/>
      <c r="F527" s="515"/>
      <c r="G527" s="520"/>
      <c r="H527" s="523"/>
      <c r="I527" s="526"/>
      <c r="J527" s="23" t="s">
        <v>51</v>
      </c>
      <c r="K527" s="229">
        <f t="shared" ref="K527:K531" si="173">L527+N527</f>
        <v>0</v>
      </c>
      <c r="L527" s="232">
        <v>0</v>
      </c>
      <c r="M527" s="233">
        <v>0</v>
      </c>
      <c r="N527" s="244">
        <v>0</v>
      </c>
      <c r="O527" s="331">
        <v>0</v>
      </c>
      <c r="P527" s="331">
        <v>0</v>
      </c>
      <c r="Q527" s="409"/>
      <c r="R527" s="240"/>
      <c r="S527" s="240"/>
      <c r="T527" s="239"/>
      <c r="U527" s="107"/>
      <c r="V527" s="107"/>
      <c r="W527" s="107"/>
      <c r="X527" s="107"/>
      <c r="Y527" s="107"/>
      <c r="Z527" s="107"/>
    </row>
    <row r="528" spans="1:26" ht="13.95" hidden="1" customHeight="1" thickBot="1">
      <c r="A528" s="385"/>
      <c r="B528" s="505"/>
      <c r="C528" s="508"/>
      <c r="D528" s="513"/>
      <c r="E528" s="514"/>
      <c r="F528" s="515"/>
      <c r="G528" s="520"/>
      <c r="H528" s="523"/>
      <c r="I528" s="526"/>
      <c r="J528" s="23" t="s">
        <v>31</v>
      </c>
      <c r="K528" s="231">
        <f t="shared" si="173"/>
        <v>0</v>
      </c>
      <c r="L528" s="232">
        <v>0</v>
      </c>
      <c r="M528" s="233">
        <v>0</v>
      </c>
      <c r="N528" s="244">
        <v>0</v>
      </c>
      <c r="O528" s="331">
        <v>0</v>
      </c>
      <c r="P528" s="331">
        <v>0</v>
      </c>
      <c r="Q528" s="409"/>
      <c r="R528" s="240"/>
      <c r="S528" s="240"/>
      <c r="T528" s="239"/>
      <c r="U528" s="107"/>
      <c r="V528" s="107"/>
      <c r="W528" s="107"/>
      <c r="X528" s="107"/>
      <c r="Y528" s="107"/>
      <c r="Z528" s="107"/>
    </row>
    <row r="529" spans="1:26" ht="13.95" hidden="1" customHeight="1" thickBot="1">
      <c r="A529" s="385"/>
      <c r="B529" s="505"/>
      <c r="C529" s="508"/>
      <c r="D529" s="513"/>
      <c r="E529" s="514"/>
      <c r="F529" s="515"/>
      <c r="G529" s="520"/>
      <c r="H529" s="523"/>
      <c r="I529" s="526"/>
      <c r="J529" s="23" t="s">
        <v>191</v>
      </c>
      <c r="K529" s="231">
        <f>L529+N529</f>
        <v>0</v>
      </c>
      <c r="L529" s="232">
        <v>0</v>
      </c>
      <c r="M529" s="233">
        <v>0</v>
      </c>
      <c r="N529" s="275">
        <v>0</v>
      </c>
      <c r="O529" s="331">
        <v>0</v>
      </c>
      <c r="P529" s="331">
        <v>0</v>
      </c>
      <c r="Q529" s="367"/>
      <c r="R529" s="376"/>
      <c r="S529" s="376"/>
      <c r="T529" s="109"/>
      <c r="U529" s="107"/>
      <c r="V529" s="107"/>
      <c r="W529" s="107"/>
      <c r="X529" s="107"/>
      <c r="Y529" s="107"/>
      <c r="Z529" s="107"/>
    </row>
    <row r="530" spans="1:26" ht="35.4" hidden="1" customHeight="1" thickBot="1">
      <c r="A530" s="385"/>
      <c r="B530" s="505"/>
      <c r="C530" s="508"/>
      <c r="D530" s="513"/>
      <c r="E530" s="514"/>
      <c r="F530" s="515"/>
      <c r="G530" s="520"/>
      <c r="H530" s="523"/>
      <c r="I530" s="526"/>
      <c r="J530" s="10" t="s">
        <v>44</v>
      </c>
      <c r="K530" s="231">
        <f t="shared" si="173"/>
        <v>0</v>
      </c>
      <c r="L530" s="227">
        <v>0</v>
      </c>
      <c r="M530" s="228">
        <v>0</v>
      </c>
      <c r="N530" s="273">
        <v>0</v>
      </c>
      <c r="O530" s="332">
        <v>0</v>
      </c>
      <c r="P530" s="332">
        <v>0</v>
      </c>
      <c r="Q530" s="279"/>
      <c r="R530" s="376"/>
      <c r="S530" s="376"/>
      <c r="T530" s="109"/>
      <c r="U530" s="107"/>
      <c r="V530" s="107"/>
      <c r="W530" s="107"/>
      <c r="X530" s="107"/>
      <c r="Y530" s="107"/>
      <c r="Z530" s="107"/>
    </row>
    <row r="531" spans="1:26" ht="68.400000000000006" hidden="1" customHeight="1" thickBot="1">
      <c r="A531" s="385"/>
      <c r="B531" s="506"/>
      <c r="C531" s="509"/>
      <c r="D531" s="516"/>
      <c r="E531" s="517"/>
      <c r="F531" s="518"/>
      <c r="G531" s="521"/>
      <c r="H531" s="524"/>
      <c r="I531" s="524"/>
      <c r="J531" s="271" t="s">
        <v>10</v>
      </c>
      <c r="K531" s="229">
        <f t="shared" si="173"/>
        <v>0</v>
      </c>
      <c r="L531" s="118">
        <f t="shared" ref="L531:P531" si="174">SUM(L526:L530)</f>
        <v>0</v>
      </c>
      <c r="M531" s="118">
        <f t="shared" si="174"/>
        <v>0</v>
      </c>
      <c r="N531" s="11">
        <f t="shared" si="174"/>
        <v>0</v>
      </c>
      <c r="O531" s="119">
        <f t="shared" si="174"/>
        <v>0</v>
      </c>
      <c r="P531" s="119">
        <f t="shared" si="174"/>
        <v>0</v>
      </c>
      <c r="Q531" s="295"/>
      <c r="R531" s="242"/>
      <c r="S531" s="242"/>
      <c r="T531" s="243"/>
      <c r="U531" s="107"/>
      <c r="V531" s="107"/>
      <c r="W531" s="107"/>
      <c r="X531" s="107"/>
      <c r="Y531" s="107"/>
      <c r="Z531" s="107"/>
    </row>
    <row r="532" spans="1:26" ht="13.95" hidden="1" customHeight="1" thickBot="1">
      <c r="A532" s="385"/>
      <c r="B532" s="66"/>
      <c r="C532" s="488"/>
      <c r="D532" s="489"/>
      <c r="E532" s="489"/>
      <c r="F532" s="489"/>
      <c r="G532" s="490"/>
      <c r="H532" s="490"/>
      <c r="I532" s="490"/>
      <c r="J532" s="491"/>
      <c r="K532" s="179">
        <f>K525*1</f>
        <v>0</v>
      </c>
      <c r="L532" s="179">
        <f t="shared" ref="L532:P532" si="175">L525*1</f>
        <v>0</v>
      </c>
      <c r="M532" s="179">
        <f t="shared" si="175"/>
        <v>0</v>
      </c>
      <c r="N532" s="179">
        <f t="shared" si="175"/>
        <v>0</v>
      </c>
      <c r="O532" s="179">
        <f t="shared" si="175"/>
        <v>0</v>
      </c>
      <c r="P532" s="179">
        <f t="shared" si="175"/>
        <v>0</v>
      </c>
      <c r="Q532" s="67"/>
      <c r="R532" s="97"/>
      <c r="S532" s="97"/>
      <c r="T532" s="106"/>
      <c r="U532" s="107"/>
      <c r="V532" s="107"/>
      <c r="W532" s="107"/>
      <c r="X532" s="107"/>
      <c r="Y532" s="107"/>
      <c r="Z532" s="107"/>
    </row>
    <row r="533" spans="1:26" ht="0.6" hidden="1" customHeight="1" thickBot="1">
      <c r="A533" s="385"/>
      <c r="B533" s="492" t="s">
        <v>45</v>
      </c>
      <c r="C533" s="492"/>
      <c r="D533" s="492"/>
      <c r="E533" s="492"/>
      <c r="F533" s="492"/>
      <c r="G533" s="492"/>
      <c r="H533" s="492"/>
      <c r="I533" s="492"/>
      <c r="J533" s="493"/>
      <c r="K533" s="387">
        <f>K525*1</f>
        <v>0</v>
      </c>
      <c r="L533" s="387">
        <f t="shared" ref="L533:P533" si="176">L525*1</f>
        <v>0</v>
      </c>
      <c r="M533" s="387">
        <f t="shared" si="176"/>
        <v>0</v>
      </c>
      <c r="N533" s="388">
        <f>N525*1</f>
        <v>0</v>
      </c>
      <c r="O533" s="389">
        <f t="shared" si="176"/>
        <v>0</v>
      </c>
      <c r="P533" s="389">
        <f t="shared" si="176"/>
        <v>0</v>
      </c>
      <c r="Q533" s="390"/>
      <c r="R533" s="390"/>
      <c r="S533" s="390"/>
      <c r="T533" s="391"/>
      <c r="U533" s="107"/>
      <c r="V533" s="107"/>
      <c r="W533" s="107"/>
      <c r="X533" s="107"/>
      <c r="Y533" s="107"/>
      <c r="Z533" s="107"/>
    </row>
    <row r="534" spans="1:26" ht="13.8" thickBot="1">
      <c r="A534" s="394"/>
      <c r="B534" s="408"/>
      <c r="C534" s="408"/>
      <c r="D534" s="431"/>
      <c r="E534" s="431"/>
      <c r="F534" s="431"/>
      <c r="G534" s="431"/>
      <c r="H534" s="431"/>
      <c r="I534" s="494" t="s">
        <v>208</v>
      </c>
      <c r="J534" s="494"/>
      <c r="K534" s="343">
        <f>L534+N534</f>
        <v>7192.9699999999993</v>
      </c>
      <c r="L534" s="395">
        <v>1373.6</v>
      </c>
      <c r="M534" s="343">
        <v>9</v>
      </c>
      <c r="N534" s="343">
        <v>5819.37</v>
      </c>
      <c r="O534" s="396"/>
      <c r="P534" s="342"/>
      <c r="Q534" s="368"/>
      <c r="R534" s="368"/>
      <c r="S534" s="368"/>
      <c r="T534" s="369"/>
      <c r="U534" s="107"/>
      <c r="V534" s="107"/>
      <c r="W534" s="107"/>
      <c r="X534" s="107"/>
      <c r="Y534" s="107"/>
      <c r="Z534" s="107"/>
    </row>
    <row r="535" spans="1:26" ht="13.8" thickBot="1">
      <c r="A535" s="386"/>
      <c r="B535" s="392"/>
      <c r="C535" s="392"/>
      <c r="D535" s="393"/>
      <c r="E535" s="393"/>
      <c r="F535" s="393"/>
      <c r="G535" s="393"/>
      <c r="H535" s="393"/>
      <c r="I535" s="393"/>
      <c r="J535" s="393" t="s">
        <v>210</v>
      </c>
      <c r="K535" s="354">
        <f>K536-K534</f>
        <v>23050.1</v>
      </c>
      <c r="L535" s="354">
        <f t="shared" ref="L535:P535" si="177">L536-L534</f>
        <v>1337.1999999999998</v>
      </c>
      <c r="M535" s="354">
        <f t="shared" si="177"/>
        <v>118.7</v>
      </c>
      <c r="N535" s="354">
        <f t="shared" si="177"/>
        <v>21712.9</v>
      </c>
      <c r="O535" s="354">
        <f t="shared" si="177"/>
        <v>15909.93</v>
      </c>
      <c r="P535" s="354">
        <f t="shared" si="177"/>
        <v>10140.349999999999</v>
      </c>
      <c r="Q535" s="340"/>
      <c r="R535" s="340"/>
      <c r="S535" s="340"/>
      <c r="T535" s="341"/>
      <c r="U535" s="107"/>
      <c r="V535" s="107"/>
      <c r="W535" s="107"/>
      <c r="X535" s="107"/>
      <c r="Y535" s="107"/>
      <c r="Z535" s="107"/>
    </row>
    <row r="536" spans="1:26" ht="13.8" thickBot="1">
      <c r="A536" s="397"/>
      <c r="B536" s="495" t="s">
        <v>13</v>
      </c>
      <c r="C536" s="495"/>
      <c r="D536" s="495"/>
      <c r="E536" s="495"/>
      <c r="F536" s="495"/>
      <c r="G536" s="495"/>
      <c r="H536" s="495"/>
      <c r="I536" s="495"/>
      <c r="J536" s="495"/>
      <c r="K536" s="353">
        <f>K69+K246+K514+K532+K351</f>
        <v>30243.07</v>
      </c>
      <c r="L536" s="353">
        <f t="shared" ref="L536:P536" si="178">L69+L246+L514+L532+L351</f>
        <v>2710.7999999999997</v>
      </c>
      <c r="M536" s="353">
        <f t="shared" si="178"/>
        <v>127.7</v>
      </c>
      <c r="N536" s="353">
        <f t="shared" si="178"/>
        <v>27532.27</v>
      </c>
      <c r="O536" s="353">
        <f t="shared" si="178"/>
        <v>15909.93</v>
      </c>
      <c r="P536" s="353">
        <f t="shared" si="178"/>
        <v>10140.349999999999</v>
      </c>
      <c r="Q536" s="496"/>
      <c r="R536" s="496"/>
      <c r="S536" s="496"/>
      <c r="T536" s="497"/>
      <c r="U536" s="107"/>
      <c r="V536" s="107"/>
      <c r="W536" s="107"/>
      <c r="X536" s="107"/>
      <c r="Y536" s="107"/>
      <c r="Z536" s="107"/>
    </row>
    <row r="537" spans="1:26">
      <c r="B537" s="112"/>
      <c r="C537" s="112"/>
      <c r="D537" s="112"/>
      <c r="E537" s="112"/>
      <c r="F537" s="112"/>
      <c r="G537" s="112"/>
      <c r="H537" s="284"/>
      <c r="I537" s="113"/>
      <c r="J537" s="285"/>
      <c r="K537" s="344"/>
      <c r="L537" s="333"/>
      <c r="M537" s="333"/>
      <c r="N537" s="333"/>
      <c r="O537" s="333"/>
      <c r="P537" s="218"/>
      <c r="Q537" s="114"/>
      <c r="R537" s="114"/>
      <c r="S537" s="114"/>
      <c r="T537" s="114"/>
      <c r="U537" s="113"/>
      <c r="V537" s="113"/>
      <c r="W537" s="113"/>
      <c r="X537" s="113"/>
      <c r="Y537" s="113"/>
      <c r="Z537" s="113"/>
    </row>
    <row r="538" spans="1:26">
      <c r="B538" s="112"/>
      <c r="C538" s="112"/>
      <c r="D538" s="112"/>
      <c r="E538" s="112"/>
      <c r="F538" s="112"/>
      <c r="G538" s="112"/>
      <c r="H538" s="284"/>
      <c r="I538" s="113"/>
      <c r="J538" s="285"/>
      <c r="K538" s="286"/>
      <c r="L538" s="218"/>
      <c r="M538" s="218"/>
      <c r="N538" s="218"/>
      <c r="O538" s="286"/>
      <c r="P538" s="218"/>
      <c r="Q538" s="334"/>
      <c r="R538" s="114"/>
      <c r="S538" s="114"/>
      <c r="T538" s="114"/>
      <c r="U538" s="113"/>
      <c r="V538" s="113"/>
      <c r="W538" s="113"/>
      <c r="X538" s="113"/>
      <c r="Y538" s="113"/>
      <c r="Z538" s="113"/>
    </row>
    <row r="539" spans="1:26">
      <c r="B539" s="112"/>
      <c r="C539" s="112"/>
      <c r="D539" s="112"/>
      <c r="E539" s="112"/>
      <c r="F539" s="112"/>
      <c r="G539" s="112"/>
      <c r="H539" s="219"/>
      <c r="I539" s="220"/>
      <c r="J539" s="220" t="s">
        <v>31</v>
      </c>
      <c r="K539" s="221">
        <f>K11+K73+K252+K355+K522</f>
        <v>85.3</v>
      </c>
      <c r="L539" s="221">
        <f>L11+L73+L252+L355+L522</f>
        <v>85.3</v>
      </c>
      <c r="M539" s="221">
        <f>M11+M73+M252+M355+M522</f>
        <v>55.199999999999996</v>
      </c>
      <c r="N539" s="221">
        <f>N11+N73+N252+N355+N522</f>
        <v>0</v>
      </c>
      <c r="O539" s="296"/>
      <c r="P539" s="113"/>
      <c r="Q539" s="334"/>
      <c r="R539" s="114"/>
      <c r="S539" s="114"/>
      <c r="T539" s="114"/>
      <c r="U539" s="113"/>
      <c r="V539" s="113"/>
      <c r="W539" s="113"/>
      <c r="X539" s="113"/>
      <c r="Y539" s="113"/>
      <c r="Z539" s="113"/>
    </row>
    <row r="540" spans="1:26">
      <c r="B540" s="112"/>
      <c r="C540" s="112"/>
      <c r="D540" s="112"/>
      <c r="E540" s="112"/>
      <c r="F540" s="112"/>
      <c r="G540" s="112"/>
      <c r="H540" s="112"/>
      <c r="I540" s="186"/>
      <c r="J540" s="186" t="s">
        <v>58</v>
      </c>
      <c r="K540" s="221">
        <f>K9+K71+K250+K353+K520</f>
        <v>4776.5</v>
      </c>
      <c r="L540" s="221">
        <f>L9+L71+L250+L353+L520</f>
        <v>0</v>
      </c>
      <c r="M540" s="221">
        <f>M9+M71+M250+M353+M520</f>
        <v>0</v>
      </c>
      <c r="N540" s="221">
        <f>N9+N71+N250+N353+N520</f>
        <v>4776.5</v>
      </c>
      <c r="O540" s="335"/>
      <c r="P540" s="113"/>
      <c r="Q540" s="334"/>
      <c r="R540" s="114"/>
      <c r="S540" s="114"/>
      <c r="T540" s="114"/>
      <c r="U540" s="113"/>
      <c r="V540" s="113"/>
      <c r="W540" s="113"/>
      <c r="X540" s="113"/>
      <c r="Y540" s="113"/>
      <c r="Z540" s="113"/>
    </row>
    <row r="541" spans="1:26">
      <c r="B541" s="112"/>
      <c r="C541" s="112"/>
      <c r="D541" s="112"/>
      <c r="E541" s="112"/>
      <c r="F541" s="112"/>
      <c r="G541" s="112"/>
      <c r="H541" s="112"/>
      <c r="I541" s="186"/>
      <c r="J541" s="186" t="s">
        <v>159</v>
      </c>
      <c r="K541" s="221">
        <f>K10+K72+K251+K521+K354</f>
        <v>17015.300000000003</v>
      </c>
      <c r="L541" s="221">
        <f>L10+L72+L251+L521+L354</f>
        <v>1251.9000000000001</v>
      </c>
      <c r="M541" s="221">
        <f>M10+M72+M251+M521+M354</f>
        <v>63.500000000000007</v>
      </c>
      <c r="N541" s="221">
        <f>N10+N72+N251+N521+N354</f>
        <v>15763.4</v>
      </c>
      <c r="O541" s="336"/>
      <c r="P541" s="113"/>
      <c r="Q541" s="334"/>
      <c r="R541" s="287"/>
      <c r="S541" s="114"/>
      <c r="T541" s="114"/>
      <c r="U541" s="113"/>
      <c r="V541" s="113"/>
      <c r="W541" s="113"/>
      <c r="X541" s="113"/>
      <c r="Y541" s="113"/>
      <c r="Z541" s="113"/>
    </row>
    <row r="542" spans="1:26">
      <c r="B542" s="112"/>
      <c r="C542" s="112"/>
      <c r="D542" s="112"/>
      <c r="E542" s="112"/>
      <c r="F542" s="112"/>
      <c r="G542" s="112"/>
      <c r="H542" s="112"/>
      <c r="I542" s="186"/>
      <c r="J542" s="186" t="s">
        <v>44</v>
      </c>
      <c r="K542" s="221">
        <f>K13+K75+K254+K357+K524</f>
        <v>1173</v>
      </c>
      <c r="L542" s="221">
        <f>L13+L75+L254+L357+L524</f>
        <v>0</v>
      </c>
      <c r="M542" s="221">
        <f>M13+M75+M254+M357+M524</f>
        <v>0</v>
      </c>
      <c r="N542" s="221">
        <f>N13+N75+N254+N357+N524</f>
        <v>1173</v>
      </c>
      <c r="O542" s="337"/>
      <c r="P542" s="113"/>
      <c r="Q542" s="334"/>
      <c r="R542" s="114"/>
      <c r="S542" s="114"/>
      <c r="T542" s="114"/>
      <c r="U542" s="113"/>
      <c r="V542" s="113"/>
      <c r="W542" s="113"/>
      <c r="X542" s="113"/>
      <c r="Y542" s="113"/>
      <c r="Z542" s="113"/>
    </row>
    <row r="543" spans="1:26">
      <c r="B543" s="112"/>
      <c r="C543" s="112"/>
      <c r="D543" s="112"/>
      <c r="E543" s="112"/>
      <c r="F543" s="112"/>
      <c r="G543" s="112"/>
      <c r="H543" s="112"/>
      <c r="I543" s="186"/>
      <c r="J543" s="186" t="s">
        <v>191</v>
      </c>
      <c r="K543" s="221">
        <f>K12+K74+K253+K356+K523</f>
        <v>7192.9700000000012</v>
      </c>
      <c r="L543" s="221">
        <f>L12+L74+L253+L356+L523</f>
        <v>1373.6</v>
      </c>
      <c r="M543" s="221">
        <f>M12+M74+M253+M356+M523</f>
        <v>9</v>
      </c>
      <c r="N543" s="221">
        <f>N12+N74+N253+N356+N523</f>
        <v>5819.37</v>
      </c>
      <c r="O543" s="338"/>
      <c r="P543" s="113"/>
      <c r="Q543" s="334"/>
      <c r="R543" s="114"/>
      <c r="S543" s="114"/>
      <c r="T543" s="114"/>
      <c r="U543" s="113"/>
      <c r="V543" s="113"/>
      <c r="W543" s="113"/>
      <c r="X543" s="113"/>
      <c r="Y543" s="113"/>
      <c r="Z543" s="113"/>
    </row>
    <row r="544" spans="1:26">
      <c r="B544" s="112"/>
      <c r="C544" s="112"/>
      <c r="D544" s="112"/>
      <c r="E544" s="112"/>
      <c r="F544" s="112"/>
      <c r="G544" s="112"/>
      <c r="H544" s="112"/>
      <c r="I544" s="186"/>
      <c r="J544" s="186" t="s">
        <v>108</v>
      </c>
      <c r="K544" s="222">
        <f>K358*1</f>
        <v>0</v>
      </c>
      <c r="L544" s="222">
        <f>L358*1</f>
        <v>0</v>
      </c>
      <c r="M544" s="222">
        <f>M358*1</f>
        <v>0</v>
      </c>
      <c r="N544" s="222">
        <f>N358*1</f>
        <v>0</v>
      </c>
      <c r="O544" s="113"/>
      <c r="P544" s="113"/>
      <c r="Q544" s="114"/>
      <c r="R544" s="114"/>
      <c r="S544" s="114"/>
      <c r="T544" s="114"/>
      <c r="U544" s="113"/>
      <c r="V544" s="113"/>
      <c r="W544" s="113"/>
      <c r="X544" s="113"/>
      <c r="Y544" s="113"/>
      <c r="Z544" s="113"/>
    </row>
    <row r="545" spans="2:26">
      <c r="B545" s="112"/>
      <c r="C545" s="112"/>
      <c r="D545" s="112"/>
      <c r="E545" s="112"/>
      <c r="F545" s="112"/>
      <c r="G545" s="112"/>
      <c r="H545" s="112"/>
      <c r="I545" s="186"/>
      <c r="J545" s="186" t="s">
        <v>6</v>
      </c>
      <c r="K545" s="222">
        <f>K539+K540+K541+K542+K543+K544</f>
        <v>30243.070000000003</v>
      </c>
      <c r="L545" s="222">
        <f t="shared" ref="L545:M545" si="179">L539+L540+L541+L542+L543+L544</f>
        <v>2710.8</v>
      </c>
      <c r="M545" s="222">
        <f t="shared" si="179"/>
        <v>127.7</v>
      </c>
      <c r="N545" s="222">
        <f>N539+N540+N541+N542+N543+N544</f>
        <v>27532.27</v>
      </c>
      <c r="O545" s="185"/>
      <c r="P545" s="9"/>
      <c r="Q545" s="349"/>
      <c r="R545" s="114"/>
      <c r="S545" s="114"/>
      <c r="T545" s="114"/>
      <c r="U545" s="113"/>
      <c r="V545" s="113"/>
      <c r="W545" s="113"/>
      <c r="X545" s="113"/>
      <c r="Y545" s="113"/>
      <c r="Z545" s="113"/>
    </row>
    <row r="546" spans="2:26" s="111" customFormat="1">
      <c r="B546" s="112"/>
      <c r="C546" s="112"/>
      <c r="D546" s="112"/>
      <c r="E546" s="112"/>
      <c r="F546" s="112"/>
      <c r="G546" s="112"/>
      <c r="H546" s="112"/>
      <c r="I546" s="186"/>
      <c r="J546" s="186"/>
      <c r="K546" s="222"/>
      <c r="L546" s="222"/>
      <c r="M546" s="222"/>
      <c r="N546" s="222"/>
      <c r="O546" s="185"/>
      <c r="P546" s="9"/>
      <c r="Q546" s="349"/>
      <c r="R546" s="114"/>
      <c r="S546" s="114"/>
      <c r="T546" s="114"/>
      <c r="U546" s="113"/>
      <c r="V546" s="113"/>
      <c r="W546" s="113"/>
      <c r="X546" s="113"/>
      <c r="Y546" s="113"/>
      <c r="Z546" s="113"/>
    </row>
    <row r="547" spans="2:26" s="111" customFormat="1">
      <c r="B547" s="112"/>
      <c r="C547" s="112"/>
      <c r="D547" s="112"/>
      <c r="E547" s="112"/>
      <c r="F547" s="112"/>
      <c r="G547" s="112"/>
      <c r="H547" s="112"/>
      <c r="I547" s="186"/>
      <c r="J547" s="186"/>
      <c r="K547" s="222"/>
      <c r="L547" s="222"/>
      <c r="M547" s="222"/>
      <c r="N547" s="222"/>
      <c r="O547" s="185"/>
      <c r="P547" s="9"/>
      <c r="Q547" s="349"/>
      <c r="R547" s="114"/>
      <c r="S547" s="114"/>
      <c r="T547" s="114"/>
      <c r="U547" s="113"/>
      <c r="V547" s="113"/>
      <c r="W547" s="113"/>
      <c r="X547" s="113"/>
      <c r="Y547" s="113"/>
      <c r="Z547" s="113"/>
    </row>
    <row r="548" spans="2:26" s="111" customFormat="1">
      <c r="B548" s="112"/>
      <c r="C548" s="112"/>
      <c r="D548" s="112"/>
      <c r="E548" s="112"/>
      <c r="F548" s="112"/>
      <c r="G548" s="112"/>
      <c r="H548" s="112"/>
      <c r="I548" s="186"/>
      <c r="J548" s="186"/>
      <c r="K548" s="222"/>
      <c r="L548" s="222"/>
      <c r="M548" s="222"/>
      <c r="N548" s="222"/>
      <c r="O548" s="185"/>
      <c r="P548" s="9"/>
      <c r="Q548" s="349"/>
      <c r="R548" s="114"/>
      <c r="S548" s="114"/>
      <c r="T548" s="114"/>
      <c r="U548" s="113"/>
      <c r="V548" s="113"/>
      <c r="W548" s="113"/>
      <c r="X548" s="113"/>
      <c r="Y548" s="113"/>
      <c r="Z548" s="113"/>
    </row>
    <row r="549" spans="2:26" s="111" customFormat="1">
      <c r="B549" s="112"/>
      <c r="C549" s="112"/>
      <c r="D549" s="112"/>
      <c r="E549" s="112"/>
      <c r="F549" s="112"/>
      <c r="G549" s="112"/>
      <c r="H549" s="112"/>
      <c r="I549" s="186"/>
      <c r="J549" s="186"/>
      <c r="K549" s="222"/>
      <c r="L549" s="222"/>
      <c r="M549" s="222"/>
      <c r="N549" s="222"/>
      <c r="O549" s="185"/>
      <c r="P549" s="9"/>
      <c r="Q549" s="349"/>
      <c r="R549" s="114"/>
      <c r="S549" s="114"/>
      <c r="T549" s="114"/>
      <c r="U549" s="113"/>
      <c r="V549" s="113"/>
      <c r="W549" s="113"/>
      <c r="X549" s="113"/>
      <c r="Y549" s="113"/>
      <c r="Z549" s="113"/>
    </row>
    <row r="550" spans="2:26" s="111" customFormat="1">
      <c r="B550" s="112"/>
      <c r="C550" s="112"/>
      <c r="D550" s="112"/>
      <c r="E550" s="112"/>
      <c r="F550" s="112"/>
      <c r="G550" s="112"/>
      <c r="H550" s="112"/>
      <c r="I550" s="186"/>
      <c r="J550" s="186"/>
      <c r="K550" s="222"/>
      <c r="L550" s="222"/>
      <c r="M550" s="222"/>
      <c r="N550" s="222"/>
      <c r="O550" s="185"/>
      <c r="P550" s="9"/>
      <c r="Q550" s="349"/>
      <c r="R550" s="114"/>
      <c r="S550" s="114"/>
      <c r="T550" s="114"/>
      <c r="U550" s="113"/>
      <c r="V550" s="113"/>
      <c r="W550" s="113"/>
      <c r="X550" s="113"/>
      <c r="Y550" s="113"/>
      <c r="Z550" s="113"/>
    </row>
    <row r="551" spans="2:26" ht="13.8" thickBot="1">
      <c r="B551" s="112"/>
      <c r="C551" s="112"/>
      <c r="D551" s="112"/>
      <c r="E551" s="112"/>
      <c r="F551" s="112"/>
      <c r="G551" s="111"/>
      <c r="H551" s="112"/>
      <c r="I551" s="113"/>
      <c r="J551" s="113"/>
      <c r="K551" s="366" t="s">
        <v>14</v>
      </c>
      <c r="L551" s="222"/>
      <c r="M551" s="222"/>
      <c r="N551" s="222"/>
      <c r="O551" s="113"/>
      <c r="P551" s="113"/>
      <c r="Q551" s="114"/>
      <c r="R551" s="114"/>
      <c r="S551" s="114"/>
      <c r="T551" s="114"/>
      <c r="U551" s="113"/>
      <c r="V551" s="113"/>
      <c r="W551" s="113"/>
      <c r="X551" s="113"/>
      <c r="Y551" s="113"/>
      <c r="Z551" s="113"/>
    </row>
    <row r="552" spans="2:26" ht="26.4" customHeight="1" thickBot="1">
      <c r="B552" s="113"/>
      <c r="C552" s="498" t="s">
        <v>15</v>
      </c>
      <c r="D552" s="499"/>
      <c r="E552" s="499"/>
      <c r="F552" s="499"/>
      <c r="G552" s="499"/>
      <c r="H552" s="499"/>
      <c r="I552" s="499"/>
      <c r="J552" s="500"/>
      <c r="K552" s="501" t="s">
        <v>187</v>
      </c>
      <c r="L552" s="502"/>
      <c r="M552" s="502"/>
      <c r="N552" s="503"/>
      <c r="O552" s="113"/>
      <c r="P552" s="113"/>
      <c r="Q552" s="113"/>
      <c r="R552" s="102"/>
      <c r="S552" s="113"/>
      <c r="T552" s="113"/>
      <c r="U552" s="113"/>
      <c r="V552" s="113"/>
      <c r="W552" s="113"/>
      <c r="X552" s="113"/>
      <c r="Y552" s="113"/>
      <c r="Z552" s="113"/>
    </row>
    <row r="553" spans="2:26" ht="13.95" customHeight="1" thickBot="1">
      <c r="B553" s="113"/>
      <c r="C553" s="479" t="s">
        <v>16</v>
      </c>
      <c r="D553" s="480"/>
      <c r="E553" s="480"/>
      <c r="F553" s="480"/>
      <c r="G553" s="480"/>
      <c r="H553" s="480"/>
      <c r="I553" s="480"/>
      <c r="J553" s="481"/>
      <c r="K553" s="470">
        <f>K554+K555+K556+K559+K557+K558+K560</f>
        <v>30243.07</v>
      </c>
      <c r="L553" s="471"/>
      <c r="M553" s="471"/>
      <c r="N553" s="472"/>
      <c r="O553" s="415"/>
      <c r="P553" s="9"/>
      <c r="Q553" s="183"/>
      <c r="R553" s="102"/>
      <c r="S553" s="113"/>
      <c r="T553" s="113"/>
      <c r="U553" s="113"/>
      <c r="V553" s="113"/>
      <c r="W553" s="113"/>
      <c r="X553" s="113"/>
      <c r="Y553" s="113"/>
      <c r="Z553" s="113"/>
    </row>
    <row r="554" spans="2:26" ht="13.2" customHeight="1">
      <c r="B554" s="113"/>
      <c r="C554" s="482" t="s">
        <v>46</v>
      </c>
      <c r="D554" s="483"/>
      <c r="E554" s="483"/>
      <c r="F554" s="483"/>
      <c r="G554" s="483"/>
      <c r="H554" s="483"/>
      <c r="I554" s="483"/>
      <c r="J554" s="484"/>
      <c r="K554" s="485">
        <v>85.3</v>
      </c>
      <c r="L554" s="486"/>
      <c r="M554" s="486"/>
      <c r="N554" s="487"/>
      <c r="O554" s="113"/>
      <c r="P554" s="350"/>
      <c r="Q554" s="113"/>
      <c r="R554" s="102"/>
      <c r="S554" s="113"/>
      <c r="T554" s="113"/>
      <c r="U554" s="113"/>
      <c r="V554" s="113"/>
      <c r="W554" s="113"/>
      <c r="X554" s="113"/>
      <c r="Y554" s="113"/>
      <c r="Z554" s="113"/>
    </row>
    <row r="555" spans="2:26" ht="13.2" customHeight="1">
      <c r="B555" s="113"/>
      <c r="C555" s="473" t="s">
        <v>135</v>
      </c>
      <c r="D555" s="474"/>
      <c r="E555" s="474"/>
      <c r="F555" s="474"/>
      <c r="G555" s="474"/>
      <c r="H555" s="474"/>
      <c r="I555" s="474"/>
      <c r="J555" s="475"/>
      <c r="K555" s="465"/>
      <c r="L555" s="454"/>
      <c r="M555" s="454"/>
      <c r="N555" s="455"/>
      <c r="O555" s="113"/>
      <c r="P555" s="350"/>
      <c r="Q555" s="113"/>
      <c r="R555" s="102"/>
      <c r="S555" s="113"/>
      <c r="T555" s="113"/>
      <c r="U555" s="113"/>
      <c r="V555" s="113"/>
      <c r="W555" s="113"/>
      <c r="X555" s="113"/>
      <c r="Y555" s="113"/>
      <c r="Z555" s="113"/>
    </row>
    <row r="556" spans="2:26" ht="13.2" customHeight="1">
      <c r="B556" s="113"/>
      <c r="C556" s="473" t="s">
        <v>52</v>
      </c>
      <c r="D556" s="474"/>
      <c r="E556" s="474"/>
      <c r="F556" s="474"/>
      <c r="G556" s="474"/>
      <c r="H556" s="474"/>
      <c r="I556" s="474"/>
      <c r="J556" s="475"/>
      <c r="K556" s="465">
        <v>0</v>
      </c>
      <c r="L556" s="454"/>
      <c r="M556" s="454"/>
      <c r="N556" s="455"/>
      <c r="O556" s="113"/>
      <c r="P556" s="350"/>
      <c r="Q556" s="113"/>
      <c r="R556" s="102"/>
      <c r="S556" s="113"/>
      <c r="T556" s="113"/>
      <c r="U556" s="113"/>
      <c r="V556" s="113"/>
      <c r="W556" s="113"/>
      <c r="X556" s="113"/>
      <c r="Y556" s="113"/>
      <c r="Z556" s="113"/>
    </row>
    <row r="557" spans="2:26" ht="13.2" customHeight="1">
      <c r="B557" s="113"/>
      <c r="C557" s="473" t="s">
        <v>223</v>
      </c>
      <c r="D557" s="474"/>
      <c r="E557" s="474"/>
      <c r="F557" s="474"/>
      <c r="G557" s="474"/>
      <c r="H557" s="474"/>
      <c r="I557" s="474"/>
      <c r="J557" s="475"/>
      <c r="K557" s="476">
        <v>1173</v>
      </c>
      <c r="L557" s="477"/>
      <c r="M557" s="477"/>
      <c r="N557" s="478"/>
      <c r="O557" s="113"/>
      <c r="P557" s="350"/>
      <c r="Q557" s="113"/>
      <c r="R557" s="102"/>
      <c r="S557" s="113"/>
      <c r="T557" s="113"/>
      <c r="U557" s="113"/>
      <c r="V557" s="113"/>
      <c r="W557" s="113"/>
      <c r="X557" s="113"/>
      <c r="Y557" s="113"/>
      <c r="Z557" s="113"/>
    </row>
    <row r="558" spans="2:26" ht="13.2" customHeight="1">
      <c r="B558" s="113"/>
      <c r="C558" s="473" t="s">
        <v>47</v>
      </c>
      <c r="D558" s="474"/>
      <c r="E558" s="474"/>
      <c r="F558" s="474"/>
      <c r="G558" s="474"/>
      <c r="H558" s="474"/>
      <c r="I558" s="474"/>
      <c r="J558" s="475"/>
      <c r="K558" s="465">
        <v>4776.5</v>
      </c>
      <c r="L558" s="454"/>
      <c r="M558" s="454"/>
      <c r="N558" s="455"/>
      <c r="O558" s="9"/>
      <c r="P558" s="350"/>
      <c r="Q558" s="113"/>
      <c r="R558" s="102"/>
      <c r="S558" s="113"/>
      <c r="T558" s="113"/>
      <c r="U558" s="113"/>
      <c r="V558" s="113"/>
      <c r="W558" s="113"/>
      <c r="X558" s="113"/>
      <c r="Y558" s="113"/>
      <c r="Z558" s="113"/>
    </row>
    <row r="559" spans="2:26" ht="13.2" customHeight="1">
      <c r="B559" s="113"/>
      <c r="C559" s="462" t="s">
        <v>48</v>
      </c>
      <c r="D559" s="463"/>
      <c r="E559" s="463"/>
      <c r="F559" s="463"/>
      <c r="G559" s="463"/>
      <c r="H559" s="463"/>
      <c r="I559" s="463"/>
      <c r="J559" s="464"/>
      <c r="K559" s="465">
        <v>17015.3</v>
      </c>
      <c r="L559" s="454"/>
      <c r="M559" s="454"/>
      <c r="N559" s="455"/>
      <c r="O559" s="339"/>
      <c r="P559" s="351"/>
      <c r="Q559" s="9"/>
      <c r="R559" s="102"/>
      <c r="S559" s="113"/>
      <c r="T559" s="113"/>
      <c r="U559" s="113"/>
      <c r="V559" s="113"/>
      <c r="W559" s="113"/>
      <c r="X559" s="113"/>
      <c r="Y559" s="113"/>
      <c r="Z559" s="113"/>
    </row>
    <row r="560" spans="2:26" ht="13.95" customHeight="1" thickBot="1">
      <c r="B560" s="113"/>
      <c r="C560" s="462" t="s">
        <v>197</v>
      </c>
      <c r="D560" s="463"/>
      <c r="E560" s="463"/>
      <c r="F560" s="463"/>
      <c r="G560" s="463"/>
      <c r="H560" s="463"/>
      <c r="I560" s="463"/>
      <c r="J560" s="464"/>
      <c r="K560" s="465">
        <v>7192.97</v>
      </c>
      <c r="L560" s="454"/>
      <c r="M560" s="454"/>
      <c r="N560" s="455"/>
      <c r="O560" s="9"/>
      <c r="P560" s="352"/>
      <c r="Q560" s="9"/>
      <c r="R560" s="102"/>
      <c r="S560" s="113"/>
      <c r="T560" s="113"/>
      <c r="U560" s="113"/>
      <c r="V560" s="113"/>
      <c r="W560" s="113"/>
      <c r="X560" s="113"/>
      <c r="Y560" s="113"/>
      <c r="Z560" s="113"/>
    </row>
    <row r="561" spans="2:26" ht="13.95" customHeight="1" thickBot="1">
      <c r="B561" s="113"/>
      <c r="C561" s="466" t="s">
        <v>17</v>
      </c>
      <c r="D561" s="467"/>
      <c r="E561" s="467"/>
      <c r="F561" s="467"/>
      <c r="G561" s="468"/>
      <c r="H561" s="468"/>
      <c r="I561" s="468"/>
      <c r="J561" s="469"/>
      <c r="K561" s="470">
        <f>SUM(K562:N562)</f>
        <v>0</v>
      </c>
      <c r="L561" s="471"/>
      <c r="M561" s="471"/>
      <c r="N561" s="472"/>
      <c r="O561" s="113"/>
      <c r="P561" s="113"/>
      <c r="Q561" s="113"/>
      <c r="R561" s="102"/>
      <c r="S561" s="113"/>
      <c r="T561" s="113"/>
      <c r="U561" s="113"/>
      <c r="V561" s="113"/>
      <c r="W561" s="113"/>
      <c r="X561" s="113"/>
      <c r="Y561" s="113"/>
      <c r="Z561" s="113"/>
    </row>
    <row r="562" spans="2:26" ht="13.95" customHeight="1" thickBot="1">
      <c r="B562" s="113"/>
      <c r="C562" s="450" t="s">
        <v>49</v>
      </c>
      <c r="D562" s="451"/>
      <c r="E562" s="451"/>
      <c r="F562" s="451"/>
      <c r="G562" s="452"/>
      <c r="H562" s="452"/>
      <c r="I562" s="452"/>
      <c r="J562" s="453"/>
      <c r="K562" s="454"/>
      <c r="L562" s="454"/>
      <c r="M562" s="454"/>
      <c r="N562" s="455"/>
      <c r="O562" s="186"/>
      <c r="P562" s="113"/>
      <c r="Q562" s="113"/>
      <c r="R562" s="102"/>
      <c r="S562" s="113"/>
      <c r="T562" s="113"/>
      <c r="U562" s="113"/>
      <c r="V562" s="113"/>
      <c r="W562" s="113"/>
      <c r="X562" s="113"/>
      <c r="Y562" s="113"/>
      <c r="Z562" s="113"/>
    </row>
    <row r="563" spans="2:26" ht="13.95" customHeight="1" thickBot="1">
      <c r="B563" s="113"/>
      <c r="C563" s="456" t="s">
        <v>18</v>
      </c>
      <c r="D563" s="457"/>
      <c r="E563" s="457"/>
      <c r="F563" s="457"/>
      <c r="G563" s="458"/>
      <c r="H563" s="458"/>
      <c r="I563" s="458"/>
      <c r="J563" s="459"/>
      <c r="K563" s="460">
        <f>K561+K553</f>
        <v>30243.07</v>
      </c>
      <c r="L563" s="460"/>
      <c r="M563" s="460"/>
      <c r="N563" s="461"/>
      <c r="O563" s="415"/>
      <c r="P563" s="113"/>
      <c r="Q563" s="113"/>
      <c r="R563" s="102"/>
      <c r="S563" s="113"/>
      <c r="T563" s="113"/>
      <c r="U563" s="113"/>
      <c r="V563" s="113"/>
      <c r="W563" s="113"/>
      <c r="X563" s="113"/>
      <c r="Y563" s="113"/>
      <c r="Z563" s="113"/>
    </row>
  </sheetData>
  <mergeCells count="616">
    <mergeCell ref="A508:A513"/>
    <mergeCell ref="D250:F255"/>
    <mergeCell ref="C286:C291"/>
    <mergeCell ref="A372:A377"/>
    <mergeCell ref="A378:A383"/>
    <mergeCell ref="A384:A389"/>
    <mergeCell ref="A400:A405"/>
    <mergeCell ref="A406:A411"/>
    <mergeCell ref="A464:A469"/>
    <mergeCell ref="A496:A501"/>
    <mergeCell ref="A502:A507"/>
    <mergeCell ref="A292:A297"/>
    <mergeCell ref="A311:A316"/>
    <mergeCell ref="A317:A322"/>
    <mergeCell ref="A333:A338"/>
    <mergeCell ref="A339:A344"/>
    <mergeCell ref="A345:A350"/>
    <mergeCell ref="A353:A359"/>
    <mergeCell ref="A360:A365"/>
    <mergeCell ref="A366:A371"/>
    <mergeCell ref="A250:A255"/>
    <mergeCell ref="A256:A261"/>
    <mergeCell ref="A262:A267"/>
    <mergeCell ref="A268:A273"/>
    <mergeCell ref="A274:A279"/>
    <mergeCell ref="A280:A285"/>
    <mergeCell ref="A286:A291"/>
    <mergeCell ref="A161:A166"/>
    <mergeCell ref="A77:A82"/>
    <mergeCell ref="A83:A88"/>
    <mergeCell ref="A89:A94"/>
    <mergeCell ref="A95:A100"/>
    <mergeCell ref="A101:A106"/>
    <mergeCell ref="A107:A112"/>
    <mergeCell ref="A113:A118"/>
    <mergeCell ref="A4:A6"/>
    <mergeCell ref="A9:A14"/>
    <mergeCell ref="A15:A20"/>
    <mergeCell ref="A21:A26"/>
    <mergeCell ref="A27:A32"/>
    <mergeCell ref="A33:A38"/>
    <mergeCell ref="A51:A56"/>
    <mergeCell ref="A57:A62"/>
    <mergeCell ref="A71:A76"/>
    <mergeCell ref="B240:B245"/>
    <mergeCell ref="C240:C245"/>
    <mergeCell ref="D240:F245"/>
    <mergeCell ref="G240:G245"/>
    <mergeCell ref="H240:H245"/>
    <mergeCell ref="I240:I245"/>
    <mergeCell ref="Q240:Q241"/>
    <mergeCell ref="P4:P6"/>
    <mergeCell ref="Q4:T4"/>
    <mergeCell ref="K5:K6"/>
    <mergeCell ref="L5:M5"/>
    <mergeCell ref="N5:N6"/>
    <mergeCell ref="Q5:Q6"/>
    <mergeCell ref="R5:T5"/>
    <mergeCell ref="B15:B20"/>
    <mergeCell ref="C4:C6"/>
    <mergeCell ref="G4:G6"/>
    <mergeCell ref="H4:H6"/>
    <mergeCell ref="I4:I6"/>
    <mergeCell ref="J4:J6"/>
    <mergeCell ref="K4:N4"/>
    <mergeCell ref="O4:O6"/>
    <mergeCell ref="B27:B32"/>
    <mergeCell ref="C27:C32"/>
    <mergeCell ref="Q27:Q28"/>
    <mergeCell ref="Q22:Q23"/>
    <mergeCell ref="Q34:Q35"/>
    <mergeCell ref="C63:C68"/>
    <mergeCell ref="Q1:T1"/>
    <mergeCell ref="G3:Z3"/>
    <mergeCell ref="C15:C20"/>
    <mergeCell ref="D15:F20"/>
    <mergeCell ref="G15:G20"/>
    <mergeCell ref="H15:H20"/>
    <mergeCell ref="I15:I20"/>
    <mergeCell ref="B7:T7"/>
    <mergeCell ref="C8:T8"/>
    <mergeCell ref="B9:B14"/>
    <mergeCell ref="C9:C14"/>
    <mergeCell ref="D9:F14"/>
    <mergeCell ref="G9:G14"/>
    <mergeCell ref="H9:H14"/>
    <mergeCell ref="I9:I14"/>
    <mergeCell ref="B4:B6"/>
    <mergeCell ref="D27:F32"/>
    <mergeCell ref="G27:G32"/>
    <mergeCell ref="H27:H32"/>
    <mergeCell ref="I27:I32"/>
    <mergeCell ref="B21:B26"/>
    <mergeCell ref="C21:C26"/>
    <mergeCell ref="D21:F26"/>
    <mergeCell ref="G21:G26"/>
    <mergeCell ref="H21:H26"/>
    <mergeCell ref="I21:I26"/>
    <mergeCell ref="B39:B44"/>
    <mergeCell ref="C39:C44"/>
    <mergeCell ref="D39:F44"/>
    <mergeCell ref="G39:G44"/>
    <mergeCell ref="H39:H44"/>
    <mergeCell ref="I39:I44"/>
    <mergeCell ref="Q39:Q40"/>
    <mergeCell ref="B33:B38"/>
    <mergeCell ref="C33:C38"/>
    <mergeCell ref="D33:F38"/>
    <mergeCell ref="G33:G38"/>
    <mergeCell ref="H33:H38"/>
    <mergeCell ref="I33:I38"/>
    <mergeCell ref="B51:B56"/>
    <mergeCell ref="C51:C56"/>
    <mergeCell ref="D51:F56"/>
    <mergeCell ref="G51:G56"/>
    <mergeCell ref="H51:H56"/>
    <mergeCell ref="I51:I56"/>
    <mergeCell ref="B45:B50"/>
    <mergeCell ref="C45:C50"/>
    <mergeCell ref="D45:F50"/>
    <mergeCell ref="G45:G50"/>
    <mergeCell ref="H45:H50"/>
    <mergeCell ref="I45:I50"/>
    <mergeCell ref="D63:F68"/>
    <mergeCell ref="G63:G68"/>
    <mergeCell ref="H63:H68"/>
    <mergeCell ref="I63:I68"/>
    <mergeCell ref="C69:J69"/>
    <mergeCell ref="B57:B62"/>
    <mergeCell ref="C57:C62"/>
    <mergeCell ref="D57:F62"/>
    <mergeCell ref="G57:G62"/>
    <mergeCell ref="H57:H62"/>
    <mergeCell ref="I57:I62"/>
    <mergeCell ref="B77:B82"/>
    <mergeCell ref="C77:C82"/>
    <mergeCell ref="D77:F82"/>
    <mergeCell ref="G77:G82"/>
    <mergeCell ref="H77:H82"/>
    <mergeCell ref="I77:I82"/>
    <mergeCell ref="C70:T70"/>
    <mergeCell ref="B71:B76"/>
    <mergeCell ref="C71:C76"/>
    <mergeCell ref="D71:F76"/>
    <mergeCell ref="G71:G76"/>
    <mergeCell ref="H71:H76"/>
    <mergeCell ref="I71:I76"/>
    <mergeCell ref="Q83:Q84"/>
    <mergeCell ref="B89:B94"/>
    <mergeCell ref="C89:C94"/>
    <mergeCell ref="D89:F94"/>
    <mergeCell ref="G89:G94"/>
    <mergeCell ref="H89:H94"/>
    <mergeCell ref="I89:I94"/>
    <mergeCell ref="B83:B88"/>
    <mergeCell ref="C83:C88"/>
    <mergeCell ref="D83:F88"/>
    <mergeCell ref="G83:G88"/>
    <mergeCell ref="H83:H88"/>
    <mergeCell ref="I83:I88"/>
    <mergeCell ref="B101:B106"/>
    <mergeCell ref="C101:C106"/>
    <mergeCell ref="D101:F106"/>
    <mergeCell ref="G101:G106"/>
    <mergeCell ref="H101:H106"/>
    <mergeCell ref="I101:I106"/>
    <mergeCell ref="B95:B100"/>
    <mergeCell ref="C95:C100"/>
    <mergeCell ref="D95:F100"/>
    <mergeCell ref="G95:G100"/>
    <mergeCell ref="H95:H100"/>
    <mergeCell ref="I95:I100"/>
    <mergeCell ref="B113:B118"/>
    <mergeCell ref="C113:C118"/>
    <mergeCell ref="D113:F118"/>
    <mergeCell ref="G113:G118"/>
    <mergeCell ref="H113:H118"/>
    <mergeCell ref="I113:I118"/>
    <mergeCell ref="B107:B112"/>
    <mergeCell ref="C107:C112"/>
    <mergeCell ref="D107:F112"/>
    <mergeCell ref="G107:G112"/>
    <mergeCell ref="H107:H112"/>
    <mergeCell ref="I107:I112"/>
    <mergeCell ref="I123:I128"/>
    <mergeCell ref="B129:B132"/>
    <mergeCell ref="C129:C132"/>
    <mergeCell ref="G129:G132"/>
    <mergeCell ref="H129:H132"/>
    <mergeCell ref="I129:I132"/>
    <mergeCell ref="B119:B122"/>
    <mergeCell ref="C119:C122"/>
    <mergeCell ref="G119:G122"/>
    <mergeCell ref="H119:H122"/>
    <mergeCell ref="I119:I122"/>
    <mergeCell ref="B123:B128"/>
    <mergeCell ref="C123:C128"/>
    <mergeCell ref="D123:F128"/>
    <mergeCell ref="G123:G128"/>
    <mergeCell ref="H123:H128"/>
    <mergeCell ref="D119:F122"/>
    <mergeCell ref="D129:F132"/>
    <mergeCell ref="B139:B144"/>
    <mergeCell ref="C139:C144"/>
    <mergeCell ref="D139:F144"/>
    <mergeCell ref="G139:G144"/>
    <mergeCell ref="H139:H144"/>
    <mergeCell ref="I139:I144"/>
    <mergeCell ref="B133:B138"/>
    <mergeCell ref="C133:C138"/>
    <mergeCell ref="D133:F138"/>
    <mergeCell ref="G133:G138"/>
    <mergeCell ref="H133:H138"/>
    <mergeCell ref="I133:I138"/>
    <mergeCell ref="B157:B162"/>
    <mergeCell ref="C157:C162"/>
    <mergeCell ref="D157:F162"/>
    <mergeCell ref="G157:G162"/>
    <mergeCell ref="H157:H162"/>
    <mergeCell ref="I157:I162"/>
    <mergeCell ref="D145:F150"/>
    <mergeCell ref="G145:G150"/>
    <mergeCell ref="H145:H150"/>
    <mergeCell ref="I145:I150"/>
    <mergeCell ref="B151:B156"/>
    <mergeCell ref="C151:C156"/>
    <mergeCell ref="D151:F156"/>
    <mergeCell ref="G151:G156"/>
    <mergeCell ref="H151:H156"/>
    <mergeCell ref="I151:I156"/>
    <mergeCell ref="I168:I173"/>
    <mergeCell ref="B174:B179"/>
    <mergeCell ref="C174:C179"/>
    <mergeCell ref="D174:F179"/>
    <mergeCell ref="G174:G179"/>
    <mergeCell ref="H174:H179"/>
    <mergeCell ref="I174:I179"/>
    <mergeCell ref="B163:B167"/>
    <mergeCell ref="C163:C167"/>
    <mergeCell ref="G163:G167"/>
    <mergeCell ref="H163:H167"/>
    <mergeCell ref="I163:I167"/>
    <mergeCell ref="B168:B173"/>
    <mergeCell ref="C168:C173"/>
    <mergeCell ref="D168:F173"/>
    <mergeCell ref="G168:G173"/>
    <mergeCell ref="H168:H173"/>
    <mergeCell ref="B186:B191"/>
    <mergeCell ref="C186:C191"/>
    <mergeCell ref="D186:F191"/>
    <mergeCell ref="G186:G191"/>
    <mergeCell ref="H186:H191"/>
    <mergeCell ref="I186:I191"/>
    <mergeCell ref="B180:B185"/>
    <mergeCell ref="C180:C185"/>
    <mergeCell ref="D180:F185"/>
    <mergeCell ref="G180:G185"/>
    <mergeCell ref="H180:H185"/>
    <mergeCell ref="I180:I185"/>
    <mergeCell ref="B198:B203"/>
    <mergeCell ref="C198:C203"/>
    <mergeCell ref="D198:F203"/>
    <mergeCell ref="G198:G203"/>
    <mergeCell ref="H198:H203"/>
    <mergeCell ref="I198:I203"/>
    <mergeCell ref="B192:B197"/>
    <mergeCell ref="C192:C197"/>
    <mergeCell ref="D192:F197"/>
    <mergeCell ref="G192:G197"/>
    <mergeCell ref="H192:H197"/>
    <mergeCell ref="I192:I197"/>
    <mergeCell ref="D204:F209"/>
    <mergeCell ref="G204:G209"/>
    <mergeCell ref="H204:H209"/>
    <mergeCell ref="I204:I209"/>
    <mergeCell ref="B210:B215"/>
    <mergeCell ref="C210:C215"/>
    <mergeCell ref="D210:F215"/>
    <mergeCell ref="G210:G215"/>
    <mergeCell ref="H210:H215"/>
    <mergeCell ref="I210:I215"/>
    <mergeCell ref="D216:F221"/>
    <mergeCell ref="G216:G221"/>
    <mergeCell ref="H216:H221"/>
    <mergeCell ref="I216:I221"/>
    <mergeCell ref="B222:B227"/>
    <mergeCell ref="C222:C227"/>
    <mergeCell ref="D222:F227"/>
    <mergeCell ref="G222:G227"/>
    <mergeCell ref="H222:H227"/>
    <mergeCell ref="I222:I227"/>
    <mergeCell ref="B234:B239"/>
    <mergeCell ref="C234:C239"/>
    <mergeCell ref="D234:F239"/>
    <mergeCell ref="G234:G239"/>
    <mergeCell ref="H234:H239"/>
    <mergeCell ref="I234:I239"/>
    <mergeCell ref="B228:B233"/>
    <mergeCell ref="C228:C233"/>
    <mergeCell ref="D228:F233"/>
    <mergeCell ref="G228:G233"/>
    <mergeCell ref="H228:H233"/>
    <mergeCell ref="I228:I233"/>
    <mergeCell ref="C246:J246"/>
    <mergeCell ref="B247:J247"/>
    <mergeCell ref="B248:T248"/>
    <mergeCell ref="C249:T249"/>
    <mergeCell ref="B250:B255"/>
    <mergeCell ref="C250:C255"/>
    <mergeCell ref="G250:G255"/>
    <mergeCell ref="H250:H255"/>
    <mergeCell ref="I250:I255"/>
    <mergeCell ref="B256:B261"/>
    <mergeCell ref="C256:C261"/>
    <mergeCell ref="G256:G261"/>
    <mergeCell ref="H256:H261"/>
    <mergeCell ref="I256:I261"/>
    <mergeCell ref="B262:B267"/>
    <mergeCell ref="C262:C267"/>
    <mergeCell ref="G262:G267"/>
    <mergeCell ref="H262:H267"/>
    <mergeCell ref="I262:I267"/>
    <mergeCell ref="D262:F267"/>
    <mergeCell ref="B280:B285"/>
    <mergeCell ref="C280:C285"/>
    <mergeCell ref="G280:G285"/>
    <mergeCell ref="H280:H285"/>
    <mergeCell ref="I280:I285"/>
    <mergeCell ref="G286:G291"/>
    <mergeCell ref="H286:H291"/>
    <mergeCell ref="B268:B273"/>
    <mergeCell ref="C268:C273"/>
    <mergeCell ref="G268:G273"/>
    <mergeCell ref="H268:H273"/>
    <mergeCell ref="I268:I273"/>
    <mergeCell ref="B274:B279"/>
    <mergeCell ref="C274:C279"/>
    <mergeCell ref="G274:G279"/>
    <mergeCell ref="H274:H279"/>
    <mergeCell ref="I274:I279"/>
    <mergeCell ref="D268:F273"/>
    <mergeCell ref="D286:F291"/>
    <mergeCell ref="D280:F285"/>
    <mergeCell ref="D274:F279"/>
    <mergeCell ref="B292:B295"/>
    <mergeCell ref="C292:C295"/>
    <mergeCell ref="G292:G295"/>
    <mergeCell ref="H292:H295"/>
    <mergeCell ref="I292:I295"/>
    <mergeCell ref="B296:B301"/>
    <mergeCell ref="C296:C301"/>
    <mergeCell ref="G296:G301"/>
    <mergeCell ref="H296:H301"/>
    <mergeCell ref="I296:I301"/>
    <mergeCell ref="D292:F295"/>
    <mergeCell ref="B302:B305"/>
    <mergeCell ref="C302:C305"/>
    <mergeCell ref="G302:G305"/>
    <mergeCell ref="H302:H305"/>
    <mergeCell ref="I302:I305"/>
    <mergeCell ref="B306:B310"/>
    <mergeCell ref="C306:C310"/>
    <mergeCell ref="G306:G310"/>
    <mergeCell ref="H306:H310"/>
    <mergeCell ref="I306:I310"/>
    <mergeCell ref="B311:B316"/>
    <mergeCell ref="C311:C316"/>
    <mergeCell ref="G311:G316"/>
    <mergeCell ref="H311:H316"/>
    <mergeCell ref="I311:I316"/>
    <mergeCell ref="B317:B322"/>
    <mergeCell ref="C317:C322"/>
    <mergeCell ref="G317:G322"/>
    <mergeCell ref="H317:H322"/>
    <mergeCell ref="I317:I322"/>
    <mergeCell ref="D317:F322"/>
    <mergeCell ref="D311:F316"/>
    <mergeCell ref="I327:I332"/>
    <mergeCell ref="B333:B338"/>
    <mergeCell ref="C333:C338"/>
    <mergeCell ref="G333:G338"/>
    <mergeCell ref="H333:H338"/>
    <mergeCell ref="I333:I338"/>
    <mergeCell ref="G323:G326"/>
    <mergeCell ref="C324:C326"/>
    <mergeCell ref="B327:B332"/>
    <mergeCell ref="C327:C332"/>
    <mergeCell ref="G327:G332"/>
    <mergeCell ref="H327:H332"/>
    <mergeCell ref="D333:F338"/>
    <mergeCell ref="B339:B344"/>
    <mergeCell ref="C339:F344"/>
    <mergeCell ref="G339:G344"/>
    <mergeCell ref="H339:H344"/>
    <mergeCell ref="I339:I344"/>
    <mergeCell ref="B345:B350"/>
    <mergeCell ref="C345:F350"/>
    <mergeCell ref="G345:G350"/>
    <mergeCell ref="H345:H350"/>
    <mergeCell ref="I345:I350"/>
    <mergeCell ref="B360:B365"/>
    <mergeCell ref="C360:C365"/>
    <mergeCell ref="D360:F365"/>
    <mergeCell ref="G360:G365"/>
    <mergeCell ref="H360:H365"/>
    <mergeCell ref="I360:I365"/>
    <mergeCell ref="C351:J351"/>
    <mergeCell ref="C352:T352"/>
    <mergeCell ref="B353:B359"/>
    <mergeCell ref="C353:C359"/>
    <mergeCell ref="D353:F359"/>
    <mergeCell ref="G353:G359"/>
    <mergeCell ref="H353:H359"/>
    <mergeCell ref="I353:I359"/>
    <mergeCell ref="B372:B377"/>
    <mergeCell ref="C372:C377"/>
    <mergeCell ref="D372:F377"/>
    <mergeCell ref="G372:G377"/>
    <mergeCell ref="H372:H377"/>
    <mergeCell ref="I372:I377"/>
    <mergeCell ref="B366:B371"/>
    <mergeCell ref="C366:C371"/>
    <mergeCell ref="D366:F371"/>
    <mergeCell ref="G366:G371"/>
    <mergeCell ref="H366:H371"/>
    <mergeCell ref="I366:I371"/>
    <mergeCell ref="B384:B389"/>
    <mergeCell ref="C384:C389"/>
    <mergeCell ref="D384:F389"/>
    <mergeCell ref="G384:G389"/>
    <mergeCell ref="H384:H389"/>
    <mergeCell ref="I384:I389"/>
    <mergeCell ref="B378:B383"/>
    <mergeCell ref="C378:C383"/>
    <mergeCell ref="D378:F383"/>
    <mergeCell ref="G378:G383"/>
    <mergeCell ref="H378:H383"/>
    <mergeCell ref="I378:I383"/>
    <mergeCell ref="B390:B394"/>
    <mergeCell ref="C390:C394"/>
    <mergeCell ref="G390:G394"/>
    <mergeCell ref="H390:H394"/>
    <mergeCell ref="I390:I394"/>
    <mergeCell ref="B395:B399"/>
    <mergeCell ref="C395:C399"/>
    <mergeCell ref="G395:G399"/>
    <mergeCell ref="H395:H399"/>
    <mergeCell ref="I395:I399"/>
    <mergeCell ref="B406:B411"/>
    <mergeCell ref="C406:C411"/>
    <mergeCell ref="D406:F411"/>
    <mergeCell ref="G406:G411"/>
    <mergeCell ref="H406:H411"/>
    <mergeCell ref="I406:I411"/>
    <mergeCell ref="B400:B405"/>
    <mergeCell ref="C400:C405"/>
    <mergeCell ref="D400:F405"/>
    <mergeCell ref="G400:G405"/>
    <mergeCell ref="H400:H405"/>
    <mergeCell ref="I400:I405"/>
    <mergeCell ref="B412:B415"/>
    <mergeCell ref="C412:C415"/>
    <mergeCell ref="G412:G415"/>
    <mergeCell ref="H412:H415"/>
    <mergeCell ref="I412:I415"/>
    <mergeCell ref="B416:B420"/>
    <mergeCell ref="C416:C420"/>
    <mergeCell ref="G416:G420"/>
    <mergeCell ref="H416:H420"/>
    <mergeCell ref="I416:I420"/>
    <mergeCell ref="B421:B425"/>
    <mergeCell ref="C421:C425"/>
    <mergeCell ref="G421:G425"/>
    <mergeCell ref="H421:H425"/>
    <mergeCell ref="I421:I425"/>
    <mergeCell ref="B426:B430"/>
    <mergeCell ref="C426:C430"/>
    <mergeCell ref="G426:G430"/>
    <mergeCell ref="H426:H430"/>
    <mergeCell ref="I426:I430"/>
    <mergeCell ref="B431:B435"/>
    <mergeCell ref="C431:C435"/>
    <mergeCell ref="G431:G435"/>
    <mergeCell ref="H431:H435"/>
    <mergeCell ref="I431:I435"/>
    <mergeCell ref="B436:B440"/>
    <mergeCell ref="C436:C440"/>
    <mergeCell ref="G436:G440"/>
    <mergeCell ref="H436:H440"/>
    <mergeCell ref="I436:I440"/>
    <mergeCell ref="I451:I455"/>
    <mergeCell ref="B456:B459"/>
    <mergeCell ref="C456:C459"/>
    <mergeCell ref="G456:G459"/>
    <mergeCell ref="H456:H459"/>
    <mergeCell ref="I456:I459"/>
    <mergeCell ref="B441:B445"/>
    <mergeCell ref="C441:C445"/>
    <mergeCell ref="G441:G445"/>
    <mergeCell ref="H441:H445"/>
    <mergeCell ref="I441:I445"/>
    <mergeCell ref="B446:B450"/>
    <mergeCell ref="C446:C450"/>
    <mergeCell ref="G446:G450"/>
    <mergeCell ref="H446:H450"/>
    <mergeCell ref="I446:I450"/>
    <mergeCell ref="G460:G463"/>
    <mergeCell ref="H460:H463"/>
    <mergeCell ref="G464:G469"/>
    <mergeCell ref="H464:H468"/>
    <mergeCell ref="B451:B455"/>
    <mergeCell ref="C451:C455"/>
    <mergeCell ref="G451:G455"/>
    <mergeCell ref="H451:H455"/>
    <mergeCell ref="B464:B469"/>
    <mergeCell ref="D464:F469"/>
    <mergeCell ref="C464:C469"/>
    <mergeCell ref="B472:B475"/>
    <mergeCell ref="C472:C475"/>
    <mergeCell ref="D472:F475"/>
    <mergeCell ref="G472:G475"/>
    <mergeCell ref="H472:H475"/>
    <mergeCell ref="I472:I475"/>
    <mergeCell ref="I464:I468"/>
    <mergeCell ref="Q464:Q465"/>
    <mergeCell ref="B470:B471"/>
    <mergeCell ref="C470:C471"/>
    <mergeCell ref="D470:F471"/>
    <mergeCell ref="G470:G471"/>
    <mergeCell ref="H470:H471"/>
    <mergeCell ref="I470:I471"/>
    <mergeCell ref="G484:G487"/>
    <mergeCell ref="H484:H487"/>
    <mergeCell ref="I484:I487"/>
    <mergeCell ref="B488:B491"/>
    <mergeCell ref="C488:C491"/>
    <mergeCell ref="G488:G491"/>
    <mergeCell ref="H488:H491"/>
    <mergeCell ref="I488:I491"/>
    <mergeCell ref="B476:B479"/>
    <mergeCell ref="C476:C479"/>
    <mergeCell ref="G476:G479"/>
    <mergeCell ref="H476:H479"/>
    <mergeCell ref="I476:I479"/>
    <mergeCell ref="B480:B483"/>
    <mergeCell ref="C480:C483"/>
    <mergeCell ref="G480:G483"/>
    <mergeCell ref="H480:H483"/>
    <mergeCell ref="I480:I483"/>
    <mergeCell ref="B492:B495"/>
    <mergeCell ref="C492:C495"/>
    <mergeCell ref="G492:G495"/>
    <mergeCell ref="H492:H495"/>
    <mergeCell ref="I492:I495"/>
    <mergeCell ref="B496:B501"/>
    <mergeCell ref="C496:C501"/>
    <mergeCell ref="D496:F501"/>
    <mergeCell ref="G496:G501"/>
    <mergeCell ref="H496:H501"/>
    <mergeCell ref="B508:B513"/>
    <mergeCell ref="C508:C513"/>
    <mergeCell ref="D508:F513"/>
    <mergeCell ref="G508:G513"/>
    <mergeCell ref="H508:H513"/>
    <mergeCell ref="I508:I513"/>
    <mergeCell ref="I496:I501"/>
    <mergeCell ref="B502:B507"/>
    <mergeCell ref="C502:C507"/>
    <mergeCell ref="D502:F507"/>
    <mergeCell ref="G502:G507"/>
    <mergeCell ref="H502:H507"/>
    <mergeCell ref="I502:I507"/>
    <mergeCell ref="C514:J514"/>
    <mergeCell ref="B515:J515"/>
    <mergeCell ref="C518:T518"/>
    <mergeCell ref="B520:B525"/>
    <mergeCell ref="C520:C525"/>
    <mergeCell ref="D520:F525"/>
    <mergeCell ref="G520:G525"/>
    <mergeCell ref="H520:H525"/>
    <mergeCell ref="I520:I525"/>
    <mergeCell ref="C532:J532"/>
    <mergeCell ref="B533:J533"/>
    <mergeCell ref="I534:J534"/>
    <mergeCell ref="B536:J536"/>
    <mergeCell ref="Q536:T536"/>
    <mergeCell ref="C552:J552"/>
    <mergeCell ref="K552:N552"/>
    <mergeCell ref="B526:B531"/>
    <mergeCell ref="C526:C531"/>
    <mergeCell ref="D526:F531"/>
    <mergeCell ref="G526:G531"/>
    <mergeCell ref="H526:H531"/>
    <mergeCell ref="I526:I531"/>
    <mergeCell ref="C556:J556"/>
    <mergeCell ref="K556:N556"/>
    <mergeCell ref="C557:J557"/>
    <mergeCell ref="K557:N557"/>
    <mergeCell ref="C558:J558"/>
    <mergeCell ref="K558:N558"/>
    <mergeCell ref="C553:J553"/>
    <mergeCell ref="K553:N553"/>
    <mergeCell ref="C554:J554"/>
    <mergeCell ref="K554:N554"/>
    <mergeCell ref="C555:J555"/>
    <mergeCell ref="K555:N555"/>
    <mergeCell ref="C562:J562"/>
    <mergeCell ref="K562:N562"/>
    <mergeCell ref="C563:J563"/>
    <mergeCell ref="K563:N563"/>
    <mergeCell ref="C559:J559"/>
    <mergeCell ref="K559:N559"/>
    <mergeCell ref="C560:J560"/>
    <mergeCell ref="K560:N560"/>
    <mergeCell ref="C561:J561"/>
    <mergeCell ref="K561:N561"/>
  </mergeCells>
  <pageMargins left="0.7" right="0.7" top="0.75" bottom="0.75" header="0.3" footer="0.3"/>
  <pageSetup paperSize="9" scale="82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2"/>
  <sheetViews>
    <sheetView zoomScaleNormal="100" workbookViewId="0">
      <selection activeCell="E17" sqref="E17"/>
    </sheetView>
  </sheetViews>
  <sheetFormatPr defaultRowHeight="13.2"/>
  <cols>
    <col min="2" max="2" width="10.6640625" customWidth="1"/>
    <col min="3" max="3" width="53.33203125" customWidth="1"/>
  </cols>
  <sheetData>
    <row r="2" spans="2:3" ht="13.8" thickBot="1">
      <c r="C2" t="s">
        <v>28</v>
      </c>
    </row>
    <row r="3" spans="2:3" ht="31.8" thickBot="1">
      <c r="B3" s="1" t="s">
        <v>20</v>
      </c>
      <c r="C3" s="2" t="s">
        <v>21</v>
      </c>
    </row>
    <row r="4" spans="2:3" ht="14.25" customHeight="1">
      <c r="B4" s="7">
        <v>0</v>
      </c>
      <c r="C4" s="8" t="s">
        <v>22</v>
      </c>
    </row>
    <row r="5" spans="2:3" ht="14.25" customHeight="1">
      <c r="B5" s="3">
        <v>1</v>
      </c>
      <c r="C5" s="4" t="s">
        <v>24</v>
      </c>
    </row>
    <row r="6" spans="2:3" ht="14.25" customHeight="1">
      <c r="B6" s="3">
        <v>2</v>
      </c>
      <c r="C6" s="4" t="s">
        <v>23</v>
      </c>
    </row>
    <row r="7" spans="2:3" ht="14.25" customHeight="1">
      <c r="B7" s="3">
        <v>3</v>
      </c>
      <c r="C7" s="4" t="s">
        <v>26</v>
      </c>
    </row>
    <row r="8" spans="2:3" ht="14.25" customHeight="1">
      <c r="B8" s="3">
        <v>4</v>
      </c>
      <c r="C8" s="4" t="s">
        <v>37</v>
      </c>
    </row>
    <row r="9" spans="2:3" ht="14.25" customHeight="1">
      <c r="B9" s="3">
        <v>5</v>
      </c>
      <c r="C9" s="4" t="s">
        <v>41</v>
      </c>
    </row>
    <row r="10" spans="2:3" ht="14.25" customHeight="1">
      <c r="B10" s="3">
        <v>6</v>
      </c>
      <c r="C10" s="4" t="s">
        <v>27</v>
      </c>
    </row>
    <row r="11" spans="2:3" ht="14.25" customHeight="1">
      <c r="B11" s="3">
        <v>7</v>
      </c>
      <c r="C11" s="4" t="s">
        <v>38</v>
      </c>
    </row>
    <row r="12" spans="2:3" ht="14.25" customHeight="1">
      <c r="B12" s="3">
        <v>8</v>
      </c>
      <c r="C12" s="4" t="s">
        <v>36</v>
      </c>
    </row>
    <row r="13" spans="2:3" ht="14.25" customHeight="1">
      <c r="B13" s="3">
        <v>9</v>
      </c>
      <c r="C13" s="4" t="s">
        <v>42</v>
      </c>
    </row>
    <row r="14" spans="2:3" ht="14.25" customHeight="1">
      <c r="B14" s="3">
        <v>10</v>
      </c>
      <c r="C14" s="4" t="s">
        <v>34</v>
      </c>
    </row>
    <row r="15" spans="2:3" ht="13.95" customHeight="1">
      <c r="B15" s="3">
        <v>11</v>
      </c>
      <c r="C15" s="4" t="s">
        <v>161</v>
      </c>
    </row>
    <row r="16" spans="2:3" ht="13.95" customHeight="1">
      <c r="B16" s="3">
        <v>12</v>
      </c>
      <c r="C16" s="4" t="s">
        <v>162</v>
      </c>
    </row>
    <row r="17" spans="2:3" ht="14.25" customHeight="1">
      <c r="B17" s="3">
        <v>13</v>
      </c>
      <c r="C17" s="4" t="s">
        <v>39</v>
      </c>
    </row>
    <row r="18" spans="2:3" ht="14.25" customHeight="1">
      <c r="B18" s="3">
        <v>14</v>
      </c>
      <c r="C18" s="4" t="s">
        <v>35</v>
      </c>
    </row>
    <row r="19" spans="2:3" ht="14.4" customHeight="1">
      <c r="B19" s="3">
        <v>15</v>
      </c>
      <c r="C19" s="4" t="s">
        <v>160</v>
      </c>
    </row>
    <row r="20" spans="2:3" ht="14.25" customHeight="1">
      <c r="B20" s="3">
        <v>16</v>
      </c>
      <c r="C20" s="4" t="s">
        <v>40</v>
      </c>
    </row>
    <row r="21" spans="2:3" ht="14.25" customHeight="1">
      <c r="B21" s="3">
        <v>17</v>
      </c>
      <c r="C21" s="4" t="s">
        <v>25</v>
      </c>
    </row>
    <row r="22" spans="2:3" ht="15.75" customHeight="1" thickBot="1">
      <c r="B22" s="5">
        <v>18</v>
      </c>
      <c r="C22" s="6" t="s">
        <v>220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02 </vt:lpstr>
      <vt:lpstr>Priemoniu vykdytoju kodai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Puodžiūnienė</dc:creator>
  <cp:lastModifiedBy>Raimonda Misevičienė</cp:lastModifiedBy>
  <cp:lastPrinted>2021-03-10T05:56:59Z</cp:lastPrinted>
  <dcterms:created xsi:type="dcterms:W3CDTF">1996-10-14T23:33:28Z</dcterms:created>
  <dcterms:modified xsi:type="dcterms:W3CDTF">2021-03-12T06:36:38Z</dcterms:modified>
</cp:coreProperties>
</file>