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Priemonių suvestinė" sheetId="4" r:id="rId1"/>
    <sheet name="Priemonių vykdytojų kodai" sheetId="5" r:id="rId2"/>
  </sheets>
  <calcPr calcId="152511"/>
</workbook>
</file>

<file path=xl/calcChain.xml><?xml version="1.0" encoding="utf-8"?>
<calcChain xmlns="http://schemas.openxmlformats.org/spreadsheetml/2006/main">
  <c r="J119" i="4" l="1"/>
  <c r="J117" i="4"/>
  <c r="J115" i="4"/>
  <c r="J116" i="4"/>
  <c r="J26" i="4"/>
  <c r="J58" i="4"/>
  <c r="J121" i="4"/>
  <c r="J120" i="4"/>
  <c r="J118" i="4"/>
  <c r="J48" i="4"/>
  <c r="J31" i="4"/>
  <c r="I31" i="4"/>
  <c r="J17" i="4"/>
  <c r="J114" i="4" l="1"/>
  <c r="I114" i="4"/>
  <c r="J81" i="4"/>
  <c r="I81" i="4"/>
  <c r="I26" i="4"/>
  <c r="H26" i="4"/>
  <c r="J94" i="4" l="1"/>
  <c r="J97" i="4" s="1"/>
  <c r="I94" i="4"/>
  <c r="H81" i="4"/>
  <c r="H94" i="4" s="1"/>
  <c r="J41" i="4"/>
  <c r="H41" i="4"/>
  <c r="I41" i="4"/>
  <c r="I48" i="4" l="1"/>
  <c r="I17" i="4" l="1"/>
  <c r="H17" i="4"/>
  <c r="I14" i="4"/>
  <c r="J14" i="4"/>
  <c r="I68" i="4"/>
  <c r="J64" i="4" l="1"/>
  <c r="H54" i="4"/>
  <c r="J54" i="4"/>
  <c r="I54" i="4"/>
  <c r="H48" i="4"/>
  <c r="J68" i="4" l="1"/>
  <c r="J69" i="4" s="1"/>
  <c r="H68" i="4"/>
  <c r="H64" i="4"/>
  <c r="H31" i="4"/>
  <c r="H69" i="4" l="1"/>
  <c r="J19" i="4"/>
  <c r="J20" i="4" s="1"/>
  <c r="I19" i="4"/>
  <c r="I20" i="4" s="1"/>
  <c r="H19" i="4"/>
  <c r="H14" i="4"/>
  <c r="J122" i="4" l="1"/>
  <c r="J124" i="4" s="1"/>
  <c r="I122" i="4"/>
  <c r="H122" i="4"/>
  <c r="H114" i="4"/>
  <c r="I124" i="4" l="1"/>
  <c r="H124" i="4"/>
  <c r="J57" i="4" l="1"/>
  <c r="H57" i="4" l="1"/>
  <c r="I57" i="4"/>
  <c r="J76" i="4" l="1"/>
  <c r="I76" i="4"/>
  <c r="H76" i="4"/>
  <c r="I64" i="4" l="1"/>
  <c r="I69" i="4" s="1"/>
  <c r="J37" i="4"/>
  <c r="I37" i="4"/>
  <c r="H37" i="4" l="1"/>
  <c r="H20" i="4" l="1"/>
  <c r="J33" i="4"/>
  <c r="J42" i="4" s="1"/>
  <c r="J70" i="4" s="1"/>
  <c r="J98" i="4" s="1"/>
  <c r="I33" i="4"/>
  <c r="I42" i="4" s="1"/>
  <c r="H33" i="4"/>
  <c r="H42" i="4" s="1"/>
  <c r="I58" i="4"/>
  <c r="H58" i="4"/>
  <c r="H74" i="4"/>
  <c r="H77" i="4" s="1"/>
  <c r="I74" i="4"/>
  <c r="I77" i="4" s="1"/>
  <c r="J74" i="4"/>
  <c r="J77" i="4" s="1"/>
  <c r="I70" i="4" l="1"/>
  <c r="H95" i="4"/>
  <c r="I97" i="4" l="1"/>
  <c r="I95" i="4"/>
  <c r="I96" i="4" s="1"/>
  <c r="H70" i="4"/>
  <c r="H97" i="4"/>
  <c r="J95" i="4"/>
  <c r="J96" i="4" s="1"/>
  <c r="H96" i="4"/>
  <c r="H98" i="4" l="1"/>
  <c r="I98" i="4"/>
</calcChain>
</file>

<file path=xl/sharedStrings.xml><?xml version="1.0" encoding="utf-8"?>
<sst xmlns="http://schemas.openxmlformats.org/spreadsheetml/2006/main" count="352" uniqueCount="181">
  <si>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</si>
  <si>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</si>
  <si>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</si>
  <si>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</si>
  <si>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</si>
  <si>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</si>
  <si>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</si>
  <si>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</si>
  <si>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</si>
  <si>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</si>
  <si>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</si>
  <si>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</si>
  <si>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</si>
  <si>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</si>
  <si>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</si>
  <si>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</si>
  <si>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</si>
  <si>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</si>
  <si>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03</t>
  </si>
  <si>
    <t>04</t>
  </si>
  <si>
    <t>07</t>
  </si>
  <si>
    <t>Pedagogų skaičius</t>
  </si>
  <si>
    <t>Egzempliorių skaičius</t>
  </si>
  <si>
    <t>Pedagoginės-psichologinės tarnybos išlaikymas</t>
  </si>
  <si>
    <t>Darbuotojų skaičius</t>
  </si>
  <si>
    <t>Mokinių skaičius</t>
  </si>
  <si>
    <t>Renginių skaičius</t>
  </si>
  <si>
    <t>SB</t>
  </si>
  <si>
    <t>ŠVIETIMO IR UGDYMO PROGRAMA (13)</t>
  </si>
  <si>
    <t>288724610</t>
  </si>
  <si>
    <t>Priešmokyklinio ugdymo grupes lankančių vaikų skaičius</t>
  </si>
  <si>
    <t>Sudaryti sąlygas mokinių mokymuisi bendrojo ugdymo mokyklose</t>
  </si>
  <si>
    <t>Sudaryti sąlygas mokinių saviraiškai neformaliojo vaikų švietimo mokyklose ir formalujį švietimą papildančio ugdymo mokyklose</t>
  </si>
  <si>
    <t>Neformaliojo vaikų švietimo mokyklų aplinkos išlaikymas</t>
  </si>
  <si>
    <t>Tenkinti mokinių užimtumo poreikius, specifinių gebėjimų vystymą</t>
  </si>
  <si>
    <t>09</t>
  </si>
  <si>
    <t>Renginių  skaičius</t>
  </si>
  <si>
    <t>Premijuotų darbų skaičius</t>
  </si>
  <si>
    <t>Išvykų skaičius</t>
  </si>
  <si>
    <t>Sudaryti sąlygas vaikų ir jaunimo meniniam ugdymui</t>
  </si>
  <si>
    <t>Iš dalies finansuotų tinkamai parengtų projektų skaičius (proc.)</t>
  </si>
  <si>
    <t>VB</t>
  </si>
  <si>
    <t xml:space="preserve">Bendrojo ugdymo mokyklų išlaikymas </t>
  </si>
  <si>
    <t xml:space="preserve">Pradinio, pagrindinio, vidurinio ugdymo  programų įgyvendinimas </t>
  </si>
  <si>
    <t>Sudaryti sąlygas bendrųjų vaikų gebėjimų ir vertybinių nuostatų ugdymui ikimokyklinio  ugdymo mokyklose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</si>
  <si>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</si>
  <si>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</si>
  <si>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</si>
  <si>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</si>
  <si>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</si>
  <si>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</si>
  <si>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Bendrojo ugdymo mokyklų skaičius</t>
  </si>
  <si>
    <t>Asignavimai (tūkst. Eur)</t>
  </si>
  <si>
    <t>Informacija apie pasiektus rezultatus, duomenys apie programai skirtų asignavimų panaudojimo tikslingumą</t>
  </si>
  <si>
    <t xml:space="preserve">Ikimokyklinio ugdymo mokyklų aplinkos išlaikymas </t>
  </si>
  <si>
    <t>Ikimokyklinio ugdymo mokyklas lankančių vaikų skaičius</t>
  </si>
  <si>
    <t>Sudaryti sąlygas mokiniui, mokytojui, mokyklai gauti pedagoginę, psichologinę, metodinę pagalbą</t>
  </si>
  <si>
    <t xml:space="preserve">Vaikų ir jaunimo meno projektų ir  tautinio meno kolektyvų veiklos projektų konkurso organizavimas </t>
  </si>
  <si>
    <t>Organizuoti švietimo, kultūros ir kitus renginius</t>
  </si>
  <si>
    <t>0;12</t>
  </si>
  <si>
    <t>Ikimokyklinio ir privalomojo priešmokyklinio ugdymo programų įgyvendinimo užtikrinimas</t>
  </si>
  <si>
    <t>Bendrojo ugdymo mokyklose dirbančiųjų pedagogų skaičius</t>
  </si>
  <si>
    <t>Ikimokyklinio ugdymo mokyklų skaičius</t>
  </si>
  <si>
    <t>Neformaliojo vaikų švietimo mokyklų  ir formalųjį švietimą papildančio ugdymo mokyklose dirbančių pedagogų skaičius</t>
  </si>
  <si>
    <t>Neformaliojo vaikų švietimo mokyklų  ir formalųjį švietimą papildančio ugdymo mokyklų skaičius</t>
  </si>
  <si>
    <t>ES</t>
  </si>
  <si>
    <t>Neformaliojo vaikų švietimo (NVŠ krepšelis) programose dalyvaujančių mokinų skaičius</t>
  </si>
  <si>
    <t>Kolektyvų dalyvavimo regiono ir respublikinėse meno šventėse finansavimas</t>
  </si>
  <si>
    <t>Kolektyvų veikloje dalyvaujančių vaikų ir jaunuolių skaičius</t>
  </si>
  <si>
    <t>Transporto skyrimas mokiniams nuvežti į olimpiadas, konkursus, varžybas</t>
  </si>
  <si>
    <t>Įsteigtų nominacijų skaičius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</si>
  <si>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</si>
  <si>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</si>
  <si>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</si>
  <si>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</si>
  <si>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</si>
  <si>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</si>
  <si>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</si>
  <si>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</si>
  <si>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</si>
  <si>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</si>
  <si>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</si>
  <si>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</si>
  <si>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</si>
  <si>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Teisės ir viešosios tvarkos skyrius</t>
  </si>
  <si>
    <t>Teritorijų planavimo ir architektūros skyrius</t>
  </si>
  <si>
    <t>Vidaus administravimo skyrius</t>
  </si>
  <si>
    <t>Viešųjų pirkimų skyrius</t>
  </si>
  <si>
    <t>Priemonių vykdytojų kodų klasifikatorius</t>
  </si>
  <si>
    <t>SB(VB)
MK</t>
  </si>
  <si>
    <t>Vertinimo kriterijus</t>
  </si>
  <si>
    <t>SP</t>
  </si>
  <si>
    <t>MK</t>
  </si>
  <si>
    <t>Finasuotų neformaliojo suagusiųjų švietimo ir tęstinio mokymosi programų skaičius</t>
  </si>
  <si>
    <t>Vaikų vasaros poilsio projektų finansavimas</t>
  </si>
  <si>
    <t>Gabių mokinių skatinimas</t>
  </si>
  <si>
    <t>Konkursų, olimpiadų, varžybų, festivalių miesto mokiniams organizavimas</t>
  </si>
  <si>
    <t>Mokinių, dalyvaujančių vaikų vasaros poilsio projektuose, skaičius</t>
  </si>
  <si>
    <t>Paskatintų (apdovanotų) gabių mokinių skaičius</t>
  </si>
  <si>
    <t>Iš dalies finansuotų tinkamai parengtų mokslo projektų skaičius (proc.)</t>
  </si>
  <si>
    <r>
      <t xml:space="preserve">Valstybės biudžeto lėšos </t>
    </r>
    <r>
      <rPr>
        <b/>
        <sz val="10"/>
        <rFont val="Times New Roman"/>
        <family val="1"/>
      </rPr>
      <t>VB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</si>
  <si>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</si>
  <si>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Įstaigų uždirbtos pajamos </t>
    </r>
    <r>
      <rPr>
        <b/>
        <sz val="10"/>
        <rFont val="Times New Roman"/>
        <family val="1"/>
      </rPr>
      <t>SP</t>
    </r>
    <r>
      <rPr>
        <sz val="10"/>
        <rFont val="Times New Roman"/>
        <family val="1"/>
      </rPr>
      <t xml:space="preserve"> (pajamos už paslaugas)</t>
    </r>
  </si>
  <si>
    <r>
      <t>Mokinio krepšelio lėšos</t>
    </r>
    <r>
      <rPr>
        <b/>
        <sz val="10"/>
        <rFont val="Times New Roman"/>
        <family val="1"/>
      </rPr>
      <t xml:space="preserve"> (MK)</t>
    </r>
  </si>
  <si>
    <t xml:space="preserve">MK
</t>
  </si>
  <si>
    <t>Privačių darželių ugdymo programų įgyvendinimo užtikrinimas</t>
  </si>
  <si>
    <t>Švietimo centro išlaikymas</t>
  </si>
  <si>
    <t>11</t>
  </si>
  <si>
    <t>,,Metų mokytojo" nominacijų ir premijų skyrimas švietimo darbuotojams</t>
  </si>
  <si>
    <t>Geriausiai išlaikiusių valstybinius brandos egzaminus abiturientų pagerbimo šventės organizavimas</t>
  </si>
  <si>
    <t>Jaunųjų specialistų pritraukimo į miesto ugdymo įstaigas ir pedagogų perkvalifikavimo programos įgyvendinimas</t>
  </si>
  <si>
    <t>Geriausiai išlaikiusių valstybinius brandos egzaminus abiturientų skaičius</t>
  </si>
  <si>
    <t>22</t>
  </si>
  <si>
    <t>Ikimokyklinio ir priešmokyklinio ugdymo grupes lankančių vaikų skaičius</t>
  </si>
  <si>
    <t>Formaliojo ir neformaliojo švietimo kokybės bei prieinamumo gerinimas</t>
  </si>
  <si>
    <t>9600</t>
  </si>
  <si>
    <t xml:space="preserve">Mokyklinės dokumentacijos įsigijimas </t>
  </si>
  <si>
    <t>3500</t>
  </si>
  <si>
    <t>Mokinių ugdymosi pasiekimų gerinimas diegiant kokybės krepšelį</t>
  </si>
  <si>
    <t>Neformaliojo vaikų švietimo mokyklų ir formalųjį švietimą papildančio ugdymo mokyklų programų įgyvendinimas</t>
  </si>
  <si>
    <t>Neformaliojo vaikų švietimo (NVŠ krepšelis) akredituotų programų skaičius</t>
  </si>
  <si>
    <t>Išorės audite dalyvavusių mokyklų procentas</t>
  </si>
  <si>
    <t>25</t>
  </si>
  <si>
    <t>Neformaliojo suagusiųjų švietimo ir tęstinio mokymosi programų įgyvendinimas</t>
  </si>
  <si>
    <t>19</t>
  </si>
  <si>
    <t>13</t>
  </si>
  <si>
    <t>Švietimo, kultūros, sporto ir kitų renginių bei projektų įgyvendinimas</t>
  </si>
  <si>
    <t>Tarptautinės Mokytojų dienos minėjimo organizavimas</t>
  </si>
  <si>
    <t xml:space="preserve"> Mokslo projektų dalinis finansavimas</t>
  </si>
  <si>
    <t>Finansinę paramą gavusių  pedagogų skaičius</t>
  </si>
  <si>
    <t>4</t>
  </si>
  <si>
    <t>PANEVĖŽIO MIESTO SAVIVALDYBĖS 2020 -2022 METŲ VEIKLOS PLANO ĮGYVENDINIMO 2020 METAIS ATASKAITA</t>
  </si>
  <si>
    <t>2020 m. asignavimų patvirtintas planas</t>
  </si>
  <si>
    <t>2020 m. asignavimų patikslintas planas</t>
  </si>
  <si>
    <t>2020 m. panaudotos lėšos (kasinės išlaidos)</t>
  </si>
  <si>
    <t>Aukštos kvalifikacijos (ekspertų, metodininkų) mokytojų dalis (proc.)</t>
  </si>
  <si>
    <t>Ikimokyklinio (1-5 metų) amžiaus vaikų, gimusių ir lankančių Panevėžio miesto ikimokyklines įstaigas, dalis (proc.)</t>
  </si>
  <si>
    <t>901</t>
  </si>
  <si>
    <t>Atnaujintų/sukurtų STEAM dalykų ugdomųjų aplinkų mokyklose skaičius</t>
  </si>
  <si>
    <t>K. Paltaroko gimnazijos ugdymo programų įgyvendinimas</t>
  </si>
  <si>
    <t>Dalyvaujančių projekte mokyklų skaičius</t>
  </si>
  <si>
    <t>17</t>
  </si>
  <si>
    <t>Petro Butėno premijos skyrimas</t>
  </si>
  <si>
    <t>Mokyklų edukacinių erdvių konkurso organizavimas</t>
  </si>
  <si>
    <t>Apdovanotų mokyklų skaičius</t>
  </si>
  <si>
    <t>Ikimokyklinio ugdymo įstaigoms turtui apdrausti</t>
  </si>
  <si>
    <t>Apdraustų ikimokyklinio ugdymo įstaigų skaičius</t>
  </si>
  <si>
    <t>VKI</t>
  </si>
  <si>
    <r>
      <t xml:space="preserve">Valstybės  lėšos kapitalo investicijoms </t>
    </r>
    <r>
      <rPr>
        <b/>
        <sz val="10"/>
        <rFont val="Times New Roman"/>
        <family val="1"/>
      </rPr>
      <t>VKI</t>
    </r>
  </si>
  <si>
    <t>SB(VB)</t>
  </si>
  <si>
    <t>2020 m. Panevėžio miesto ikimokyklinio ugdymo mokyklose buvo ugdomi 3567 ikimokyklinio ugdymo programos vaikai. Sumažėjo, nes daugiau vaikų lankė priešmokyklinio ugdymo grupes</t>
  </si>
  <si>
    <t>Vaikų, ugdomų pagal priešmokyklinio ugdymo programą  buvo 901.
Ikimokyklinio ir priešmokyklinio ugdymo pedagogų skaičius išaugo, nes padaugėjo vaikų, kuriems reikalinga švietimo pagalba.</t>
  </si>
  <si>
    <t xml:space="preserve">Panevėžio mieste veikia 1 privati ikimokyklinio ir priešmokyklinio ugdymo įstaiga ir joje 2020 m. ugdėsi: VšĮ "Šermukšniukas" - 30 ugdytinių </t>
  </si>
  <si>
    <t>874</t>
  </si>
  <si>
    <t>9564</t>
  </si>
  <si>
    <t>Mažiau į mokyklas atėjo pirmokų nei buvo planuota.</t>
  </si>
  <si>
    <t>3579</t>
  </si>
  <si>
    <t>Užsakyta 79 vnt. daugiau, nes buvo toks Panevėžio miesto mokyklų poreikis.</t>
  </si>
  <si>
    <t>Sudarytos sąlygos mokinių mokymosi pasiekimų gerinimui diegiant kokybės krepšelį.</t>
  </si>
  <si>
    <r>
      <t>Kasmet stebima pedagogų skaičiaus mažėjimo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tendencija</t>
    </r>
  </si>
  <si>
    <t>93</t>
  </si>
  <si>
    <t>3408</t>
  </si>
  <si>
    <t>124</t>
  </si>
  <si>
    <t>7</t>
  </si>
  <si>
    <t xml:space="preserve">
Dėl paskelbto Lietuvoje karantino, sumažėjo vaikų, lankančių NVŠ užsiėmimus, skaičius.
Atsirado naujų NVŠ teikėjų, siūlančių naujas NVŠ programas.
</t>
  </si>
  <si>
    <t>Buvo pateikta mažiau paraiškų</t>
  </si>
  <si>
    <t>Dėl karantino respublikinės ir meno šventės nevyko.</t>
  </si>
  <si>
    <t>Tiek prašymų atitiko reikalavimus.</t>
  </si>
  <si>
    <t>Dėl pandemijos šventė neįvyko.</t>
  </si>
  <si>
    <t>Visi projektai buvo tinkamai parengti ir gavo finansavimą</t>
  </si>
  <si>
    <t>Kadangi paskelbtas karantinas ir visos olimpiados, konkursai vyko nuotoliniu būdu.</t>
  </si>
  <si>
    <t>Organizuotas premijos skyrimas.</t>
  </si>
  <si>
    <t>Organizuotas premijų ir nominacijų skyrimas ir įteikimas.</t>
  </si>
  <si>
    <t>Organizuota geriausiai valstybinius brandos egzaminus išlaikusiųjų abiturientų pagerbimo šventė, sumažėjo du ir daugiau šimtukų surinkusių abiturientų skaičius.</t>
  </si>
  <si>
    <t>Pilnai patenkintas finansinę paramą gauti pateikusiųjų prašymus poreikis.</t>
  </si>
  <si>
    <t>Skirtas papildomas ŠMSM finansavimas, todėl paraiškų buvo daugiau ir vaikų užimta daugiau</t>
  </si>
  <si>
    <t xml:space="preserve">Dėl šalyje paskelbtos pandemijos sumažėjo konkurse dalyvaujančių mokyklų skaičius, kurios atitinka vertinimo kriterijus. </t>
  </si>
  <si>
    <t>Strateginio planavimo ir finansų skyrius</t>
  </si>
  <si>
    <t>Švietimo skyrius</t>
  </si>
  <si>
    <t>Investicijų projektų skyrius</t>
  </si>
  <si>
    <t>Panevėžio sporto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</si>
</sst>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8" x14ac:knownFonts="1">
    <font>
      <sz val="10"/>
      <name val="Times New Roman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2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</font>
    <font>
      <b/>
      <sz val="8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5" fillId="0" borderId="0"/>
  </cellStyleXfs>
  <cellXfs count="533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NumberFormat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3" fillId="0" borderId="0" xfId="1" applyFont="1" applyBorder="1" applyAlignment="1">
      <alignment horizontal="left" vertical="top"/>
    </xf>
    <xf numFmtId="0" fontId="8" fillId="0" borderId="0" xfId="1" applyFont="1" applyAlignment="1">
      <alignment vertical="top"/>
    </xf>
    <xf numFmtId="0" fontId="10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38" xfId="0" applyFont="1" applyBorder="1" applyAlignment="1">
      <alignment horizontal="center" vertical="center" textRotation="90"/>
    </xf>
    <xf numFmtId="49" fontId="7" fillId="2" borderId="2" xfId="1" applyNumberFormat="1" applyFont="1" applyFill="1" applyBorder="1" applyAlignment="1">
      <alignment horizontal="center" vertical="top"/>
    </xf>
    <xf numFmtId="49" fontId="7" fillId="3" borderId="3" xfId="1" applyNumberFormat="1" applyFont="1" applyFill="1" applyBorder="1" applyAlignment="1">
      <alignment horizontal="center" vertical="top"/>
    </xf>
    <xf numFmtId="164" fontId="5" fillId="6" borderId="12" xfId="1" applyNumberFormat="1" applyFont="1" applyFill="1" applyBorder="1" applyAlignment="1">
      <alignment horizontal="center" vertical="top"/>
    </xf>
    <xf numFmtId="164" fontId="5" fillId="0" borderId="8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/>
    </xf>
    <xf numFmtId="164" fontId="5" fillId="6" borderId="36" xfId="1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center" vertical="top"/>
    </xf>
    <xf numFmtId="164" fontId="5" fillId="0" borderId="9" xfId="1" applyNumberFormat="1" applyFont="1" applyFill="1" applyBorder="1" applyAlignment="1">
      <alignment horizontal="center" vertical="top"/>
    </xf>
    <xf numFmtId="164" fontId="7" fillId="4" borderId="1" xfId="1" applyNumberFormat="1" applyFont="1" applyFill="1" applyBorder="1" applyAlignment="1">
      <alignment horizontal="center" vertical="top"/>
    </xf>
    <xf numFmtId="164" fontId="7" fillId="4" borderId="39" xfId="1" applyNumberFormat="1" applyFont="1" applyFill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center" vertical="top"/>
    </xf>
    <xf numFmtId="164" fontId="7" fillId="3" borderId="2" xfId="1" applyNumberFormat="1" applyFont="1" applyFill="1" applyBorder="1" applyAlignment="1">
      <alignment horizontal="center" vertical="top"/>
    </xf>
    <xf numFmtId="0" fontId="5" fillId="3" borderId="6" xfId="1" applyFont="1" applyFill="1" applyBorder="1" applyAlignment="1">
      <alignment vertical="top" wrapText="1"/>
    </xf>
    <xf numFmtId="0" fontId="5" fillId="3" borderId="6" xfId="1" applyFont="1" applyFill="1" applyBorder="1" applyAlignment="1">
      <alignment horizontal="center" vertical="top" wrapText="1"/>
    </xf>
    <xf numFmtId="49" fontId="5" fillId="0" borderId="34" xfId="1" applyNumberFormat="1" applyFont="1" applyFill="1" applyBorder="1" applyAlignment="1">
      <alignment horizontal="center" vertical="top"/>
    </xf>
    <xf numFmtId="49" fontId="5" fillId="0" borderId="37" xfId="1" applyNumberFormat="1" applyFont="1" applyFill="1" applyBorder="1" applyAlignment="1">
      <alignment horizontal="center" vertical="top"/>
    </xf>
    <xf numFmtId="49" fontId="5" fillId="0" borderId="20" xfId="1" applyNumberFormat="1" applyFont="1" applyFill="1" applyBorder="1" applyAlignment="1">
      <alignment horizontal="center" vertical="top"/>
    </xf>
    <xf numFmtId="164" fontId="5" fillId="0" borderId="12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/>
    </xf>
    <xf numFmtId="164" fontId="5" fillId="6" borderId="66" xfId="1" applyNumberFormat="1" applyFont="1" applyFill="1" applyBorder="1" applyAlignment="1">
      <alignment horizontal="center" vertical="top"/>
    </xf>
    <xf numFmtId="164" fontId="5" fillId="0" borderId="66" xfId="1" applyNumberFormat="1" applyFont="1" applyFill="1" applyBorder="1" applyAlignment="1">
      <alignment horizontal="center" vertical="top"/>
    </xf>
    <xf numFmtId="164" fontId="7" fillId="4" borderId="4" xfId="1" applyNumberFormat="1" applyFont="1" applyFill="1" applyBorder="1" applyAlignment="1">
      <alignment horizontal="center" vertical="top"/>
    </xf>
    <xf numFmtId="49" fontId="7" fillId="2" borderId="19" xfId="1" applyNumberFormat="1" applyFont="1" applyFill="1" applyBorder="1" applyAlignment="1">
      <alignment horizontal="center" vertical="top"/>
    </xf>
    <xf numFmtId="164" fontId="5" fillId="0" borderId="18" xfId="1" applyNumberFormat="1" applyFont="1" applyFill="1" applyBorder="1" applyAlignment="1">
      <alignment horizontal="center" vertical="top"/>
    </xf>
    <xf numFmtId="1" fontId="5" fillId="0" borderId="15" xfId="1" applyNumberFormat="1" applyFont="1" applyFill="1" applyBorder="1" applyAlignment="1">
      <alignment horizontal="center" vertical="top"/>
    </xf>
    <xf numFmtId="164" fontId="7" fillId="4" borderId="38" xfId="1" applyNumberFormat="1" applyFont="1" applyFill="1" applyBorder="1" applyAlignment="1">
      <alignment horizontal="center" vertical="top"/>
    </xf>
    <xf numFmtId="9" fontId="5" fillId="0" borderId="27" xfId="1" applyNumberFormat="1" applyFont="1" applyFill="1" applyBorder="1" applyAlignment="1">
      <alignment horizontal="center" vertical="top"/>
    </xf>
    <xf numFmtId="164" fontId="7" fillId="4" borderId="17" xfId="1" applyNumberFormat="1" applyFont="1" applyFill="1" applyBorder="1" applyAlignment="1">
      <alignment horizontal="center" vertical="top"/>
    </xf>
    <xf numFmtId="0" fontId="5" fillId="2" borderId="6" xfId="1" applyFont="1" applyFill="1" applyBorder="1" applyAlignment="1">
      <alignment vertical="top"/>
    </xf>
    <xf numFmtId="0" fontId="5" fillId="0" borderId="33" xfId="1" applyFont="1" applyFill="1" applyBorder="1" applyAlignment="1">
      <alignment vertical="top" wrapText="1"/>
    </xf>
    <xf numFmtId="0" fontId="7" fillId="4" borderId="32" xfId="1" applyFont="1" applyFill="1" applyBorder="1" applyAlignment="1">
      <alignment horizontal="center" vertical="top"/>
    </xf>
    <xf numFmtId="164" fontId="7" fillId="4" borderId="27" xfId="1" applyNumberFormat="1" applyFont="1" applyFill="1" applyBorder="1" applyAlignment="1">
      <alignment horizontal="center" vertical="top"/>
    </xf>
    <xf numFmtId="164" fontId="7" fillId="4" borderId="28" xfId="1" applyNumberFormat="1" applyFont="1" applyFill="1" applyBorder="1" applyAlignment="1">
      <alignment horizontal="center" vertical="top"/>
    </xf>
    <xf numFmtId="164" fontId="12" fillId="0" borderId="19" xfId="0" applyNumberFormat="1" applyFont="1" applyBorder="1" applyAlignment="1">
      <alignment horizontal="center" vertical="center"/>
    </xf>
    <xf numFmtId="164" fontId="11" fillId="0" borderId="60" xfId="0" applyNumberFormat="1" applyFont="1" applyBorder="1" applyAlignment="1">
      <alignment horizontal="center" vertical="top"/>
    </xf>
    <xf numFmtId="164" fontId="11" fillId="0" borderId="62" xfId="0" applyNumberFormat="1" applyFont="1" applyBorder="1" applyAlignment="1">
      <alignment horizontal="center" vertical="top"/>
    </xf>
    <xf numFmtId="164" fontId="11" fillId="0" borderId="69" xfId="0" applyNumberFormat="1" applyFont="1" applyBorder="1" applyAlignment="1">
      <alignment horizontal="center" vertical="top"/>
    </xf>
    <xf numFmtId="164" fontId="12" fillId="7" borderId="19" xfId="0" applyNumberFormat="1" applyFont="1" applyFill="1" applyBorder="1" applyAlignment="1">
      <alignment horizontal="center" vertical="top"/>
    </xf>
    <xf numFmtId="164" fontId="12" fillId="4" borderId="19" xfId="0" applyNumberFormat="1" applyFont="1" applyFill="1" applyBorder="1" applyAlignment="1">
      <alignment horizontal="center" vertical="top"/>
    </xf>
    <xf numFmtId="0" fontId="6" fillId="6" borderId="9" xfId="1" applyFont="1" applyFill="1" applyBorder="1" applyAlignment="1">
      <alignment vertical="top" wrapText="1"/>
    </xf>
    <xf numFmtId="0" fontId="6" fillId="0" borderId="14" xfId="1" applyFont="1" applyFill="1" applyBorder="1" applyAlignment="1" applyProtection="1">
      <alignment vertical="top" wrapText="1"/>
      <protection locked="0"/>
    </xf>
    <xf numFmtId="0" fontId="6" fillId="0" borderId="17" xfId="1" applyFont="1" applyFill="1" applyBorder="1" applyAlignment="1" applyProtection="1">
      <alignment vertical="top" wrapText="1"/>
      <protection locked="0"/>
    </xf>
    <xf numFmtId="0" fontId="6" fillId="0" borderId="9" xfId="1" applyFont="1" applyFill="1" applyBorder="1" applyAlignment="1" applyProtection="1">
      <alignment vertical="top" wrapText="1"/>
      <protection locked="0"/>
    </xf>
    <xf numFmtId="0" fontId="6" fillId="0" borderId="40" xfId="1" applyFont="1" applyFill="1" applyBorder="1" applyAlignment="1" applyProtection="1">
      <alignment vertical="top" wrapText="1"/>
      <protection locked="0"/>
    </xf>
    <xf numFmtId="49" fontId="7" fillId="3" borderId="19" xfId="1" applyNumberFormat="1" applyFont="1" applyFill="1" applyBorder="1" applyAlignment="1">
      <alignment horizontal="center" vertical="top"/>
    </xf>
    <xf numFmtId="49" fontId="7" fillId="3" borderId="2" xfId="1" applyNumberFormat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left" vertical="top" wrapText="1"/>
    </xf>
    <xf numFmtId="0" fontId="13" fillId="0" borderId="35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top" wrapText="1"/>
    </xf>
    <xf numFmtId="0" fontId="13" fillId="0" borderId="32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0" fontId="4" fillId="0" borderId="67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17" fillId="0" borderId="0" xfId="0" applyFont="1"/>
    <xf numFmtId="164" fontId="5" fillId="0" borderId="41" xfId="1" applyNumberFormat="1" applyFont="1" applyFill="1" applyBorder="1" applyAlignment="1">
      <alignment horizontal="center" vertical="top"/>
    </xf>
    <xf numFmtId="164" fontId="5" fillId="0" borderId="61" xfId="1" applyNumberFormat="1" applyFont="1" applyFill="1" applyBorder="1" applyAlignment="1">
      <alignment horizontal="center" vertical="top"/>
    </xf>
    <xf numFmtId="164" fontId="5" fillId="0" borderId="52" xfId="1" applyNumberFormat="1" applyFont="1" applyFill="1" applyBorder="1" applyAlignment="1">
      <alignment horizontal="center" vertical="top"/>
    </xf>
    <xf numFmtId="164" fontId="5" fillId="0" borderId="62" xfId="1" applyNumberFormat="1" applyFont="1" applyFill="1" applyBorder="1" applyAlignment="1">
      <alignment horizontal="center" vertical="top"/>
    </xf>
    <xf numFmtId="164" fontId="7" fillId="4" borderId="26" xfId="1" applyNumberFormat="1" applyFont="1" applyFill="1" applyBorder="1" applyAlignment="1">
      <alignment horizontal="center" vertical="top"/>
    </xf>
    <xf numFmtId="49" fontId="6" fillId="0" borderId="29" xfId="1" applyNumberFormat="1" applyFont="1" applyFill="1" applyBorder="1" applyAlignment="1">
      <alignment vertical="top" wrapText="1"/>
    </xf>
    <xf numFmtId="49" fontId="5" fillId="0" borderId="14" xfId="1" applyNumberFormat="1" applyFont="1" applyFill="1" applyBorder="1" applyAlignment="1">
      <alignment vertical="top"/>
    </xf>
    <xf numFmtId="49" fontId="5" fillId="0" borderId="25" xfId="1" applyNumberFormat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center" vertical="top"/>
    </xf>
    <xf numFmtId="0" fontId="6" fillId="0" borderId="13" xfId="1" applyFont="1" applyFill="1" applyBorder="1" applyAlignment="1">
      <alignment horizontal="center" vertical="top"/>
    </xf>
    <xf numFmtId="0" fontId="14" fillId="4" borderId="16" xfId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center" vertical="top" wrapText="1"/>
    </xf>
    <xf numFmtId="0" fontId="6" fillId="0" borderId="61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/>
    </xf>
    <xf numFmtId="0" fontId="14" fillId="4" borderId="4" xfId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center" vertical="top" wrapText="1"/>
    </xf>
    <xf numFmtId="0" fontId="14" fillId="4" borderId="32" xfId="1" applyFont="1" applyFill="1" applyBorder="1" applyAlignment="1">
      <alignment horizontal="center" vertical="top"/>
    </xf>
    <xf numFmtId="0" fontId="6" fillId="0" borderId="35" xfId="1" applyFont="1" applyFill="1" applyBorder="1" applyAlignment="1">
      <alignment horizontal="center" vertical="top" wrapText="1"/>
    </xf>
    <xf numFmtId="0" fontId="14" fillId="4" borderId="30" xfId="1" applyFont="1" applyFill="1" applyBorder="1" applyAlignment="1">
      <alignment horizontal="center" vertical="top"/>
    </xf>
    <xf numFmtId="0" fontId="6" fillId="0" borderId="23" xfId="1" applyFont="1" applyFill="1" applyBorder="1" applyAlignment="1">
      <alignment horizontal="center" vertical="top"/>
    </xf>
    <xf numFmtId="49" fontId="6" fillId="0" borderId="9" xfId="1" applyNumberFormat="1" applyFont="1" applyFill="1" applyBorder="1" applyAlignment="1">
      <alignment vertical="top"/>
    </xf>
    <xf numFmtId="0" fontId="5" fillId="3" borderId="7" xfId="1" applyFont="1" applyFill="1" applyBorder="1" applyAlignment="1">
      <alignment horizontal="center" vertical="top" wrapText="1"/>
    </xf>
    <xf numFmtId="164" fontId="7" fillId="5" borderId="35" xfId="1" applyNumberFormat="1" applyFont="1" applyFill="1" applyBorder="1" applyAlignment="1">
      <alignment horizontal="center" vertical="top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left"/>
    </xf>
    <xf numFmtId="0" fontId="6" fillId="0" borderId="36" xfId="1" applyFont="1" applyFill="1" applyBorder="1" applyAlignment="1">
      <alignment horizontal="center" vertical="top" wrapText="1"/>
    </xf>
    <xf numFmtId="164" fontId="5" fillId="0" borderId="14" xfId="1" applyNumberFormat="1" applyFont="1" applyFill="1" applyBorder="1" applyAlignment="1">
      <alignment horizontal="center" vertical="top"/>
    </xf>
    <xf numFmtId="164" fontId="5" fillId="0" borderId="11" xfId="1" applyNumberFormat="1" applyFont="1" applyFill="1" applyBorder="1" applyAlignment="1">
      <alignment horizontal="center" vertical="top"/>
    </xf>
    <xf numFmtId="49" fontId="14" fillId="2" borderId="22" xfId="1" applyNumberFormat="1" applyFont="1" applyFill="1" applyBorder="1" applyAlignment="1">
      <alignment horizontal="center" vertical="top"/>
    </xf>
    <xf numFmtId="49" fontId="14" fillId="3" borderId="23" xfId="1" applyNumberFormat="1" applyFont="1" applyFill="1" applyBorder="1" applyAlignment="1">
      <alignment horizontal="center" vertical="top"/>
    </xf>
    <xf numFmtId="0" fontId="6" fillId="0" borderId="33" xfId="1" applyFont="1" applyFill="1" applyBorder="1" applyAlignment="1">
      <alignment vertical="top" wrapText="1"/>
    </xf>
    <xf numFmtId="0" fontId="3" fillId="0" borderId="43" xfId="1" applyFont="1" applyFill="1" applyBorder="1" applyAlignment="1">
      <alignment horizontal="center" vertical="top"/>
    </xf>
    <xf numFmtId="164" fontId="7" fillId="3" borderId="31" xfId="1" applyNumberFormat="1" applyFont="1" applyFill="1" applyBorder="1" applyAlignment="1">
      <alignment horizontal="center" vertical="top"/>
    </xf>
    <xf numFmtId="164" fontId="7" fillId="3" borderId="35" xfId="1" applyNumberFormat="1" applyFont="1" applyFill="1" applyBorder="1" applyAlignment="1">
      <alignment horizontal="center" vertical="top"/>
    </xf>
    <xf numFmtId="164" fontId="7" fillId="3" borderId="32" xfId="1" applyNumberFormat="1" applyFont="1" applyFill="1" applyBorder="1" applyAlignment="1">
      <alignment horizontal="center" vertical="top"/>
    </xf>
    <xf numFmtId="164" fontId="7" fillId="2" borderId="35" xfId="1" applyNumberFormat="1" applyFont="1" applyFill="1" applyBorder="1" applyAlignment="1">
      <alignment horizontal="center" vertical="top"/>
    </xf>
    <xf numFmtId="164" fontId="7" fillId="2" borderId="19" xfId="1" applyNumberFormat="1" applyFont="1" applyFill="1" applyBorder="1" applyAlignment="1">
      <alignment horizontal="center" vertical="top"/>
    </xf>
    <xf numFmtId="0" fontId="6" fillId="0" borderId="32" xfId="1" applyFont="1" applyFill="1" applyBorder="1" applyAlignment="1">
      <alignment horizontal="center" vertical="top"/>
    </xf>
    <xf numFmtId="164" fontId="5" fillId="6" borderId="32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/>
    </xf>
    <xf numFmtId="0" fontId="6" fillId="0" borderId="66" xfId="1" applyFont="1" applyFill="1" applyBorder="1" applyAlignment="1">
      <alignment horizontal="center" vertical="top"/>
    </xf>
    <xf numFmtId="164" fontId="5" fillId="0" borderId="59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/>
    </xf>
    <xf numFmtId="164" fontId="7" fillId="3" borderId="19" xfId="1" applyNumberFormat="1" applyFont="1" applyFill="1" applyBorder="1" applyAlignment="1">
      <alignment horizontal="center" vertical="top"/>
    </xf>
    <xf numFmtId="164" fontId="5" fillId="6" borderId="18" xfId="1" applyNumberFormat="1" applyFont="1" applyFill="1" applyBorder="1" applyAlignment="1">
      <alignment horizontal="center" vertical="top"/>
    </xf>
    <xf numFmtId="164" fontId="7" fillId="4" borderId="51" xfId="1" applyNumberFormat="1" applyFont="1" applyFill="1" applyBorder="1" applyAlignment="1">
      <alignment horizontal="center" vertical="top"/>
    </xf>
    <xf numFmtId="164" fontId="5" fillId="0" borderId="13" xfId="1" applyNumberFormat="1" applyFont="1" applyFill="1" applyBorder="1" applyAlignment="1">
      <alignment horizontal="center" vertical="top"/>
    </xf>
    <xf numFmtId="0" fontId="6" fillId="0" borderId="72" xfId="1" applyFont="1" applyFill="1" applyBorder="1" applyAlignment="1">
      <alignment horizontal="center" vertical="top"/>
    </xf>
    <xf numFmtId="0" fontId="6" fillId="0" borderId="72" xfId="1" applyFont="1" applyFill="1" applyBorder="1" applyAlignment="1">
      <alignment horizontal="center" vertical="top" wrapText="1"/>
    </xf>
    <xf numFmtId="164" fontId="5" fillId="0" borderId="73" xfId="1" applyNumberFormat="1" applyFont="1" applyFill="1" applyBorder="1" applyAlignment="1">
      <alignment horizontal="center" vertical="top"/>
    </xf>
    <xf numFmtId="164" fontId="5" fillId="6" borderId="68" xfId="1" applyNumberFormat="1" applyFont="1" applyFill="1" applyBorder="1" applyAlignment="1">
      <alignment horizontal="center" vertical="top"/>
    </xf>
    <xf numFmtId="164" fontId="5" fillId="0" borderId="74" xfId="1" applyNumberFormat="1" applyFont="1" applyFill="1" applyBorder="1" applyAlignment="1">
      <alignment horizontal="center" vertical="top"/>
    </xf>
    <xf numFmtId="164" fontId="5" fillId="0" borderId="68" xfId="0" applyNumberFormat="1" applyFont="1" applyBorder="1" applyAlignment="1">
      <alignment horizontal="center" vertical="top"/>
    </xf>
    <xf numFmtId="164" fontId="5" fillId="0" borderId="66" xfId="0" applyNumberFormat="1" applyFont="1" applyBorder="1" applyAlignment="1">
      <alignment horizontal="center" vertical="top"/>
    </xf>
    <xf numFmtId="164" fontId="5" fillId="0" borderId="70" xfId="0" applyNumberFormat="1" applyFont="1" applyBorder="1" applyAlignment="1">
      <alignment horizontal="center" vertical="top"/>
    </xf>
    <xf numFmtId="164" fontId="7" fillId="7" borderId="35" xfId="0" applyNumberFormat="1" applyFont="1" applyFill="1" applyBorder="1" applyAlignment="1">
      <alignment horizontal="center" vertical="top"/>
    </xf>
    <xf numFmtId="164" fontId="7" fillId="4" borderId="35" xfId="0" applyNumberFormat="1" applyFont="1" applyFill="1" applyBorder="1" applyAlignment="1">
      <alignment horizontal="center" vertical="top"/>
    </xf>
    <xf numFmtId="0" fontId="6" fillId="0" borderId="68" xfId="1" applyFont="1" applyFill="1" applyBorder="1" applyAlignment="1">
      <alignment horizontal="left" vertical="top" wrapText="1"/>
    </xf>
    <xf numFmtId="0" fontId="3" fillId="0" borderId="23" xfId="1" applyFont="1" applyFill="1" applyBorder="1" applyAlignment="1">
      <alignment horizontal="center" vertical="top"/>
    </xf>
    <xf numFmtId="0" fontId="6" fillId="0" borderId="26" xfId="1" applyNumberFormat="1" applyFont="1" applyFill="1" applyBorder="1" applyAlignment="1">
      <alignment horizontal="center" vertical="top"/>
    </xf>
    <xf numFmtId="49" fontId="6" fillId="0" borderId="43" xfId="1" applyNumberFormat="1" applyFont="1" applyFill="1" applyBorder="1" applyAlignment="1">
      <alignment horizontal="center" vertical="top"/>
    </xf>
    <xf numFmtId="49" fontId="6" fillId="0" borderId="49" xfId="1" applyNumberFormat="1" applyFont="1" applyFill="1" applyBorder="1" applyAlignment="1">
      <alignment horizontal="center" vertical="top"/>
    </xf>
    <xf numFmtId="49" fontId="6" fillId="0" borderId="34" xfId="1" applyNumberFormat="1" applyFont="1" applyFill="1" applyBorder="1" applyAlignment="1">
      <alignment horizontal="center" vertical="top"/>
    </xf>
    <xf numFmtId="49" fontId="6" fillId="0" borderId="20" xfId="1" applyNumberFormat="1" applyFont="1" applyFill="1" applyBorder="1" applyAlignment="1">
      <alignment horizontal="center" vertical="top"/>
    </xf>
    <xf numFmtId="49" fontId="6" fillId="0" borderId="10" xfId="1" applyNumberFormat="1" applyFont="1" applyFill="1" applyBorder="1" applyAlignment="1">
      <alignment horizontal="center" vertical="top"/>
    </xf>
    <xf numFmtId="49" fontId="6" fillId="0" borderId="23" xfId="1" applyNumberFormat="1" applyFont="1" applyFill="1" applyBorder="1" applyAlignment="1">
      <alignment horizontal="center" vertical="top"/>
    </xf>
    <xf numFmtId="1" fontId="6" fillId="0" borderId="50" xfId="1" applyNumberFormat="1" applyFont="1" applyFill="1" applyBorder="1" applyAlignment="1">
      <alignment horizontal="center" vertical="top"/>
    </xf>
    <xf numFmtId="1" fontId="6" fillId="0" borderId="15" xfId="1" applyNumberFormat="1" applyFont="1" applyFill="1" applyBorder="1" applyAlignment="1">
      <alignment horizontal="center" vertical="top"/>
    </xf>
    <xf numFmtId="9" fontId="6" fillId="0" borderId="27" xfId="1" applyNumberFormat="1" applyFont="1" applyFill="1" applyBorder="1" applyAlignment="1">
      <alignment horizontal="center" vertical="top"/>
    </xf>
    <xf numFmtId="1" fontId="6" fillId="0" borderId="11" xfId="1" applyNumberFormat="1" applyFont="1" applyFill="1" applyBorder="1" applyAlignment="1">
      <alignment horizontal="center" vertical="top"/>
    </xf>
    <xf numFmtId="49" fontId="6" fillId="0" borderId="37" xfId="1" applyNumberFormat="1" applyFont="1" applyFill="1" applyBorder="1" applyAlignment="1">
      <alignment horizontal="center" vertical="top"/>
    </xf>
    <xf numFmtId="1" fontId="6" fillId="0" borderId="73" xfId="1" applyNumberFormat="1" applyFont="1" applyFill="1" applyBorder="1" applyAlignment="1">
      <alignment horizontal="center" vertical="top"/>
    </xf>
    <xf numFmtId="49" fontId="6" fillId="0" borderId="26" xfId="1" applyNumberFormat="1" applyFont="1" applyFill="1" applyBorder="1" applyAlignment="1">
      <alignment horizontal="center" vertical="top"/>
    </xf>
    <xf numFmtId="0" fontId="6" fillId="0" borderId="20" xfId="1" applyNumberFormat="1" applyFont="1" applyFill="1" applyBorder="1" applyAlignment="1">
      <alignment horizontal="center" vertical="top"/>
    </xf>
    <xf numFmtId="0" fontId="6" fillId="0" borderId="43" xfId="1" applyFont="1" applyFill="1" applyBorder="1" applyAlignment="1">
      <alignment horizontal="center" vertical="top"/>
    </xf>
    <xf numFmtId="0" fontId="6" fillId="0" borderId="10" xfId="1" applyFont="1" applyFill="1" applyBorder="1" applyAlignment="1">
      <alignment horizontal="center" vertical="top"/>
    </xf>
    <xf numFmtId="0" fontId="6" fillId="0" borderId="24" xfId="1" applyFont="1" applyFill="1" applyBorder="1" applyAlignment="1">
      <alignment horizontal="center" vertical="top"/>
    </xf>
    <xf numFmtId="0" fontId="6" fillId="0" borderId="49" xfId="1" applyFont="1" applyFill="1" applyBorder="1" applyAlignment="1">
      <alignment horizontal="center" vertical="top"/>
    </xf>
    <xf numFmtId="0" fontId="6" fillId="0" borderId="64" xfId="1" applyFont="1" applyFill="1" applyBorder="1" applyAlignment="1">
      <alignment horizontal="center" vertical="top"/>
    </xf>
    <xf numFmtId="0" fontId="6" fillId="0" borderId="46" xfId="1" applyFont="1" applyFill="1" applyBorder="1" applyAlignment="1">
      <alignment horizontal="center" vertical="top" wrapText="1"/>
    </xf>
    <xf numFmtId="0" fontId="6" fillId="0" borderId="65" xfId="1" applyFont="1" applyFill="1" applyBorder="1" applyAlignment="1">
      <alignment horizontal="center" vertical="top" wrapText="1"/>
    </xf>
    <xf numFmtId="0" fontId="6" fillId="0" borderId="66" xfId="1" applyFont="1" applyFill="1" applyBorder="1" applyAlignment="1">
      <alignment horizontal="center" vertical="top" wrapText="1"/>
    </xf>
    <xf numFmtId="0" fontId="6" fillId="0" borderId="63" xfId="1" applyFont="1" applyFill="1" applyBorder="1" applyAlignment="1" applyProtection="1">
      <alignment vertical="top" wrapText="1"/>
      <protection locked="0"/>
    </xf>
    <xf numFmtId="0" fontId="3" fillId="0" borderId="23" xfId="1" applyFont="1" applyBorder="1" applyAlignment="1">
      <alignment horizontal="center" vertical="top"/>
    </xf>
    <xf numFmtId="0" fontId="16" fillId="0" borderId="22" xfId="1" applyFont="1" applyFill="1" applyBorder="1" applyAlignment="1">
      <alignment vertical="top" wrapText="1"/>
    </xf>
    <xf numFmtId="0" fontId="6" fillId="0" borderId="50" xfId="1" applyFont="1" applyFill="1" applyBorder="1" applyAlignment="1">
      <alignment vertical="top" wrapText="1"/>
    </xf>
    <xf numFmtId="0" fontId="11" fillId="0" borderId="44" xfId="1" applyFont="1" applyFill="1" applyBorder="1" applyAlignment="1">
      <alignment horizontal="left" vertical="top" wrapText="1"/>
    </xf>
    <xf numFmtId="0" fontId="5" fillId="3" borderId="19" xfId="1" applyFont="1" applyFill="1" applyBorder="1" applyAlignment="1">
      <alignment horizontal="center" vertical="top" wrapText="1"/>
    </xf>
    <xf numFmtId="49" fontId="23" fillId="2" borderId="22" xfId="1" applyNumberFormat="1" applyFont="1" applyFill="1" applyBorder="1" applyAlignment="1">
      <alignment horizontal="center" vertical="top"/>
    </xf>
    <xf numFmtId="49" fontId="23" fillId="3" borderId="23" xfId="1" applyNumberFormat="1" applyFont="1" applyFill="1" applyBorder="1" applyAlignment="1">
      <alignment horizontal="center" vertical="top"/>
    </xf>
    <xf numFmtId="0" fontId="18" fillId="0" borderId="0" xfId="1" applyFont="1" applyBorder="1" applyAlignment="1">
      <alignment vertical="top"/>
    </xf>
    <xf numFmtId="0" fontId="24" fillId="0" borderId="0" xfId="1" applyFont="1" applyAlignment="1">
      <alignment vertical="top"/>
    </xf>
    <xf numFmtId="0" fontId="25" fillId="0" borderId="0" xfId="1" applyFont="1" applyAlignment="1">
      <alignment vertical="top"/>
    </xf>
    <xf numFmtId="0" fontId="24" fillId="0" borderId="0" xfId="1" applyFont="1" applyBorder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Font="1" applyAlignment="1">
      <alignment horizontal="center" vertical="top"/>
    </xf>
    <xf numFmtId="49" fontId="6" fillId="0" borderId="44" xfId="1" applyNumberFormat="1" applyFont="1" applyFill="1" applyBorder="1" applyAlignment="1">
      <alignment horizontal="center" vertical="top"/>
    </xf>
    <xf numFmtId="49" fontId="6" fillId="0" borderId="71" xfId="1" applyNumberFormat="1" applyFont="1" applyFill="1" applyBorder="1" applyAlignment="1">
      <alignment horizontal="center" vertical="top"/>
    </xf>
    <xf numFmtId="49" fontId="6" fillId="0" borderId="21" xfId="1" applyNumberFormat="1" applyFont="1" applyFill="1" applyBorder="1" applyAlignment="1">
      <alignment horizontal="center" vertical="top"/>
    </xf>
    <xf numFmtId="49" fontId="6" fillId="0" borderId="45" xfId="1" applyNumberFormat="1" applyFont="1" applyFill="1" applyBorder="1" applyAlignment="1">
      <alignment horizontal="center" vertical="top"/>
    </xf>
    <xf numFmtId="1" fontId="6" fillId="0" borderId="40" xfId="1" applyNumberFormat="1" applyFont="1" applyFill="1" applyBorder="1" applyAlignment="1">
      <alignment horizontal="center" vertical="top"/>
    </xf>
    <xf numFmtId="49" fontId="6" fillId="0" borderId="47" xfId="1" applyNumberFormat="1" applyFont="1" applyFill="1" applyBorder="1" applyAlignment="1">
      <alignment horizontal="center" vertical="top"/>
    </xf>
    <xf numFmtId="0" fontId="6" fillId="0" borderId="32" xfId="0" applyFont="1" applyBorder="1" applyAlignment="1">
      <alignment horizontal="left" vertical="top" wrapText="1"/>
    </xf>
    <xf numFmtId="49" fontId="6" fillId="0" borderId="27" xfId="1" applyNumberFormat="1" applyFont="1" applyFill="1" applyBorder="1" applyAlignment="1">
      <alignment horizontal="center" vertical="top"/>
    </xf>
    <xf numFmtId="9" fontId="5" fillId="0" borderId="26" xfId="1" applyNumberFormat="1" applyFont="1" applyFill="1" applyBorder="1" applyAlignment="1">
      <alignment horizontal="center" vertical="top"/>
    </xf>
    <xf numFmtId="49" fontId="23" fillId="2" borderId="22" xfId="1" applyNumberFormat="1" applyFont="1" applyFill="1" applyBorder="1" applyAlignment="1">
      <alignment horizontal="center" vertical="top" wrapText="1"/>
    </xf>
    <xf numFmtId="49" fontId="23" fillId="3" borderId="23" xfId="1" applyNumberFormat="1" applyFont="1" applyFill="1" applyBorder="1" applyAlignment="1">
      <alignment horizontal="center" vertical="top" wrapText="1"/>
    </xf>
    <xf numFmtId="49" fontId="23" fillId="0" borderId="43" xfId="1" applyNumberFormat="1" applyFont="1" applyBorder="1" applyAlignment="1">
      <alignment horizontal="center" vertical="top" wrapText="1"/>
    </xf>
    <xf numFmtId="0" fontId="6" fillId="7" borderId="33" xfId="1" applyFont="1" applyFill="1" applyBorder="1" applyAlignment="1">
      <alignment vertical="top" wrapText="1"/>
    </xf>
    <xf numFmtId="164" fontId="5" fillId="7" borderId="52" xfId="1" applyNumberFormat="1" applyFont="1" applyFill="1" applyBorder="1" applyAlignment="1">
      <alignment horizontal="center" vertical="top"/>
    </xf>
    <xf numFmtId="164" fontId="5" fillId="7" borderId="12" xfId="1" applyNumberFormat="1" applyFont="1" applyFill="1" applyBorder="1" applyAlignment="1">
      <alignment horizontal="center" vertical="top"/>
    </xf>
    <xf numFmtId="164" fontId="5" fillId="7" borderId="8" xfId="1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horizontal="center" vertical="top"/>
    </xf>
    <xf numFmtId="164" fontId="5" fillId="7" borderId="18" xfId="1" applyNumberFormat="1" applyFont="1" applyFill="1" applyBorder="1" applyAlignment="1">
      <alignment horizontal="center" vertical="top"/>
    </xf>
    <xf numFmtId="49" fontId="26" fillId="0" borderId="12" xfId="1" applyNumberFormat="1" applyFont="1" applyBorder="1" applyAlignment="1">
      <alignment horizontal="center" vertical="top"/>
    </xf>
    <xf numFmtId="49" fontId="8" fillId="0" borderId="33" xfId="1" applyNumberFormat="1" applyFont="1" applyBorder="1" applyAlignment="1">
      <alignment horizontal="center" vertical="top" wrapText="1"/>
    </xf>
    <xf numFmtId="0" fontId="16" fillId="0" borderId="33" xfId="1" applyFont="1" applyFill="1" applyBorder="1" applyAlignment="1">
      <alignment vertical="top" wrapText="1"/>
    </xf>
    <xf numFmtId="164" fontId="11" fillId="0" borderId="18" xfId="1" applyNumberFormat="1" applyFont="1" applyFill="1" applyBorder="1" applyAlignment="1">
      <alignment horizontal="center" vertical="top"/>
    </xf>
    <xf numFmtId="164" fontId="11" fillId="0" borderId="12" xfId="1" applyNumberFormat="1" applyFont="1" applyFill="1" applyBorder="1" applyAlignment="1">
      <alignment horizontal="center" vertical="top"/>
    </xf>
    <xf numFmtId="164" fontId="11" fillId="0" borderId="8" xfId="1" applyNumberFormat="1" applyFont="1" applyFill="1" applyBorder="1" applyAlignment="1">
      <alignment horizontal="center" vertical="top"/>
    </xf>
    <xf numFmtId="0" fontId="8" fillId="0" borderId="43" xfId="1" applyFont="1" applyFill="1" applyBorder="1" applyAlignment="1">
      <alignment horizontal="center" vertical="top"/>
    </xf>
    <xf numFmtId="0" fontId="8" fillId="0" borderId="23" xfId="1" applyFont="1" applyFill="1" applyBorder="1" applyAlignment="1">
      <alignment horizontal="center" vertical="top"/>
    </xf>
    <xf numFmtId="0" fontId="5" fillId="3" borderId="28" xfId="1" applyFont="1" applyFill="1" applyBorder="1" applyAlignment="1">
      <alignment horizontal="center" vertical="top" wrapText="1"/>
    </xf>
    <xf numFmtId="164" fontId="7" fillId="7" borderId="19" xfId="0" applyNumberFormat="1" applyFont="1" applyFill="1" applyBorder="1" applyAlignment="1">
      <alignment horizontal="center" vertical="top"/>
    </xf>
    <xf numFmtId="0" fontId="22" fillId="0" borderId="53" xfId="1" applyFont="1" applyBorder="1" applyAlignment="1">
      <alignment vertical="top"/>
    </xf>
    <xf numFmtId="0" fontId="22" fillId="0" borderId="13" xfId="1" applyFont="1" applyBorder="1" applyAlignment="1">
      <alignment vertical="top"/>
    </xf>
    <xf numFmtId="0" fontId="22" fillId="0" borderId="29" xfId="1" applyFont="1" applyBorder="1" applyAlignment="1">
      <alignment vertical="top"/>
    </xf>
    <xf numFmtId="0" fontId="22" fillId="0" borderId="30" xfId="1" applyFont="1" applyBorder="1" applyAlignment="1">
      <alignment vertical="top"/>
    </xf>
    <xf numFmtId="0" fontId="3" fillId="0" borderId="46" xfId="1" applyFont="1" applyFill="1" applyBorder="1" applyAlignment="1">
      <alignment horizontal="center" vertical="top" wrapText="1"/>
    </xf>
    <xf numFmtId="0" fontId="3" fillId="0" borderId="65" xfId="1" applyFont="1" applyFill="1" applyBorder="1" applyAlignment="1">
      <alignment horizontal="center" vertical="top" wrapText="1"/>
    </xf>
    <xf numFmtId="0" fontId="6" fillId="0" borderId="15" xfId="1" applyFont="1" applyFill="1" applyBorder="1" applyAlignment="1">
      <alignment horizontal="left" vertical="top"/>
    </xf>
    <xf numFmtId="0" fontId="6" fillId="0" borderId="27" xfId="1" applyFont="1" applyFill="1" applyBorder="1" applyAlignment="1">
      <alignment horizontal="left" vertical="top"/>
    </xf>
    <xf numFmtId="164" fontId="24" fillId="0" borderId="0" xfId="1" applyNumberFormat="1" applyFont="1" applyBorder="1" applyAlignment="1">
      <alignment vertical="top"/>
    </xf>
    <xf numFmtId="164" fontId="3" fillId="0" borderId="0" xfId="1" applyNumberFormat="1" applyFont="1" applyAlignment="1">
      <alignment vertical="top"/>
    </xf>
    <xf numFmtId="1" fontId="6" fillId="0" borderId="26" xfId="1" applyNumberFormat="1" applyFont="1" applyFill="1" applyBorder="1" applyAlignment="1">
      <alignment horizontal="center" vertical="top"/>
    </xf>
    <xf numFmtId="0" fontId="6" fillId="0" borderId="22" xfId="1" applyFont="1" applyFill="1" applyBorder="1" applyAlignment="1">
      <alignment vertical="top" wrapText="1"/>
    </xf>
    <xf numFmtId="0" fontId="5" fillId="6" borderId="44" xfId="1" applyFont="1" applyFill="1" applyBorder="1" applyAlignment="1">
      <alignment horizontal="left" vertical="top" wrapText="1"/>
    </xf>
    <xf numFmtId="49" fontId="14" fillId="0" borderId="43" xfId="1" applyNumberFormat="1" applyFont="1" applyBorder="1" applyAlignment="1">
      <alignment horizontal="center" vertical="top" wrapText="1"/>
    </xf>
    <xf numFmtId="49" fontId="14" fillId="3" borderId="23" xfId="1" applyNumberFormat="1" applyFont="1" applyFill="1" applyBorder="1" applyAlignment="1">
      <alignment horizontal="center" vertical="top" wrapText="1"/>
    </xf>
    <xf numFmtId="49" fontId="7" fillId="3" borderId="20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left" vertical="top" wrapText="1"/>
    </xf>
    <xf numFmtId="49" fontId="20" fillId="0" borderId="12" xfId="1" applyNumberFormat="1" applyFont="1" applyBorder="1" applyAlignment="1">
      <alignment horizontal="center" vertical="top"/>
    </xf>
    <xf numFmtId="49" fontId="3" fillId="0" borderId="33" xfId="1" applyNumberFormat="1" applyFont="1" applyBorder="1" applyAlignment="1">
      <alignment horizontal="center" vertical="top" wrapText="1"/>
    </xf>
    <xf numFmtId="0" fontId="24" fillId="0" borderId="43" xfId="1" applyFont="1" applyFill="1" applyBorder="1" applyAlignment="1">
      <alignment horizontal="center" vertical="top"/>
    </xf>
    <xf numFmtId="0" fontId="24" fillId="0" borderId="23" xfId="1" applyFont="1" applyBorder="1" applyAlignment="1">
      <alignment horizontal="center" vertical="top"/>
    </xf>
    <xf numFmtId="0" fontId="24" fillId="0" borderId="20" xfId="1" applyNumberFormat="1" applyFont="1" applyFill="1" applyBorder="1" applyAlignment="1">
      <alignment horizontal="center" vertical="top"/>
    </xf>
    <xf numFmtId="0" fontId="24" fillId="0" borderId="26" xfId="1" applyFont="1" applyBorder="1" applyAlignment="1">
      <alignment horizontal="center" vertical="top"/>
    </xf>
    <xf numFmtId="0" fontId="5" fillId="0" borderId="22" xfId="1" applyFont="1" applyBorder="1" applyAlignment="1">
      <alignment vertical="top"/>
    </xf>
    <xf numFmtId="0" fontId="5" fillId="0" borderId="67" xfId="1" applyFont="1" applyBorder="1" applyAlignment="1">
      <alignment vertical="top"/>
    </xf>
    <xf numFmtId="0" fontId="5" fillId="0" borderId="25" xfId="1" applyFont="1" applyBorder="1" applyAlignment="1">
      <alignment vertical="top"/>
    </xf>
    <xf numFmtId="0" fontId="5" fillId="0" borderId="30" xfId="1" applyFont="1" applyBorder="1" applyAlignment="1">
      <alignment vertical="top"/>
    </xf>
    <xf numFmtId="0" fontId="7" fillId="3" borderId="23" xfId="1" applyFont="1" applyFill="1" applyBorder="1" applyAlignment="1">
      <alignment horizontal="left" vertical="top" wrapText="1"/>
    </xf>
    <xf numFmtId="0" fontId="7" fillId="7" borderId="75" xfId="1" applyFont="1" applyFill="1" applyBorder="1" applyAlignment="1">
      <alignment horizontal="left" vertical="top" wrapText="1"/>
    </xf>
    <xf numFmtId="0" fontId="6" fillId="6" borderId="63" xfId="1" applyFont="1" applyFill="1" applyBorder="1" applyAlignment="1">
      <alignment vertical="top" wrapText="1"/>
    </xf>
    <xf numFmtId="0" fontId="3" fillId="0" borderId="49" xfId="1" applyFont="1" applyFill="1" applyBorder="1" applyAlignment="1">
      <alignment horizontal="center" vertical="top"/>
    </xf>
    <xf numFmtId="0" fontId="14" fillId="4" borderId="4" xfId="1" applyFont="1" applyFill="1" applyBorder="1" applyAlignment="1">
      <alignment horizontal="center"/>
    </xf>
    <xf numFmtId="164" fontId="7" fillId="4" borderId="1" xfId="1" applyNumberFormat="1" applyFont="1" applyFill="1" applyBorder="1" applyAlignment="1">
      <alignment horizontal="center"/>
    </xf>
    <xf numFmtId="0" fontId="6" fillId="0" borderId="62" xfId="0" applyFont="1" applyBorder="1" applyAlignment="1">
      <alignment vertical="top" wrapText="1"/>
    </xf>
    <xf numFmtId="49" fontId="6" fillId="0" borderId="46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/>
    </xf>
    <xf numFmtId="49" fontId="3" fillId="0" borderId="43" xfId="1" applyNumberFormat="1" applyFont="1" applyFill="1" applyBorder="1" applyAlignment="1">
      <alignment horizontal="center" vertical="top"/>
    </xf>
    <xf numFmtId="49" fontId="3" fillId="0" borderId="23" xfId="1" applyNumberFormat="1" applyFont="1" applyFill="1" applyBorder="1" applyAlignment="1">
      <alignment horizontal="center" vertical="top"/>
    </xf>
    <xf numFmtId="9" fontId="6" fillId="0" borderId="26" xfId="1" applyNumberFormat="1" applyFont="1" applyFill="1" applyBorder="1" applyAlignment="1">
      <alignment horizontal="center" vertical="top"/>
    </xf>
    <xf numFmtId="0" fontId="21" fillId="4" borderId="32" xfId="1" applyFont="1" applyFill="1" applyBorder="1" applyAlignment="1">
      <alignment horizontal="center"/>
    </xf>
    <xf numFmtId="164" fontId="7" fillId="4" borderId="28" xfId="1" applyNumberFormat="1" applyFont="1" applyFill="1" applyBorder="1" applyAlignment="1">
      <alignment horizontal="center"/>
    </xf>
    <xf numFmtId="164" fontId="7" fillId="4" borderId="32" xfId="1" applyNumberFormat="1" applyFont="1" applyFill="1" applyBorder="1" applyAlignment="1">
      <alignment horizontal="center"/>
    </xf>
    <xf numFmtId="2" fontId="5" fillId="6" borderId="66" xfId="1" applyNumberFormat="1" applyFont="1" applyFill="1" applyBorder="1" applyAlignment="1">
      <alignment horizontal="center" vertical="top"/>
    </xf>
    <xf numFmtId="2" fontId="7" fillId="4" borderId="4" xfId="1" applyNumberFormat="1" applyFont="1" applyFill="1" applyBorder="1" applyAlignment="1">
      <alignment horizontal="center" vertical="top"/>
    </xf>
    <xf numFmtId="2" fontId="7" fillId="4" borderId="17" xfId="1" applyNumberFormat="1" applyFont="1" applyFill="1" applyBorder="1" applyAlignment="1">
      <alignment horizontal="center" vertical="top"/>
    </xf>
    <xf numFmtId="0" fontId="24" fillId="0" borderId="34" xfId="1" applyFont="1" applyFill="1" applyBorder="1" applyAlignment="1">
      <alignment horizontal="center" vertical="top"/>
    </xf>
    <xf numFmtId="0" fontId="24" fillId="0" borderId="37" xfId="1" applyFont="1" applyBorder="1" applyAlignment="1">
      <alignment horizontal="center" vertical="top"/>
    </xf>
    <xf numFmtId="0" fontId="6" fillId="0" borderId="12" xfId="1" applyFont="1" applyFill="1" applyBorder="1" applyAlignment="1">
      <alignment vertical="top" wrapText="1"/>
    </xf>
    <xf numFmtId="0" fontId="6" fillId="0" borderId="66" xfId="1" applyFont="1" applyFill="1" applyBorder="1" applyAlignment="1">
      <alignment vertical="top" wrapText="1"/>
    </xf>
    <xf numFmtId="165" fontId="7" fillId="3" borderId="35" xfId="1" applyNumberFormat="1" applyFont="1" applyFill="1" applyBorder="1" applyAlignment="1">
      <alignment horizontal="center" vertical="top"/>
    </xf>
    <xf numFmtId="165" fontId="7" fillId="2" borderId="35" xfId="1" applyNumberFormat="1" applyFont="1" applyFill="1" applyBorder="1" applyAlignment="1">
      <alignment horizontal="center" vertical="top"/>
    </xf>
    <xf numFmtId="0" fontId="6" fillId="0" borderId="68" xfId="1" applyFont="1" applyFill="1" applyBorder="1" applyAlignment="1">
      <alignment horizontal="center" vertical="top" wrapText="1"/>
    </xf>
    <xf numFmtId="164" fontId="5" fillId="0" borderId="60" xfId="1" applyNumberFormat="1" applyFont="1" applyFill="1" applyBorder="1" applyAlignment="1">
      <alignment horizontal="center" vertical="top"/>
    </xf>
    <xf numFmtId="49" fontId="6" fillId="0" borderId="14" xfId="1" applyNumberFormat="1" applyFont="1" applyFill="1" applyBorder="1" applyAlignment="1">
      <alignment vertical="top"/>
    </xf>
    <xf numFmtId="0" fontId="6" fillId="0" borderId="76" xfId="1" applyFont="1" applyFill="1" applyBorder="1" applyAlignment="1">
      <alignment horizontal="center" vertical="top"/>
    </xf>
    <xf numFmtId="164" fontId="5" fillId="0" borderId="77" xfId="1" applyNumberFormat="1" applyFont="1" applyFill="1" applyBorder="1" applyAlignment="1">
      <alignment horizontal="center" vertical="top"/>
    </xf>
    <xf numFmtId="164" fontId="5" fillId="6" borderId="70" xfId="1" applyNumberFormat="1" applyFont="1" applyFill="1" applyBorder="1" applyAlignment="1">
      <alignment horizontal="center" vertical="top"/>
    </xf>
    <xf numFmtId="2" fontId="5" fillId="0" borderId="66" xfId="1" applyNumberFormat="1" applyFont="1" applyFill="1" applyBorder="1" applyAlignment="1">
      <alignment horizontal="center" vertical="top"/>
    </xf>
    <xf numFmtId="2" fontId="5" fillId="0" borderId="36" xfId="1" applyNumberFormat="1" applyFont="1" applyFill="1" applyBorder="1" applyAlignment="1">
      <alignment horizontal="center" vertical="top"/>
    </xf>
    <xf numFmtId="164" fontId="5" fillId="0" borderId="0" xfId="1" applyNumberFormat="1" applyFont="1" applyAlignment="1">
      <alignment vertical="top"/>
    </xf>
    <xf numFmtId="0" fontId="6" fillId="0" borderId="70" xfId="1" applyFont="1" applyFill="1" applyBorder="1" applyAlignment="1">
      <alignment horizontal="center" vertical="top"/>
    </xf>
    <xf numFmtId="164" fontId="14" fillId="0" borderId="35" xfId="0" applyNumberFormat="1" applyFont="1" applyBorder="1" applyAlignment="1">
      <alignment horizontal="center" vertical="center"/>
    </xf>
    <xf numFmtId="0" fontId="6" fillId="7" borderId="45" xfId="1" applyFont="1" applyFill="1" applyBorder="1" applyAlignment="1">
      <alignment horizontal="center" vertical="top" wrapText="1"/>
    </xf>
    <xf numFmtId="0" fontId="6" fillId="7" borderId="21" xfId="1" applyFont="1" applyFill="1" applyBorder="1" applyAlignment="1">
      <alignment horizontal="center" vertical="top" wrapText="1"/>
    </xf>
    <xf numFmtId="49" fontId="6" fillId="0" borderId="24" xfId="1" applyNumberFormat="1" applyFont="1" applyFill="1" applyBorder="1" applyAlignment="1">
      <alignment horizontal="center" vertical="top"/>
    </xf>
    <xf numFmtId="49" fontId="7" fillId="2" borderId="55" xfId="1" applyNumberFormat="1" applyFont="1" applyFill="1" applyBorder="1" applyAlignment="1">
      <alignment horizontal="center" vertical="top"/>
    </xf>
    <xf numFmtId="49" fontId="7" fillId="3" borderId="55" xfId="1" applyNumberFormat="1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center" vertical="top" wrapText="1"/>
    </xf>
    <xf numFmtId="0" fontId="6" fillId="0" borderId="38" xfId="1" applyFont="1" applyFill="1" applyBorder="1" applyAlignment="1">
      <alignment horizontal="center" vertical="top" wrapText="1"/>
    </xf>
    <xf numFmtId="164" fontId="7" fillId="5" borderId="2" xfId="1" applyNumberFormat="1" applyFont="1" applyFill="1" applyBorder="1" applyAlignment="1">
      <alignment horizontal="center" vertical="top"/>
    </xf>
    <xf numFmtId="164" fontId="14" fillId="5" borderId="35" xfId="1" applyNumberFormat="1" applyFont="1" applyFill="1" applyBorder="1" applyAlignment="1">
      <alignment horizontal="center" vertical="top"/>
    </xf>
    <xf numFmtId="164" fontId="18" fillId="0" borderId="0" xfId="1" applyNumberFormat="1" applyFont="1" applyAlignment="1">
      <alignment vertical="top"/>
    </xf>
    <xf numFmtId="164" fontId="19" fillId="0" borderId="0" xfId="1" applyNumberFormat="1" applyFont="1" applyAlignment="1">
      <alignment vertical="top"/>
    </xf>
    <xf numFmtId="164" fontId="22" fillId="0" borderId="0" xfId="1" applyNumberFormat="1" applyFont="1" applyBorder="1" applyAlignment="1">
      <alignment vertical="top" wrapText="1"/>
    </xf>
    <xf numFmtId="164" fontId="22" fillId="0" borderId="0" xfId="0" applyNumberFormat="1" applyFont="1" applyBorder="1" applyAlignment="1">
      <alignment vertical="top" wrapText="1"/>
    </xf>
    <xf numFmtId="164" fontId="5" fillId="0" borderId="0" xfId="0" applyNumberFormat="1" applyFont="1" applyFill="1" applyBorder="1" applyAlignment="1">
      <alignment vertical="top"/>
    </xf>
    <xf numFmtId="164" fontId="7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vertical="top"/>
    </xf>
    <xf numFmtId="164" fontId="6" fillId="0" borderId="55" xfId="0" applyNumberFormat="1" applyFont="1" applyBorder="1" applyAlignment="1">
      <alignment horizontal="center" vertical="center" wrapText="1"/>
    </xf>
    <xf numFmtId="164" fontId="6" fillId="0" borderId="33" xfId="0" applyNumberFormat="1" applyFont="1" applyFill="1" applyBorder="1" applyAlignment="1">
      <alignment horizontal="center" vertical="center" wrapText="1"/>
    </xf>
    <xf numFmtId="164" fontId="25" fillId="0" borderId="0" xfId="1" applyNumberFormat="1" applyFont="1" applyAlignment="1">
      <alignment vertical="top"/>
    </xf>
    <xf numFmtId="164" fontId="14" fillId="0" borderId="19" xfId="0" applyNumberFormat="1" applyFont="1" applyBorder="1" applyAlignment="1">
      <alignment horizontal="center" vertical="center"/>
    </xf>
    <xf numFmtId="164" fontId="14" fillId="4" borderId="19" xfId="0" applyNumberFormat="1" applyFont="1" applyFill="1" applyBorder="1" applyAlignment="1">
      <alignment horizontal="center" vertical="top"/>
    </xf>
    <xf numFmtId="2" fontId="5" fillId="6" borderId="12" xfId="1" applyNumberFormat="1" applyFont="1" applyFill="1" applyBorder="1" applyAlignment="1">
      <alignment horizontal="center" vertical="top"/>
    </xf>
    <xf numFmtId="164" fontId="14" fillId="4" borderId="32" xfId="1" applyNumberFormat="1" applyFont="1" applyFill="1" applyBorder="1" applyAlignment="1">
      <alignment horizontal="center" vertical="top"/>
    </xf>
    <xf numFmtId="164" fontId="7" fillId="4" borderId="32" xfId="1" applyNumberFormat="1" applyFont="1" applyFill="1" applyBorder="1" applyAlignment="1">
      <alignment horizontal="center" vertical="top"/>
    </xf>
    <xf numFmtId="164" fontId="14" fillId="3" borderId="2" xfId="1" applyNumberFormat="1" applyFont="1" applyFill="1" applyBorder="1" applyAlignment="1">
      <alignment horizontal="center" vertical="top"/>
    </xf>
    <xf numFmtId="49" fontId="14" fillId="3" borderId="23" xfId="1" applyNumberFormat="1" applyFont="1" applyFill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49" fontId="6" fillId="0" borderId="12" xfId="1" applyNumberFormat="1" applyFont="1" applyBorder="1" applyAlignment="1">
      <alignment horizontal="center" vertical="top"/>
    </xf>
    <xf numFmtId="49" fontId="6" fillId="0" borderId="36" xfId="1" applyNumberFormat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/>
    </xf>
    <xf numFmtId="49" fontId="6" fillId="0" borderId="52" xfId="1" applyNumberFormat="1" applyFont="1" applyBorder="1" applyAlignment="1">
      <alignment horizontal="center" vertical="top"/>
    </xf>
    <xf numFmtId="49" fontId="6" fillId="0" borderId="53" xfId="1" applyNumberFormat="1" applyFont="1" applyBorder="1" applyAlignment="1">
      <alignment horizontal="center" vertical="top"/>
    </xf>
    <xf numFmtId="0" fontId="5" fillId="0" borderId="24" xfId="1" applyFont="1" applyFill="1" applyBorder="1" applyAlignment="1">
      <alignment vertical="top" wrapText="1"/>
    </xf>
    <xf numFmtId="0" fontId="5" fillId="0" borderId="37" xfId="1" applyFont="1" applyFill="1" applyBorder="1" applyAlignment="1">
      <alignment vertical="top" wrapText="1"/>
    </xf>
    <xf numFmtId="0" fontId="5" fillId="0" borderId="38" xfId="1" applyFont="1" applyFill="1" applyBorder="1" applyAlignment="1">
      <alignment vertical="top" wrapText="1"/>
    </xf>
    <xf numFmtId="49" fontId="7" fillId="3" borderId="43" xfId="1" applyNumberFormat="1" applyFont="1" applyFill="1" applyBorder="1" applyAlignment="1">
      <alignment horizontal="center" vertical="top"/>
    </xf>
    <xf numFmtId="49" fontId="7" fillId="3" borderId="34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49" fontId="7" fillId="0" borderId="43" xfId="1" applyNumberFormat="1" applyFont="1" applyBorder="1" applyAlignment="1">
      <alignment horizontal="center" vertical="top"/>
    </xf>
    <xf numFmtId="49" fontId="7" fillId="0" borderId="34" xfId="1" applyNumberFormat="1" applyFont="1" applyBorder="1" applyAlignment="1">
      <alignment horizontal="center" vertical="top"/>
    </xf>
    <xf numFmtId="49" fontId="7" fillId="0" borderId="20" xfId="1" applyNumberFormat="1" applyFont="1" applyBorder="1" applyAlignment="1">
      <alignment horizontal="center" vertical="top"/>
    </xf>
    <xf numFmtId="0" fontId="5" fillId="0" borderId="44" xfId="1" applyFont="1" applyFill="1" applyBorder="1" applyAlignment="1">
      <alignment vertical="top" wrapText="1"/>
    </xf>
    <xf numFmtId="0" fontId="5" fillId="0" borderId="48" xfId="1" applyFont="1" applyFill="1" applyBorder="1" applyAlignment="1">
      <alignment vertical="top" wrapText="1"/>
    </xf>
    <xf numFmtId="0" fontId="5" fillId="0" borderId="21" xfId="1" applyFont="1" applyFill="1" applyBorder="1" applyAlignment="1">
      <alignment vertical="top" wrapText="1"/>
    </xf>
    <xf numFmtId="0" fontId="22" fillId="0" borderId="52" xfId="1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6" fillId="0" borderId="60" xfId="1" applyFont="1" applyBorder="1" applyAlignment="1">
      <alignment vertical="top" wrapText="1"/>
    </xf>
    <xf numFmtId="0" fontId="5" fillId="0" borderId="72" xfId="0" applyFont="1" applyBorder="1" applyAlignment="1">
      <alignment vertical="top" wrapText="1"/>
    </xf>
    <xf numFmtId="0" fontId="6" fillId="0" borderId="22" xfId="1" applyFont="1" applyFill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 wrapText="1"/>
    </xf>
    <xf numFmtId="49" fontId="3" fillId="0" borderId="43" xfId="1" applyNumberFormat="1" applyFont="1" applyFill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49" fontId="3" fillId="0" borderId="44" xfId="1" applyNumberFormat="1" applyFont="1" applyFill="1" applyBorder="1" applyAlignment="1">
      <alignment horizontal="center" vertical="top" wrapText="1"/>
    </xf>
    <xf numFmtId="0" fontId="5" fillId="0" borderId="71" xfId="0" applyFont="1" applyBorder="1" applyAlignment="1">
      <alignment horizontal="center" vertical="top" wrapText="1"/>
    </xf>
    <xf numFmtId="0" fontId="6" fillId="0" borderId="50" xfId="1" applyFont="1" applyFill="1" applyBorder="1" applyAlignment="1">
      <alignment horizontal="left" vertical="top" wrapText="1"/>
    </xf>
    <xf numFmtId="0" fontId="6" fillId="0" borderId="15" xfId="1" applyFont="1" applyFill="1" applyBorder="1" applyAlignment="1">
      <alignment horizontal="left" vertical="top" wrapText="1"/>
    </xf>
    <xf numFmtId="0" fontId="6" fillId="0" borderId="27" xfId="1" applyFont="1" applyFill="1" applyBorder="1" applyAlignment="1">
      <alignment horizontal="left" vertical="top" wrapText="1"/>
    </xf>
    <xf numFmtId="0" fontId="6" fillId="0" borderId="55" xfId="1" applyFont="1" applyBorder="1" applyAlignment="1">
      <alignment vertical="top" wrapText="1"/>
    </xf>
    <xf numFmtId="0" fontId="6" fillId="0" borderId="67" xfId="0" applyFont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6" fillId="0" borderId="25" xfId="1" applyFont="1" applyFill="1" applyBorder="1" applyAlignment="1">
      <alignment horizontal="left" vertical="top" wrapText="1"/>
    </xf>
    <xf numFmtId="0" fontId="6" fillId="0" borderId="67" xfId="2" applyFont="1" applyBorder="1" applyAlignment="1">
      <alignment vertical="top" wrapText="1"/>
    </xf>
    <xf numFmtId="0" fontId="6" fillId="0" borderId="29" xfId="2" applyFont="1" applyBorder="1" applyAlignment="1">
      <alignment vertical="top" wrapText="1"/>
    </xf>
    <xf numFmtId="0" fontId="6" fillId="0" borderId="30" xfId="2" applyFont="1" applyBorder="1" applyAlignment="1">
      <alignment vertical="top" wrapText="1"/>
    </xf>
    <xf numFmtId="0" fontId="6" fillId="0" borderId="33" xfId="1" applyFont="1" applyFill="1" applyBorder="1" applyAlignment="1">
      <alignment horizontal="left" vertical="top" wrapText="1"/>
    </xf>
    <xf numFmtId="0" fontId="6" fillId="0" borderId="36" xfId="1" applyFont="1" applyFill="1" applyBorder="1" applyAlignment="1">
      <alignment horizontal="left" vertical="top" wrapText="1"/>
    </xf>
    <xf numFmtId="0" fontId="6" fillId="0" borderId="32" xfId="1" applyFont="1" applyFill="1" applyBorder="1" applyAlignment="1">
      <alignment horizontal="left" vertical="top" wrapText="1"/>
    </xf>
    <xf numFmtId="0" fontId="6" fillId="0" borderId="55" xfId="1" applyFont="1" applyBorder="1" applyAlignment="1">
      <alignment vertical="top" wrapText="1" shrinkToFit="1"/>
    </xf>
    <xf numFmtId="0" fontId="6" fillId="0" borderId="67" xfId="1" applyFont="1" applyBorder="1" applyAlignment="1">
      <alignment vertical="top" wrapText="1" shrinkToFit="1"/>
    </xf>
    <xf numFmtId="0" fontId="6" fillId="0" borderId="53" xfId="1" applyFont="1" applyBorder="1" applyAlignment="1">
      <alignment vertical="top" wrapText="1" shrinkToFit="1"/>
    </xf>
    <xf numFmtId="0" fontId="6" fillId="0" borderId="13" xfId="1" applyFont="1" applyBorder="1" applyAlignment="1">
      <alignment vertical="top" wrapText="1" shrinkToFit="1"/>
    </xf>
    <xf numFmtId="0" fontId="6" fillId="0" borderId="29" xfId="1" applyFont="1" applyBorder="1" applyAlignment="1">
      <alignment vertical="top" wrapText="1" shrinkToFit="1"/>
    </xf>
    <xf numFmtId="0" fontId="6" fillId="0" borderId="30" xfId="1" applyFont="1" applyBorder="1" applyAlignment="1">
      <alignment vertical="top" wrapText="1" shrinkToFit="1"/>
    </xf>
    <xf numFmtId="0" fontId="6" fillId="0" borderId="67" xfId="1" applyFont="1" applyBorder="1" applyAlignment="1">
      <alignment vertical="top" wrapText="1"/>
    </xf>
    <xf numFmtId="0" fontId="6" fillId="0" borderId="53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22" fillId="0" borderId="55" xfId="1" applyFont="1" applyBorder="1" applyAlignment="1">
      <alignment vertical="top" wrapText="1"/>
    </xf>
    <xf numFmtId="0" fontId="22" fillId="0" borderId="67" xfId="0" applyFont="1" applyBorder="1" applyAlignment="1">
      <alignment vertical="top" wrapText="1"/>
    </xf>
    <xf numFmtId="0" fontId="22" fillId="0" borderId="53" xfId="0" applyFont="1" applyBorder="1" applyAlignment="1">
      <alignment vertical="top" wrapText="1"/>
    </xf>
    <xf numFmtId="0" fontId="22" fillId="0" borderId="13" xfId="0" applyFont="1" applyBorder="1" applyAlignment="1">
      <alignment vertical="top" wrapText="1"/>
    </xf>
    <xf numFmtId="0" fontId="22" fillId="0" borderId="29" xfId="0" applyFont="1" applyBorder="1" applyAlignment="1">
      <alignment vertical="top" wrapText="1"/>
    </xf>
    <xf numFmtId="0" fontId="22" fillId="0" borderId="30" xfId="0" applyFont="1" applyBorder="1" applyAlignment="1">
      <alignment vertical="top" wrapText="1"/>
    </xf>
    <xf numFmtId="0" fontId="22" fillId="0" borderId="67" xfId="1" applyFont="1" applyBorder="1" applyAlignment="1">
      <alignment vertical="top" wrapText="1"/>
    </xf>
    <xf numFmtId="0" fontId="22" fillId="0" borderId="53" xfId="1" applyFont="1" applyBorder="1" applyAlignment="1">
      <alignment vertical="top" wrapText="1"/>
    </xf>
    <xf numFmtId="0" fontId="22" fillId="0" borderId="13" xfId="1" applyFont="1" applyBorder="1" applyAlignment="1">
      <alignment vertical="top" wrapText="1"/>
    </xf>
    <xf numFmtId="0" fontId="22" fillId="0" borderId="29" xfId="1" applyFont="1" applyBorder="1" applyAlignment="1">
      <alignment vertical="top" wrapText="1"/>
    </xf>
    <xf numFmtId="0" fontId="22" fillId="0" borderId="30" xfId="1" applyFont="1" applyBorder="1" applyAlignment="1">
      <alignment vertical="top" wrapText="1"/>
    </xf>
    <xf numFmtId="0" fontId="18" fillId="0" borderId="55" xfId="1" applyFont="1" applyBorder="1" applyAlignment="1">
      <alignment vertical="top" wrapText="1"/>
    </xf>
    <xf numFmtId="0" fontId="18" fillId="0" borderId="67" xfId="0" applyFont="1" applyBorder="1" applyAlignment="1">
      <alignment vertical="top" wrapText="1"/>
    </xf>
    <xf numFmtId="0" fontId="18" fillId="0" borderId="29" xfId="0" applyFont="1" applyBorder="1" applyAlignment="1">
      <alignment vertical="top" wrapText="1"/>
    </xf>
    <xf numFmtId="0" fontId="18" fillId="0" borderId="30" xfId="0" applyFont="1" applyBorder="1" applyAlignment="1">
      <alignment vertical="top" wrapText="1"/>
    </xf>
    <xf numFmtId="0" fontId="5" fillId="0" borderId="55" xfId="1" applyFont="1" applyBorder="1" applyAlignment="1">
      <alignment vertical="top" wrapText="1"/>
    </xf>
    <xf numFmtId="0" fontId="5" fillId="0" borderId="67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19" fillId="0" borderId="55" xfId="1" applyFont="1" applyBorder="1" applyAlignment="1">
      <alignment vertical="top" wrapText="1"/>
    </xf>
    <xf numFmtId="0" fontId="19" fillId="0" borderId="67" xfId="0" applyFont="1" applyBorder="1" applyAlignment="1">
      <alignment vertical="top" wrapText="1"/>
    </xf>
    <xf numFmtId="0" fontId="19" fillId="0" borderId="53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9" fillId="0" borderId="29" xfId="0" applyFont="1" applyBorder="1" applyAlignment="1">
      <alignment vertical="top" wrapText="1"/>
    </xf>
    <xf numFmtId="0" fontId="19" fillId="0" borderId="30" xfId="0" applyFont="1" applyBorder="1" applyAlignment="1">
      <alignment vertical="top" wrapText="1"/>
    </xf>
    <xf numFmtId="0" fontId="5" fillId="0" borderId="68" xfId="0" applyFont="1" applyBorder="1" applyAlignment="1">
      <alignment horizontal="left" vertical="top" wrapText="1"/>
    </xf>
    <xf numFmtId="0" fontId="6" fillId="0" borderId="70" xfId="1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49" fontId="7" fillId="2" borderId="52" xfId="1" applyNumberFormat="1" applyFont="1" applyFill="1" applyBorder="1" applyAlignment="1">
      <alignment horizontal="center" vertical="top"/>
    </xf>
    <xf numFmtId="49" fontId="7" fillId="2" borderId="53" xfId="1" applyNumberFormat="1" applyFont="1" applyFill="1" applyBorder="1" applyAlignment="1">
      <alignment horizontal="center" vertical="top"/>
    </xf>
    <xf numFmtId="49" fontId="7" fillId="2" borderId="42" xfId="1" applyNumberFormat="1" applyFont="1" applyFill="1" applyBorder="1" applyAlignment="1">
      <alignment horizontal="center" vertical="top"/>
    </xf>
    <xf numFmtId="49" fontId="7" fillId="0" borderId="10" xfId="1" applyNumberFormat="1" applyFont="1" applyBorder="1" applyAlignment="1">
      <alignment horizontal="center" vertical="top"/>
    </xf>
    <xf numFmtId="49" fontId="7" fillId="0" borderId="1" xfId="1" applyNumberFormat="1" applyFont="1" applyBorder="1" applyAlignment="1">
      <alignment horizontal="center" vertical="top"/>
    </xf>
    <xf numFmtId="49" fontId="7" fillId="3" borderId="10" xfId="1" applyNumberFormat="1" applyFont="1" applyFill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center" vertical="top"/>
    </xf>
    <xf numFmtId="164" fontId="12" fillId="4" borderId="2" xfId="0" applyNumberFormat="1" applyFont="1" applyFill="1" applyBorder="1" applyAlignment="1">
      <alignment horizontal="right" vertical="top" wrapText="1"/>
    </xf>
    <xf numFmtId="164" fontId="11" fillId="0" borderId="3" xfId="0" applyNumberFormat="1" applyFont="1" applyBorder="1" applyAlignment="1">
      <alignment vertical="top" wrapText="1"/>
    </xf>
    <xf numFmtId="164" fontId="11" fillId="0" borderId="54" xfId="0" applyNumberFormat="1" applyFont="1" applyBorder="1" applyAlignment="1">
      <alignment vertical="top" wrapText="1"/>
    </xf>
    <xf numFmtId="164" fontId="5" fillId="0" borderId="62" xfId="0" applyNumberFormat="1" applyFont="1" applyBorder="1" applyAlignment="1">
      <alignment horizontal="left" vertical="top" wrapText="1"/>
    </xf>
    <xf numFmtId="164" fontId="1" fillId="0" borderId="59" xfId="0" applyNumberFormat="1" applyFont="1" applyBorder="1" applyAlignment="1">
      <alignment vertical="top" wrapText="1"/>
    </xf>
    <xf numFmtId="164" fontId="1" fillId="0" borderId="61" xfId="0" applyNumberFormat="1" applyFont="1" applyBorder="1" applyAlignment="1">
      <alignment vertical="top" wrapText="1"/>
    </xf>
    <xf numFmtId="164" fontId="5" fillId="6" borderId="62" xfId="0" applyNumberFormat="1" applyFont="1" applyFill="1" applyBorder="1" applyAlignment="1">
      <alignment horizontal="left" vertical="top" wrapText="1"/>
    </xf>
    <xf numFmtId="164" fontId="1" fillId="6" borderId="59" xfId="0" applyNumberFormat="1" applyFont="1" applyFill="1" applyBorder="1" applyAlignment="1">
      <alignment horizontal="left" vertical="top" wrapText="1"/>
    </xf>
    <xf numFmtId="164" fontId="1" fillId="6" borderId="61" xfId="0" applyNumberFormat="1" applyFont="1" applyFill="1" applyBorder="1" applyAlignment="1">
      <alignment horizontal="left" vertical="top" wrapText="1"/>
    </xf>
    <xf numFmtId="164" fontId="5" fillId="0" borderId="40" xfId="0" applyNumberFormat="1" applyFont="1" applyBorder="1" applyAlignment="1">
      <alignment horizontal="left" vertical="top" wrapText="1"/>
    </xf>
    <xf numFmtId="164" fontId="1" fillId="0" borderId="46" xfId="0" applyNumberFormat="1" applyFont="1" applyBorder="1" applyAlignment="1">
      <alignment vertical="top" wrapText="1"/>
    </xf>
    <xf numFmtId="164" fontId="1" fillId="0" borderId="47" xfId="0" applyNumberFormat="1" applyFont="1" applyBorder="1" applyAlignment="1">
      <alignment vertical="top" wrapText="1"/>
    </xf>
    <xf numFmtId="164" fontId="7" fillId="5" borderId="2" xfId="0" applyNumberFormat="1" applyFont="1" applyFill="1" applyBorder="1" applyAlignment="1">
      <alignment horizontal="right" vertical="top" wrapText="1"/>
    </xf>
    <xf numFmtId="164" fontId="1" fillId="5" borderId="3" xfId="0" applyNumberFormat="1" applyFont="1" applyFill="1" applyBorder="1" applyAlignment="1">
      <alignment vertical="top" wrapText="1"/>
    </xf>
    <xf numFmtId="164" fontId="1" fillId="5" borderId="5" xfId="0" applyNumberFormat="1" applyFont="1" applyFill="1" applyBorder="1" applyAlignment="1">
      <alignment vertical="top" wrapText="1"/>
    </xf>
    <xf numFmtId="49" fontId="14" fillId="2" borderId="22" xfId="1" applyNumberFormat="1" applyFont="1" applyFill="1" applyBorder="1" applyAlignment="1">
      <alignment horizontal="center" vertical="top" wrapText="1"/>
    </xf>
    <xf numFmtId="0" fontId="15" fillId="0" borderId="25" xfId="1" applyFont="1" applyBorder="1" applyAlignment="1">
      <alignment horizontal="center" vertical="top" wrapText="1"/>
    </xf>
    <xf numFmtId="49" fontId="7" fillId="3" borderId="2" xfId="1" applyNumberFormat="1" applyFont="1" applyFill="1" applyBorder="1" applyAlignment="1">
      <alignment horizontal="right" vertical="top"/>
    </xf>
    <xf numFmtId="49" fontId="7" fillId="3" borderId="3" xfId="1" applyNumberFormat="1" applyFont="1" applyFill="1" applyBorder="1" applyAlignment="1">
      <alignment horizontal="right" vertical="top"/>
    </xf>
    <xf numFmtId="49" fontId="7" fillId="3" borderId="54" xfId="1" applyNumberFormat="1" applyFont="1" applyFill="1" applyBorder="1" applyAlignment="1">
      <alignment horizontal="right" vertical="top"/>
    </xf>
    <xf numFmtId="49" fontId="6" fillId="0" borderId="33" xfId="1" applyNumberFormat="1" applyFont="1" applyBorder="1" applyAlignment="1">
      <alignment horizontal="center" vertical="top"/>
    </xf>
    <xf numFmtId="49" fontId="6" fillId="0" borderId="32" xfId="1" applyNumberFormat="1" applyFont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right" vertical="top"/>
    </xf>
    <xf numFmtId="49" fontId="7" fillId="3" borderId="6" xfId="1" applyNumberFormat="1" applyFont="1" applyFill="1" applyBorder="1" applyAlignment="1">
      <alignment horizontal="right" vertical="top"/>
    </xf>
    <xf numFmtId="49" fontId="6" fillId="0" borderId="55" xfId="1" applyNumberFormat="1" applyFont="1" applyBorder="1" applyAlignment="1">
      <alignment horizontal="center" vertical="top" wrapText="1"/>
    </xf>
    <xf numFmtId="0" fontId="15" fillId="0" borderId="29" xfId="1" applyFont="1" applyBorder="1" applyAlignment="1">
      <alignment horizontal="center" vertical="top" wrapText="1"/>
    </xf>
    <xf numFmtId="0" fontId="7" fillId="2" borderId="5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49" fontId="7" fillId="2" borderId="5" xfId="1" applyNumberFormat="1" applyFont="1" applyFill="1" applyBorder="1" applyAlignment="1">
      <alignment horizontal="right" vertical="top"/>
    </xf>
    <xf numFmtId="49" fontId="7" fillId="2" borderId="6" xfId="1" applyNumberFormat="1" applyFont="1" applyFill="1" applyBorder="1" applyAlignment="1">
      <alignment horizontal="right" vertical="top"/>
    </xf>
    <xf numFmtId="164" fontId="22" fillId="0" borderId="75" xfId="1" applyNumberFormat="1" applyFont="1" applyBorder="1" applyAlignment="1">
      <alignment vertical="top" wrapText="1"/>
    </xf>
    <xf numFmtId="164" fontId="22" fillId="0" borderId="75" xfId="0" applyNumberFormat="1" applyFont="1" applyBorder="1" applyAlignment="1">
      <alignment vertical="top" wrapText="1"/>
    </xf>
    <xf numFmtId="0" fontId="6" fillId="0" borderId="22" xfId="1" applyFont="1" applyFill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164" fontId="7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164" fontId="5" fillId="0" borderId="63" xfId="0" applyNumberFormat="1" applyFont="1" applyBorder="1" applyAlignment="1">
      <alignment horizontal="left" vertical="top" wrapText="1"/>
    </xf>
    <xf numFmtId="164" fontId="1" fillId="0" borderId="49" xfId="0" applyNumberFormat="1" applyFont="1" applyBorder="1" applyAlignment="1">
      <alignment vertical="top" wrapText="1"/>
    </xf>
    <xf numFmtId="164" fontId="1" fillId="0" borderId="64" xfId="0" applyNumberFormat="1" applyFont="1" applyBorder="1" applyAlignment="1">
      <alignment vertical="top" wrapText="1"/>
    </xf>
    <xf numFmtId="164" fontId="5" fillId="0" borderId="59" xfId="0" applyNumberFormat="1" applyFont="1" applyBorder="1" applyAlignment="1">
      <alignment horizontal="left" vertical="top" wrapText="1"/>
    </xf>
    <xf numFmtId="164" fontId="5" fillId="0" borderId="61" xfId="0" applyNumberFormat="1" applyFont="1" applyBorder="1" applyAlignment="1">
      <alignment horizontal="left" vertical="top" wrapText="1"/>
    </xf>
    <xf numFmtId="0" fontId="27" fillId="0" borderId="0" xfId="1" applyFont="1" applyAlignment="1">
      <alignment horizontal="left" vertical="top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46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3" xfId="1" applyNumberFormat="1" applyFont="1" applyBorder="1" applyAlignment="1">
      <alignment horizontal="center" vertical="center" textRotation="90" wrapText="1"/>
    </xf>
    <xf numFmtId="0" fontId="5" fillId="0" borderId="36" xfId="1" applyNumberFormat="1" applyFont="1" applyBorder="1" applyAlignment="1">
      <alignment horizontal="center" vertical="center" textRotation="90" wrapText="1"/>
    </xf>
    <xf numFmtId="0" fontId="5" fillId="0" borderId="32" xfId="1" applyNumberFormat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59" xfId="1" applyFont="1" applyBorder="1" applyAlignment="1">
      <alignment horizontal="center" vertical="center" textRotation="90" wrapText="1"/>
    </xf>
    <xf numFmtId="0" fontId="5" fillId="0" borderId="51" xfId="1" applyFont="1" applyBorder="1" applyAlignment="1">
      <alignment horizontal="center" vertical="center" textRotation="90" wrapText="1"/>
    </xf>
    <xf numFmtId="49" fontId="6" fillId="0" borderId="42" xfId="1" applyNumberFormat="1" applyFont="1" applyBorder="1" applyAlignment="1">
      <alignment horizontal="center" vertical="top"/>
    </xf>
    <xf numFmtId="49" fontId="7" fillId="3" borderId="19" xfId="1" applyNumberFormat="1" applyFont="1" applyFill="1" applyBorder="1" applyAlignment="1">
      <alignment horizontal="right" vertical="top"/>
    </xf>
    <xf numFmtId="49" fontId="7" fillId="3" borderId="7" xfId="1" applyNumberFormat="1" applyFont="1" applyFill="1" applyBorder="1" applyAlignment="1">
      <alignment horizontal="right" vertical="top"/>
    </xf>
    <xf numFmtId="49" fontId="7" fillId="3" borderId="5" xfId="1" applyNumberFormat="1" applyFont="1" applyFill="1" applyBorder="1" applyAlignment="1">
      <alignment horizontal="left" vertical="top"/>
    </xf>
    <xf numFmtId="49" fontId="7" fillId="3" borderId="6" xfId="1" applyNumberFormat="1" applyFont="1" applyFill="1" applyBorder="1" applyAlignment="1">
      <alignment horizontal="left" vertical="top"/>
    </xf>
    <xf numFmtId="49" fontId="6" fillId="0" borderId="55" xfId="1" applyNumberFormat="1" applyFont="1" applyBorder="1" applyAlignment="1">
      <alignment horizontal="center" vertical="top"/>
    </xf>
    <xf numFmtId="49" fontId="6" fillId="0" borderId="29" xfId="1" applyNumberFormat="1" applyFont="1" applyBorder="1" applyAlignment="1">
      <alignment horizontal="center" vertical="top"/>
    </xf>
    <xf numFmtId="49" fontId="6" fillId="0" borderId="55" xfId="1" applyNumberFormat="1" applyFont="1" applyFill="1" applyBorder="1" applyAlignment="1">
      <alignment vertical="top" wrapText="1"/>
    </xf>
    <xf numFmtId="0" fontId="6" fillId="0" borderId="60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28" xfId="1" applyFont="1" applyBorder="1" applyAlignment="1">
      <alignment horizontal="left" wrapText="1"/>
    </xf>
    <xf numFmtId="0" fontId="9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5" fillId="0" borderId="44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5" fillId="0" borderId="57" xfId="0" applyFont="1" applyFill="1" applyBorder="1" applyAlignment="1">
      <alignment horizontal="center" vertical="center" textRotation="90" wrapText="1"/>
    </xf>
    <xf numFmtId="0" fontId="1" fillId="0" borderId="20" xfId="0" applyFont="1" applyBorder="1"/>
    <xf numFmtId="0" fontId="5" fillId="0" borderId="58" xfId="0" applyFont="1" applyFill="1" applyBorder="1" applyAlignment="1">
      <alignment horizontal="center" vertical="center" textRotation="90" wrapText="1"/>
    </xf>
    <xf numFmtId="0" fontId="1" fillId="0" borderId="21" xfId="0" applyFont="1" applyBorder="1"/>
    <xf numFmtId="49" fontId="7" fillId="3" borderId="52" xfId="1" applyNumberFormat="1" applyFont="1" applyFill="1" applyBorder="1" applyAlignment="1">
      <alignment horizontal="center" vertical="top"/>
    </xf>
    <xf numFmtId="49" fontId="7" fillId="3" borderId="53" xfId="1" applyNumberFormat="1" applyFont="1" applyFill="1" applyBorder="1" applyAlignment="1">
      <alignment horizontal="center" vertical="top"/>
    </xf>
    <xf numFmtId="49" fontId="7" fillId="3" borderId="42" xfId="1" applyNumberFormat="1" applyFont="1" applyFill="1" applyBorder="1" applyAlignment="1">
      <alignment horizontal="center" vertical="top"/>
    </xf>
    <xf numFmtId="0" fontId="5" fillId="0" borderId="5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textRotation="90" wrapText="1"/>
    </xf>
    <xf numFmtId="0" fontId="5" fillId="0" borderId="40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33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32" xfId="1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1" fillId="0" borderId="25" xfId="0" applyFont="1" applyBorder="1"/>
    <xf numFmtId="0" fontId="7" fillId="3" borderId="5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5" fillId="0" borderId="23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left" vertical="top" wrapText="1"/>
    </xf>
    <xf numFmtId="0" fontId="5" fillId="0" borderId="4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8" fillId="0" borderId="53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49" fontId="7" fillId="3" borderId="5" xfId="1" applyNumberFormat="1" applyFont="1" applyFill="1" applyBorder="1" applyAlignment="1">
      <alignment horizontal="left" vertical="top" wrapText="1"/>
    </xf>
    <xf numFmtId="49" fontId="7" fillId="3" borderId="6" xfId="1" applyNumberFormat="1" applyFont="1" applyFill="1" applyBorder="1" applyAlignment="1">
      <alignment horizontal="left" vertical="top" wrapText="1"/>
    </xf>
    <xf numFmtId="49" fontId="7" fillId="2" borderId="9" xfId="1" applyNumberFormat="1" applyFont="1" applyFill="1" applyBorder="1" applyAlignment="1">
      <alignment horizontal="center" vertical="top"/>
    </xf>
    <xf numFmtId="49" fontId="7" fillId="2" borderId="17" xfId="1" applyNumberFormat="1" applyFont="1" applyFill="1" applyBorder="1" applyAlignment="1">
      <alignment horizontal="center" vertical="top"/>
    </xf>
    <xf numFmtId="49" fontId="7" fillId="3" borderId="24" xfId="1" applyNumberFormat="1" applyFont="1" applyFill="1" applyBorder="1" applyAlignment="1">
      <alignment horizontal="center" vertical="top"/>
    </xf>
    <xf numFmtId="49" fontId="7" fillId="3" borderId="38" xfId="1" applyNumberFormat="1" applyFont="1" applyFill="1" applyBorder="1" applyAlignment="1">
      <alignment horizontal="center" vertical="top"/>
    </xf>
    <xf numFmtId="49" fontId="14" fillId="0" borderId="43" xfId="1" applyNumberFormat="1" applyFont="1" applyBorder="1" applyAlignment="1">
      <alignment horizontal="center" vertical="top" wrapText="1"/>
    </xf>
    <xf numFmtId="49" fontId="14" fillId="0" borderId="34" xfId="1" applyNumberFormat="1" applyFont="1" applyBorder="1" applyAlignment="1">
      <alignment horizontal="center" vertical="top" wrapText="1"/>
    </xf>
    <xf numFmtId="0" fontId="1" fillId="0" borderId="20" xfId="1" applyFont="1" applyBorder="1" applyAlignment="1">
      <alignment horizontal="center" vertical="top" wrapText="1"/>
    </xf>
    <xf numFmtId="0" fontId="11" fillId="6" borderId="44" xfId="1" applyFont="1" applyFill="1" applyBorder="1" applyAlignment="1">
      <alignment horizontal="left" vertical="top" wrapText="1"/>
    </xf>
    <xf numFmtId="0" fontId="11" fillId="6" borderId="48" xfId="1" applyFont="1" applyFill="1" applyBorder="1" applyAlignment="1">
      <alignment horizontal="left" vertical="top" wrapText="1"/>
    </xf>
    <xf numFmtId="0" fontId="1" fillId="6" borderId="21" xfId="1" applyFont="1" applyFill="1" applyBorder="1" applyAlignment="1">
      <alignment horizontal="left" vertical="top" wrapText="1"/>
    </xf>
    <xf numFmtId="49" fontId="20" fillId="0" borderId="12" xfId="1" applyNumberFormat="1" applyFont="1" applyBorder="1" applyAlignment="1">
      <alignment horizontal="center" vertical="top"/>
    </xf>
    <xf numFmtId="49" fontId="20" fillId="0" borderId="36" xfId="1" applyNumberFormat="1" applyFont="1" applyBorder="1" applyAlignment="1">
      <alignment horizontal="center" vertical="top"/>
    </xf>
    <xf numFmtId="49" fontId="20" fillId="0" borderId="4" xfId="1" applyNumberFormat="1" applyFont="1" applyBorder="1" applyAlignment="1">
      <alignment horizontal="center" vertical="top"/>
    </xf>
    <xf numFmtId="49" fontId="3" fillId="0" borderId="33" xfId="1" applyNumberFormat="1" applyFont="1" applyBorder="1" applyAlignment="1">
      <alignment horizontal="center" vertical="top" wrapText="1"/>
    </xf>
    <xf numFmtId="49" fontId="3" fillId="0" borderId="36" xfId="1" applyNumberFormat="1" applyFont="1" applyBorder="1" applyAlignment="1">
      <alignment horizontal="center" vertical="top" wrapText="1"/>
    </xf>
    <xf numFmtId="0" fontId="1" fillId="0" borderId="32" xfId="1" applyFont="1" applyBorder="1" applyAlignment="1">
      <alignment horizontal="center" vertical="top" wrapText="1"/>
    </xf>
    <xf numFmtId="0" fontId="22" fillId="0" borderId="22" xfId="1" applyFont="1" applyFill="1" applyBorder="1" applyAlignment="1">
      <alignment vertical="top" wrapText="1"/>
    </xf>
    <xf numFmtId="0" fontId="22" fillId="0" borderId="14" xfId="1" applyFont="1" applyFill="1" applyBorder="1" applyAlignment="1">
      <alignment vertical="top" wrapText="1"/>
    </xf>
    <xf numFmtId="0" fontId="18" fillId="0" borderId="25" xfId="0" applyFont="1" applyBorder="1" applyAlignment="1">
      <alignment vertical="top" wrapText="1"/>
    </xf>
    <xf numFmtId="49" fontId="7" fillId="3" borderId="20" xfId="1" applyNumberFormat="1" applyFont="1" applyFill="1" applyBorder="1" applyAlignment="1">
      <alignment horizontal="right" vertical="top"/>
    </xf>
    <xf numFmtId="49" fontId="14" fillId="2" borderId="55" xfId="1" applyNumberFormat="1" applyFont="1" applyFill="1" applyBorder="1" applyAlignment="1">
      <alignment horizontal="center" vertical="top" wrapText="1"/>
    </xf>
    <xf numFmtId="49" fontId="14" fillId="2" borderId="14" xfId="1" applyNumberFormat="1" applyFont="1" applyFill="1" applyBorder="1" applyAlignment="1">
      <alignment horizontal="center" vertical="top" wrapText="1"/>
    </xf>
    <xf numFmtId="0" fontId="1" fillId="0" borderId="25" xfId="1" applyFont="1" applyBorder="1" applyAlignment="1">
      <alignment horizontal="center" vertical="top" wrapText="1"/>
    </xf>
    <xf numFmtId="49" fontId="14" fillId="3" borderId="37" xfId="1" applyNumberFormat="1" applyFont="1" applyFill="1" applyBorder="1" applyAlignment="1">
      <alignment horizontal="center" vertical="top" wrapText="1"/>
    </xf>
    <xf numFmtId="0" fontId="1" fillId="0" borderId="26" xfId="1" applyFont="1" applyBorder="1" applyAlignment="1">
      <alignment horizontal="center" vertical="top" wrapText="1"/>
    </xf>
    <xf numFmtId="164" fontId="5" fillId="5" borderId="6" xfId="1" applyNumberFormat="1" applyFont="1" applyFill="1" applyBorder="1" applyAlignment="1">
      <alignment horizontal="center" vertical="top"/>
    </xf>
    <xf numFmtId="0" fontId="5" fillId="0" borderId="53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52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0" fontId="5" fillId="0" borderId="42" xfId="1" applyFont="1" applyBorder="1" applyAlignment="1">
      <alignment horizontal="center" vertical="top"/>
    </xf>
    <xf numFmtId="0" fontId="5" fillId="0" borderId="16" xfId="1" applyFont="1" applyBorder="1" applyAlignment="1">
      <alignment horizontal="center" vertical="top"/>
    </xf>
    <xf numFmtId="164" fontId="7" fillId="5" borderId="6" xfId="1" applyNumberFormat="1" applyFont="1" applyFill="1" applyBorder="1" applyAlignment="1">
      <alignment horizontal="right" vertical="top"/>
    </xf>
    <xf numFmtId="49" fontId="7" fillId="2" borderId="14" xfId="1" applyNumberFormat="1" applyFont="1" applyFill="1" applyBorder="1" applyAlignment="1">
      <alignment horizontal="center" vertical="top"/>
    </xf>
    <xf numFmtId="49" fontId="7" fillId="3" borderId="37" xfId="1" applyNumberFormat="1" applyFont="1" applyFill="1" applyBorder="1" applyAlignment="1">
      <alignment horizontal="center" vertical="top"/>
    </xf>
    <xf numFmtId="49" fontId="7" fillId="2" borderId="22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0" fontId="5" fillId="0" borderId="19" xfId="1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16" fillId="0" borderId="55" xfId="1" applyFont="1" applyBorder="1" applyAlignment="1">
      <alignment vertical="top" wrapText="1"/>
    </xf>
    <xf numFmtId="0" fontId="16" fillId="0" borderId="67" xfId="0" applyFont="1" applyBorder="1" applyAlignment="1">
      <alignment vertical="top" wrapText="1"/>
    </xf>
    <xf numFmtId="0" fontId="16" fillId="0" borderId="53" xfId="1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29" xfId="0" applyFont="1" applyBorder="1" applyAlignment="1">
      <alignment vertical="top" wrapText="1"/>
    </xf>
    <xf numFmtId="0" fontId="16" fillId="0" borderId="30" xfId="0" applyFont="1" applyBorder="1" applyAlignment="1">
      <alignment vertical="top" wrapText="1"/>
    </xf>
    <xf numFmtId="49" fontId="7" fillId="2" borderId="7" xfId="1" applyNumberFormat="1" applyFont="1" applyFill="1" applyBorder="1" applyAlignment="1">
      <alignment horizontal="right" vertical="top"/>
    </xf>
    <xf numFmtId="0" fontId="6" fillId="0" borderId="44" xfId="1" applyFont="1" applyFill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6" borderId="44" xfId="1" applyFont="1" applyFill="1" applyBorder="1" applyAlignment="1">
      <alignment horizontal="left" vertical="top" wrapText="1"/>
    </xf>
    <xf numFmtId="49" fontId="6" fillId="0" borderId="33" xfId="1" applyNumberFormat="1" applyFont="1" applyBorder="1" applyAlignment="1">
      <alignment horizontal="center" vertical="top" wrapText="1"/>
    </xf>
    <xf numFmtId="0" fontId="15" fillId="0" borderId="32" xfId="1" applyFont="1" applyBorder="1" applyAlignment="1">
      <alignment horizontal="center" vertical="top" wrapText="1"/>
    </xf>
    <xf numFmtId="0" fontId="15" fillId="0" borderId="20" xfId="1" applyFont="1" applyBorder="1" applyAlignment="1">
      <alignment horizontal="center" vertical="top" wrapText="1"/>
    </xf>
    <xf numFmtId="49" fontId="14" fillId="3" borderId="55" xfId="1" applyNumberFormat="1" applyFont="1" applyFill="1" applyBorder="1" applyAlignment="1">
      <alignment horizontal="center" vertical="top" wrapText="1"/>
    </xf>
    <xf numFmtId="164" fontId="1" fillId="0" borderId="71" xfId="0" applyNumberFormat="1" applyFont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vertical="top" wrapText="1"/>
    </xf>
    <xf numFmtId="49" fontId="7" fillId="3" borderId="26" xfId="1" applyNumberFormat="1" applyFont="1" applyFill="1" applyBorder="1" applyAlignment="1">
      <alignment horizontal="right" vertical="top"/>
    </xf>
    <xf numFmtId="49" fontId="7" fillId="3" borderId="28" xfId="1" applyNumberFormat="1" applyFont="1" applyFill="1" applyBorder="1" applyAlignment="1">
      <alignment horizontal="right" vertical="top"/>
    </xf>
  </cellXfs>
  <cellStyles count="4">
    <cellStyle name="Įprastas" xfId="0" builtinId="0"/>
    <cellStyle name="Įprastas 2" xfId="2"/>
    <cellStyle name="Normal 2 2" xfId="3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tabSelected="1" workbookViewId="0">
      <selection activeCell="K51" sqref="K51:K52"/>
    </sheetView>
  </sheetViews>
  <sheetFormatPr defaultColWidth="10.6640625" defaultRowHeight="11.25" x14ac:dyDescent="0.2"/>
  <cols>
    <col min="1" max="1" width="2.5" style="1" customWidth="1"/>
    <col min="2" max="2" width="2.83203125" style="1" customWidth="1"/>
    <col min="3" max="3" width="2.5" style="1" customWidth="1"/>
    <col min="4" max="4" width="25" style="1" customWidth="1"/>
    <col min="5" max="5" width="8.5" style="2" customWidth="1"/>
    <col min="6" max="6" width="4.1640625" style="1" customWidth="1"/>
    <col min="7" max="7" width="6.83203125" style="3" customWidth="1"/>
    <col min="8" max="8" width="8.1640625" style="1" customWidth="1"/>
    <col min="9" max="9" width="8.33203125" style="1" customWidth="1"/>
    <col min="10" max="10" width="8.1640625" style="1" customWidth="1"/>
    <col min="11" max="11" width="22.5" style="1" customWidth="1"/>
    <col min="12" max="12" width="5.1640625" style="7" customWidth="1"/>
    <col min="13" max="13" width="5.33203125" style="1" customWidth="1"/>
    <col min="14" max="14" width="16" style="4" customWidth="1"/>
    <col min="15" max="15" width="13.1640625" style="4" customWidth="1"/>
    <col min="16" max="16384" width="10.6640625" style="4"/>
  </cols>
  <sheetData>
    <row r="1" spans="1:19" ht="52.5" customHeight="1" x14ac:dyDescent="0.2">
      <c r="A1" s="158"/>
      <c r="B1" s="158"/>
      <c r="C1" s="158"/>
      <c r="D1" s="158"/>
      <c r="E1" s="161"/>
      <c r="F1" s="158"/>
      <c r="G1" s="162"/>
      <c r="H1" s="158"/>
      <c r="I1" s="413"/>
      <c r="J1" s="413"/>
      <c r="K1" s="413"/>
      <c r="L1" s="413"/>
      <c r="M1" s="413"/>
      <c r="N1" s="160"/>
      <c r="O1" s="160"/>
    </row>
    <row r="2" spans="1:19" ht="15.75" customHeight="1" x14ac:dyDescent="0.2">
      <c r="D2" s="439" t="s">
        <v>131</v>
      </c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</row>
    <row r="3" spans="1:19" ht="14.25" customHeight="1" thickBot="1" x14ac:dyDescent="0.25">
      <c r="A3" s="5"/>
      <c r="B3" s="90"/>
      <c r="C3" s="90"/>
      <c r="D3" s="438" t="s">
        <v>28</v>
      </c>
      <c r="E3" s="438"/>
      <c r="F3" s="438"/>
      <c r="G3" s="438"/>
      <c r="H3" s="438"/>
      <c r="I3" s="91"/>
      <c r="J3" s="91"/>
      <c r="K3" s="91"/>
      <c r="L3" s="91"/>
      <c r="M3" s="91"/>
      <c r="N3" s="91"/>
      <c r="O3" s="91"/>
      <c r="P3" s="8"/>
      <c r="Q3" s="8"/>
      <c r="R3" s="8"/>
      <c r="S3" s="8"/>
    </row>
    <row r="4" spans="1:19" ht="36.75" customHeight="1" x14ac:dyDescent="0.2">
      <c r="A4" s="454" t="s">
        <v>0</v>
      </c>
      <c r="B4" s="414" t="s">
        <v>1</v>
      </c>
      <c r="C4" s="414" t="s">
        <v>2</v>
      </c>
      <c r="D4" s="417" t="s">
        <v>3</v>
      </c>
      <c r="E4" s="420" t="s">
        <v>4</v>
      </c>
      <c r="F4" s="423" t="s">
        <v>5</v>
      </c>
      <c r="G4" s="457" t="s">
        <v>6</v>
      </c>
      <c r="H4" s="435" t="s">
        <v>52</v>
      </c>
      <c r="I4" s="436"/>
      <c r="J4" s="437"/>
      <c r="K4" s="469" t="s">
        <v>90</v>
      </c>
      <c r="L4" s="470"/>
      <c r="M4" s="470"/>
      <c r="N4" s="441" t="s">
        <v>53</v>
      </c>
      <c r="O4" s="443" t="s">
        <v>45</v>
      </c>
    </row>
    <row r="5" spans="1:19" ht="15" customHeight="1" x14ac:dyDescent="0.2">
      <c r="A5" s="455"/>
      <c r="B5" s="415"/>
      <c r="C5" s="415"/>
      <c r="D5" s="418"/>
      <c r="E5" s="421"/>
      <c r="F5" s="424"/>
      <c r="G5" s="458"/>
      <c r="H5" s="460" t="s">
        <v>132</v>
      </c>
      <c r="I5" s="445" t="s">
        <v>133</v>
      </c>
      <c r="J5" s="447" t="s">
        <v>134</v>
      </c>
      <c r="K5" s="452" t="s">
        <v>3</v>
      </c>
      <c r="L5" s="467"/>
      <c r="M5" s="468"/>
      <c r="N5" s="442"/>
      <c r="O5" s="444"/>
    </row>
    <row r="6" spans="1:19" ht="94.5" customHeight="1" thickBot="1" x14ac:dyDescent="0.25">
      <c r="A6" s="456"/>
      <c r="B6" s="416"/>
      <c r="C6" s="416"/>
      <c r="D6" s="419"/>
      <c r="E6" s="422"/>
      <c r="F6" s="425"/>
      <c r="G6" s="459"/>
      <c r="H6" s="461"/>
      <c r="I6" s="446"/>
      <c r="J6" s="448"/>
      <c r="K6" s="453"/>
      <c r="L6" s="9" t="s">
        <v>46</v>
      </c>
      <c r="M6" s="10" t="s">
        <v>47</v>
      </c>
      <c r="N6" s="442"/>
      <c r="O6" s="444"/>
    </row>
    <row r="7" spans="1:19" ht="14.25" customHeight="1" thickBot="1" x14ac:dyDescent="0.25">
      <c r="A7" s="11" t="s">
        <v>7</v>
      </c>
      <c r="B7" s="397" t="s">
        <v>114</v>
      </c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215"/>
      <c r="O7" s="216"/>
    </row>
    <row r="8" spans="1:19" ht="22.15" customHeight="1" thickBot="1" x14ac:dyDescent="0.25">
      <c r="A8" s="11" t="s">
        <v>7</v>
      </c>
      <c r="B8" s="12" t="s">
        <v>7</v>
      </c>
      <c r="C8" s="462" t="s">
        <v>44</v>
      </c>
      <c r="D8" s="463"/>
      <c r="E8" s="463"/>
      <c r="F8" s="463"/>
      <c r="G8" s="463"/>
      <c r="H8" s="463"/>
      <c r="I8" s="463"/>
      <c r="J8" s="463"/>
      <c r="K8" s="463"/>
      <c r="L8" s="463"/>
      <c r="M8" s="463"/>
      <c r="N8" s="217"/>
      <c r="O8" s="218"/>
    </row>
    <row r="9" spans="1:19" ht="38.450000000000003" customHeight="1" thickBot="1" x14ac:dyDescent="0.25">
      <c r="A9" s="257"/>
      <c r="B9" s="258"/>
      <c r="C9" s="219"/>
      <c r="D9" s="220"/>
      <c r="E9" s="220"/>
      <c r="F9" s="220"/>
      <c r="G9" s="220"/>
      <c r="H9" s="220"/>
      <c r="I9" s="220"/>
      <c r="J9" s="220"/>
      <c r="K9" s="50" t="s">
        <v>135</v>
      </c>
      <c r="L9" s="179">
        <v>54</v>
      </c>
      <c r="M9" s="254">
        <v>55</v>
      </c>
      <c r="N9" s="503"/>
      <c r="O9" s="504"/>
    </row>
    <row r="10" spans="1:19" ht="53.45" customHeight="1" thickBot="1" x14ac:dyDescent="0.25">
      <c r="A10" s="257"/>
      <c r="B10" s="258"/>
      <c r="C10" s="219"/>
      <c r="D10" s="220"/>
      <c r="E10" s="220"/>
      <c r="F10" s="220"/>
      <c r="G10" s="220"/>
      <c r="H10" s="220"/>
      <c r="I10" s="220"/>
      <c r="J10" s="220"/>
      <c r="K10" s="221" t="s">
        <v>136</v>
      </c>
      <c r="L10" s="222">
        <v>63</v>
      </c>
      <c r="M10" s="255">
        <v>64</v>
      </c>
      <c r="N10" s="505"/>
      <c r="O10" s="506"/>
    </row>
    <row r="11" spans="1:19" ht="24" customHeight="1" x14ac:dyDescent="0.2">
      <c r="A11" s="364" t="s">
        <v>7</v>
      </c>
      <c r="B11" s="449" t="s">
        <v>7</v>
      </c>
      <c r="C11" s="367" t="s">
        <v>7</v>
      </c>
      <c r="D11" s="464" t="s">
        <v>54</v>
      </c>
      <c r="E11" s="282" t="s">
        <v>29</v>
      </c>
      <c r="F11" s="285" t="s">
        <v>59</v>
      </c>
      <c r="G11" s="80" t="s">
        <v>27</v>
      </c>
      <c r="H11" s="69">
        <v>10989.4</v>
      </c>
      <c r="I11" s="13">
        <v>10959.5</v>
      </c>
      <c r="J11" s="14">
        <v>10596.2</v>
      </c>
      <c r="K11" s="50" t="s">
        <v>62</v>
      </c>
      <c r="L11" s="142">
        <v>29</v>
      </c>
      <c r="M11" s="143">
        <v>29</v>
      </c>
      <c r="N11" s="299"/>
      <c r="O11" s="300"/>
    </row>
    <row r="12" spans="1:19" ht="61.15" customHeight="1" x14ac:dyDescent="0.2">
      <c r="A12" s="365"/>
      <c r="B12" s="450"/>
      <c r="C12" s="294"/>
      <c r="D12" s="465"/>
      <c r="E12" s="283"/>
      <c r="F12" s="286"/>
      <c r="G12" s="107" t="s">
        <v>91</v>
      </c>
      <c r="H12" s="108">
        <v>1969.7</v>
      </c>
      <c r="I12" s="30">
        <v>1969.7</v>
      </c>
      <c r="J12" s="68">
        <v>1285.3</v>
      </c>
      <c r="K12" s="54" t="s">
        <v>55</v>
      </c>
      <c r="L12" s="144">
        <v>3653</v>
      </c>
      <c r="M12" s="145">
        <v>3567</v>
      </c>
      <c r="N12" s="301" t="s">
        <v>150</v>
      </c>
      <c r="O12" s="302"/>
    </row>
    <row r="13" spans="1:19" ht="10.15" customHeight="1" thickBot="1" x14ac:dyDescent="0.25">
      <c r="A13" s="365"/>
      <c r="B13" s="450"/>
      <c r="C13" s="294"/>
      <c r="D13" s="465"/>
      <c r="E13" s="283"/>
      <c r="F13" s="286"/>
      <c r="G13" s="104" t="s">
        <v>41</v>
      </c>
      <c r="H13" s="109">
        <v>0</v>
      </c>
      <c r="I13" s="105">
        <v>0</v>
      </c>
      <c r="J13" s="106">
        <v>0</v>
      </c>
      <c r="K13" s="51"/>
      <c r="L13" s="144"/>
      <c r="M13" s="145"/>
      <c r="N13" s="191"/>
      <c r="O13" s="192"/>
    </row>
    <row r="14" spans="1:19" ht="13.9" customHeight="1" thickBot="1" x14ac:dyDescent="0.25">
      <c r="A14" s="366"/>
      <c r="B14" s="451"/>
      <c r="C14" s="368"/>
      <c r="D14" s="466"/>
      <c r="E14" s="284"/>
      <c r="F14" s="426"/>
      <c r="G14" s="83" t="s">
        <v>8</v>
      </c>
      <c r="H14" s="71">
        <f>SUM(H11:H13)</f>
        <v>12959.1</v>
      </c>
      <c r="I14" s="71">
        <f t="shared" ref="I14:J14" si="0">SUM(I11:I13)</f>
        <v>12929.2</v>
      </c>
      <c r="J14" s="71">
        <f t="shared" si="0"/>
        <v>11881.5</v>
      </c>
      <c r="K14" s="52"/>
      <c r="L14" s="259"/>
      <c r="M14" s="260"/>
      <c r="N14" s="193"/>
      <c r="O14" s="194"/>
    </row>
    <row r="15" spans="1:19" ht="25.9" customHeight="1" x14ac:dyDescent="0.2">
      <c r="A15" s="475" t="s">
        <v>7</v>
      </c>
      <c r="B15" s="477" t="s">
        <v>7</v>
      </c>
      <c r="C15" s="367" t="s">
        <v>9</v>
      </c>
      <c r="D15" s="464" t="s">
        <v>60</v>
      </c>
      <c r="E15" s="282" t="s">
        <v>29</v>
      </c>
      <c r="F15" s="285" t="s">
        <v>59</v>
      </c>
      <c r="G15" s="82" t="s">
        <v>104</v>
      </c>
      <c r="H15" s="18">
        <v>5730.6</v>
      </c>
      <c r="I15" s="13">
        <v>6403.4</v>
      </c>
      <c r="J15" s="14">
        <v>6337.6</v>
      </c>
      <c r="K15" s="53" t="s">
        <v>30</v>
      </c>
      <c r="L15" s="142">
        <v>815</v>
      </c>
      <c r="M15" s="143">
        <v>901</v>
      </c>
      <c r="N15" s="312" t="s">
        <v>151</v>
      </c>
      <c r="O15" s="313"/>
    </row>
    <row r="16" spans="1:19" ht="13.9" customHeight="1" x14ac:dyDescent="0.2">
      <c r="A16" s="508"/>
      <c r="B16" s="509"/>
      <c r="C16" s="294"/>
      <c r="D16" s="465"/>
      <c r="E16" s="283"/>
      <c r="F16" s="286"/>
      <c r="G16" s="92" t="s">
        <v>41</v>
      </c>
      <c r="H16" s="15">
        <v>0</v>
      </c>
      <c r="I16" s="16">
        <v>102.286</v>
      </c>
      <c r="J16" s="17">
        <v>102.3</v>
      </c>
      <c r="K16" s="149"/>
      <c r="L16" s="144"/>
      <c r="M16" s="145"/>
      <c r="N16" s="332"/>
      <c r="O16" s="315"/>
    </row>
    <row r="17" spans="1:16" ht="24" customHeight="1" thickBot="1" x14ac:dyDescent="0.25">
      <c r="A17" s="476"/>
      <c r="B17" s="478"/>
      <c r="C17" s="368"/>
      <c r="D17" s="466"/>
      <c r="E17" s="284"/>
      <c r="F17" s="426"/>
      <c r="G17" s="223" t="s">
        <v>8</v>
      </c>
      <c r="H17" s="224">
        <f>H15+H16</f>
        <v>5730.6</v>
      </c>
      <c r="I17" s="224">
        <f t="shared" ref="I17" si="1">I15+I16</f>
        <v>6505.6859999999997</v>
      </c>
      <c r="J17" s="224">
        <f>J15+J16</f>
        <v>6439.9000000000005</v>
      </c>
      <c r="K17" s="54" t="s">
        <v>21</v>
      </c>
      <c r="L17" s="146">
        <v>600</v>
      </c>
      <c r="M17" s="147">
        <v>594</v>
      </c>
      <c r="N17" s="316"/>
      <c r="O17" s="317"/>
    </row>
    <row r="18" spans="1:16" ht="14.45" customHeight="1" x14ac:dyDescent="0.2">
      <c r="A18" s="475" t="s">
        <v>7</v>
      </c>
      <c r="B18" s="477" t="s">
        <v>7</v>
      </c>
      <c r="C18" s="367" t="s">
        <v>18</v>
      </c>
      <c r="D18" s="464" t="s">
        <v>105</v>
      </c>
      <c r="E18" s="282" t="s">
        <v>29</v>
      </c>
      <c r="F18" s="285" t="s">
        <v>59</v>
      </c>
      <c r="G18" s="82" t="s">
        <v>104</v>
      </c>
      <c r="H18" s="18">
        <v>55.7</v>
      </c>
      <c r="I18" s="13">
        <v>61.2</v>
      </c>
      <c r="J18" s="14">
        <v>61.2</v>
      </c>
      <c r="K18" s="53" t="s">
        <v>21</v>
      </c>
      <c r="L18" s="142">
        <v>5</v>
      </c>
      <c r="M18" s="143">
        <v>6</v>
      </c>
      <c r="N18" s="312" t="s">
        <v>152</v>
      </c>
      <c r="O18" s="313"/>
    </row>
    <row r="19" spans="1:16" ht="37.9" customHeight="1" thickBot="1" x14ac:dyDescent="0.25">
      <c r="A19" s="476"/>
      <c r="B19" s="478"/>
      <c r="C19" s="368"/>
      <c r="D19" s="466"/>
      <c r="E19" s="284"/>
      <c r="F19" s="426"/>
      <c r="G19" s="81" t="s">
        <v>8</v>
      </c>
      <c r="H19" s="19">
        <f>SUM(H18)</f>
        <v>55.7</v>
      </c>
      <c r="I19" s="278">
        <f>SUM(I18:I18)</f>
        <v>61.2</v>
      </c>
      <c r="J19" s="20">
        <f>SUM(J18:J18)</f>
        <v>61.2</v>
      </c>
      <c r="K19" s="54" t="s">
        <v>113</v>
      </c>
      <c r="L19" s="195">
        <v>30</v>
      </c>
      <c r="M19" s="196">
        <v>30</v>
      </c>
      <c r="N19" s="316"/>
      <c r="O19" s="317"/>
    </row>
    <row r="20" spans="1:16" ht="15" customHeight="1" thickBot="1" x14ac:dyDescent="0.25">
      <c r="A20" s="33" t="s">
        <v>7</v>
      </c>
      <c r="B20" s="55" t="s">
        <v>7</v>
      </c>
      <c r="C20" s="427" t="s">
        <v>10</v>
      </c>
      <c r="D20" s="394"/>
      <c r="E20" s="394"/>
      <c r="F20" s="394"/>
      <c r="G20" s="428"/>
      <c r="H20" s="22">
        <f>H14+H17+H19</f>
        <v>18745.400000000001</v>
      </c>
      <c r="I20" s="279">
        <f t="shared" ref="I20:J20" si="2">I14+I17+I19</f>
        <v>19496.085999999999</v>
      </c>
      <c r="J20" s="22">
        <f t="shared" si="2"/>
        <v>18382.600000000002</v>
      </c>
      <c r="K20" s="23"/>
      <c r="L20" s="24"/>
      <c r="M20" s="88"/>
      <c r="N20" s="347"/>
      <c r="O20" s="348"/>
    </row>
    <row r="21" spans="1:16" ht="15" customHeight="1" thickBot="1" x14ac:dyDescent="0.25">
      <c r="A21" s="33" t="s">
        <v>7</v>
      </c>
      <c r="B21" s="56" t="s">
        <v>9</v>
      </c>
      <c r="C21" s="429" t="s">
        <v>31</v>
      </c>
      <c r="D21" s="430"/>
      <c r="E21" s="430"/>
      <c r="F21" s="430"/>
      <c r="G21" s="430"/>
      <c r="H21" s="430"/>
      <c r="I21" s="430"/>
      <c r="J21" s="430"/>
      <c r="K21" s="430"/>
      <c r="L21" s="430"/>
      <c r="M21" s="430"/>
      <c r="N21" s="349"/>
      <c r="O21" s="350"/>
    </row>
    <row r="22" spans="1:16" ht="12.75" customHeight="1" x14ac:dyDescent="0.2">
      <c r="A22" s="364" t="s">
        <v>7</v>
      </c>
      <c r="B22" s="369" t="s">
        <v>9</v>
      </c>
      <c r="C22" s="367" t="s">
        <v>7</v>
      </c>
      <c r="D22" s="287" t="s">
        <v>42</v>
      </c>
      <c r="E22" s="431" t="s">
        <v>29</v>
      </c>
      <c r="F22" s="285" t="s">
        <v>59</v>
      </c>
      <c r="G22" s="80" t="s">
        <v>27</v>
      </c>
      <c r="H22" s="69">
        <v>6068.9</v>
      </c>
      <c r="I22" s="13">
        <v>6070.9</v>
      </c>
      <c r="J22" s="111">
        <v>5761.7</v>
      </c>
      <c r="K22" s="433" t="s">
        <v>51</v>
      </c>
      <c r="L22" s="127" t="s">
        <v>112</v>
      </c>
      <c r="M22" s="163" t="s">
        <v>112</v>
      </c>
      <c r="N22" s="325" t="s">
        <v>159</v>
      </c>
      <c r="O22" s="326"/>
      <c r="P22" s="6"/>
    </row>
    <row r="23" spans="1:16" ht="12.75" customHeight="1" x14ac:dyDescent="0.2">
      <c r="A23" s="365"/>
      <c r="B23" s="291"/>
      <c r="C23" s="294"/>
      <c r="D23" s="288"/>
      <c r="E23" s="286"/>
      <c r="F23" s="286"/>
      <c r="G23" s="107" t="s">
        <v>91</v>
      </c>
      <c r="H23" s="108">
        <v>256.39999999999998</v>
      </c>
      <c r="I23" s="30">
        <v>261.89999999999998</v>
      </c>
      <c r="J23" s="68">
        <v>151.5</v>
      </c>
      <c r="K23" s="434"/>
      <c r="L23" s="128"/>
      <c r="M23" s="164"/>
      <c r="N23" s="327"/>
      <c r="O23" s="328"/>
      <c r="P23" s="6"/>
    </row>
    <row r="24" spans="1:16" ht="38.450000000000003" customHeight="1" x14ac:dyDescent="0.2">
      <c r="A24" s="365"/>
      <c r="B24" s="291"/>
      <c r="C24" s="294"/>
      <c r="D24" s="288"/>
      <c r="E24" s="286"/>
      <c r="F24" s="286"/>
      <c r="G24" s="107" t="s">
        <v>147</v>
      </c>
      <c r="H24" s="108">
        <v>0</v>
      </c>
      <c r="I24" s="30">
        <v>139.83699999999999</v>
      </c>
      <c r="J24" s="68">
        <v>139.80000000000001</v>
      </c>
      <c r="K24" s="225" t="s">
        <v>138</v>
      </c>
      <c r="L24" s="226" t="s">
        <v>107</v>
      </c>
      <c r="M24" s="168" t="s">
        <v>107</v>
      </c>
      <c r="N24" s="327"/>
      <c r="O24" s="328"/>
      <c r="P24" s="6"/>
    </row>
    <row r="25" spans="1:16" ht="17.45" customHeight="1" x14ac:dyDescent="0.2">
      <c r="A25" s="365"/>
      <c r="B25" s="291"/>
      <c r="C25" s="294"/>
      <c r="D25" s="288"/>
      <c r="E25" s="286"/>
      <c r="F25" s="286"/>
      <c r="G25" s="252" t="s">
        <v>149</v>
      </c>
      <c r="H25" s="70"/>
      <c r="I25" s="30"/>
      <c r="J25" s="68"/>
      <c r="K25" s="225"/>
      <c r="L25" s="226"/>
      <c r="M25" s="168"/>
      <c r="N25" s="327"/>
      <c r="O25" s="328"/>
      <c r="P25" s="6"/>
    </row>
    <row r="26" spans="1:16" ht="24.6" customHeight="1" thickBot="1" x14ac:dyDescent="0.25">
      <c r="A26" s="366"/>
      <c r="B26" s="370"/>
      <c r="C26" s="368"/>
      <c r="D26" s="289"/>
      <c r="E26" s="432"/>
      <c r="F26" s="426"/>
      <c r="G26" s="81" t="s">
        <v>8</v>
      </c>
      <c r="H26" s="71">
        <f>H22+H23+H24</f>
        <v>6325.2999999999993</v>
      </c>
      <c r="I26" s="71">
        <f t="shared" ref="I26" si="3">I22+I23+I24</f>
        <v>6472.6369999999988</v>
      </c>
      <c r="J26" s="71">
        <f>J22+J23+J24+J25</f>
        <v>6053</v>
      </c>
      <c r="K26" s="72" t="s">
        <v>61</v>
      </c>
      <c r="L26" s="130" t="s">
        <v>137</v>
      </c>
      <c r="M26" s="165" t="s">
        <v>153</v>
      </c>
      <c r="N26" s="329"/>
      <c r="O26" s="330"/>
      <c r="P26" s="6"/>
    </row>
    <row r="27" spans="1:16" ht="13.15" customHeight="1" x14ac:dyDescent="0.2">
      <c r="A27" s="510" t="s">
        <v>7</v>
      </c>
      <c r="B27" s="290" t="s">
        <v>9</v>
      </c>
      <c r="C27" s="293" t="s">
        <v>9</v>
      </c>
      <c r="D27" s="296" t="s">
        <v>43</v>
      </c>
      <c r="E27" s="391" t="s">
        <v>29</v>
      </c>
      <c r="F27" s="285" t="s">
        <v>59</v>
      </c>
      <c r="G27" s="82" t="s">
        <v>92</v>
      </c>
      <c r="H27" s="69">
        <v>17057.8</v>
      </c>
      <c r="I27" s="13">
        <v>17306.5</v>
      </c>
      <c r="J27" s="34">
        <v>17449.599999999999</v>
      </c>
      <c r="K27" s="87" t="s">
        <v>25</v>
      </c>
      <c r="L27" s="131" t="s">
        <v>115</v>
      </c>
      <c r="M27" s="256" t="s">
        <v>154</v>
      </c>
      <c r="N27" s="312" t="s">
        <v>155</v>
      </c>
      <c r="O27" s="331"/>
      <c r="P27" s="6"/>
    </row>
    <row r="28" spans="1:16" ht="13.15" customHeight="1" x14ac:dyDescent="0.2">
      <c r="A28" s="508"/>
      <c r="B28" s="291"/>
      <c r="C28" s="294"/>
      <c r="D28" s="297"/>
      <c r="E28" s="283"/>
      <c r="F28" s="286"/>
      <c r="G28" s="243" t="s">
        <v>92</v>
      </c>
      <c r="H28" s="244"/>
      <c r="I28" s="117">
        <v>173.4</v>
      </c>
      <c r="J28" s="118">
        <v>95</v>
      </c>
      <c r="K28" s="245"/>
      <c r="L28" s="129"/>
      <c r="M28" s="137"/>
      <c r="N28" s="332"/>
      <c r="O28" s="333"/>
      <c r="P28" s="6"/>
    </row>
    <row r="29" spans="1:16" ht="12.6" customHeight="1" x14ac:dyDescent="0.2">
      <c r="A29" s="508"/>
      <c r="B29" s="291"/>
      <c r="C29" s="294"/>
      <c r="D29" s="297"/>
      <c r="E29" s="283"/>
      <c r="F29" s="286"/>
      <c r="G29" s="148" t="s">
        <v>89</v>
      </c>
      <c r="H29" s="70">
        <v>1830.4</v>
      </c>
      <c r="I29" s="30">
        <v>1830.4</v>
      </c>
      <c r="J29" s="108">
        <v>1830.4</v>
      </c>
      <c r="K29" s="73"/>
      <c r="L29" s="129"/>
      <c r="M29" s="137"/>
      <c r="N29" s="332"/>
      <c r="O29" s="333"/>
      <c r="P29" s="6"/>
    </row>
    <row r="30" spans="1:16" ht="12.6" customHeight="1" x14ac:dyDescent="0.2">
      <c r="A30" s="508"/>
      <c r="B30" s="291"/>
      <c r="C30" s="294"/>
      <c r="D30" s="297"/>
      <c r="E30" s="283"/>
      <c r="F30" s="286"/>
      <c r="G30" s="92" t="s">
        <v>41</v>
      </c>
      <c r="H30" s="17">
        <v>0</v>
      </c>
      <c r="I30" s="16">
        <v>107.857</v>
      </c>
      <c r="J30" s="17">
        <v>107.5</v>
      </c>
      <c r="K30" s="73"/>
      <c r="L30" s="129"/>
      <c r="M30" s="137"/>
      <c r="N30" s="332"/>
      <c r="O30" s="333"/>
      <c r="P30" s="6"/>
    </row>
    <row r="31" spans="1:16" ht="15.6" customHeight="1" thickBot="1" x14ac:dyDescent="0.25">
      <c r="A31" s="511"/>
      <c r="B31" s="292"/>
      <c r="C31" s="295"/>
      <c r="D31" s="298"/>
      <c r="E31" s="392"/>
      <c r="F31" s="426"/>
      <c r="G31" s="83" t="s">
        <v>8</v>
      </c>
      <c r="H31" s="71">
        <f>SUM(H27:H30)</f>
        <v>18888.2</v>
      </c>
      <c r="I31" s="277">
        <f>SUM(I27:I30)</f>
        <v>19418.157000000003</v>
      </c>
      <c r="J31" s="43">
        <f>SUM(J27:J30)</f>
        <v>19482.5</v>
      </c>
      <c r="K31" s="74"/>
      <c r="L31" s="130"/>
      <c r="M31" s="139"/>
      <c r="N31" s="334"/>
      <c r="O31" s="335"/>
      <c r="P31" s="6"/>
    </row>
    <row r="32" spans="1:16" ht="14.45" customHeight="1" x14ac:dyDescent="0.2">
      <c r="A32" s="364" t="s">
        <v>7</v>
      </c>
      <c r="B32" s="369" t="s">
        <v>9</v>
      </c>
      <c r="C32" s="367" t="s">
        <v>18</v>
      </c>
      <c r="D32" s="287" t="s">
        <v>116</v>
      </c>
      <c r="E32" s="282" t="s">
        <v>29</v>
      </c>
      <c r="F32" s="285" t="s">
        <v>59</v>
      </c>
      <c r="G32" s="80" t="s">
        <v>27</v>
      </c>
      <c r="H32" s="69">
        <v>2.2000000000000002</v>
      </c>
      <c r="I32" s="276">
        <v>2.2000000000000002</v>
      </c>
      <c r="J32" s="34">
        <v>1.3</v>
      </c>
      <c r="K32" s="303" t="s">
        <v>22</v>
      </c>
      <c r="L32" s="127" t="s">
        <v>117</v>
      </c>
      <c r="M32" s="132" t="s">
        <v>156</v>
      </c>
      <c r="N32" s="312" t="s">
        <v>157</v>
      </c>
      <c r="O32" s="319"/>
      <c r="P32" s="6"/>
    </row>
    <row r="33" spans="1:16" ht="13.15" customHeight="1" thickBot="1" x14ac:dyDescent="0.25">
      <c r="A33" s="366"/>
      <c r="B33" s="370"/>
      <c r="C33" s="368"/>
      <c r="D33" s="289"/>
      <c r="E33" s="284"/>
      <c r="F33" s="426"/>
      <c r="G33" s="81" t="s">
        <v>8</v>
      </c>
      <c r="H33" s="36">
        <f t="shared" ref="H33:J33" si="4">SUM(H32:H32)</f>
        <v>2.2000000000000002</v>
      </c>
      <c r="I33" s="235">
        <f t="shared" si="4"/>
        <v>2.2000000000000002</v>
      </c>
      <c r="J33" s="112">
        <f t="shared" si="4"/>
        <v>1.3</v>
      </c>
      <c r="K33" s="318"/>
      <c r="L33" s="130"/>
      <c r="M33" s="139"/>
      <c r="N33" s="320"/>
      <c r="O33" s="321"/>
      <c r="P33" s="6"/>
    </row>
    <row r="34" spans="1:16" ht="15" customHeight="1" thickBot="1" x14ac:dyDescent="0.25">
      <c r="A34" s="364" t="s">
        <v>7</v>
      </c>
      <c r="B34" s="369" t="s">
        <v>9</v>
      </c>
      <c r="C34" s="367" t="s">
        <v>20</v>
      </c>
      <c r="D34" s="287" t="s">
        <v>139</v>
      </c>
      <c r="E34" s="282" t="s">
        <v>29</v>
      </c>
      <c r="F34" s="285" t="s">
        <v>59</v>
      </c>
      <c r="G34" s="80" t="s">
        <v>27</v>
      </c>
      <c r="H34" s="69">
        <v>0</v>
      </c>
      <c r="I34" s="13">
        <v>0</v>
      </c>
      <c r="J34" s="14">
        <v>0</v>
      </c>
      <c r="K34" s="303"/>
      <c r="L34" s="305"/>
      <c r="M34" s="307"/>
      <c r="N34" s="312"/>
      <c r="O34" s="313"/>
      <c r="P34" s="6"/>
    </row>
    <row r="35" spans="1:16" ht="13.9" customHeight="1" thickBot="1" x14ac:dyDescent="0.25">
      <c r="A35" s="365"/>
      <c r="B35" s="291"/>
      <c r="C35" s="294"/>
      <c r="D35" s="288"/>
      <c r="E35" s="283"/>
      <c r="F35" s="286"/>
      <c r="G35" s="80" t="s">
        <v>41</v>
      </c>
      <c r="H35" s="70">
        <v>0</v>
      </c>
      <c r="I35" s="30">
        <v>0</v>
      </c>
      <c r="J35" s="68">
        <v>0</v>
      </c>
      <c r="K35" s="304"/>
      <c r="L35" s="306"/>
      <c r="M35" s="308"/>
      <c r="N35" s="314"/>
      <c r="O35" s="315"/>
      <c r="P35" s="6"/>
    </row>
    <row r="36" spans="1:16" ht="13.9" customHeight="1" thickBot="1" x14ac:dyDescent="0.25">
      <c r="A36" s="365"/>
      <c r="B36" s="291"/>
      <c r="C36" s="294"/>
      <c r="D36" s="288"/>
      <c r="E36" s="283"/>
      <c r="F36" s="286"/>
      <c r="G36" s="84" t="s">
        <v>92</v>
      </c>
      <c r="H36" s="17">
        <v>1512.7</v>
      </c>
      <c r="I36" s="16">
        <v>1563.5</v>
      </c>
      <c r="J36" s="113">
        <v>1563.5</v>
      </c>
      <c r="K36" s="197"/>
      <c r="L36" s="25"/>
      <c r="M36" s="26"/>
      <c r="N36" s="314"/>
      <c r="O36" s="315"/>
      <c r="P36" s="6"/>
    </row>
    <row r="37" spans="1:16" ht="12.6" customHeight="1" thickBot="1" x14ac:dyDescent="0.25">
      <c r="A37" s="366"/>
      <c r="B37" s="370"/>
      <c r="C37" s="368"/>
      <c r="D37" s="289"/>
      <c r="E37" s="284"/>
      <c r="F37" s="284"/>
      <c r="G37" s="85" t="s">
        <v>8</v>
      </c>
      <c r="H37" s="36">
        <f>SUM(H34:H36)</f>
        <v>1512.7</v>
      </c>
      <c r="I37" s="32">
        <f t="shared" ref="I37:J37" si="5">SUM(I34:I36)</f>
        <v>1563.5</v>
      </c>
      <c r="J37" s="20">
        <f t="shared" si="5"/>
        <v>1563.5</v>
      </c>
      <c r="K37" s="198"/>
      <c r="L37" s="27"/>
      <c r="M37" s="227"/>
      <c r="N37" s="316"/>
      <c r="O37" s="317"/>
      <c r="P37" s="6"/>
    </row>
    <row r="38" spans="1:16" ht="12.6" customHeight="1" thickBot="1" x14ac:dyDescent="0.25">
      <c r="A38" s="364" t="s">
        <v>7</v>
      </c>
      <c r="B38" s="369" t="s">
        <v>9</v>
      </c>
      <c r="C38" s="367" t="s">
        <v>35</v>
      </c>
      <c r="D38" s="287" t="s">
        <v>118</v>
      </c>
      <c r="E38" s="282" t="s">
        <v>29</v>
      </c>
      <c r="F38" s="285" t="s">
        <v>59</v>
      </c>
      <c r="G38" s="80" t="s">
        <v>27</v>
      </c>
      <c r="H38" s="69">
        <v>43</v>
      </c>
      <c r="I38" s="13">
        <v>61.2</v>
      </c>
      <c r="J38" s="14">
        <v>43</v>
      </c>
      <c r="K38" s="309" t="s">
        <v>140</v>
      </c>
      <c r="L38" s="228" t="s">
        <v>130</v>
      </c>
      <c r="M38" s="229" t="s">
        <v>130</v>
      </c>
      <c r="N38" s="312" t="s">
        <v>158</v>
      </c>
      <c r="O38" s="313"/>
      <c r="P38" s="6"/>
    </row>
    <row r="39" spans="1:16" ht="12.6" customHeight="1" thickBot="1" x14ac:dyDescent="0.25">
      <c r="A39" s="365"/>
      <c r="B39" s="291"/>
      <c r="C39" s="294"/>
      <c r="D39" s="288"/>
      <c r="E39" s="283"/>
      <c r="F39" s="286"/>
      <c r="G39" s="80" t="s">
        <v>41</v>
      </c>
      <c r="H39" s="70">
        <v>122.8</v>
      </c>
      <c r="I39" s="30">
        <v>0</v>
      </c>
      <c r="J39" s="68">
        <v>0</v>
      </c>
      <c r="K39" s="310"/>
      <c r="L39" s="25"/>
      <c r="M39" s="26"/>
      <c r="N39" s="314"/>
      <c r="O39" s="315"/>
      <c r="P39" s="6"/>
    </row>
    <row r="40" spans="1:16" ht="12.6" customHeight="1" thickBot="1" x14ac:dyDescent="0.25">
      <c r="A40" s="365"/>
      <c r="B40" s="291"/>
      <c r="C40" s="294"/>
      <c r="D40" s="288"/>
      <c r="E40" s="283"/>
      <c r="F40" s="286"/>
      <c r="G40" s="84" t="s">
        <v>65</v>
      </c>
      <c r="H40" s="17">
        <v>0</v>
      </c>
      <c r="I40" s="16">
        <v>263.75200000000001</v>
      </c>
      <c r="J40" s="113">
        <v>263.7</v>
      </c>
      <c r="K40" s="310"/>
      <c r="L40" s="25"/>
      <c r="M40" s="26"/>
      <c r="N40" s="314"/>
      <c r="O40" s="315"/>
      <c r="P40" s="6"/>
    </row>
    <row r="41" spans="1:16" ht="12.6" customHeight="1" thickBot="1" x14ac:dyDescent="0.25">
      <c r="A41" s="366"/>
      <c r="B41" s="370"/>
      <c r="C41" s="368"/>
      <c r="D41" s="289"/>
      <c r="E41" s="284"/>
      <c r="F41" s="284"/>
      <c r="G41" s="85" t="s">
        <v>8</v>
      </c>
      <c r="H41" s="32">
        <f t="shared" ref="H41:J41" si="6">SUM(H38:H40)</f>
        <v>165.8</v>
      </c>
      <c r="I41" s="32">
        <f t="shared" si="6"/>
        <v>324.952</v>
      </c>
      <c r="J41" s="32">
        <f t="shared" si="6"/>
        <v>306.7</v>
      </c>
      <c r="K41" s="311"/>
      <c r="L41" s="27"/>
      <c r="M41" s="227"/>
      <c r="N41" s="316"/>
      <c r="O41" s="317"/>
      <c r="P41" s="6"/>
    </row>
    <row r="42" spans="1:16" ht="12" customHeight="1" thickBot="1" x14ac:dyDescent="0.25">
      <c r="A42" s="33" t="s">
        <v>7</v>
      </c>
      <c r="B42" s="21" t="s">
        <v>9</v>
      </c>
      <c r="C42" s="388" t="s">
        <v>10</v>
      </c>
      <c r="D42" s="389"/>
      <c r="E42" s="494"/>
      <c r="F42" s="494"/>
      <c r="G42" s="390"/>
      <c r="H42" s="110">
        <f>H26+H31+H37+H33+H41</f>
        <v>26894.2</v>
      </c>
      <c r="I42" s="110">
        <f t="shared" ref="I42:J42" si="7">I26+I31+I37+I33+I41</f>
        <v>27781.446000000004</v>
      </c>
      <c r="J42" s="110">
        <f t="shared" si="7"/>
        <v>27407</v>
      </c>
      <c r="K42" s="22"/>
      <c r="L42" s="24"/>
      <c r="M42" s="24"/>
      <c r="N42" s="347"/>
      <c r="O42" s="348"/>
      <c r="P42" s="6"/>
    </row>
    <row r="43" spans="1:16" ht="24" customHeight="1" thickBot="1" x14ac:dyDescent="0.25">
      <c r="A43" s="11" t="s">
        <v>7</v>
      </c>
      <c r="B43" s="12" t="s">
        <v>18</v>
      </c>
      <c r="C43" s="473" t="s">
        <v>32</v>
      </c>
      <c r="D43" s="474"/>
      <c r="E43" s="474"/>
      <c r="F43" s="474"/>
      <c r="G43" s="474"/>
      <c r="H43" s="474"/>
      <c r="I43" s="474"/>
      <c r="J43" s="474"/>
      <c r="K43" s="474"/>
      <c r="L43" s="474"/>
      <c r="M43" s="474"/>
      <c r="N43" s="349"/>
      <c r="O43" s="350"/>
      <c r="P43" s="6"/>
    </row>
    <row r="44" spans="1:16" ht="12" customHeight="1" x14ac:dyDescent="0.2">
      <c r="A44" s="364" t="s">
        <v>7</v>
      </c>
      <c r="B44" s="369" t="s">
        <v>18</v>
      </c>
      <c r="C44" s="367" t="s">
        <v>7</v>
      </c>
      <c r="D44" s="287" t="s">
        <v>33</v>
      </c>
      <c r="E44" s="282" t="s">
        <v>29</v>
      </c>
      <c r="F44" s="282" t="s">
        <v>59</v>
      </c>
      <c r="G44" s="75" t="s">
        <v>27</v>
      </c>
      <c r="H44" s="69">
        <v>1996.9</v>
      </c>
      <c r="I44" s="13">
        <v>1996.9</v>
      </c>
      <c r="J44" s="34">
        <v>1981.8</v>
      </c>
      <c r="K44" s="322" t="s">
        <v>64</v>
      </c>
      <c r="L44" s="133">
        <v>4</v>
      </c>
      <c r="M44" s="132" t="s">
        <v>130</v>
      </c>
      <c r="N44" s="355"/>
      <c r="O44" s="356"/>
    </row>
    <row r="45" spans="1:16" ht="15" customHeight="1" x14ac:dyDescent="0.2">
      <c r="A45" s="365"/>
      <c r="B45" s="291"/>
      <c r="C45" s="294"/>
      <c r="D45" s="288"/>
      <c r="E45" s="283"/>
      <c r="F45" s="283"/>
      <c r="G45" s="107" t="s">
        <v>91</v>
      </c>
      <c r="H45" s="108">
        <v>193</v>
      </c>
      <c r="I45" s="30">
        <v>193</v>
      </c>
      <c r="J45" s="68">
        <v>109.2</v>
      </c>
      <c r="K45" s="323"/>
      <c r="L45" s="134"/>
      <c r="M45" s="137"/>
      <c r="N45" s="357"/>
      <c r="O45" s="358"/>
    </row>
    <row r="46" spans="1:16" ht="15" customHeight="1" x14ac:dyDescent="0.2">
      <c r="A46" s="365"/>
      <c r="B46" s="291"/>
      <c r="C46" s="294"/>
      <c r="D46" s="288"/>
      <c r="E46" s="283"/>
      <c r="F46" s="283"/>
      <c r="G46" s="107" t="s">
        <v>41</v>
      </c>
      <c r="H46" s="108">
        <v>0</v>
      </c>
      <c r="I46" s="30">
        <v>93.8</v>
      </c>
      <c r="J46" s="68">
        <v>93.8</v>
      </c>
      <c r="K46" s="323"/>
      <c r="L46" s="134"/>
      <c r="M46" s="137"/>
      <c r="N46" s="357"/>
      <c r="O46" s="358"/>
    </row>
    <row r="47" spans="1:16" ht="15" customHeight="1" x14ac:dyDescent="0.2">
      <c r="A47" s="365"/>
      <c r="B47" s="291"/>
      <c r="C47" s="294"/>
      <c r="D47" s="288"/>
      <c r="E47" s="283"/>
      <c r="F47" s="283"/>
      <c r="G47" s="246" t="s">
        <v>65</v>
      </c>
      <c r="H47" s="247"/>
      <c r="I47" s="248"/>
      <c r="J47" s="247">
        <v>12.2</v>
      </c>
      <c r="K47" s="323"/>
      <c r="L47" s="134"/>
      <c r="M47" s="137"/>
      <c r="N47" s="357"/>
      <c r="O47" s="358"/>
    </row>
    <row r="48" spans="1:16" ht="15.6" customHeight="1" thickBot="1" x14ac:dyDescent="0.25">
      <c r="A48" s="366"/>
      <c r="B48" s="370"/>
      <c r="C48" s="368"/>
      <c r="D48" s="289"/>
      <c r="E48" s="284"/>
      <c r="F48" s="284"/>
      <c r="G48" s="77" t="s">
        <v>8</v>
      </c>
      <c r="H48" s="36">
        <f>SUM(H44:H46)</f>
        <v>2189.9</v>
      </c>
      <c r="I48" s="32">
        <f>SUM(I44:I46)</f>
        <v>2283.7000000000003</v>
      </c>
      <c r="J48" s="112">
        <f>SUM(J44:J47)</f>
        <v>2197</v>
      </c>
      <c r="K48" s="324"/>
      <c r="L48" s="135"/>
      <c r="M48" s="230"/>
      <c r="N48" s="359"/>
      <c r="O48" s="360"/>
      <c r="P48" s="6"/>
    </row>
    <row r="49" spans="1:16" ht="22.15" customHeight="1" x14ac:dyDescent="0.2">
      <c r="A49" s="364" t="s">
        <v>7</v>
      </c>
      <c r="B49" s="369" t="s">
        <v>18</v>
      </c>
      <c r="C49" s="367" t="s">
        <v>18</v>
      </c>
      <c r="D49" s="287" t="s">
        <v>119</v>
      </c>
      <c r="E49" s="282" t="s">
        <v>29</v>
      </c>
      <c r="F49" s="282" t="s">
        <v>59</v>
      </c>
      <c r="G49" s="78" t="s">
        <v>92</v>
      </c>
      <c r="H49" s="18">
        <v>192.7</v>
      </c>
      <c r="I49" s="13">
        <v>192.7</v>
      </c>
      <c r="J49" s="34">
        <v>192.7</v>
      </c>
      <c r="K49" s="322" t="s">
        <v>63</v>
      </c>
      <c r="L49" s="136">
        <v>93</v>
      </c>
      <c r="M49" s="166" t="s">
        <v>160</v>
      </c>
      <c r="N49" s="514" t="s">
        <v>164</v>
      </c>
      <c r="O49" s="515"/>
      <c r="P49" s="6"/>
    </row>
    <row r="50" spans="1:16" ht="25.15" customHeight="1" x14ac:dyDescent="0.2">
      <c r="A50" s="365"/>
      <c r="B50" s="291"/>
      <c r="C50" s="294"/>
      <c r="D50" s="288"/>
      <c r="E50" s="283"/>
      <c r="F50" s="283"/>
      <c r="G50" s="115" t="s">
        <v>41</v>
      </c>
      <c r="H50" s="116">
        <v>59.9</v>
      </c>
      <c r="I50" s="117">
        <v>0</v>
      </c>
      <c r="J50" s="118"/>
      <c r="K50" s="361"/>
      <c r="L50" s="167"/>
      <c r="M50" s="168"/>
      <c r="N50" s="516"/>
      <c r="O50" s="517"/>
      <c r="P50" s="6"/>
    </row>
    <row r="51" spans="1:16" ht="22.9" customHeight="1" x14ac:dyDescent="0.2">
      <c r="A51" s="365"/>
      <c r="B51" s="291"/>
      <c r="C51" s="294"/>
      <c r="D51" s="288"/>
      <c r="E51" s="283"/>
      <c r="F51" s="283"/>
      <c r="G51" s="115"/>
      <c r="H51" s="116"/>
      <c r="I51" s="117"/>
      <c r="J51" s="118"/>
      <c r="K51" s="362" t="s">
        <v>66</v>
      </c>
      <c r="L51" s="134">
        <v>3800</v>
      </c>
      <c r="M51" s="137" t="s">
        <v>161</v>
      </c>
      <c r="N51" s="516"/>
      <c r="O51" s="517"/>
      <c r="P51" s="6"/>
    </row>
    <row r="52" spans="1:16" ht="13.15" customHeight="1" x14ac:dyDescent="0.2">
      <c r="A52" s="365"/>
      <c r="B52" s="291"/>
      <c r="C52" s="294"/>
      <c r="D52" s="288"/>
      <c r="E52" s="283"/>
      <c r="F52" s="283"/>
      <c r="G52" s="79" t="s">
        <v>27</v>
      </c>
      <c r="H52" s="67">
        <v>1</v>
      </c>
      <c r="I52" s="30">
        <v>1</v>
      </c>
      <c r="J52" s="68">
        <v>1</v>
      </c>
      <c r="K52" s="361"/>
      <c r="L52" s="138"/>
      <c r="M52" s="164"/>
      <c r="N52" s="516"/>
      <c r="O52" s="517"/>
      <c r="P52" s="6"/>
    </row>
    <row r="53" spans="1:16" ht="37.15" customHeight="1" x14ac:dyDescent="0.2">
      <c r="A53" s="365"/>
      <c r="B53" s="291"/>
      <c r="C53" s="294"/>
      <c r="D53" s="288"/>
      <c r="E53" s="283"/>
      <c r="F53" s="283"/>
      <c r="G53" s="76" t="s">
        <v>65</v>
      </c>
      <c r="H53" s="15">
        <v>286.3</v>
      </c>
      <c r="I53" s="16">
        <v>460.1</v>
      </c>
      <c r="J53" s="17">
        <v>348.7</v>
      </c>
      <c r="K53" s="124" t="s">
        <v>120</v>
      </c>
      <c r="L53" s="138">
        <v>110</v>
      </c>
      <c r="M53" s="164" t="s">
        <v>162</v>
      </c>
      <c r="N53" s="516"/>
      <c r="O53" s="517"/>
      <c r="P53" s="6"/>
    </row>
    <row r="54" spans="1:16" ht="25.9" customHeight="1" thickBot="1" x14ac:dyDescent="0.25">
      <c r="A54" s="366"/>
      <c r="B54" s="370"/>
      <c r="C54" s="368"/>
      <c r="D54" s="289"/>
      <c r="E54" s="284"/>
      <c r="F54" s="284"/>
      <c r="G54" s="77" t="s">
        <v>8</v>
      </c>
      <c r="H54" s="32">
        <f>SUM(H49:H53)</f>
        <v>539.9</v>
      </c>
      <c r="I54" s="32">
        <f>SUM(I49:I53)</f>
        <v>653.79999999999995</v>
      </c>
      <c r="J54" s="32">
        <f>SUM(J49:J53)</f>
        <v>542.4</v>
      </c>
      <c r="K54" s="169" t="s">
        <v>121</v>
      </c>
      <c r="L54" s="170" t="s">
        <v>122</v>
      </c>
      <c r="M54" s="201">
        <v>25</v>
      </c>
      <c r="N54" s="518"/>
      <c r="O54" s="519"/>
      <c r="P54" s="6"/>
    </row>
    <row r="55" spans="1:16" ht="36.6" customHeight="1" x14ac:dyDescent="0.2">
      <c r="A55" s="364" t="s">
        <v>7</v>
      </c>
      <c r="B55" s="369" t="s">
        <v>18</v>
      </c>
      <c r="C55" s="367" t="s">
        <v>19</v>
      </c>
      <c r="D55" s="287" t="s">
        <v>123</v>
      </c>
      <c r="E55" s="282" t="s">
        <v>29</v>
      </c>
      <c r="F55" s="282" t="s">
        <v>59</v>
      </c>
      <c r="G55" s="78" t="s">
        <v>27</v>
      </c>
      <c r="H55" s="18">
        <v>10</v>
      </c>
      <c r="I55" s="13">
        <v>10</v>
      </c>
      <c r="J55" s="34">
        <v>10</v>
      </c>
      <c r="K55" s="57" t="s">
        <v>93</v>
      </c>
      <c r="L55" s="136">
        <v>7</v>
      </c>
      <c r="M55" s="166" t="s">
        <v>163</v>
      </c>
      <c r="N55" s="312"/>
      <c r="O55" s="313"/>
      <c r="P55" s="6"/>
    </row>
    <row r="56" spans="1:16" ht="11.45" customHeight="1" x14ac:dyDescent="0.2">
      <c r="A56" s="365"/>
      <c r="B56" s="291"/>
      <c r="C56" s="294"/>
      <c r="D56" s="288"/>
      <c r="E56" s="283"/>
      <c r="F56" s="283"/>
      <c r="G56" s="76" t="s">
        <v>92</v>
      </c>
      <c r="H56" s="15">
        <v>0</v>
      </c>
      <c r="I56" s="16">
        <v>0</v>
      </c>
      <c r="J56" s="17">
        <v>0</v>
      </c>
      <c r="K56" s="362"/>
      <c r="L56" s="35"/>
      <c r="M56" s="26"/>
      <c r="N56" s="332"/>
      <c r="O56" s="315"/>
      <c r="P56" s="6"/>
    </row>
    <row r="57" spans="1:16" ht="12.6" customHeight="1" thickBot="1" x14ac:dyDescent="0.25">
      <c r="A57" s="366"/>
      <c r="B57" s="370"/>
      <c r="C57" s="368"/>
      <c r="D57" s="289"/>
      <c r="E57" s="284"/>
      <c r="F57" s="284"/>
      <c r="G57" s="77" t="s">
        <v>8</v>
      </c>
      <c r="H57" s="32">
        <f>SUM(H55:H56)</f>
        <v>10</v>
      </c>
      <c r="I57" s="32">
        <f>SUM(I55:I56)</f>
        <v>10</v>
      </c>
      <c r="J57" s="32">
        <f>SUM(J55:J56)</f>
        <v>10</v>
      </c>
      <c r="K57" s="363"/>
      <c r="L57" s="37"/>
      <c r="M57" s="171"/>
      <c r="N57" s="316"/>
      <c r="O57" s="317"/>
      <c r="P57" s="6"/>
    </row>
    <row r="58" spans="1:16" ht="14.25" customHeight="1" thickBot="1" x14ac:dyDescent="0.25">
      <c r="A58" s="33" t="s">
        <v>7</v>
      </c>
      <c r="B58" s="21" t="s">
        <v>18</v>
      </c>
      <c r="C58" s="388" t="s">
        <v>10</v>
      </c>
      <c r="D58" s="389"/>
      <c r="E58" s="389"/>
      <c r="F58" s="389"/>
      <c r="G58" s="390"/>
      <c r="H58" s="22">
        <f>H48+H57+H54</f>
        <v>2739.8</v>
      </c>
      <c r="I58" s="22">
        <f>I48+I57+I54</f>
        <v>2947.5</v>
      </c>
      <c r="J58" s="22">
        <f>J48+J57+J54</f>
        <v>2749.4</v>
      </c>
      <c r="K58" s="23"/>
      <c r="L58" s="24"/>
      <c r="M58" s="24"/>
      <c r="N58" s="351"/>
      <c r="O58" s="352"/>
      <c r="P58" s="6"/>
    </row>
    <row r="59" spans="1:16" ht="13.15" customHeight="1" thickBot="1" x14ac:dyDescent="0.25">
      <c r="A59" s="11" t="s">
        <v>7</v>
      </c>
      <c r="B59" s="12" t="s">
        <v>19</v>
      </c>
      <c r="C59" s="429" t="s">
        <v>56</v>
      </c>
      <c r="D59" s="430"/>
      <c r="E59" s="430"/>
      <c r="F59" s="430"/>
      <c r="G59" s="430"/>
      <c r="H59" s="430"/>
      <c r="I59" s="430"/>
      <c r="J59" s="430"/>
      <c r="K59" s="430"/>
      <c r="L59" s="430"/>
      <c r="M59" s="430"/>
      <c r="N59" s="353"/>
      <c r="O59" s="354"/>
      <c r="P59" s="6"/>
    </row>
    <row r="60" spans="1:16" ht="12.6" customHeight="1" x14ac:dyDescent="0.2">
      <c r="A60" s="364" t="s">
        <v>7</v>
      </c>
      <c r="B60" s="369" t="s">
        <v>19</v>
      </c>
      <c r="C60" s="367" t="s">
        <v>7</v>
      </c>
      <c r="D60" s="287" t="s">
        <v>23</v>
      </c>
      <c r="E60" s="282" t="s">
        <v>29</v>
      </c>
      <c r="F60" s="282" t="s">
        <v>59</v>
      </c>
      <c r="G60" s="78" t="s">
        <v>92</v>
      </c>
      <c r="H60" s="18">
        <v>194.4</v>
      </c>
      <c r="I60" s="13">
        <v>194.4</v>
      </c>
      <c r="J60" s="28">
        <v>194.4</v>
      </c>
      <c r="K60" s="309" t="s">
        <v>24</v>
      </c>
      <c r="L60" s="127" t="s">
        <v>124</v>
      </c>
      <c r="M60" s="132" t="s">
        <v>124</v>
      </c>
      <c r="N60" s="336"/>
      <c r="O60" s="337"/>
    </row>
    <row r="61" spans="1:16" ht="10.9" customHeight="1" x14ac:dyDescent="0.2">
      <c r="A61" s="365"/>
      <c r="B61" s="291"/>
      <c r="C61" s="294"/>
      <c r="D61" s="288"/>
      <c r="E61" s="283"/>
      <c r="F61" s="283"/>
      <c r="G61" s="107" t="s">
        <v>41</v>
      </c>
      <c r="H61" s="29">
        <v>0</v>
      </c>
      <c r="I61" s="234">
        <v>3.32</v>
      </c>
      <c r="J61" s="249">
        <v>3.32</v>
      </c>
      <c r="K61" s="310"/>
      <c r="L61" s="129"/>
      <c r="M61" s="137"/>
      <c r="N61" s="338"/>
      <c r="O61" s="339"/>
    </row>
    <row r="62" spans="1:16" ht="14.25" customHeight="1" x14ac:dyDescent="0.2">
      <c r="A62" s="365"/>
      <c r="B62" s="291"/>
      <c r="C62" s="294"/>
      <c r="D62" s="288"/>
      <c r="E62" s="283"/>
      <c r="F62" s="283"/>
      <c r="G62" s="107" t="s">
        <v>91</v>
      </c>
      <c r="H62" s="29">
        <v>0</v>
      </c>
      <c r="I62" s="30">
        <v>0.9</v>
      </c>
      <c r="J62" s="249">
        <v>0.8</v>
      </c>
      <c r="K62" s="310"/>
      <c r="L62" s="129"/>
      <c r="M62" s="137"/>
      <c r="N62" s="338"/>
      <c r="O62" s="339"/>
    </row>
    <row r="63" spans="1:16" ht="12.6" customHeight="1" x14ac:dyDescent="0.2">
      <c r="A63" s="365"/>
      <c r="B63" s="291"/>
      <c r="C63" s="294"/>
      <c r="D63" s="288"/>
      <c r="E63" s="283"/>
      <c r="F63" s="283"/>
      <c r="G63" s="76" t="s">
        <v>27</v>
      </c>
      <c r="H63" s="93">
        <v>121.2</v>
      </c>
      <c r="I63" s="16">
        <v>142.5</v>
      </c>
      <c r="J63" s="250">
        <v>141.30000000000001</v>
      </c>
      <c r="K63" s="310"/>
      <c r="L63" s="129"/>
      <c r="M63" s="137"/>
      <c r="N63" s="338"/>
      <c r="O63" s="339"/>
    </row>
    <row r="64" spans="1:16" ht="12.75" customHeight="1" thickBot="1" x14ac:dyDescent="0.25">
      <c r="A64" s="366"/>
      <c r="B64" s="370"/>
      <c r="C64" s="368"/>
      <c r="D64" s="289"/>
      <c r="E64" s="284"/>
      <c r="F64" s="284"/>
      <c r="G64" s="77" t="s">
        <v>8</v>
      </c>
      <c r="H64" s="38">
        <f>SUM(H60:H63)</f>
        <v>315.60000000000002</v>
      </c>
      <c r="I64" s="236">
        <f t="shared" ref="I64" si="8">SUM(I60:I63)</f>
        <v>341.12</v>
      </c>
      <c r="J64" s="38">
        <f>SUM(J60:J63)</f>
        <v>339.82000000000005</v>
      </c>
      <c r="K64" s="311"/>
      <c r="L64" s="130"/>
      <c r="M64" s="139"/>
      <c r="N64" s="340"/>
      <c r="O64" s="341"/>
      <c r="P64" s="6"/>
    </row>
    <row r="65" spans="1:16" ht="12.75" customHeight="1" x14ac:dyDescent="0.2">
      <c r="A65" s="510" t="s">
        <v>7</v>
      </c>
      <c r="B65" s="290" t="s">
        <v>19</v>
      </c>
      <c r="C65" s="293" t="s">
        <v>9</v>
      </c>
      <c r="D65" s="296" t="s">
        <v>106</v>
      </c>
      <c r="E65" s="282" t="s">
        <v>29</v>
      </c>
      <c r="F65" s="391" t="s">
        <v>59</v>
      </c>
      <c r="G65" s="80" t="s">
        <v>27</v>
      </c>
      <c r="H65" s="69">
        <v>338.6</v>
      </c>
      <c r="I65" s="28">
        <v>339.6</v>
      </c>
      <c r="J65" s="28">
        <v>334.5</v>
      </c>
      <c r="K65" s="309" t="s">
        <v>24</v>
      </c>
      <c r="L65" s="127" t="s">
        <v>141</v>
      </c>
      <c r="M65" s="132" t="s">
        <v>141</v>
      </c>
      <c r="N65" s="336"/>
      <c r="O65" s="342"/>
      <c r="P65" s="6"/>
    </row>
    <row r="66" spans="1:16" ht="12.75" customHeight="1" x14ac:dyDescent="0.2">
      <c r="A66" s="508"/>
      <c r="B66" s="291"/>
      <c r="C66" s="294"/>
      <c r="D66" s="297"/>
      <c r="E66" s="283"/>
      <c r="F66" s="283"/>
      <c r="G66" s="114" t="s">
        <v>91</v>
      </c>
      <c r="H66" s="70">
        <v>25</v>
      </c>
      <c r="I66" s="31">
        <v>25</v>
      </c>
      <c r="J66" s="31">
        <v>8.4</v>
      </c>
      <c r="K66" s="310"/>
      <c r="L66" s="25"/>
      <c r="M66" s="26"/>
      <c r="N66" s="343"/>
      <c r="O66" s="344"/>
      <c r="P66" s="6"/>
    </row>
    <row r="67" spans="1:16" ht="12.75" customHeight="1" x14ac:dyDescent="0.2">
      <c r="A67" s="508"/>
      <c r="B67" s="291"/>
      <c r="C67" s="294"/>
      <c r="D67" s="297"/>
      <c r="E67" s="283"/>
      <c r="F67" s="283"/>
      <c r="G67" s="76" t="s">
        <v>41</v>
      </c>
      <c r="H67" s="70">
        <v>2.2000000000000002</v>
      </c>
      <c r="I67" s="31">
        <v>2.2000000000000002</v>
      </c>
      <c r="J67" s="31">
        <v>2.2000000000000002</v>
      </c>
      <c r="K67" s="310"/>
      <c r="L67" s="25"/>
      <c r="M67" s="26"/>
      <c r="N67" s="343"/>
      <c r="O67" s="344"/>
      <c r="P67" s="6"/>
    </row>
    <row r="68" spans="1:16" ht="12" customHeight="1" thickBot="1" x14ac:dyDescent="0.25">
      <c r="A68" s="511"/>
      <c r="B68" s="292"/>
      <c r="C68" s="295"/>
      <c r="D68" s="298"/>
      <c r="E68" s="284"/>
      <c r="F68" s="392"/>
      <c r="G68" s="77" t="s">
        <v>8</v>
      </c>
      <c r="H68" s="36">
        <f>SUM(H65:H67)</f>
        <v>365.8</v>
      </c>
      <c r="I68" s="32">
        <f>SUM(I65:I67)</f>
        <v>366.8</v>
      </c>
      <c r="J68" s="32">
        <f>SUM(J65:J67)</f>
        <v>345.09999999999997</v>
      </c>
      <c r="K68" s="311"/>
      <c r="L68" s="27"/>
      <c r="M68" s="227"/>
      <c r="N68" s="345"/>
      <c r="O68" s="346"/>
      <c r="P68" s="6"/>
    </row>
    <row r="69" spans="1:16" ht="13.5" customHeight="1" thickBot="1" x14ac:dyDescent="0.25">
      <c r="A69" s="33" t="s">
        <v>7</v>
      </c>
      <c r="B69" s="21" t="s">
        <v>19</v>
      </c>
      <c r="C69" s="388" t="s">
        <v>10</v>
      </c>
      <c r="D69" s="389"/>
      <c r="E69" s="389"/>
      <c r="F69" s="389"/>
      <c r="G69" s="390"/>
      <c r="H69" s="110">
        <f>H68+H64</f>
        <v>681.40000000000009</v>
      </c>
      <c r="I69" s="110">
        <f t="shared" ref="I69:J69" si="9">I68+I64</f>
        <v>707.92000000000007</v>
      </c>
      <c r="J69" s="110">
        <f t="shared" si="9"/>
        <v>684.92000000000007</v>
      </c>
      <c r="K69" s="23"/>
      <c r="L69" s="24"/>
      <c r="M69" s="88"/>
      <c r="N69" s="347"/>
      <c r="O69" s="348"/>
      <c r="P69" s="6"/>
    </row>
    <row r="70" spans="1:16" ht="12" customHeight="1" thickBot="1" x14ac:dyDescent="0.25">
      <c r="A70" s="33" t="s">
        <v>7</v>
      </c>
      <c r="B70" s="399" t="s">
        <v>11</v>
      </c>
      <c r="C70" s="400"/>
      <c r="D70" s="400"/>
      <c r="E70" s="400"/>
      <c r="F70" s="400"/>
      <c r="G70" s="520"/>
      <c r="H70" s="103">
        <f>H42+H20+H58+H69</f>
        <v>49060.80000000001</v>
      </c>
      <c r="I70" s="103">
        <f>I42+I20+I58+I69</f>
        <v>50932.952000000005</v>
      </c>
      <c r="J70" s="103">
        <f>J42+J20+J58+J69</f>
        <v>49223.920000000006</v>
      </c>
      <c r="K70" s="39"/>
      <c r="L70" s="39"/>
      <c r="M70" s="39"/>
      <c r="N70" s="471"/>
      <c r="O70" s="472"/>
      <c r="P70" s="6"/>
    </row>
    <row r="71" spans="1:16" ht="12.75" customHeight="1" thickBot="1" x14ac:dyDescent="0.25">
      <c r="A71" s="11" t="s">
        <v>9</v>
      </c>
      <c r="B71" s="397" t="s">
        <v>34</v>
      </c>
      <c r="C71" s="398"/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471"/>
      <c r="O71" s="472"/>
    </row>
    <row r="72" spans="1:16" ht="14.25" customHeight="1" thickBot="1" x14ac:dyDescent="0.25">
      <c r="A72" s="11" t="s">
        <v>9</v>
      </c>
      <c r="B72" s="12" t="s">
        <v>7</v>
      </c>
      <c r="C72" s="462" t="s">
        <v>39</v>
      </c>
      <c r="D72" s="463"/>
      <c r="E72" s="463"/>
      <c r="F72" s="463"/>
      <c r="G72" s="463"/>
      <c r="H72" s="463"/>
      <c r="I72" s="463"/>
      <c r="J72" s="463"/>
      <c r="K72" s="463"/>
      <c r="L72" s="463"/>
      <c r="M72" s="463"/>
      <c r="N72" s="349"/>
      <c r="O72" s="350"/>
    </row>
    <row r="73" spans="1:16" ht="12" customHeight="1" x14ac:dyDescent="0.2">
      <c r="A73" s="386" t="s">
        <v>9</v>
      </c>
      <c r="B73" s="280" t="s">
        <v>7</v>
      </c>
      <c r="C73" s="479" t="s">
        <v>7</v>
      </c>
      <c r="D73" s="523" t="s">
        <v>57</v>
      </c>
      <c r="E73" s="395" t="s">
        <v>29</v>
      </c>
      <c r="F73" s="524" t="s">
        <v>59</v>
      </c>
      <c r="G73" s="40" t="s">
        <v>27</v>
      </c>
      <c r="H73" s="94">
        <v>20</v>
      </c>
      <c r="I73" s="28">
        <v>20</v>
      </c>
      <c r="J73" s="34">
        <v>13.9</v>
      </c>
      <c r="K73" s="403" t="s">
        <v>40</v>
      </c>
      <c r="L73" s="141">
        <v>30</v>
      </c>
      <c r="M73" s="86">
        <v>29</v>
      </c>
      <c r="N73" s="312" t="s">
        <v>165</v>
      </c>
      <c r="O73" s="313"/>
    </row>
    <row r="74" spans="1:16" ht="50.45" customHeight="1" thickBot="1" x14ac:dyDescent="0.25">
      <c r="A74" s="387"/>
      <c r="B74" s="281"/>
      <c r="C74" s="526"/>
      <c r="D74" s="484"/>
      <c r="E74" s="396"/>
      <c r="F74" s="525"/>
      <c r="G74" s="41" t="s">
        <v>8</v>
      </c>
      <c r="H74" s="42">
        <f t="shared" ref="H74:J74" si="10">SUM(H73:H73)</f>
        <v>20</v>
      </c>
      <c r="I74" s="42">
        <f t="shared" si="10"/>
        <v>20</v>
      </c>
      <c r="J74" s="42">
        <f t="shared" si="10"/>
        <v>13.9</v>
      </c>
      <c r="K74" s="404"/>
      <c r="L74" s="140"/>
      <c r="M74" s="126"/>
      <c r="N74" s="316"/>
      <c r="O74" s="317"/>
    </row>
    <row r="75" spans="1:16" ht="18" customHeight="1" x14ac:dyDescent="0.2">
      <c r="A75" s="495" t="s">
        <v>9</v>
      </c>
      <c r="B75" s="527" t="s">
        <v>7</v>
      </c>
      <c r="C75" s="479" t="s">
        <v>18</v>
      </c>
      <c r="D75" s="523" t="s">
        <v>67</v>
      </c>
      <c r="E75" s="395" t="s">
        <v>29</v>
      </c>
      <c r="F75" s="524" t="s">
        <v>59</v>
      </c>
      <c r="G75" s="40" t="s">
        <v>27</v>
      </c>
      <c r="H75" s="94">
        <v>10</v>
      </c>
      <c r="I75" s="28">
        <v>0</v>
      </c>
      <c r="J75" s="34">
        <v>0</v>
      </c>
      <c r="K75" s="403" t="s">
        <v>68</v>
      </c>
      <c r="L75" s="141">
        <v>1000</v>
      </c>
      <c r="M75" s="521">
        <v>0</v>
      </c>
      <c r="N75" s="312" t="s">
        <v>166</v>
      </c>
      <c r="O75" s="313"/>
    </row>
    <row r="76" spans="1:16" ht="21.6" customHeight="1" thickBot="1" x14ac:dyDescent="0.25">
      <c r="A76" s="396"/>
      <c r="B76" s="396"/>
      <c r="C76" s="526"/>
      <c r="D76" s="484"/>
      <c r="E76" s="396"/>
      <c r="F76" s="525"/>
      <c r="G76" s="41" t="s">
        <v>8</v>
      </c>
      <c r="H76" s="42">
        <f t="shared" ref="H76:J76" si="11">SUM(H75:H75)</f>
        <v>10</v>
      </c>
      <c r="I76" s="42">
        <f t="shared" si="11"/>
        <v>0</v>
      </c>
      <c r="J76" s="42">
        <f t="shared" si="11"/>
        <v>0</v>
      </c>
      <c r="K76" s="404"/>
      <c r="L76" s="140"/>
      <c r="M76" s="522"/>
      <c r="N76" s="316"/>
      <c r="O76" s="317"/>
    </row>
    <row r="77" spans="1:16" ht="18" customHeight="1" thickBot="1" x14ac:dyDescent="0.25">
      <c r="A77" s="11" t="s">
        <v>9</v>
      </c>
      <c r="B77" s="12" t="s">
        <v>7</v>
      </c>
      <c r="C77" s="393" t="s">
        <v>10</v>
      </c>
      <c r="D77" s="394"/>
      <c r="E77" s="394"/>
      <c r="F77" s="394"/>
      <c r="G77" s="394"/>
      <c r="H77" s="99">
        <f>H74+H76</f>
        <v>30</v>
      </c>
      <c r="I77" s="99">
        <f>I74+I76</f>
        <v>20</v>
      </c>
      <c r="J77" s="99">
        <f>J74+J76</f>
        <v>13.9</v>
      </c>
      <c r="K77" s="154"/>
      <c r="L77" s="24"/>
      <c r="M77" s="24"/>
      <c r="N77" s="347"/>
      <c r="O77" s="348"/>
      <c r="P77" s="6"/>
    </row>
    <row r="78" spans="1:16" ht="21" customHeight="1" thickBot="1" x14ac:dyDescent="0.25">
      <c r="A78" s="11" t="s">
        <v>9</v>
      </c>
      <c r="B78" s="12" t="s">
        <v>9</v>
      </c>
      <c r="C78" s="429" t="s">
        <v>58</v>
      </c>
      <c r="D78" s="430"/>
      <c r="E78" s="430"/>
      <c r="F78" s="430"/>
      <c r="G78" s="430"/>
      <c r="H78" s="430"/>
      <c r="I78" s="430"/>
      <c r="J78" s="430"/>
      <c r="K78" s="430"/>
      <c r="L78" s="430"/>
      <c r="M78" s="430"/>
      <c r="N78" s="349"/>
      <c r="O78" s="350"/>
      <c r="P78" s="6"/>
    </row>
    <row r="79" spans="1:16" ht="21" customHeight="1" x14ac:dyDescent="0.2">
      <c r="A79" s="386" t="s">
        <v>9</v>
      </c>
      <c r="B79" s="280" t="s">
        <v>9</v>
      </c>
      <c r="C79" s="479" t="s">
        <v>125</v>
      </c>
      <c r="D79" s="482" t="s">
        <v>126</v>
      </c>
      <c r="E79" s="485" t="s">
        <v>29</v>
      </c>
      <c r="F79" s="488" t="s">
        <v>59</v>
      </c>
      <c r="G79" s="239" t="s">
        <v>27</v>
      </c>
      <c r="H79" s="34">
        <v>139.6</v>
      </c>
      <c r="I79" s="28">
        <v>110.4</v>
      </c>
      <c r="J79" s="14">
        <v>86.9</v>
      </c>
      <c r="K79" s="491"/>
      <c r="L79" s="211"/>
      <c r="M79" s="212"/>
      <c r="N79" s="336"/>
      <c r="O79" s="337"/>
      <c r="P79" s="6"/>
    </row>
    <row r="80" spans="1:16" ht="21" customHeight="1" x14ac:dyDescent="0.2">
      <c r="A80" s="496"/>
      <c r="B80" s="498"/>
      <c r="C80" s="480"/>
      <c r="D80" s="483"/>
      <c r="E80" s="486"/>
      <c r="F80" s="489"/>
      <c r="G80" s="240" t="s">
        <v>41</v>
      </c>
      <c r="H80" s="108"/>
      <c r="I80" s="31">
        <v>273.39999999999998</v>
      </c>
      <c r="J80" s="68">
        <v>264.2</v>
      </c>
      <c r="K80" s="492"/>
      <c r="L80" s="237"/>
      <c r="M80" s="238"/>
      <c r="N80" s="343"/>
      <c r="O80" s="339"/>
      <c r="P80" s="6"/>
    </row>
    <row r="81" spans="1:16" ht="23.45" customHeight="1" thickBot="1" x14ac:dyDescent="0.25">
      <c r="A81" s="497"/>
      <c r="B81" s="499"/>
      <c r="C81" s="481"/>
      <c r="D81" s="484"/>
      <c r="E81" s="487"/>
      <c r="F81" s="490"/>
      <c r="G81" s="231" t="s">
        <v>8</v>
      </c>
      <c r="H81" s="232">
        <f t="shared" ref="H81" si="12">SUM(H79:H79)</f>
        <v>139.6</v>
      </c>
      <c r="I81" s="233">
        <f>SUM(I79:I80)</f>
        <v>383.79999999999995</v>
      </c>
      <c r="J81" s="233">
        <f>SUM(J79:J80)</f>
        <v>351.1</v>
      </c>
      <c r="K81" s="493"/>
      <c r="L81" s="213"/>
      <c r="M81" s="214"/>
      <c r="N81" s="340"/>
      <c r="O81" s="341"/>
      <c r="P81" s="6"/>
    </row>
    <row r="82" spans="1:16" ht="37.15" customHeight="1" thickBot="1" x14ac:dyDescent="0.25">
      <c r="A82" s="172"/>
      <c r="B82" s="205"/>
      <c r="C82" s="204"/>
      <c r="D82" s="203" t="s">
        <v>94</v>
      </c>
      <c r="E82" s="209"/>
      <c r="F82" s="210"/>
      <c r="G82" s="97"/>
      <c r="H82" s="34"/>
      <c r="I82" s="28"/>
      <c r="J82" s="34"/>
      <c r="K82" s="202" t="s">
        <v>97</v>
      </c>
      <c r="L82" s="98">
        <v>2000</v>
      </c>
      <c r="M82" s="150">
        <v>4603</v>
      </c>
      <c r="N82" s="312" t="s">
        <v>175</v>
      </c>
      <c r="O82" s="313"/>
      <c r="P82" s="6"/>
    </row>
    <row r="83" spans="1:16" ht="36.6" customHeight="1" thickBot="1" x14ac:dyDescent="0.25">
      <c r="A83" s="155"/>
      <c r="B83" s="156"/>
      <c r="C83" s="174"/>
      <c r="D83" s="208" t="s">
        <v>95</v>
      </c>
      <c r="E83" s="209"/>
      <c r="F83" s="210"/>
      <c r="G83" s="175"/>
      <c r="H83" s="176"/>
      <c r="I83" s="177"/>
      <c r="J83" s="178"/>
      <c r="K83" s="202" t="s">
        <v>98</v>
      </c>
      <c r="L83" s="98">
        <v>50</v>
      </c>
      <c r="M83" s="125">
        <v>19</v>
      </c>
      <c r="N83" s="312" t="s">
        <v>167</v>
      </c>
      <c r="O83" s="313"/>
      <c r="P83" s="6"/>
    </row>
    <row r="84" spans="1:16" ht="29.45" customHeight="1" thickBot="1" x14ac:dyDescent="0.25">
      <c r="A84" s="155"/>
      <c r="B84" s="156"/>
      <c r="C84" s="174"/>
      <c r="D84" s="208" t="s">
        <v>127</v>
      </c>
      <c r="E84" s="209"/>
      <c r="F84" s="210"/>
      <c r="G84" s="175"/>
      <c r="H84" s="180"/>
      <c r="I84" s="177"/>
      <c r="J84" s="180"/>
      <c r="K84" s="202" t="s">
        <v>36</v>
      </c>
      <c r="L84" s="98">
        <v>1</v>
      </c>
      <c r="M84" s="125">
        <v>0</v>
      </c>
      <c r="N84" s="312" t="s">
        <v>168</v>
      </c>
      <c r="O84" s="313"/>
      <c r="P84" s="6"/>
    </row>
    <row r="85" spans="1:16" ht="36.6" customHeight="1" thickBot="1" x14ac:dyDescent="0.25">
      <c r="A85" s="172"/>
      <c r="B85" s="173"/>
      <c r="C85" s="174"/>
      <c r="D85" s="203" t="s">
        <v>128</v>
      </c>
      <c r="E85" s="209"/>
      <c r="F85" s="210"/>
      <c r="G85" s="175"/>
      <c r="H85" s="180"/>
      <c r="I85" s="177"/>
      <c r="J85" s="180"/>
      <c r="K85" s="202" t="s">
        <v>99</v>
      </c>
      <c r="L85" s="98">
        <v>70</v>
      </c>
      <c r="M85" s="125">
        <v>100</v>
      </c>
      <c r="N85" s="312" t="s">
        <v>169</v>
      </c>
      <c r="O85" s="331"/>
      <c r="P85" s="6"/>
    </row>
    <row r="86" spans="1:16" ht="40.15" customHeight="1" thickBot="1" x14ac:dyDescent="0.25">
      <c r="A86" s="155"/>
      <c r="B86" s="156"/>
      <c r="C86" s="174"/>
      <c r="D86" s="208" t="s">
        <v>96</v>
      </c>
      <c r="E86" s="209"/>
      <c r="F86" s="210"/>
      <c r="G86" s="175"/>
      <c r="H86" s="180"/>
      <c r="I86" s="177"/>
      <c r="J86" s="180"/>
      <c r="K86" s="202" t="s">
        <v>26</v>
      </c>
      <c r="L86" s="98">
        <v>44</v>
      </c>
      <c r="M86" s="125">
        <v>44</v>
      </c>
      <c r="N86" s="347"/>
      <c r="O86" s="348"/>
      <c r="P86" s="6"/>
    </row>
    <row r="87" spans="1:16" ht="41.45" customHeight="1" thickBot="1" x14ac:dyDescent="0.25">
      <c r="A87" s="155"/>
      <c r="B87" s="156"/>
      <c r="C87" s="174"/>
      <c r="D87" s="153" t="s">
        <v>69</v>
      </c>
      <c r="E87" s="181"/>
      <c r="F87" s="182"/>
      <c r="G87" s="183"/>
      <c r="H87" s="184"/>
      <c r="I87" s="185"/>
      <c r="J87" s="186"/>
      <c r="K87" s="151" t="s">
        <v>38</v>
      </c>
      <c r="L87" s="187">
        <v>44</v>
      </c>
      <c r="M87" s="188">
        <v>1</v>
      </c>
      <c r="N87" s="312" t="s">
        <v>170</v>
      </c>
      <c r="O87" s="313"/>
      <c r="P87" s="6"/>
    </row>
    <row r="88" spans="1:16" ht="32.450000000000003" customHeight="1" thickBot="1" x14ac:dyDescent="0.25">
      <c r="A88" s="155"/>
      <c r="B88" s="96"/>
      <c r="C88" s="204"/>
      <c r="D88" s="208" t="s">
        <v>142</v>
      </c>
      <c r="E88" s="209"/>
      <c r="F88" s="210"/>
      <c r="G88" s="97"/>
      <c r="H88" s="34"/>
      <c r="I88" s="28"/>
      <c r="J88" s="14"/>
      <c r="K88" s="152" t="s">
        <v>37</v>
      </c>
      <c r="L88" s="98">
        <v>3</v>
      </c>
      <c r="M88" s="125">
        <v>3</v>
      </c>
      <c r="N88" s="312" t="s">
        <v>171</v>
      </c>
      <c r="O88" s="313"/>
      <c r="P88" s="6"/>
    </row>
    <row r="89" spans="1:16" ht="40.9" customHeight="1" thickBot="1" x14ac:dyDescent="0.25">
      <c r="A89" s="155"/>
      <c r="B89" s="156"/>
      <c r="C89" s="174"/>
      <c r="D89" s="208" t="s">
        <v>108</v>
      </c>
      <c r="E89" s="209"/>
      <c r="F89" s="210"/>
      <c r="G89" s="97"/>
      <c r="H89" s="34"/>
      <c r="I89" s="28"/>
      <c r="J89" s="14"/>
      <c r="K89" s="202" t="s">
        <v>70</v>
      </c>
      <c r="L89" s="98">
        <v>3</v>
      </c>
      <c r="M89" s="125">
        <v>3</v>
      </c>
      <c r="N89" s="312" t="s">
        <v>172</v>
      </c>
      <c r="O89" s="313"/>
      <c r="P89" s="6"/>
    </row>
    <row r="90" spans="1:16" ht="53.45" customHeight="1" thickBot="1" x14ac:dyDescent="0.25">
      <c r="A90" s="155"/>
      <c r="B90" s="156"/>
      <c r="C90" s="174"/>
      <c r="D90" s="208" t="s">
        <v>109</v>
      </c>
      <c r="E90" s="209"/>
      <c r="F90" s="210"/>
      <c r="G90" s="97"/>
      <c r="H90" s="34"/>
      <c r="I90" s="28"/>
      <c r="J90" s="14"/>
      <c r="K90" s="202" t="s">
        <v>111</v>
      </c>
      <c r="L90" s="98">
        <v>18</v>
      </c>
      <c r="M90" s="125">
        <v>15</v>
      </c>
      <c r="N90" s="312" t="s">
        <v>173</v>
      </c>
      <c r="O90" s="313"/>
      <c r="P90" s="6"/>
    </row>
    <row r="91" spans="1:16" ht="56.45" customHeight="1" thickBot="1" x14ac:dyDescent="0.25">
      <c r="A91" s="155"/>
      <c r="B91" s="156"/>
      <c r="C91" s="174"/>
      <c r="D91" s="208" t="s">
        <v>110</v>
      </c>
      <c r="E91" s="209"/>
      <c r="F91" s="210"/>
      <c r="G91" s="97"/>
      <c r="H91" s="34"/>
      <c r="I91" s="28"/>
      <c r="J91" s="14"/>
      <c r="K91" s="202" t="s">
        <v>129</v>
      </c>
      <c r="L91" s="98">
        <v>12</v>
      </c>
      <c r="M91" s="125">
        <v>11</v>
      </c>
      <c r="N91" s="312" t="s">
        <v>174</v>
      </c>
      <c r="O91" s="313"/>
      <c r="P91" s="6"/>
    </row>
    <row r="92" spans="1:16" ht="27" customHeight="1" thickBot="1" x14ac:dyDescent="0.25">
      <c r="A92" s="95"/>
      <c r="B92" s="96"/>
      <c r="C92" s="204"/>
      <c r="D92" s="208" t="s">
        <v>143</v>
      </c>
      <c r="E92" s="209"/>
      <c r="F92" s="210"/>
      <c r="G92" s="97"/>
      <c r="H92" s="34"/>
      <c r="I92" s="28"/>
      <c r="J92" s="14"/>
      <c r="K92" s="202" t="s">
        <v>144</v>
      </c>
      <c r="L92" s="98">
        <v>3</v>
      </c>
      <c r="M92" s="125">
        <v>2</v>
      </c>
      <c r="N92" s="312" t="s">
        <v>176</v>
      </c>
      <c r="O92" s="313"/>
      <c r="P92" s="6"/>
    </row>
    <row r="93" spans="1:16" ht="27" customHeight="1" thickBot="1" x14ac:dyDescent="0.25">
      <c r="A93" s="95"/>
      <c r="B93" s="96"/>
      <c r="C93" s="204"/>
      <c r="D93" s="208" t="s">
        <v>145</v>
      </c>
      <c r="E93" s="209"/>
      <c r="F93" s="210"/>
      <c r="G93" s="97"/>
      <c r="H93" s="34"/>
      <c r="I93" s="28"/>
      <c r="J93" s="14"/>
      <c r="K93" s="202" t="s">
        <v>146</v>
      </c>
      <c r="L93" s="98">
        <v>28</v>
      </c>
      <c r="M93" s="125">
        <v>28</v>
      </c>
      <c r="N93" s="312"/>
      <c r="O93" s="313"/>
      <c r="P93" s="6"/>
    </row>
    <row r="94" spans="1:16" ht="12.75" customHeight="1" thickBot="1" x14ac:dyDescent="0.25">
      <c r="A94" s="11" t="s">
        <v>9</v>
      </c>
      <c r="B94" s="12" t="s">
        <v>9</v>
      </c>
      <c r="C94" s="393" t="s">
        <v>10</v>
      </c>
      <c r="D94" s="394"/>
      <c r="E94" s="394"/>
      <c r="F94" s="394"/>
      <c r="G94" s="394"/>
      <c r="H94" s="100">
        <f>H81*1</f>
        <v>139.6</v>
      </c>
      <c r="I94" s="241">
        <f>I81*1</f>
        <v>383.79999999999995</v>
      </c>
      <c r="J94" s="100">
        <f>J81*1</f>
        <v>351.1</v>
      </c>
      <c r="K94" s="24"/>
      <c r="L94" s="24"/>
      <c r="M94" s="24"/>
      <c r="N94" s="351"/>
      <c r="O94" s="352"/>
      <c r="P94" s="6"/>
    </row>
    <row r="95" spans="1:16" ht="4.5" hidden="1" customHeight="1" thickBot="1" x14ac:dyDescent="0.25">
      <c r="A95" s="207" t="s">
        <v>9</v>
      </c>
      <c r="B95" s="206" t="s">
        <v>9</v>
      </c>
      <c r="C95" s="531" t="s">
        <v>10</v>
      </c>
      <c r="D95" s="532"/>
      <c r="E95" s="532"/>
      <c r="F95" s="532"/>
      <c r="G95" s="532"/>
      <c r="H95" s="101" t="e">
        <f>#REF!+#REF!+#REF!+#REF!+#REF!+#REF!+#REF!+#REF!+#REF!+#REF!+#REF!</f>
        <v>#REF!</v>
      </c>
      <c r="I95" s="241" t="e">
        <f>#REF!+I83+I84+I85+#REF!+I86+I87+I88+I89+I94</f>
        <v>#REF!</v>
      </c>
      <c r="J95" s="101" t="e">
        <f>#REF!+#REF!+#REF!+#REF!+#REF!+#REF!+#REF!+#REF!+#REF!+#REF!+#REF!</f>
        <v>#REF!</v>
      </c>
      <c r="K95" s="189"/>
      <c r="L95" s="189"/>
      <c r="M95" s="189"/>
      <c r="N95" s="501"/>
      <c r="O95" s="502"/>
      <c r="P95" s="6"/>
    </row>
    <row r="96" spans="1:16" ht="21" hidden="1" customHeight="1" thickBot="1" x14ac:dyDescent="0.25">
      <c r="A96" s="11" t="s">
        <v>9</v>
      </c>
      <c r="B96" s="399" t="s">
        <v>11</v>
      </c>
      <c r="C96" s="400"/>
      <c r="D96" s="400"/>
      <c r="E96" s="400"/>
      <c r="F96" s="400"/>
      <c r="G96" s="400"/>
      <c r="H96" s="102" t="e">
        <f>H77+H95</f>
        <v>#REF!</v>
      </c>
      <c r="I96" s="241" t="e">
        <f>#REF!+#REF!+#REF!+#REF!+#REF!+#REF!+#REF!+#REF!+#REF!+I95</f>
        <v>#REF!</v>
      </c>
      <c r="J96" s="102" t="e">
        <f>J77+J95</f>
        <v>#REF!</v>
      </c>
      <c r="K96" s="39"/>
      <c r="L96" s="39"/>
      <c r="M96" s="39"/>
      <c r="N96" s="501"/>
      <c r="O96" s="502"/>
      <c r="P96" s="6"/>
    </row>
    <row r="97" spans="1:16" ht="15" customHeight="1" thickBot="1" x14ac:dyDescent="0.25">
      <c r="A97" s="33" t="s">
        <v>7</v>
      </c>
      <c r="B97" s="399" t="s">
        <v>11</v>
      </c>
      <c r="C97" s="400"/>
      <c r="D97" s="400"/>
      <c r="E97" s="400"/>
      <c r="F97" s="400"/>
      <c r="G97" s="400"/>
      <c r="H97" s="102">
        <f>H94+H77</f>
        <v>169.6</v>
      </c>
      <c r="I97" s="242">
        <f>I94+I77</f>
        <v>403.79999999999995</v>
      </c>
      <c r="J97" s="102">
        <f>J94+J77</f>
        <v>365</v>
      </c>
      <c r="K97" s="39"/>
      <c r="L97" s="39"/>
      <c r="M97" s="39"/>
      <c r="N97" s="353"/>
      <c r="O97" s="354"/>
      <c r="P97" s="6"/>
    </row>
    <row r="98" spans="1:16" ht="14.25" customHeight="1" thickBot="1" x14ac:dyDescent="0.25">
      <c r="A98" s="261" t="s">
        <v>7</v>
      </c>
      <c r="B98" s="507" t="s">
        <v>12</v>
      </c>
      <c r="C98" s="507"/>
      <c r="D98" s="507"/>
      <c r="E98" s="507"/>
      <c r="F98" s="507"/>
      <c r="G98" s="507"/>
      <c r="H98" s="89">
        <f>H97+H70</f>
        <v>49230.400000000009</v>
      </c>
      <c r="I98" s="262">
        <f>I97+I70</f>
        <v>51336.752000000008</v>
      </c>
      <c r="J98" s="89">
        <f>J97+J70</f>
        <v>49588.920000000006</v>
      </c>
      <c r="K98" s="500"/>
      <c r="L98" s="500"/>
      <c r="M98" s="500"/>
      <c r="N98" s="512"/>
      <c r="O98" s="513"/>
    </row>
    <row r="99" spans="1:16" ht="14.45" customHeight="1" x14ac:dyDescent="0.2">
      <c r="A99" s="401"/>
      <c r="B99" s="402"/>
      <c r="C99" s="402"/>
      <c r="D99" s="402"/>
      <c r="E99" s="402"/>
      <c r="F99" s="402"/>
      <c r="G99" s="402"/>
      <c r="H99" s="402"/>
      <c r="I99" s="402"/>
      <c r="J99" s="402"/>
      <c r="K99" s="263"/>
      <c r="L99" s="264"/>
      <c r="M99" s="263"/>
      <c r="N99" s="157"/>
      <c r="O99" s="157"/>
    </row>
    <row r="100" spans="1:16" ht="14.45" customHeight="1" x14ac:dyDescent="0.2">
      <c r="A100" s="265"/>
      <c r="B100" s="266"/>
      <c r="C100" s="266"/>
      <c r="D100" s="266"/>
      <c r="E100" s="266"/>
      <c r="F100" s="266"/>
      <c r="G100" s="266"/>
      <c r="H100" s="266"/>
      <c r="I100" s="266"/>
      <c r="J100" s="266"/>
      <c r="K100" s="263"/>
      <c r="L100" s="264"/>
      <c r="M100" s="263"/>
      <c r="N100" s="157"/>
      <c r="O100" s="157"/>
    </row>
    <row r="101" spans="1:16" ht="14.45" customHeight="1" x14ac:dyDescent="0.2">
      <c r="A101" s="265"/>
      <c r="B101" s="266"/>
      <c r="C101" s="266"/>
      <c r="D101" s="266"/>
      <c r="E101" s="266"/>
      <c r="F101" s="266"/>
      <c r="G101" s="266"/>
      <c r="H101" s="266"/>
      <c r="I101" s="266"/>
      <c r="J101" s="266"/>
      <c r="K101" s="263"/>
      <c r="L101" s="264"/>
      <c r="M101" s="263"/>
      <c r="N101" s="157"/>
      <c r="O101" s="157"/>
    </row>
    <row r="102" spans="1:16" ht="24.6" customHeight="1" x14ac:dyDescent="0.2">
      <c r="A102" s="265"/>
      <c r="B102" s="266"/>
      <c r="C102" s="266"/>
      <c r="D102" s="266"/>
      <c r="E102" s="266"/>
      <c r="F102" s="266"/>
      <c r="G102" s="266"/>
      <c r="H102" s="266"/>
      <c r="I102" s="266"/>
      <c r="J102" s="266"/>
      <c r="K102" s="263"/>
      <c r="L102" s="264"/>
      <c r="M102" s="263"/>
      <c r="N102" s="157"/>
      <c r="O102" s="157"/>
    </row>
    <row r="103" spans="1:16" ht="14.45" customHeight="1" x14ac:dyDescent="0.2">
      <c r="A103" s="265"/>
      <c r="B103" s="266"/>
      <c r="C103" s="266"/>
      <c r="D103" s="266"/>
      <c r="E103" s="266"/>
      <c r="F103" s="266"/>
      <c r="G103" s="266"/>
      <c r="H103" s="266"/>
      <c r="I103" s="266"/>
      <c r="J103" s="266"/>
      <c r="K103" s="263"/>
      <c r="L103" s="264"/>
      <c r="M103" s="263"/>
      <c r="N103" s="157"/>
      <c r="O103" s="157"/>
    </row>
    <row r="104" spans="1:16" ht="14.45" customHeight="1" x14ac:dyDescent="0.2">
      <c r="A104" s="265"/>
      <c r="B104" s="266"/>
      <c r="C104" s="266"/>
      <c r="D104" s="266"/>
      <c r="E104" s="266"/>
      <c r="F104" s="266"/>
      <c r="G104" s="266"/>
      <c r="H104" s="266"/>
      <c r="I104" s="266"/>
      <c r="J104" s="266"/>
      <c r="K104" s="263"/>
      <c r="L104" s="264"/>
      <c r="M104" s="263"/>
      <c r="N104" s="157"/>
      <c r="O104" s="157"/>
    </row>
    <row r="105" spans="1:16" ht="14.45" customHeight="1" x14ac:dyDescent="0.2">
      <c r="A105" s="265"/>
      <c r="B105" s="266"/>
      <c r="C105" s="266"/>
      <c r="D105" s="266"/>
      <c r="E105" s="266"/>
      <c r="F105" s="266"/>
      <c r="G105" s="266"/>
      <c r="H105" s="266"/>
      <c r="I105" s="266"/>
      <c r="J105" s="266"/>
      <c r="K105" s="263"/>
      <c r="L105" s="264"/>
      <c r="M105" s="263"/>
      <c r="N105" s="157"/>
      <c r="O105" s="157"/>
    </row>
    <row r="106" spans="1:16" ht="14.45" customHeight="1" x14ac:dyDescent="0.2">
      <c r="A106" s="265"/>
      <c r="B106" s="266"/>
      <c r="C106" s="266"/>
      <c r="D106" s="266"/>
      <c r="E106" s="266"/>
      <c r="F106" s="266"/>
      <c r="G106" s="266"/>
      <c r="H106" s="266"/>
      <c r="I106" s="266"/>
      <c r="J106" s="266"/>
      <c r="K106" s="263"/>
      <c r="L106" s="264"/>
      <c r="M106" s="263"/>
      <c r="N106" s="157"/>
      <c r="O106" s="157"/>
    </row>
    <row r="107" spans="1:16" ht="14.45" customHeight="1" x14ac:dyDescent="0.2">
      <c r="A107" s="265"/>
      <c r="B107" s="266"/>
      <c r="C107" s="266"/>
      <c r="D107" s="266"/>
      <c r="E107" s="266"/>
      <c r="F107" s="266"/>
      <c r="G107" s="266"/>
      <c r="H107" s="266"/>
      <c r="I107" s="266"/>
      <c r="J107" s="266"/>
      <c r="K107" s="263"/>
      <c r="L107" s="264"/>
      <c r="M107" s="263"/>
      <c r="N107" s="157"/>
      <c r="O107" s="157"/>
    </row>
    <row r="108" spans="1:16" ht="14.45" customHeight="1" x14ac:dyDescent="0.2">
      <c r="A108" s="265"/>
      <c r="B108" s="266"/>
      <c r="C108" s="266"/>
      <c r="D108" s="266"/>
      <c r="E108" s="266"/>
      <c r="F108" s="266"/>
      <c r="G108" s="266"/>
      <c r="H108" s="266"/>
      <c r="I108" s="266"/>
      <c r="J108" s="266"/>
      <c r="K108" s="263"/>
      <c r="L108" s="264"/>
      <c r="M108" s="263"/>
      <c r="N108" s="157"/>
      <c r="O108" s="157"/>
    </row>
    <row r="109" spans="1:16" ht="14.45" customHeight="1" x14ac:dyDescent="0.2">
      <c r="A109" s="265"/>
      <c r="B109" s="266"/>
      <c r="C109" s="266"/>
      <c r="D109" s="266"/>
      <c r="E109" s="266"/>
      <c r="F109" s="266"/>
      <c r="G109" s="266"/>
      <c r="H109" s="266"/>
      <c r="I109" s="266"/>
      <c r="J109" s="266"/>
      <c r="K109" s="263"/>
      <c r="L109" s="264"/>
      <c r="M109" s="263"/>
      <c r="N109" s="157"/>
      <c r="O109" s="157"/>
    </row>
    <row r="110" spans="1:16" ht="14.45" customHeight="1" x14ac:dyDescent="0.2">
      <c r="A110" s="265"/>
      <c r="B110" s="266"/>
      <c r="C110" s="266"/>
      <c r="D110" s="266"/>
      <c r="E110" s="266"/>
      <c r="F110" s="266"/>
      <c r="G110" s="266"/>
      <c r="H110" s="266"/>
      <c r="I110" s="266"/>
      <c r="J110" s="266"/>
      <c r="K110" s="263"/>
      <c r="L110" s="264"/>
      <c r="M110" s="263"/>
      <c r="N110" s="157"/>
      <c r="O110" s="157"/>
    </row>
    <row r="111" spans="1:16" ht="14.45" customHeight="1" x14ac:dyDescent="0.2">
      <c r="A111" s="265"/>
      <c r="B111" s="266"/>
      <c r="C111" s="266"/>
      <c r="D111" s="266"/>
      <c r="E111" s="266"/>
      <c r="F111" s="266"/>
      <c r="G111" s="266"/>
      <c r="H111" s="266"/>
      <c r="I111" s="266"/>
      <c r="J111" s="266"/>
      <c r="K111" s="263"/>
      <c r="L111" s="264"/>
      <c r="M111" s="263"/>
      <c r="N111" s="157"/>
      <c r="O111" s="157"/>
    </row>
    <row r="112" spans="1:16" ht="13.5" thickBot="1" x14ac:dyDescent="0.25">
      <c r="A112" s="263"/>
      <c r="B112" s="263"/>
      <c r="C112" s="267"/>
      <c r="D112" s="268"/>
      <c r="E112" s="269"/>
      <c r="F112" s="529" t="s">
        <v>13</v>
      </c>
      <c r="G112" s="530"/>
      <c r="H112" s="530"/>
      <c r="I112" s="530"/>
      <c r="J112" s="530"/>
      <c r="K112" s="251"/>
      <c r="L112" s="264"/>
      <c r="M112" s="263"/>
      <c r="N112" s="157"/>
      <c r="O112" s="157"/>
    </row>
    <row r="113" spans="1:15" ht="72.75" thickBot="1" x14ac:dyDescent="0.25">
      <c r="A113" s="270"/>
      <c r="B113" s="270"/>
      <c r="C113" s="405" t="s">
        <v>14</v>
      </c>
      <c r="D113" s="406"/>
      <c r="E113" s="406"/>
      <c r="F113" s="406"/>
      <c r="G113" s="407"/>
      <c r="H113" s="271" t="s">
        <v>132</v>
      </c>
      <c r="I113" s="272" t="s">
        <v>133</v>
      </c>
      <c r="J113" s="272" t="s">
        <v>134</v>
      </c>
      <c r="K113" s="200"/>
      <c r="L113" s="273"/>
      <c r="M113" s="270"/>
      <c r="N113" s="199"/>
      <c r="O113" s="160"/>
    </row>
    <row r="114" spans="1:15" ht="13.5" thickBot="1" x14ac:dyDescent="0.25">
      <c r="A114" s="270"/>
      <c r="B114" s="270"/>
      <c r="C114" s="383" t="s">
        <v>15</v>
      </c>
      <c r="D114" s="384"/>
      <c r="E114" s="384"/>
      <c r="F114" s="384"/>
      <c r="G114" s="385"/>
      <c r="H114" s="44">
        <f>H115+H116+H117+H120+H118+H119</f>
        <v>49230.399999999994</v>
      </c>
      <c r="I114" s="274">
        <f>I115+I116+I117+I120+I118+I119+I121</f>
        <v>51336.752</v>
      </c>
      <c r="J114" s="253">
        <f>J115+J116+J117+J120+J118+J119+J121</f>
        <v>49588.920000000006</v>
      </c>
      <c r="K114" s="200"/>
      <c r="L114" s="273"/>
      <c r="M114" s="270"/>
      <c r="N114" s="160"/>
      <c r="O114" s="160"/>
    </row>
    <row r="115" spans="1:15" ht="12.75" x14ac:dyDescent="0.2">
      <c r="A115" s="270"/>
      <c r="B115" s="270"/>
      <c r="C115" s="408" t="s">
        <v>48</v>
      </c>
      <c r="D115" s="409"/>
      <c r="E115" s="409"/>
      <c r="F115" s="409"/>
      <c r="G115" s="410"/>
      <c r="H115" s="45">
        <v>19740.8</v>
      </c>
      <c r="I115" s="119">
        <v>19714.2</v>
      </c>
      <c r="J115" s="119">
        <f>J11+J22+J32+J34+J38+J44+J52+J55+J63+J65+J73+J75+J79</f>
        <v>18971.600000000002</v>
      </c>
      <c r="K115" s="200"/>
      <c r="L115" s="273"/>
      <c r="M115" s="270"/>
      <c r="N115" s="160"/>
      <c r="O115" s="160"/>
    </row>
    <row r="116" spans="1:15" ht="12.75" x14ac:dyDescent="0.2">
      <c r="A116" s="270"/>
      <c r="B116" s="270"/>
      <c r="C116" s="374" t="s">
        <v>103</v>
      </c>
      <c r="D116" s="375"/>
      <c r="E116" s="375"/>
      <c r="F116" s="375"/>
      <c r="G116" s="376"/>
      <c r="H116" s="46">
        <v>24743.9</v>
      </c>
      <c r="I116" s="120">
        <v>25895.1</v>
      </c>
      <c r="J116" s="120">
        <f>J15+J18+J27+J28+J36+J49+J56+J60</f>
        <v>25894</v>
      </c>
      <c r="K116" s="200"/>
      <c r="L116" s="273"/>
      <c r="M116" s="270"/>
      <c r="N116" s="160"/>
      <c r="O116" s="160"/>
    </row>
    <row r="117" spans="1:15" ht="25.9" customHeight="1" x14ac:dyDescent="0.2">
      <c r="A117" s="270"/>
      <c r="B117" s="270"/>
      <c r="C117" s="374" t="s">
        <v>101</v>
      </c>
      <c r="D117" s="411"/>
      <c r="E117" s="411"/>
      <c r="F117" s="411"/>
      <c r="G117" s="412"/>
      <c r="H117" s="46">
        <v>1830.4</v>
      </c>
      <c r="I117" s="120">
        <v>1830.4</v>
      </c>
      <c r="J117" s="120">
        <f>J25+J29</f>
        <v>1830.4</v>
      </c>
      <c r="K117" s="200"/>
      <c r="L117" s="273"/>
      <c r="M117" s="270"/>
      <c r="N117" s="160"/>
      <c r="O117" s="160"/>
    </row>
    <row r="118" spans="1:15" ht="12.75" x14ac:dyDescent="0.2">
      <c r="A118" s="270"/>
      <c r="B118" s="270"/>
      <c r="C118" s="408" t="s">
        <v>102</v>
      </c>
      <c r="D118" s="409"/>
      <c r="E118" s="409"/>
      <c r="F118" s="409"/>
      <c r="G118" s="528"/>
      <c r="H118" s="47">
        <v>2444.1</v>
      </c>
      <c r="I118" s="121">
        <v>2450.5</v>
      </c>
      <c r="J118" s="121">
        <f>J12+J23+J45+J62+J66</f>
        <v>1555.2</v>
      </c>
      <c r="K118" s="200"/>
      <c r="L118" s="273"/>
      <c r="M118" s="270"/>
      <c r="N118" s="160"/>
      <c r="O118" s="160"/>
    </row>
    <row r="119" spans="1:15" ht="12.75" x14ac:dyDescent="0.2">
      <c r="A119" s="270"/>
      <c r="B119" s="270"/>
      <c r="C119" s="377" t="s">
        <v>49</v>
      </c>
      <c r="D119" s="378"/>
      <c r="E119" s="378"/>
      <c r="F119" s="378"/>
      <c r="G119" s="379"/>
      <c r="H119" s="47">
        <v>409.1</v>
      </c>
      <c r="I119" s="121">
        <v>723.85199999999998</v>
      </c>
      <c r="J119" s="121">
        <f>J40+J47+J53</f>
        <v>624.59999999999991</v>
      </c>
      <c r="K119" s="200"/>
      <c r="L119" s="273"/>
      <c r="M119" s="270"/>
      <c r="N119" s="160"/>
      <c r="O119" s="160"/>
    </row>
    <row r="120" spans="1:15" ht="12.75" x14ac:dyDescent="0.2">
      <c r="A120" s="270"/>
      <c r="B120" s="270"/>
      <c r="C120" s="374" t="s">
        <v>100</v>
      </c>
      <c r="D120" s="375"/>
      <c r="E120" s="375"/>
      <c r="F120" s="375"/>
      <c r="G120" s="376"/>
      <c r="H120" s="47">
        <v>62.1</v>
      </c>
      <c r="I120" s="121">
        <v>582.86300000000006</v>
      </c>
      <c r="J120" s="121">
        <f>J13+J16+J30+J35+J39+J46+J50+J61+J67+J80</f>
        <v>573.31999999999994</v>
      </c>
      <c r="K120" s="200"/>
      <c r="L120" s="273"/>
      <c r="M120" s="270"/>
      <c r="N120" s="160"/>
      <c r="O120" s="160"/>
    </row>
    <row r="121" spans="1:15" ht="13.5" thickBot="1" x14ac:dyDescent="0.25">
      <c r="A121" s="270"/>
      <c r="B121" s="270"/>
      <c r="C121" s="374" t="s">
        <v>148</v>
      </c>
      <c r="D121" s="375"/>
      <c r="E121" s="375"/>
      <c r="F121" s="375"/>
      <c r="G121" s="376"/>
      <c r="H121" s="47"/>
      <c r="I121" s="121">
        <v>139.83699999999999</v>
      </c>
      <c r="J121" s="121">
        <f>J24</f>
        <v>139.80000000000001</v>
      </c>
      <c r="K121" s="200"/>
      <c r="L121" s="273"/>
      <c r="M121" s="270"/>
      <c r="N121" s="160"/>
      <c r="O121" s="160"/>
    </row>
    <row r="122" spans="1:15" ht="13.5" thickBot="1" x14ac:dyDescent="0.25">
      <c r="A122" s="270"/>
      <c r="B122" s="270"/>
      <c r="C122" s="383" t="s">
        <v>16</v>
      </c>
      <c r="D122" s="384"/>
      <c r="E122" s="384"/>
      <c r="F122" s="384"/>
      <c r="G122" s="385"/>
      <c r="H122" s="48">
        <f>H123*1</f>
        <v>0</v>
      </c>
      <c r="I122" s="190">
        <f t="shared" ref="I122:J122" si="13">I123*1</f>
        <v>0</v>
      </c>
      <c r="J122" s="122">
        <f t="shared" si="13"/>
        <v>0</v>
      </c>
      <c r="K122" s="200"/>
      <c r="L122" s="273"/>
      <c r="M122" s="270"/>
      <c r="N122" s="160"/>
      <c r="O122" s="160"/>
    </row>
    <row r="123" spans="1:15" ht="13.5" thickBot="1" x14ac:dyDescent="0.25">
      <c r="A123" s="270"/>
      <c r="B123" s="270"/>
      <c r="C123" s="380" t="s">
        <v>50</v>
      </c>
      <c r="D123" s="381"/>
      <c r="E123" s="381"/>
      <c r="F123" s="381"/>
      <c r="G123" s="382"/>
      <c r="H123" s="47"/>
      <c r="I123" s="121"/>
      <c r="J123" s="121"/>
      <c r="K123" s="200"/>
      <c r="L123" s="273"/>
      <c r="M123" s="270"/>
      <c r="N123" s="160"/>
      <c r="O123" s="160"/>
    </row>
    <row r="124" spans="1:15" ht="13.5" thickBot="1" x14ac:dyDescent="0.25">
      <c r="A124" s="270"/>
      <c r="B124" s="270"/>
      <c r="C124" s="371" t="s">
        <v>17</v>
      </c>
      <c r="D124" s="372"/>
      <c r="E124" s="372"/>
      <c r="F124" s="372"/>
      <c r="G124" s="373"/>
      <c r="H124" s="49">
        <f>H122+H114</f>
        <v>49230.399999999994</v>
      </c>
      <c r="I124" s="275">
        <f>I122+I114</f>
        <v>51336.752</v>
      </c>
      <c r="J124" s="123">
        <f>J122+J114</f>
        <v>49588.920000000006</v>
      </c>
      <c r="K124" s="200"/>
      <c r="L124" s="273"/>
      <c r="M124" s="270"/>
      <c r="N124" s="160"/>
      <c r="O124" s="160"/>
    </row>
    <row r="125" spans="1:15" x14ac:dyDescent="0.2">
      <c r="A125" s="158"/>
      <c r="B125" s="158"/>
      <c r="C125" s="158"/>
      <c r="D125" s="158"/>
      <c r="E125" s="161"/>
      <c r="F125" s="158"/>
      <c r="G125" s="162"/>
      <c r="H125" s="158"/>
      <c r="I125" s="158"/>
      <c r="J125" s="158"/>
      <c r="K125" s="158"/>
      <c r="L125" s="159"/>
      <c r="M125" s="158"/>
      <c r="N125" s="160"/>
      <c r="O125" s="160"/>
    </row>
  </sheetData>
  <mergeCells count="203">
    <mergeCell ref="C121:G121"/>
    <mergeCell ref="N98:O98"/>
    <mergeCell ref="N73:O74"/>
    <mergeCell ref="N90:O90"/>
    <mergeCell ref="N91:O91"/>
    <mergeCell ref="N49:O54"/>
    <mergeCell ref="C77:G77"/>
    <mergeCell ref="C78:M78"/>
    <mergeCell ref="K73:K74"/>
    <mergeCell ref="B70:G70"/>
    <mergeCell ref="M75:M76"/>
    <mergeCell ref="B60:B64"/>
    <mergeCell ref="C72:M72"/>
    <mergeCell ref="D73:D74"/>
    <mergeCell ref="F73:F74"/>
    <mergeCell ref="C73:C74"/>
    <mergeCell ref="B75:B76"/>
    <mergeCell ref="C75:C76"/>
    <mergeCell ref="D75:D76"/>
    <mergeCell ref="E75:E76"/>
    <mergeCell ref="F75:F76"/>
    <mergeCell ref="C118:G118"/>
    <mergeCell ref="F112:J112"/>
    <mergeCell ref="C95:G95"/>
    <mergeCell ref="A79:A81"/>
    <mergeCell ref="B79:B81"/>
    <mergeCell ref="N83:O83"/>
    <mergeCell ref="K98:M98"/>
    <mergeCell ref="N94:O97"/>
    <mergeCell ref="N82:O82"/>
    <mergeCell ref="N9:O9"/>
    <mergeCell ref="N10:O10"/>
    <mergeCell ref="N93:O93"/>
    <mergeCell ref="F55:F57"/>
    <mergeCell ref="F60:F64"/>
    <mergeCell ref="B97:G97"/>
    <mergeCell ref="B98:G98"/>
    <mergeCell ref="A15:A17"/>
    <mergeCell ref="B15:B17"/>
    <mergeCell ref="D15:D17"/>
    <mergeCell ref="B27:B31"/>
    <mergeCell ref="A65:A68"/>
    <mergeCell ref="B44:B48"/>
    <mergeCell ref="A32:A33"/>
    <mergeCell ref="B32:B33"/>
    <mergeCell ref="A34:A37"/>
    <mergeCell ref="A27:A31"/>
    <mergeCell ref="A22:A26"/>
    <mergeCell ref="B22:B26"/>
    <mergeCell ref="B34:B37"/>
    <mergeCell ref="A44:A48"/>
    <mergeCell ref="A38:A41"/>
    <mergeCell ref="B38:B41"/>
    <mergeCell ref="A18:A19"/>
    <mergeCell ref="B18:B19"/>
    <mergeCell ref="N77:O78"/>
    <mergeCell ref="N85:O85"/>
    <mergeCell ref="C79:C81"/>
    <mergeCell ref="D79:D81"/>
    <mergeCell ref="E79:E81"/>
    <mergeCell ref="F79:F81"/>
    <mergeCell ref="K79:K81"/>
    <mergeCell ref="N79:O81"/>
    <mergeCell ref="C44:C48"/>
    <mergeCell ref="D44:D48"/>
    <mergeCell ref="C38:C41"/>
    <mergeCell ref="D38:D41"/>
    <mergeCell ref="C42:G42"/>
    <mergeCell ref="C59:M59"/>
    <mergeCell ref="F44:F48"/>
    <mergeCell ref="A75:A76"/>
    <mergeCell ref="C49:C54"/>
    <mergeCell ref="N92:O92"/>
    <mergeCell ref="N84:O84"/>
    <mergeCell ref="N86:O86"/>
    <mergeCell ref="N87:O87"/>
    <mergeCell ref="N89:O89"/>
    <mergeCell ref="N88:O88"/>
    <mergeCell ref="N75:O76"/>
    <mergeCell ref="N69:O72"/>
    <mergeCell ref="C18:C19"/>
    <mergeCell ref="D18:D19"/>
    <mergeCell ref="E18:E19"/>
    <mergeCell ref="F18:F19"/>
    <mergeCell ref="E34:E37"/>
    <mergeCell ref="F34:F37"/>
    <mergeCell ref="C43:M43"/>
    <mergeCell ref="E44:E48"/>
    <mergeCell ref="C34:C37"/>
    <mergeCell ref="D34:D37"/>
    <mergeCell ref="C32:C33"/>
    <mergeCell ref="D32:D33"/>
    <mergeCell ref="E32:E33"/>
    <mergeCell ref="F32:F33"/>
    <mergeCell ref="C22:C26"/>
    <mergeCell ref="D22:D26"/>
    <mergeCell ref="N4:N6"/>
    <mergeCell ref="C15:C17"/>
    <mergeCell ref="O4:O6"/>
    <mergeCell ref="I5:I6"/>
    <mergeCell ref="J5:J6"/>
    <mergeCell ref="N15:O17"/>
    <mergeCell ref="N20:O21"/>
    <mergeCell ref="A11:A14"/>
    <mergeCell ref="B11:B14"/>
    <mergeCell ref="K5:K6"/>
    <mergeCell ref="A4:A6"/>
    <mergeCell ref="B4:B6"/>
    <mergeCell ref="G4:G6"/>
    <mergeCell ref="H5:H6"/>
    <mergeCell ref="B7:M7"/>
    <mergeCell ref="C8:M8"/>
    <mergeCell ref="C11:C14"/>
    <mergeCell ref="D11:D14"/>
    <mergeCell ref="L5:M5"/>
    <mergeCell ref="K4:M4"/>
    <mergeCell ref="E11:E14"/>
    <mergeCell ref="F11:F14"/>
    <mergeCell ref="E15:E17"/>
    <mergeCell ref="F15:F17"/>
    <mergeCell ref="B96:G96"/>
    <mergeCell ref="A99:J99"/>
    <mergeCell ref="K75:K76"/>
    <mergeCell ref="C113:G113"/>
    <mergeCell ref="C115:G115"/>
    <mergeCell ref="C116:G116"/>
    <mergeCell ref="C117:G117"/>
    <mergeCell ref="I1:M1"/>
    <mergeCell ref="C4:C6"/>
    <mergeCell ref="D4:D6"/>
    <mergeCell ref="E4:E6"/>
    <mergeCell ref="F4:F6"/>
    <mergeCell ref="E27:E31"/>
    <mergeCell ref="F27:F31"/>
    <mergeCell ref="C27:C31"/>
    <mergeCell ref="D27:D31"/>
    <mergeCell ref="C20:G20"/>
    <mergeCell ref="C21:M21"/>
    <mergeCell ref="E22:E26"/>
    <mergeCell ref="F22:F26"/>
    <mergeCell ref="K22:K23"/>
    <mergeCell ref="H4:J4"/>
    <mergeCell ref="D3:H3"/>
    <mergeCell ref="D2:O2"/>
    <mergeCell ref="A55:A57"/>
    <mergeCell ref="C60:C64"/>
    <mergeCell ref="D60:D64"/>
    <mergeCell ref="E60:E64"/>
    <mergeCell ref="A60:A64"/>
    <mergeCell ref="A49:A54"/>
    <mergeCell ref="B49:B54"/>
    <mergeCell ref="C124:G124"/>
    <mergeCell ref="C120:G120"/>
    <mergeCell ref="C119:G119"/>
    <mergeCell ref="C123:G123"/>
    <mergeCell ref="C114:G114"/>
    <mergeCell ref="C122:G122"/>
    <mergeCell ref="A73:A74"/>
    <mergeCell ref="C58:G58"/>
    <mergeCell ref="B55:B57"/>
    <mergeCell ref="C55:C57"/>
    <mergeCell ref="D55:D57"/>
    <mergeCell ref="F65:F68"/>
    <mergeCell ref="E65:E68"/>
    <mergeCell ref="C94:G94"/>
    <mergeCell ref="C69:G69"/>
    <mergeCell ref="E73:E74"/>
    <mergeCell ref="B71:M71"/>
    <mergeCell ref="K44:K48"/>
    <mergeCell ref="N22:O26"/>
    <mergeCell ref="N27:O31"/>
    <mergeCell ref="N55:O57"/>
    <mergeCell ref="N60:O64"/>
    <mergeCell ref="N65:O68"/>
    <mergeCell ref="N42:O43"/>
    <mergeCell ref="N58:O59"/>
    <mergeCell ref="E49:E54"/>
    <mergeCell ref="N44:O48"/>
    <mergeCell ref="K49:K50"/>
    <mergeCell ref="K51:K52"/>
    <mergeCell ref="K56:K57"/>
    <mergeCell ref="K60:K64"/>
    <mergeCell ref="K65:K68"/>
    <mergeCell ref="N11:O11"/>
    <mergeCell ref="N12:O12"/>
    <mergeCell ref="K34:K35"/>
    <mergeCell ref="L34:L35"/>
    <mergeCell ref="M34:M35"/>
    <mergeCell ref="K38:K41"/>
    <mergeCell ref="N38:O41"/>
    <mergeCell ref="K32:K33"/>
    <mergeCell ref="N18:O19"/>
    <mergeCell ref="N32:O33"/>
    <mergeCell ref="N34:O37"/>
    <mergeCell ref="B73:B74"/>
    <mergeCell ref="F49:F54"/>
    <mergeCell ref="E55:E57"/>
    <mergeCell ref="E38:E41"/>
    <mergeCell ref="F38:F41"/>
    <mergeCell ref="D49:D54"/>
    <mergeCell ref="B65:B68"/>
    <mergeCell ref="C65:C68"/>
    <mergeCell ref="D65:D68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L12" sqref="L12"/>
    </sheetView>
  </sheetViews>
  <sheetFormatPr defaultRowHeight="12.75" x14ac:dyDescent="0.2"/>
  <cols>
    <col min="2" max="2" width="10.6640625" customWidth="1"/>
    <col min="3" max="3" width="53.33203125" customWidth="1"/>
    <col min="4" max="4" width="8.83203125" customWidth="1"/>
  </cols>
  <sheetData>
    <row r="2" spans="2:3" ht="16.5" thickBot="1" x14ac:dyDescent="0.3">
      <c r="C2" s="66" t="s">
        <v>88</v>
      </c>
    </row>
    <row r="3" spans="2:3" ht="32.25" thickBot="1" x14ac:dyDescent="0.25">
      <c r="B3" s="58" t="s">
        <v>71</v>
      </c>
      <c r="C3" s="62" t="s">
        <v>72</v>
      </c>
    </row>
    <row r="4" spans="2:3" ht="15.75" x14ac:dyDescent="0.2">
      <c r="B4" s="59">
        <v>0</v>
      </c>
      <c r="C4" s="63" t="s">
        <v>73</v>
      </c>
    </row>
    <row r="5" spans="2:3" ht="15.75" x14ac:dyDescent="0.2">
      <c r="B5" s="60">
        <v>1</v>
      </c>
      <c r="C5" s="64" t="s">
        <v>74</v>
      </c>
    </row>
    <row r="6" spans="2:3" ht="15.75" x14ac:dyDescent="0.2">
      <c r="B6" s="60">
        <v>2</v>
      </c>
      <c r="C6" s="64" t="s">
        <v>75</v>
      </c>
    </row>
    <row r="7" spans="2:3" ht="15.75" x14ac:dyDescent="0.2">
      <c r="B7" s="60">
        <v>3</v>
      </c>
      <c r="C7" s="64" t="s">
        <v>76</v>
      </c>
    </row>
    <row r="8" spans="2:3" ht="15.75" x14ac:dyDescent="0.2">
      <c r="B8" s="60">
        <v>4</v>
      </c>
      <c r="C8" s="64" t="s">
        <v>77</v>
      </c>
    </row>
    <row r="9" spans="2:3" ht="15.75" x14ac:dyDescent="0.2">
      <c r="B9" s="60">
        <v>5</v>
      </c>
      <c r="C9" s="64" t="s">
        <v>78</v>
      </c>
    </row>
    <row r="10" spans="2:3" ht="15.75" x14ac:dyDescent="0.2">
      <c r="B10" s="60">
        <v>6</v>
      </c>
      <c r="C10" s="64" t="s">
        <v>79</v>
      </c>
    </row>
    <row r="11" spans="2:3" ht="15.75" x14ac:dyDescent="0.2">
      <c r="B11" s="60">
        <v>7</v>
      </c>
      <c r="C11" s="64" t="s">
        <v>80</v>
      </c>
    </row>
    <row r="12" spans="2:3" ht="15.75" x14ac:dyDescent="0.2">
      <c r="B12" s="60">
        <v>8</v>
      </c>
      <c r="C12" s="64" t="s">
        <v>81</v>
      </c>
    </row>
    <row r="13" spans="2:3" ht="15.75" x14ac:dyDescent="0.2">
      <c r="B13" s="60">
        <v>9</v>
      </c>
      <c r="C13" s="64" t="s">
        <v>82</v>
      </c>
    </row>
    <row r="14" spans="2:3" ht="15.75" x14ac:dyDescent="0.2">
      <c r="B14" s="60">
        <v>10</v>
      </c>
      <c r="C14" s="64" t="s">
        <v>83</v>
      </c>
    </row>
    <row r="15" spans="2:3" ht="15.75" x14ac:dyDescent="0.2">
      <c r="B15" s="60">
        <v>11</v>
      </c>
      <c r="C15" s="64" t="s">
        <v>177</v>
      </c>
    </row>
    <row r="16" spans="2:3" ht="15.75" x14ac:dyDescent="0.2">
      <c r="B16" s="60">
        <v>12</v>
      </c>
      <c r="C16" s="64" t="s">
        <v>178</v>
      </c>
    </row>
    <row r="17" spans="2:3" ht="15.75" x14ac:dyDescent="0.2">
      <c r="B17" s="60">
        <v>13</v>
      </c>
      <c r="C17" s="64" t="s">
        <v>84</v>
      </c>
    </row>
    <row r="18" spans="2:3" ht="15.75" x14ac:dyDescent="0.2">
      <c r="B18" s="60">
        <v>14</v>
      </c>
      <c r="C18" s="64" t="s">
        <v>85</v>
      </c>
    </row>
    <row r="19" spans="2:3" ht="15.75" x14ac:dyDescent="0.2">
      <c r="B19" s="60">
        <v>15</v>
      </c>
      <c r="C19" s="64" t="s">
        <v>179</v>
      </c>
    </row>
    <row r="20" spans="2:3" ht="15.75" x14ac:dyDescent="0.2">
      <c r="B20" s="60">
        <v>16</v>
      </c>
      <c r="C20" s="64" t="s">
        <v>86</v>
      </c>
    </row>
    <row r="21" spans="2:3" ht="15.75" x14ac:dyDescent="0.2">
      <c r="B21" s="60">
        <v>17</v>
      </c>
      <c r="C21" s="64" t="s">
        <v>87</v>
      </c>
    </row>
    <row r="22" spans="2:3" ht="16.5" thickBot="1" x14ac:dyDescent="0.25">
      <c r="B22" s="61">
        <v>18</v>
      </c>
      <c r="C22" s="65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Priemonių vykdytojų kodai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Giedre</dc:creator>
  <cp:lastModifiedBy>Daiva Breivienė</cp:lastModifiedBy>
  <cp:lastPrinted>2021-03-08T12:57:50Z</cp:lastPrinted>
  <dcterms:created xsi:type="dcterms:W3CDTF">2009-12-17T14:14:17Z</dcterms:created>
  <dcterms:modified xsi:type="dcterms:W3CDTF">2021-03-22T07:03:54Z</dcterms:modified>
</cp:coreProperties>
</file>