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-105" yWindow="-105" windowWidth="23250" windowHeight="12570" tabRatio="629" activeTab="1"/>
  </bookViews>
  <sheets>
    <sheet name="02" sheetId="109" r:id="rId1"/>
    <sheet name="10 " sheetId="104" r:id="rId2"/>
    <sheet name="16" sheetId="107" r:id="rId3"/>
    <sheet name="Priemoniu vykdytoju kodai" sheetId="3" r:id="rId4"/>
  </sheets>
  <calcPr calcId="191029"/>
</workbook>
</file>

<file path=xl/calcChain.xml><?xml version="1.0" encoding="utf-8"?>
<calcChain xmlns="http://schemas.openxmlformats.org/spreadsheetml/2006/main">
  <c r="L53" i="104" l="1"/>
  <c r="N53" i="104"/>
  <c r="K52" i="104"/>
  <c r="K10" i="109" l="1"/>
  <c r="M13" i="109"/>
  <c r="O74" i="109"/>
  <c r="N74" i="109"/>
  <c r="M74" i="109"/>
  <c r="L74" i="109"/>
  <c r="K74" i="109"/>
  <c r="J73" i="109"/>
  <c r="J72" i="109"/>
  <c r="J71" i="109"/>
  <c r="J70" i="109"/>
  <c r="J69" i="109"/>
  <c r="K159" i="104"/>
  <c r="N144" i="104"/>
  <c r="M144" i="104"/>
  <c r="L144" i="104"/>
  <c r="P141" i="104"/>
  <c r="O141" i="104"/>
  <c r="N141" i="104"/>
  <c r="M141" i="104"/>
  <c r="L141" i="104"/>
  <c r="K128" i="104"/>
  <c r="K127" i="104"/>
  <c r="P126" i="104"/>
  <c r="O126" i="104"/>
  <c r="N126" i="104"/>
  <c r="M126" i="104"/>
  <c r="L126" i="104"/>
  <c r="K125" i="104"/>
  <c r="K126" i="104" s="1"/>
  <c r="P124" i="104"/>
  <c r="O124" i="104"/>
  <c r="N124" i="104"/>
  <c r="M124" i="104"/>
  <c r="L124" i="104"/>
  <c r="K123" i="104"/>
  <c r="K124" i="104" s="1"/>
  <c r="P122" i="104"/>
  <c r="O122" i="104"/>
  <c r="N122" i="104"/>
  <c r="M122" i="104"/>
  <c r="L122" i="104"/>
  <c r="K120" i="104"/>
  <c r="K122" i="104" s="1"/>
  <c r="P119" i="104"/>
  <c r="O119" i="104"/>
  <c r="N119" i="104"/>
  <c r="M119" i="104"/>
  <c r="L119" i="104"/>
  <c r="K118" i="104"/>
  <c r="K119" i="104" s="1"/>
  <c r="P114" i="104"/>
  <c r="O114" i="104"/>
  <c r="N114" i="104"/>
  <c r="M114" i="104"/>
  <c r="L114" i="104"/>
  <c r="K113" i="104"/>
  <c r="K112" i="104"/>
  <c r="P111" i="104"/>
  <c r="O111" i="104"/>
  <c r="N111" i="104"/>
  <c r="M111" i="104"/>
  <c r="L111" i="104"/>
  <c r="K82" i="104"/>
  <c r="K81" i="104"/>
  <c r="K80" i="104"/>
  <c r="L79" i="104"/>
  <c r="K78" i="104"/>
  <c r="K79" i="104" s="1"/>
  <c r="N77" i="104"/>
  <c r="K76" i="104"/>
  <c r="K77" i="104" s="1"/>
  <c r="L75" i="104"/>
  <c r="K74" i="104"/>
  <c r="K75" i="104" s="1"/>
  <c r="L70" i="104"/>
  <c r="P53" i="104"/>
  <c r="P70" i="104" s="1"/>
  <c r="O53" i="104"/>
  <c r="O70" i="104" s="1"/>
  <c r="N70" i="104"/>
  <c r="M53" i="104"/>
  <c r="M70" i="104" s="1"/>
  <c r="K51" i="104"/>
  <c r="K48" i="104"/>
  <c r="P47" i="104"/>
  <c r="O47" i="104"/>
  <c r="N47" i="104"/>
  <c r="M47" i="104"/>
  <c r="L47" i="104"/>
  <c r="K33" i="104"/>
  <c r="K32" i="104"/>
  <c r="K31" i="104"/>
  <c r="P30" i="104"/>
  <c r="O30" i="104"/>
  <c r="N30" i="104"/>
  <c r="M30" i="104"/>
  <c r="L30" i="104"/>
  <c r="K29" i="104"/>
  <c r="K28" i="104"/>
  <c r="P23" i="104"/>
  <c r="O23" i="104"/>
  <c r="N23" i="104"/>
  <c r="M23" i="104"/>
  <c r="L23" i="104"/>
  <c r="K20" i="104"/>
  <c r="K19" i="104"/>
  <c r="K23" i="104" s="1"/>
  <c r="P18" i="104"/>
  <c r="O18" i="104"/>
  <c r="N18" i="104"/>
  <c r="M18" i="104"/>
  <c r="L18" i="104"/>
  <c r="K13" i="104"/>
  <c r="K12" i="104"/>
  <c r="K11" i="104"/>
  <c r="O115" i="104" l="1"/>
  <c r="K144" i="104"/>
  <c r="K158" i="104" s="1"/>
  <c r="L142" i="104"/>
  <c r="M24" i="104"/>
  <c r="P115" i="104"/>
  <c r="M142" i="104"/>
  <c r="P71" i="104"/>
  <c r="N24" i="104"/>
  <c r="K114" i="104"/>
  <c r="K53" i="104"/>
  <c r="K70" i="104" s="1"/>
  <c r="O142" i="104"/>
  <c r="M115" i="104"/>
  <c r="O24" i="104"/>
  <c r="N142" i="104"/>
  <c r="M71" i="104"/>
  <c r="M143" i="104" s="1"/>
  <c r="M146" i="104" s="1"/>
  <c r="M145" i="104" s="1"/>
  <c r="L24" i="104"/>
  <c r="K111" i="104"/>
  <c r="K115" i="104" s="1"/>
  <c r="P24" i="104"/>
  <c r="K153" i="104"/>
  <c r="K152" i="104" s="1"/>
  <c r="K164" i="104" s="1"/>
  <c r="K47" i="104"/>
  <c r="P142" i="104"/>
  <c r="K30" i="104"/>
  <c r="L71" i="104"/>
  <c r="L115" i="104"/>
  <c r="N71" i="104"/>
  <c r="K141" i="104"/>
  <c r="K142" i="104" s="1"/>
  <c r="O71" i="104"/>
  <c r="O143" i="104" s="1"/>
  <c r="O146" i="104" s="1"/>
  <c r="O145" i="104" s="1"/>
  <c r="N115" i="104"/>
  <c r="J74" i="109"/>
  <c r="K18" i="104"/>
  <c r="K24" i="104" s="1"/>
  <c r="N143" i="104" l="1"/>
  <c r="N146" i="104" s="1"/>
  <c r="N145" i="104" s="1"/>
  <c r="P143" i="104"/>
  <c r="P146" i="104" s="1"/>
  <c r="P145" i="104" s="1"/>
  <c r="L143" i="104"/>
  <c r="L146" i="104" s="1"/>
  <c r="L145" i="104" s="1"/>
  <c r="K71" i="104"/>
  <c r="K143" i="104" s="1"/>
  <c r="K146" i="104" s="1"/>
  <c r="K145" i="104" s="1"/>
  <c r="K17" i="107" l="1"/>
  <c r="J568" i="109"/>
  <c r="J560" i="109"/>
  <c r="O539" i="109"/>
  <c r="N539" i="109"/>
  <c r="M539" i="109"/>
  <c r="L539" i="109"/>
  <c r="K539" i="109"/>
  <c r="J538" i="109"/>
  <c r="J537" i="109"/>
  <c r="J536" i="109"/>
  <c r="J535" i="109"/>
  <c r="J534" i="109"/>
  <c r="O532" i="109"/>
  <c r="N532" i="109"/>
  <c r="M532" i="109"/>
  <c r="L532" i="109"/>
  <c r="K532" i="109"/>
  <c r="O531" i="109"/>
  <c r="N531" i="109"/>
  <c r="M531" i="109"/>
  <c r="L531" i="109"/>
  <c r="K531" i="109"/>
  <c r="O530" i="109"/>
  <c r="N530" i="109"/>
  <c r="M530" i="109"/>
  <c r="L530" i="109"/>
  <c r="K530" i="109"/>
  <c r="O529" i="109"/>
  <c r="N529" i="109"/>
  <c r="M529" i="109"/>
  <c r="L529" i="109"/>
  <c r="K529" i="109"/>
  <c r="O528" i="109"/>
  <c r="N528" i="109"/>
  <c r="M528" i="109"/>
  <c r="L528" i="109"/>
  <c r="K528" i="109"/>
  <c r="O521" i="109"/>
  <c r="N521" i="109"/>
  <c r="M521" i="109"/>
  <c r="L521" i="109"/>
  <c r="K521" i="109"/>
  <c r="J520" i="109"/>
  <c r="J519" i="109"/>
  <c r="J518" i="109"/>
  <c r="J517" i="109"/>
  <c r="J516" i="109"/>
  <c r="O515" i="109"/>
  <c r="N515" i="109"/>
  <c r="M515" i="109"/>
  <c r="L515" i="109"/>
  <c r="K515" i="109"/>
  <c r="J514" i="109"/>
  <c r="J513" i="109"/>
  <c r="J512" i="109"/>
  <c r="J511" i="109"/>
  <c r="J510" i="109"/>
  <c r="O509" i="109"/>
  <c r="N509" i="109"/>
  <c r="M509" i="109"/>
  <c r="L509" i="109"/>
  <c r="K509" i="109"/>
  <c r="J508" i="109"/>
  <c r="J507" i="109"/>
  <c r="J506" i="109"/>
  <c r="J505" i="109"/>
  <c r="J504" i="109"/>
  <c r="O503" i="109"/>
  <c r="N503" i="109"/>
  <c r="M503" i="109"/>
  <c r="L503" i="109"/>
  <c r="K503" i="109"/>
  <c r="J502" i="109"/>
  <c r="J501" i="109"/>
  <c r="J500" i="109"/>
  <c r="O499" i="109"/>
  <c r="N499" i="109"/>
  <c r="M499" i="109"/>
  <c r="L499" i="109"/>
  <c r="K499" i="109"/>
  <c r="J498" i="109"/>
  <c r="J497" i="109"/>
  <c r="J496" i="109"/>
  <c r="O495" i="109"/>
  <c r="N495" i="109"/>
  <c r="M495" i="109"/>
  <c r="L495" i="109"/>
  <c r="K495" i="109"/>
  <c r="J494" i="109"/>
  <c r="J493" i="109"/>
  <c r="J492" i="109"/>
  <c r="O491" i="109"/>
  <c r="N491" i="109"/>
  <c r="M491" i="109"/>
  <c r="L491" i="109"/>
  <c r="K491" i="109"/>
  <c r="J490" i="109"/>
  <c r="J489" i="109"/>
  <c r="J488" i="109"/>
  <c r="O487" i="109"/>
  <c r="N487" i="109"/>
  <c r="M487" i="109"/>
  <c r="L487" i="109"/>
  <c r="K487" i="109"/>
  <c r="J486" i="109"/>
  <c r="J485" i="109"/>
  <c r="J484" i="109"/>
  <c r="O483" i="109"/>
  <c r="N483" i="109"/>
  <c r="M483" i="109"/>
  <c r="L483" i="109"/>
  <c r="K483" i="109"/>
  <c r="J482" i="109"/>
  <c r="J481" i="109"/>
  <c r="O479" i="109"/>
  <c r="N479" i="109"/>
  <c r="M479" i="109"/>
  <c r="L479" i="109"/>
  <c r="K479" i="109"/>
  <c r="J478" i="109"/>
  <c r="J479" i="109" s="1"/>
  <c r="O477" i="109"/>
  <c r="N477" i="109"/>
  <c r="M477" i="109"/>
  <c r="L477" i="109"/>
  <c r="K477" i="109"/>
  <c r="J476" i="109"/>
  <c r="J475" i="109"/>
  <c r="J474" i="109"/>
  <c r="J473" i="109"/>
  <c r="J472" i="109"/>
  <c r="O471" i="109"/>
  <c r="N471" i="109"/>
  <c r="M471" i="109"/>
  <c r="L471" i="109"/>
  <c r="K471" i="109"/>
  <c r="J468" i="109"/>
  <c r="J471" i="109" s="1"/>
  <c r="O467" i="109"/>
  <c r="N467" i="109"/>
  <c r="M467" i="109"/>
  <c r="L467" i="109"/>
  <c r="K467" i="109"/>
  <c r="J465" i="109"/>
  <c r="J464" i="109"/>
  <c r="O463" i="109"/>
  <c r="N463" i="109"/>
  <c r="M463" i="109"/>
  <c r="L463" i="109"/>
  <c r="K463" i="109"/>
  <c r="J460" i="109"/>
  <c r="J459" i="109"/>
  <c r="O458" i="109"/>
  <c r="N458" i="109"/>
  <c r="M458" i="109"/>
  <c r="L458" i="109"/>
  <c r="K458" i="109"/>
  <c r="J455" i="109"/>
  <c r="J454" i="109"/>
  <c r="O453" i="109"/>
  <c r="N453" i="109"/>
  <c r="M453" i="109"/>
  <c r="L453" i="109"/>
  <c r="K453" i="109"/>
  <c r="J450" i="109"/>
  <c r="J449" i="109"/>
  <c r="O448" i="109"/>
  <c r="N448" i="109"/>
  <c r="M448" i="109"/>
  <c r="L448" i="109"/>
  <c r="K448" i="109"/>
  <c r="J445" i="109"/>
  <c r="J444" i="109"/>
  <c r="O443" i="109"/>
  <c r="N443" i="109"/>
  <c r="M443" i="109"/>
  <c r="L443" i="109"/>
  <c r="K443" i="109"/>
  <c r="J440" i="109"/>
  <c r="J439" i="109"/>
  <c r="O438" i="109"/>
  <c r="N438" i="109"/>
  <c r="M438" i="109"/>
  <c r="L438" i="109"/>
  <c r="K438" i="109"/>
  <c r="J435" i="109"/>
  <c r="J434" i="109"/>
  <c r="O433" i="109"/>
  <c r="N433" i="109"/>
  <c r="M433" i="109"/>
  <c r="L433" i="109"/>
  <c r="K433" i="109"/>
  <c r="J431" i="109"/>
  <c r="J430" i="109"/>
  <c r="J429" i="109"/>
  <c r="O428" i="109"/>
  <c r="N428" i="109"/>
  <c r="M428" i="109"/>
  <c r="L428" i="109"/>
  <c r="K428" i="109"/>
  <c r="J426" i="109"/>
  <c r="J425" i="109"/>
  <c r="J424" i="109"/>
  <c r="O423" i="109"/>
  <c r="N423" i="109"/>
  <c r="M423" i="109"/>
  <c r="L423" i="109"/>
  <c r="K423" i="109"/>
  <c r="J422" i="109"/>
  <c r="J421" i="109"/>
  <c r="J420" i="109"/>
  <c r="O419" i="109"/>
  <c r="N419" i="109"/>
  <c r="M419" i="109"/>
  <c r="L419" i="109"/>
  <c r="K419" i="109"/>
  <c r="J418" i="109"/>
  <c r="J417" i="109"/>
  <c r="J416" i="109"/>
  <c r="J415" i="109"/>
  <c r="J414" i="109"/>
  <c r="O413" i="109"/>
  <c r="N413" i="109"/>
  <c r="M413" i="109"/>
  <c r="L413" i="109"/>
  <c r="K413" i="109"/>
  <c r="J412" i="109"/>
  <c r="J411" i="109"/>
  <c r="J410" i="109"/>
  <c r="J409" i="109"/>
  <c r="J408" i="109"/>
  <c r="O407" i="109"/>
  <c r="N407" i="109"/>
  <c r="M407" i="109"/>
  <c r="L407" i="109"/>
  <c r="K407" i="109"/>
  <c r="J405" i="109"/>
  <c r="J404" i="109"/>
  <c r="J403" i="109"/>
  <c r="O402" i="109"/>
  <c r="N402" i="109"/>
  <c r="M402" i="109"/>
  <c r="L402" i="109"/>
  <c r="K402" i="109"/>
  <c r="J400" i="109"/>
  <c r="J399" i="109"/>
  <c r="J398" i="109"/>
  <c r="O397" i="109"/>
  <c r="N397" i="109"/>
  <c r="M397" i="109"/>
  <c r="L397" i="109"/>
  <c r="K397" i="109"/>
  <c r="J396" i="109"/>
  <c r="J395" i="109"/>
  <c r="J394" i="109"/>
  <c r="J393" i="109"/>
  <c r="J392" i="109"/>
  <c r="O391" i="109"/>
  <c r="N391" i="109"/>
  <c r="M391" i="109"/>
  <c r="L391" i="109"/>
  <c r="K391" i="109"/>
  <c r="J390" i="109"/>
  <c r="J389" i="109"/>
  <c r="J388" i="109"/>
  <c r="J387" i="109"/>
  <c r="J386" i="109"/>
  <c r="O385" i="109"/>
  <c r="N385" i="109"/>
  <c r="M385" i="109"/>
  <c r="L385" i="109"/>
  <c r="K385" i="109"/>
  <c r="J384" i="109"/>
  <c r="J383" i="109"/>
  <c r="J382" i="109"/>
  <c r="J381" i="109"/>
  <c r="J380" i="109"/>
  <c r="O379" i="109"/>
  <c r="N379" i="109"/>
  <c r="M379" i="109"/>
  <c r="L379" i="109"/>
  <c r="K379" i="109"/>
  <c r="J378" i="109"/>
  <c r="J377" i="109"/>
  <c r="J376" i="109"/>
  <c r="J375" i="109"/>
  <c r="J374" i="109"/>
  <c r="O372" i="109"/>
  <c r="N372" i="109" s="1"/>
  <c r="J371" i="109"/>
  <c r="J370" i="109"/>
  <c r="J369" i="109"/>
  <c r="J368" i="109"/>
  <c r="O366" i="109"/>
  <c r="N366" i="109"/>
  <c r="M366" i="109"/>
  <c r="M551" i="109" s="1"/>
  <c r="L366" i="109"/>
  <c r="L551" i="109" s="1"/>
  <c r="K366" i="109"/>
  <c r="K551" i="109" s="1"/>
  <c r="O364" i="109"/>
  <c r="N364" i="109"/>
  <c r="M364" i="109"/>
  <c r="L364" i="109"/>
  <c r="K364" i="109"/>
  <c r="O363" i="109"/>
  <c r="N363" i="109"/>
  <c r="M363" i="109"/>
  <c r="L363" i="109"/>
  <c r="K363" i="109"/>
  <c r="O362" i="109"/>
  <c r="N362" i="109"/>
  <c r="M362" i="109"/>
  <c r="L362" i="109"/>
  <c r="K362" i="109"/>
  <c r="O361" i="109"/>
  <c r="N361" i="109"/>
  <c r="M361" i="109"/>
  <c r="L361" i="109"/>
  <c r="K361" i="109"/>
  <c r="O358" i="109"/>
  <c r="N358" i="109"/>
  <c r="M358" i="109"/>
  <c r="L358" i="109"/>
  <c r="K358" i="109"/>
  <c r="J357" i="109"/>
  <c r="J356" i="109"/>
  <c r="J355" i="109"/>
  <c r="J354" i="109"/>
  <c r="J353" i="109"/>
  <c r="O352" i="109"/>
  <c r="N352" i="109"/>
  <c r="M352" i="109"/>
  <c r="L352" i="109"/>
  <c r="K352" i="109"/>
  <c r="J351" i="109"/>
  <c r="J350" i="109"/>
  <c r="J349" i="109"/>
  <c r="J348" i="109"/>
  <c r="J347" i="109"/>
  <c r="O346" i="109"/>
  <c r="N346" i="109"/>
  <c r="M346" i="109"/>
  <c r="L346" i="109"/>
  <c r="K346" i="109"/>
  <c r="J345" i="109"/>
  <c r="J344" i="109"/>
  <c r="J343" i="109"/>
  <c r="J342" i="109"/>
  <c r="J341" i="109"/>
  <c r="O340" i="109"/>
  <c r="N340" i="109"/>
  <c r="M340" i="109"/>
  <c r="L340" i="109"/>
  <c r="K340" i="109"/>
  <c r="J339" i="109"/>
  <c r="J338" i="109"/>
  <c r="J337" i="109"/>
  <c r="J336" i="109"/>
  <c r="J335" i="109"/>
  <c r="O334" i="109"/>
  <c r="N334" i="109"/>
  <c r="M334" i="109"/>
  <c r="L334" i="109"/>
  <c r="K334" i="109"/>
  <c r="J333" i="109"/>
  <c r="J332" i="109"/>
  <c r="J331" i="109"/>
  <c r="O330" i="109"/>
  <c r="N330" i="109"/>
  <c r="M330" i="109"/>
  <c r="L330" i="109"/>
  <c r="K330" i="109"/>
  <c r="J329" i="109"/>
  <c r="J328" i="109"/>
  <c r="J327" i="109"/>
  <c r="J326" i="109"/>
  <c r="J325" i="109"/>
  <c r="O324" i="109"/>
  <c r="N324" i="109"/>
  <c r="M324" i="109"/>
  <c r="L324" i="109"/>
  <c r="K324" i="109"/>
  <c r="J323" i="109"/>
  <c r="J322" i="109"/>
  <c r="J321" i="109"/>
  <c r="J320" i="109"/>
  <c r="J319" i="109"/>
  <c r="O318" i="109"/>
  <c r="N318" i="109"/>
  <c r="M318" i="109"/>
  <c r="L318" i="109"/>
  <c r="K318" i="109"/>
  <c r="J316" i="109"/>
  <c r="J315" i="109"/>
  <c r="J314" i="109"/>
  <c r="O313" i="109"/>
  <c r="N313" i="109"/>
  <c r="M313" i="109"/>
  <c r="L313" i="109"/>
  <c r="K313" i="109"/>
  <c r="J312" i="109"/>
  <c r="J311" i="109"/>
  <c r="J310" i="109"/>
  <c r="O309" i="109"/>
  <c r="N309" i="109"/>
  <c r="M309" i="109"/>
  <c r="L309" i="109"/>
  <c r="K309" i="109"/>
  <c r="J308" i="109"/>
  <c r="J307" i="109"/>
  <c r="J306" i="109"/>
  <c r="J305" i="109"/>
  <c r="J304" i="109"/>
  <c r="O303" i="109"/>
  <c r="N303" i="109"/>
  <c r="M303" i="109"/>
  <c r="L303" i="109"/>
  <c r="K303" i="109"/>
  <c r="J302" i="109"/>
  <c r="J301" i="109"/>
  <c r="J300" i="109"/>
  <c r="O299" i="109"/>
  <c r="N299" i="109"/>
  <c r="M299" i="109"/>
  <c r="L299" i="109"/>
  <c r="K299" i="109"/>
  <c r="J298" i="109"/>
  <c r="J297" i="109"/>
  <c r="J296" i="109"/>
  <c r="J295" i="109"/>
  <c r="J294" i="109"/>
  <c r="O293" i="109"/>
  <c r="N293" i="109"/>
  <c r="M293" i="109"/>
  <c r="L293" i="109"/>
  <c r="K293" i="109"/>
  <c r="J292" i="109"/>
  <c r="J291" i="109"/>
  <c r="J290" i="109"/>
  <c r="J289" i="109"/>
  <c r="J288" i="109"/>
  <c r="O287" i="109"/>
  <c r="N287" i="109"/>
  <c r="M287" i="109"/>
  <c r="L287" i="109"/>
  <c r="K287" i="109"/>
  <c r="J286" i="109"/>
  <c r="J285" i="109"/>
  <c r="J284" i="109"/>
  <c r="J283" i="109"/>
  <c r="J282" i="109"/>
  <c r="O281" i="109"/>
  <c r="N281" i="109"/>
  <c r="M281" i="109"/>
  <c r="L281" i="109"/>
  <c r="K281" i="109"/>
  <c r="J280" i="109"/>
  <c r="J279" i="109"/>
  <c r="J278" i="109"/>
  <c r="J277" i="109"/>
  <c r="J276" i="109"/>
  <c r="O275" i="109"/>
  <c r="N275" i="109"/>
  <c r="M275" i="109"/>
  <c r="L275" i="109"/>
  <c r="K275" i="109"/>
  <c r="J274" i="109"/>
  <c r="J273" i="109"/>
  <c r="J272" i="109"/>
  <c r="J271" i="109"/>
  <c r="J270" i="109"/>
  <c r="O269" i="109"/>
  <c r="N269" i="109"/>
  <c r="M269" i="109"/>
  <c r="L269" i="109"/>
  <c r="K269" i="109"/>
  <c r="J268" i="109"/>
  <c r="J267" i="109"/>
  <c r="J266" i="109"/>
  <c r="J265" i="109"/>
  <c r="J264" i="109"/>
  <c r="O262" i="109"/>
  <c r="N262" i="109"/>
  <c r="M262" i="109"/>
  <c r="L262" i="109"/>
  <c r="K262" i="109"/>
  <c r="O261" i="109"/>
  <c r="N261" i="109"/>
  <c r="M261" i="109"/>
  <c r="L261" i="109"/>
  <c r="K261" i="109"/>
  <c r="O260" i="109"/>
  <c r="N260" i="109"/>
  <c r="M260" i="109"/>
  <c r="L260" i="109"/>
  <c r="K260" i="109"/>
  <c r="O259" i="109"/>
  <c r="N259" i="109"/>
  <c r="M259" i="109"/>
  <c r="L259" i="109"/>
  <c r="K259" i="109"/>
  <c r="O258" i="109"/>
  <c r="N258" i="109"/>
  <c r="M258" i="109"/>
  <c r="L258" i="109"/>
  <c r="K258" i="109"/>
  <c r="O251" i="109"/>
  <c r="O253" i="109" s="1"/>
  <c r="N251" i="109"/>
  <c r="N253" i="109" s="1"/>
  <c r="M251" i="109"/>
  <c r="L251" i="109"/>
  <c r="L253" i="109" s="1"/>
  <c r="K251" i="109"/>
  <c r="K253" i="109" s="1"/>
  <c r="J250" i="109"/>
  <c r="J249" i="109"/>
  <c r="J248" i="109"/>
  <c r="J247" i="109"/>
  <c r="J246" i="109"/>
  <c r="O245" i="109"/>
  <c r="N245" i="109"/>
  <c r="M245" i="109"/>
  <c r="L245" i="109"/>
  <c r="K245" i="109"/>
  <c r="J244" i="109"/>
  <c r="J242" i="109"/>
  <c r="J241" i="109"/>
  <c r="J240" i="109"/>
  <c r="O239" i="109"/>
  <c r="N239" i="109"/>
  <c r="M239" i="109"/>
  <c r="L239" i="109"/>
  <c r="K239" i="109"/>
  <c r="J238" i="109"/>
  <c r="J237" i="109"/>
  <c r="J236" i="109"/>
  <c r="J235" i="109"/>
  <c r="J234" i="109"/>
  <c r="O233" i="109"/>
  <c r="N233" i="109"/>
  <c r="M233" i="109"/>
  <c r="L233" i="109"/>
  <c r="K233" i="109"/>
  <c r="J232" i="109"/>
  <c r="J231" i="109"/>
  <c r="J230" i="109"/>
  <c r="J229" i="109"/>
  <c r="J228" i="109"/>
  <c r="O227" i="109"/>
  <c r="N227" i="109"/>
  <c r="M227" i="109"/>
  <c r="L227" i="109"/>
  <c r="K227" i="109"/>
  <c r="J226" i="109"/>
  <c r="J225" i="109"/>
  <c r="J224" i="109"/>
  <c r="J223" i="109"/>
  <c r="J222" i="109"/>
  <c r="O221" i="109"/>
  <c r="N221" i="109"/>
  <c r="M221" i="109"/>
  <c r="L221" i="109"/>
  <c r="K221" i="109"/>
  <c r="J220" i="109"/>
  <c r="J219" i="109"/>
  <c r="J218" i="109"/>
  <c r="J217" i="109"/>
  <c r="J216" i="109"/>
  <c r="O215" i="109"/>
  <c r="N215" i="109"/>
  <c r="M215" i="109"/>
  <c r="L215" i="109"/>
  <c r="K215" i="109"/>
  <c r="J214" i="109"/>
  <c r="J213" i="109"/>
  <c r="J212" i="109"/>
  <c r="J211" i="109"/>
  <c r="J210" i="109"/>
  <c r="O209" i="109"/>
  <c r="N209" i="109"/>
  <c r="M209" i="109"/>
  <c r="L209" i="109"/>
  <c r="K209" i="109"/>
  <c r="J208" i="109"/>
  <c r="J207" i="109"/>
  <c r="J206" i="109"/>
  <c r="J205" i="109"/>
  <c r="J204" i="109"/>
  <c r="O203" i="109"/>
  <c r="N203" i="109"/>
  <c r="M203" i="109"/>
  <c r="L203" i="109"/>
  <c r="K203" i="109"/>
  <c r="J202" i="109"/>
  <c r="J201" i="109"/>
  <c r="J200" i="109"/>
  <c r="J199" i="109"/>
  <c r="J198" i="109"/>
  <c r="O197" i="109"/>
  <c r="N197" i="109"/>
  <c r="M197" i="109"/>
  <c r="L197" i="109"/>
  <c r="K197" i="109"/>
  <c r="J196" i="109"/>
  <c r="J195" i="109"/>
  <c r="J194" i="109"/>
  <c r="J193" i="109"/>
  <c r="J192" i="109"/>
  <c r="O191" i="109"/>
  <c r="N191" i="109"/>
  <c r="M191" i="109"/>
  <c r="L191" i="109"/>
  <c r="K191" i="109"/>
  <c r="J190" i="109"/>
  <c r="J189" i="109"/>
  <c r="J188" i="109"/>
  <c r="J187" i="109"/>
  <c r="J186" i="109"/>
  <c r="O185" i="109"/>
  <c r="N185" i="109"/>
  <c r="M185" i="109"/>
  <c r="L185" i="109"/>
  <c r="K185" i="109"/>
  <c r="J184" i="109"/>
  <c r="J183" i="109"/>
  <c r="J182" i="109"/>
  <c r="J181" i="109"/>
  <c r="J180" i="109"/>
  <c r="O179" i="109"/>
  <c r="N179" i="109"/>
  <c r="M179" i="109"/>
  <c r="L179" i="109"/>
  <c r="K179" i="109"/>
  <c r="J178" i="109"/>
  <c r="J177" i="109"/>
  <c r="J176" i="109"/>
  <c r="J175" i="109"/>
  <c r="J174" i="109"/>
  <c r="O173" i="109"/>
  <c r="N173" i="109"/>
  <c r="M173" i="109"/>
  <c r="L173" i="109"/>
  <c r="K173" i="109"/>
  <c r="J171" i="109"/>
  <c r="J170" i="109"/>
  <c r="J169" i="109"/>
  <c r="O168" i="109"/>
  <c r="N168" i="109"/>
  <c r="M168" i="109"/>
  <c r="L168" i="109"/>
  <c r="K168" i="109"/>
  <c r="J167" i="109"/>
  <c r="J166" i="109"/>
  <c r="J165" i="109"/>
  <c r="J164" i="109"/>
  <c r="J163" i="109"/>
  <c r="O162" i="109"/>
  <c r="N162" i="109"/>
  <c r="M162" i="109"/>
  <c r="L162" i="109"/>
  <c r="K162" i="109"/>
  <c r="J161" i="109"/>
  <c r="J160" i="109"/>
  <c r="J159" i="109"/>
  <c r="J158" i="109"/>
  <c r="J157" i="109"/>
  <c r="O156" i="109"/>
  <c r="N156" i="109"/>
  <c r="M156" i="109"/>
  <c r="L156" i="109"/>
  <c r="K156" i="109"/>
  <c r="J155" i="109"/>
  <c r="J154" i="109"/>
  <c r="J153" i="109"/>
  <c r="J152" i="109"/>
  <c r="J151" i="109"/>
  <c r="O150" i="109"/>
  <c r="N150" i="109"/>
  <c r="M150" i="109"/>
  <c r="L150" i="109"/>
  <c r="K150" i="109"/>
  <c r="J149" i="109"/>
  <c r="J148" i="109"/>
  <c r="J147" i="109"/>
  <c r="J146" i="109"/>
  <c r="J145" i="109"/>
  <c r="O144" i="109"/>
  <c r="N144" i="109"/>
  <c r="M144" i="109"/>
  <c r="L144" i="109"/>
  <c r="K144" i="109"/>
  <c r="J143" i="109"/>
  <c r="J142" i="109"/>
  <c r="J141" i="109"/>
  <c r="J140" i="109"/>
  <c r="J139" i="109"/>
  <c r="O138" i="109"/>
  <c r="N138" i="109"/>
  <c r="M138" i="109"/>
  <c r="L138" i="109"/>
  <c r="K138" i="109"/>
  <c r="J136" i="109"/>
  <c r="J135" i="109"/>
  <c r="O134" i="109"/>
  <c r="N134" i="109"/>
  <c r="M134" i="109"/>
  <c r="L134" i="109"/>
  <c r="K134" i="109"/>
  <c r="J133" i="109"/>
  <c r="J132" i="109"/>
  <c r="J131" i="109"/>
  <c r="J130" i="109"/>
  <c r="J129" i="109"/>
  <c r="O128" i="109"/>
  <c r="N128" i="109"/>
  <c r="M128" i="109"/>
  <c r="L128" i="109"/>
  <c r="K128" i="109"/>
  <c r="J126" i="109"/>
  <c r="J125" i="109"/>
  <c r="O124" i="109"/>
  <c r="N124" i="109"/>
  <c r="M124" i="109"/>
  <c r="L124" i="109"/>
  <c r="K124" i="109"/>
  <c r="J123" i="109"/>
  <c r="J122" i="109"/>
  <c r="J121" i="109"/>
  <c r="J120" i="109"/>
  <c r="J119" i="109"/>
  <c r="O118" i="109"/>
  <c r="N118" i="109"/>
  <c r="M118" i="109"/>
  <c r="L118" i="109"/>
  <c r="K118" i="109"/>
  <c r="J117" i="109"/>
  <c r="J116" i="109"/>
  <c r="J115" i="109"/>
  <c r="J114" i="109"/>
  <c r="J113" i="109"/>
  <c r="O112" i="109"/>
  <c r="N112" i="109"/>
  <c r="M112" i="109"/>
  <c r="L112" i="109"/>
  <c r="K112" i="109"/>
  <c r="J111" i="109"/>
  <c r="J110" i="109"/>
  <c r="J109" i="109"/>
  <c r="J108" i="109"/>
  <c r="J107" i="109"/>
  <c r="O106" i="109"/>
  <c r="N106" i="109"/>
  <c r="M106" i="109"/>
  <c r="L106" i="109"/>
  <c r="K106" i="109"/>
  <c r="J105" i="109"/>
  <c r="J104" i="109"/>
  <c r="J103" i="109"/>
  <c r="J102" i="109"/>
  <c r="J101" i="109"/>
  <c r="O100" i="109"/>
  <c r="N100" i="109"/>
  <c r="M100" i="109"/>
  <c r="L100" i="109"/>
  <c r="K100" i="109"/>
  <c r="J99" i="109"/>
  <c r="J98" i="109"/>
  <c r="J97" i="109"/>
  <c r="J96" i="109"/>
  <c r="J95" i="109"/>
  <c r="O94" i="109"/>
  <c r="N94" i="109"/>
  <c r="M94" i="109"/>
  <c r="L94" i="109"/>
  <c r="K94" i="109"/>
  <c r="J93" i="109"/>
  <c r="J92" i="109"/>
  <c r="J91" i="109"/>
  <c r="J90" i="109"/>
  <c r="J89" i="109"/>
  <c r="O88" i="109"/>
  <c r="N88" i="109"/>
  <c r="M88" i="109"/>
  <c r="L88" i="109"/>
  <c r="K88" i="109"/>
  <c r="J87" i="109"/>
  <c r="J86" i="109"/>
  <c r="J85" i="109"/>
  <c r="J84" i="109"/>
  <c r="J83" i="109"/>
  <c r="O81" i="109"/>
  <c r="N81" i="109"/>
  <c r="M81" i="109"/>
  <c r="L81" i="109"/>
  <c r="K81" i="109"/>
  <c r="O80" i="109"/>
  <c r="N80" i="109"/>
  <c r="M80" i="109"/>
  <c r="L80" i="109"/>
  <c r="K80" i="109"/>
  <c r="O79" i="109"/>
  <c r="N79" i="109"/>
  <c r="M79" i="109"/>
  <c r="L79" i="109"/>
  <c r="K79" i="109"/>
  <c r="O78" i="109"/>
  <c r="N78" i="109"/>
  <c r="M78" i="109"/>
  <c r="L78" i="109"/>
  <c r="K78" i="109"/>
  <c r="O77" i="109"/>
  <c r="N77" i="109"/>
  <c r="M77" i="109"/>
  <c r="L77" i="109"/>
  <c r="K77" i="109"/>
  <c r="O68" i="109"/>
  <c r="N68" i="109"/>
  <c r="M68" i="109"/>
  <c r="L68" i="109"/>
  <c r="K68" i="109"/>
  <c r="J67" i="109"/>
  <c r="J66" i="109"/>
  <c r="J65" i="109"/>
  <c r="J64" i="109"/>
  <c r="J63" i="109"/>
  <c r="O62" i="109"/>
  <c r="N62" i="109"/>
  <c r="M62" i="109"/>
  <c r="L62" i="109"/>
  <c r="K62" i="109"/>
  <c r="J61" i="109"/>
  <c r="J60" i="109"/>
  <c r="J59" i="109"/>
  <c r="J58" i="109"/>
  <c r="J57" i="109"/>
  <c r="O56" i="109"/>
  <c r="N56" i="109"/>
  <c r="M56" i="109"/>
  <c r="L56" i="109"/>
  <c r="K56" i="109"/>
  <c r="J55" i="109"/>
  <c r="J54" i="109"/>
  <c r="J53" i="109"/>
  <c r="J52" i="109"/>
  <c r="J51" i="109"/>
  <c r="O50" i="109"/>
  <c r="N50" i="109"/>
  <c r="M50" i="109"/>
  <c r="L50" i="109"/>
  <c r="K50" i="109"/>
  <c r="J49" i="109"/>
  <c r="J48" i="109"/>
  <c r="J47" i="109"/>
  <c r="J46" i="109"/>
  <c r="J45" i="109"/>
  <c r="O44" i="109"/>
  <c r="N44" i="109"/>
  <c r="M44" i="109"/>
  <c r="L44" i="109"/>
  <c r="K44" i="109"/>
  <c r="J43" i="109"/>
  <c r="J42" i="109"/>
  <c r="J41" i="109"/>
  <c r="J40" i="109"/>
  <c r="J39" i="109"/>
  <c r="O38" i="109"/>
  <c r="N38" i="109"/>
  <c r="M38" i="109"/>
  <c r="L38" i="109"/>
  <c r="K38" i="109"/>
  <c r="J37" i="109"/>
  <c r="J36" i="109"/>
  <c r="J35" i="109"/>
  <c r="J34" i="109"/>
  <c r="J33" i="109"/>
  <c r="O32" i="109"/>
  <c r="N32" i="109"/>
  <c r="M32" i="109"/>
  <c r="L32" i="109"/>
  <c r="K32" i="109"/>
  <c r="J31" i="109"/>
  <c r="J30" i="109"/>
  <c r="J29" i="109"/>
  <c r="J28" i="109"/>
  <c r="J27" i="109"/>
  <c r="O26" i="109"/>
  <c r="N26" i="109"/>
  <c r="M26" i="109"/>
  <c r="L26" i="109"/>
  <c r="K26" i="109"/>
  <c r="J25" i="109"/>
  <c r="J24" i="109"/>
  <c r="J23" i="109"/>
  <c r="J22" i="109"/>
  <c r="J21" i="109"/>
  <c r="O20" i="109"/>
  <c r="N20" i="109"/>
  <c r="N75" i="109" s="1"/>
  <c r="M20" i="109"/>
  <c r="L20" i="109"/>
  <c r="L75" i="109" s="1"/>
  <c r="K20" i="109"/>
  <c r="J19" i="109"/>
  <c r="J18" i="109"/>
  <c r="J17" i="109"/>
  <c r="J16" i="109"/>
  <c r="J15" i="109"/>
  <c r="O13" i="109"/>
  <c r="N13" i="109"/>
  <c r="L13" i="109"/>
  <c r="K13" i="109"/>
  <c r="J13" i="109" s="1"/>
  <c r="O12" i="109"/>
  <c r="N12" i="109"/>
  <c r="M12" i="109"/>
  <c r="L12" i="109"/>
  <c r="K12" i="109"/>
  <c r="O11" i="109"/>
  <c r="N11" i="109"/>
  <c r="M11" i="109"/>
  <c r="L11" i="109"/>
  <c r="K11" i="109"/>
  <c r="O10" i="109"/>
  <c r="N10" i="109"/>
  <c r="M10" i="109"/>
  <c r="J10" i="109" s="1"/>
  <c r="L10" i="109"/>
  <c r="O9" i="109"/>
  <c r="N9" i="109"/>
  <c r="M9" i="109"/>
  <c r="M14" i="109" s="1"/>
  <c r="L9" i="109"/>
  <c r="K9" i="109"/>
  <c r="N14" i="109" l="1"/>
  <c r="O14" i="109"/>
  <c r="K75" i="109"/>
  <c r="M75" i="109"/>
  <c r="J9" i="109"/>
  <c r="K14" i="109"/>
  <c r="O75" i="109"/>
  <c r="L14" i="109"/>
  <c r="K19" i="107"/>
  <c r="J11" i="109"/>
  <c r="J128" i="109"/>
  <c r="J364" i="109"/>
  <c r="O365" i="109"/>
  <c r="O367" i="109" s="1"/>
  <c r="J528" i="109"/>
  <c r="L550" i="109"/>
  <c r="J144" i="109"/>
  <c r="J483" i="109"/>
  <c r="J362" i="109"/>
  <c r="J531" i="109"/>
  <c r="J448" i="109"/>
  <c r="J458" i="109"/>
  <c r="J138" i="109"/>
  <c r="J491" i="109"/>
  <c r="L533" i="109"/>
  <c r="L541" i="109" s="1"/>
  <c r="J227" i="109"/>
  <c r="J391" i="109"/>
  <c r="J407" i="109"/>
  <c r="M359" i="109"/>
  <c r="L263" i="109"/>
  <c r="J269" i="109"/>
  <c r="J358" i="109"/>
  <c r="J532" i="109"/>
  <c r="O263" i="109"/>
  <c r="K547" i="109"/>
  <c r="J12" i="109"/>
  <c r="J62" i="109"/>
  <c r="J81" i="109"/>
  <c r="J156" i="109"/>
  <c r="J463" i="109"/>
  <c r="J529" i="109"/>
  <c r="J539" i="109"/>
  <c r="J38" i="109"/>
  <c r="J239" i="109"/>
  <c r="J499" i="109"/>
  <c r="J530" i="109"/>
  <c r="L82" i="109"/>
  <c r="J191" i="109"/>
  <c r="J428" i="109"/>
  <c r="K548" i="109"/>
  <c r="J168" i="109"/>
  <c r="J245" i="109"/>
  <c r="O373" i="109"/>
  <c r="O522" i="109" s="1"/>
  <c r="M542" i="109"/>
  <c r="J150" i="109"/>
  <c r="N359" i="109"/>
  <c r="J309" i="109"/>
  <c r="M548" i="109"/>
  <c r="M254" i="109"/>
  <c r="J112" i="109"/>
  <c r="J88" i="109"/>
  <c r="J179" i="109"/>
  <c r="J258" i="109"/>
  <c r="J324" i="109"/>
  <c r="J346" i="109"/>
  <c r="J363" i="109"/>
  <c r="J443" i="109"/>
  <c r="M372" i="109"/>
  <c r="L372" i="109" s="1"/>
  <c r="N365" i="109"/>
  <c r="N367" i="109" s="1"/>
  <c r="J32" i="109"/>
  <c r="J56" i="109"/>
  <c r="J162" i="109"/>
  <c r="J26" i="109"/>
  <c r="J79" i="109"/>
  <c r="K550" i="109"/>
  <c r="N254" i="109"/>
  <c r="J215" i="109"/>
  <c r="L359" i="109"/>
  <c r="J287" i="109"/>
  <c r="J313" i="109"/>
  <c r="J318" i="109"/>
  <c r="J366" i="109"/>
  <c r="J551" i="109" s="1"/>
  <c r="J385" i="109"/>
  <c r="J419" i="109"/>
  <c r="J453" i="109"/>
  <c r="J509" i="109"/>
  <c r="O533" i="109"/>
  <c r="O540" i="109" s="1"/>
  <c r="K546" i="109"/>
  <c r="M550" i="109"/>
  <c r="J20" i="109"/>
  <c r="J44" i="109"/>
  <c r="J78" i="109"/>
  <c r="J94" i="109"/>
  <c r="J118" i="109"/>
  <c r="J173" i="109"/>
  <c r="J197" i="109"/>
  <c r="J221" i="109"/>
  <c r="M263" i="109"/>
  <c r="J260" i="109"/>
  <c r="J293" i="109"/>
  <c r="J352" i="109"/>
  <c r="L542" i="109"/>
  <c r="J423" i="109"/>
  <c r="J521" i="109"/>
  <c r="K542" i="109"/>
  <c r="L546" i="109"/>
  <c r="J68" i="109"/>
  <c r="O254" i="109"/>
  <c r="J251" i="109"/>
  <c r="N263" i="109"/>
  <c r="O359" i="109"/>
  <c r="J330" i="109"/>
  <c r="J397" i="109"/>
  <c r="J433" i="109"/>
  <c r="J438" i="109"/>
  <c r="J477" i="109"/>
  <c r="M546" i="109"/>
  <c r="J80" i="109"/>
  <c r="J124" i="109"/>
  <c r="J262" i="109"/>
  <c r="J275" i="109"/>
  <c r="J487" i="109"/>
  <c r="K533" i="109"/>
  <c r="K540" i="109" s="1"/>
  <c r="J299" i="109"/>
  <c r="L548" i="109"/>
  <c r="J50" i="109"/>
  <c r="J77" i="109"/>
  <c r="K254" i="109"/>
  <c r="J134" i="109"/>
  <c r="J185" i="109"/>
  <c r="J203" i="109"/>
  <c r="J259" i="109"/>
  <c r="J334" i="109"/>
  <c r="J340" i="109"/>
  <c r="J379" i="109"/>
  <c r="J402" i="109"/>
  <c r="J467" i="109"/>
  <c r="J495" i="109"/>
  <c r="J503" i="109"/>
  <c r="N533" i="109"/>
  <c r="N540" i="109" s="1"/>
  <c r="J209" i="109"/>
  <c r="J413" i="109"/>
  <c r="M533" i="109"/>
  <c r="M541" i="109" s="1"/>
  <c r="M82" i="109"/>
  <c r="J106" i="109"/>
  <c r="L547" i="109"/>
  <c r="J100" i="109"/>
  <c r="K82" i="109"/>
  <c r="J233" i="109"/>
  <c r="J261" i="109"/>
  <c r="K359" i="109"/>
  <c r="J281" i="109"/>
  <c r="J303" i="109"/>
  <c r="J515" i="109"/>
  <c r="J570" i="109"/>
  <c r="N82" i="109"/>
  <c r="O82" i="109"/>
  <c r="J361" i="109"/>
  <c r="N373" i="109"/>
  <c r="N522" i="109" s="1"/>
  <c r="M547" i="109"/>
  <c r="L254" i="109"/>
  <c r="K263" i="109"/>
  <c r="J14" i="109" l="1"/>
  <c r="J75" i="109"/>
  <c r="J542" i="109"/>
  <c r="M255" i="109"/>
  <c r="J550" i="109"/>
  <c r="J263" i="109"/>
  <c r="J546" i="109"/>
  <c r="J533" i="109"/>
  <c r="J540" i="109" s="1"/>
  <c r="N523" i="109"/>
  <c r="L540" i="109"/>
  <c r="J254" i="109"/>
  <c r="L255" i="109"/>
  <c r="N541" i="109"/>
  <c r="O523" i="109"/>
  <c r="J82" i="109"/>
  <c r="M540" i="109"/>
  <c r="N544" i="109"/>
  <c r="N543" i="109" s="1"/>
  <c r="N255" i="109"/>
  <c r="O541" i="109"/>
  <c r="J359" i="109"/>
  <c r="O255" i="109"/>
  <c r="K255" i="109"/>
  <c r="K541" i="109"/>
  <c r="M373" i="109"/>
  <c r="M522" i="109" s="1"/>
  <c r="M523" i="109" s="1"/>
  <c r="M365" i="109"/>
  <c r="J548" i="109"/>
  <c r="O544" i="109"/>
  <c r="O543" i="109" s="1"/>
  <c r="J547" i="109"/>
  <c r="L365" i="109"/>
  <c r="L373" i="109"/>
  <c r="L522" i="109" s="1"/>
  <c r="L523" i="109" s="1"/>
  <c r="K372" i="109"/>
  <c r="J541" i="109" l="1"/>
  <c r="J255" i="109"/>
  <c r="M544" i="109"/>
  <c r="M543" i="109" s="1"/>
  <c r="M367" i="109"/>
  <c r="M549" i="109"/>
  <c r="M552" i="109" s="1"/>
  <c r="L549" i="109"/>
  <c r="L552" i="109" s="1"/>
  <c r="L367" i="109"/>
  <c r="K373" i="109"/>
  <c r="K522" i="109" s="1"/>
  <c r="K365" i="109"/>
  <c r="J372" i="109"/>
  <c r="J373" i="109" s="1"/>
  <c r="J522" i="109" s="1"/>
  <c r="L544" i="109"/>
  <c r="L543" i="109" s="1"/>
  <c r="J365" i="109" l="1"/>
  <c r="K549" i="109"/>
  <c r="K552" i="109" s="1"/>
  <c r="K367" i="109"/>
  <c r="J367" i="109" s="1"/>
  <c r="K523" i="109"/>
  <c r="K544" i="109"/>
  <c r="K543" i="109" s="1"/>
  <c r="J523" i="109"/>
  <c r="J544" i="109"/>
  <c r="J543" i="109" s="1"/>
  <c r="J549" i="109" l="1"/>
  <c r="J552" i="109" s="1"/>
  <c r="L39" i="107"/>
  <c r="M39" i="107"/>
  <c r="N39" i="107"/>
  <c r="O39" i="107"/>
  <c r="P39" i="107"/>
  <c r="L19" i="107"/>
  <c r="K16" i="107"/>
  <c r="K36" i="107" l="1"/>
  <c r="K56" i="107" l="1"/>
  <c r="P37" i="107"/>
  <c r="O37" i="107"/>
  <c r="N37" i="107"/>
  <c r="M37" i="107"/>
  <c r="L37" i="107"/>
  <c r="K35" i="107"/>
  <c r="K34" i="107"/>
  <c r="K33" i="107"/>
  <c r="P32" i="107"/>
  <c r="O32" i="107"/>
  <c r="N32" i="107"/>
  <c r="M32" i="107"/>
  <c r="L32" i="107"/>
  <c r="K31" i="107"/>
  <c r="K30" i="107"/>
  <c r="K29" i="107"/>
  <c r="K28" i="107"/>
  <c r="K27" i="107"/>
  <c r="P26" i="107"/>
  <c r="O26" i="107"/>
  <c r="N26" i="107"/>
  <c r="M26" i="107"/>
  <c r="L26" i="107"/>
  <c r="K24" i="107"/>
  <c r="K39" i="107" s="1"/>
  <c r="K23" i="107"/>
  <c r="K22" i="107"/>
  <c r="K21" i="107"/>
  <c r="K20" i="107"/>
  <c r="P19" i="107"/>
  <c r="O19" i="107"/>
  <c r="N19" i="107"/>
  <c r="M19" i="107"/>
  <c r="K15" i="107"/>
  <c r="K14" i="107"/>
  <c r="K13" i="107"/>
  <c r="K12" i="107"/>
  <c r="K48" i="107" l="1"/>
  <c r="K58" i="107" s="1"/>
  <c r="K53" i="107"/>
  <c r="O38" i="107"/>
  <c r="O40" i="107" s="1"/>
  <c r="M38" i="107"/>
  <c r="K26" i="107"/>
  <c r="N38" i="107"/>
  <c r="N41" i="107" s="1"/>
  <c r="K37" i="107"/>
  <c r="K32" i="107"/>
  <c r="L38" i="107"/>
  <c r="P38" i="107"/>
  <c r="P40" i="107" s="1"/>
  <c r="L40" i="107" l="1"/>
  <c r="L41" i="107"/>
  <c r="M40" i="107"/>
  <c r="M41" i="107"/>
  <c r="P41" i="107"/>
  <c r="K38" i="107"/>
  <c r="K40" i="107" s="1"/>
  <c r="O41" i="107"/>
  <c r="N40" i="107"/>
  <c r="K41" i="107" l="1"/>
</calcChain>
</file>

<file path=xl/sharedStrings.xml><?xml version="1.0" encoding="utf-8"?>
<sst xmlns="http://schemas.openxmlformats.org/spreadsheetml/2006/main" count="1555" uniqueCount="458">
  <si>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</si>
  <si>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</si>
  <si>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</si>
  <si>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</si>
  <si>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</si>
  <si>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</si>
  <si>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</si>
  <si>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</si>
  <si>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</si>
  <si>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planas</t>
  </si>
  <si>
    <t>Iš jų darbo užmokesčiui</t>
  </si>
  <si>
    <t>01</t>
  </si>
  <si>
    <t>Iš viso:</t>
  </si>
  <si>
    <t>02</t>
  </si>
  <si>
    <t>Iš viso uždaviniui: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</si>
  <si>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</si>
  <si>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</si>
  <si>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</si>
  <si>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</si>
  <si>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</si>
  <si>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</si>
  <si>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</si>
  <si>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</si>
  <si>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</si>
  <si>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</si>
  <si>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</si>
  <si>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</si>
  <si>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</si>
  <si>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</si>
  <si>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</si>
  <si>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</si>
  <si>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</si>
  <si>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</si>
  <si>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</si>
  <si>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</si>
  <si>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</si>
  <si>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</si>
  <si>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06</t>
  </si>
  <si>
    <t>08</t>
  </si>
  <si>
    <t>13</t>
  </si>
  <si>
    <t>288724610</t>
  </si>
  <si>
    <t>+</t>
  </si>
  <si>
    <t>Sporto skyrius</t>
  </si>
  <si>
    <t>Teritorijų planavimo ir architektūros skyrius</t>
  </si>
  <si>
    <t>Miesto plėtros skyrius</t>
  </si>
  <si>
    <t>E. plėtros skyrius</t>
  </si>
  <si>
    <t>Miesto infrastruktūros skyrius</t>
  </si>
  <si>
    <t>Teisės ir viešosios tvarkos skyrius</t>
  </si>
  <si>
    <t>Vidaus administravimo skyrius</t>
  </si>
  <si>
    <t>Komunikacijos skyrius</t>
  </si>
  <si>
    <t>Socialinių reikalų skyrius</t>
  </si>
  <si>
    <t>0;11</t>
  </si>
  <si>
    <t>VB</t>
  </si>
  <si>
    <t>05</t>
  </si>
  <si>
    <t>07</t>
  </si>
  <si>
    <t>09</t>
  </si>
  <si>
    <t>Iš viso tikslui: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</si>
  <si>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</si>
  <si>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</si>
  <si>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</si>
  <si>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</si>
  <si>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</si>
  <si>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0</t>
  </si>
  <si>
    <t>ES</t>
  </si>
  <si>
    <t>SB(VB)</t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</si>
  <si>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</si>
  <si>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Valstybės  biudžeto lėšos </t>
    </r>
    <r>
      <rPr>
        <b/>
        <sz val="9"/>
        <rFont val="Times New Roman"/>
        <family val="1"/>
      </rPr>
      <t>VB</t>
    </r>
  </si>
  <si>
    <t>INVESTICIJŲ PROJEKTŲ PROGRAMA (02)</t>
  </si>
  <si>
    <t xml:space="preserve">Turtui įsigyti </t>
  </si>
  <si>
    <t>Padidinti ekonomiškai aktyvių gyventojų skaičių, skatinant verslo kūrimąsi ir plėtrą ir didinant socialinę integraciją (ITVP)</t>
  </si>
  <si>
    <t>Padidinti investicinį Panevėžio miesto patrauklumą, pertvarkant (konvertuojant) ekonominį potencialą turinčias viešąsias erdves  ir sukuriant inžinerinę infrastruktūrą</t>
  </si>
  <si>
    <t>Įgyvendinti projektus skatinančius verslo plėtrą</t>
  </si>
  <si>
    <t>P</t>
  </si>
  <si>
    <t>Įgyvendinti projektą „Autobusų stoties teritorijos konversija, pritaikant ją komercinei ir bendruomenių veiklai“</t>
  </si>
  <si>
    <t>Parengtas techninis projektas</t>
  </si>
  <si>
    <t>Įgyvendintas projektas</t>
  </si>
  <si>
    <t>Įgyvendinti projektą „Autobusų stoties prieigų sutvarkymas"</t>
  </si>
  <si>
    <t>Įgyvendinti projektą „Panevėžio Senvagės teritorijos kompleksinis sutvarkymas“</t>
  </si>
  <si>
    <t>Įgyvendinti projektą „Teritorijos prie „Ekrano“ marių  konversija, pritaikant ją aktyviam poilsiui, užimtumui ir vietos verslo skatinimui“</t>
  </si>
  <si>
    <t>Įgyvendinti projektą „J. Janonio gatvės (nuo žiedo iki Vakarinės g.) prieigų sutvarkymas“</t>
  </si>
  <si>
    <t>11;0</t>
  </si>
  <si>
    <t>Įgyvendinti projektą „Elektronikos gatvės prieigų sutvarkymas“</t>
  </si>
  <si>
    <t>0;11;14</t>
  </si>
  <si>
    <t>Parengta paraiška</t>
  </si>
  <si>
    <t>Įgyvendinti projektą „Transformacija iš apleistų erdvių į išpuoselėtas“</t>
  </si>
  <si>
    <t>Padidinti gyventojų ekonominį aktyvumą ir socialinę įtrauktį, kuriant bendruomenei atviras erdves, prieinamas socialines paslaugas ir skatinant bendruomenių, viešųjų institucijų ir verslo sektoriaus bendradarbiavimą</t>
  </si>
  <si>
    <t>Įgyvendinti projektus skatinančius ekonominį aktyvumą ir socialinę įtrauktį</t>
  </si>
  <si>
    <t xml:space="preserve"> Įgyvendinti projektą „Laisvės aikštės ir jos prieigų  kompleksinis sutvarkymas“</t>
  </si>
  <si>
    <t>Įgyvendinti projektą „Nepriklausomybės aikštės ir jos prieigų sutvarkymas“</t>
  </si>
  <si>
    <t>Įgyvendinti projektą „Panevėžio miesto dailės galerijos aktualizavimas“</t>
  </si>
  <si>
    <t>Įgyvendinti projektą „Moigių namų pastatų komplekso modernizavimas ir pritaikymas visuomenės poreikiams“</t>
  </si>
  <si>
    <t>Įgyvendinti projektą „Regos centro „Linelis“ pastato vidaus patalpų ir ugdymo aplinkos modernizavimas“</t>
  </si>
  <si>
    <t xml:space="preserve"> Įgyvendinti projektą „VšĮ Šv. Juozapo globos namų infrastruktūros modernizavimas ir paslaugų plėtra įkuriant savarankiško gyvenimo namus“</t>
  </si>
  <si>
    <t>VšĮ „Panevėžio miesto greitosios medicinos pagalbos stotis“ infrastruktūros gerinimas</t>
  </si>
  <si>
    <t>Įgyvendinti projektą „Socialinio būsto plėtra“</t>
  </si>
  <si>
    <t>0;11;7</t>
  </si>
  <si>
    <t>Įgyvendinti projektą „VšĮ Panevėžio palaikomojo gydymo ir slaugos ligoninės (M. Tiškevičiaus g.6, Panevėžys) išorės kapitalinis remontas“</t>
  </si>
  <si>
    <t>Prisidėti prie BIVP (Bendruomenės inicijuota vietos plėtra) strategijos įgyvendinimo</t>
  </si>
  <si>
    <t>VVG strategijos administravimas</t>
  </si>
  <si>
    <t>0;6;14</t>
  </si>
  <si>
    <t xml:space="preserve"> Įgyvendinti projektą „Viešųjų erdvių prie Laisvės aikštės sutvarkymas“</t>
  </si>
  <si>
    <t>Įgyvendinti projektą „Sveikos gyvensenos skatinimas Panevėžio mieste“</t>
  </si>
  <si>
    <t>Įgyvendinti projektą „Pirminės sveikatos priežiūros veiklos efektyvumo didinimas Panevėžio mieste“</t>
  </si>
  <si>
    <t>Įgyvendinti projektą „Priemonių, gerinančių ambulatorinių sveikatos priežiūros paslaugų prieinamumą tuberkulioze sergantiems asmenims , įgyvendinimas Panevėžio mieste“</t>
  </si>
  <si>
    <t>Įgyvendinti projektą „Jaunimo, vaikų socialinė įtrauktis ir įgalinimas per socialinių paslaugų bei laisvalaikio veiklų efektyvumą Kuldigoje ir Panevėžyje“</t>
  </si>
  <si>
    <t>Įgyvendinti projektą „Tarpvalstybinė lojalumo programa kultūrai ir turizmui skatinti“</t>
  </si>
  <si>
    <t>Įgyvendinti projektą „Istorinio ir kultūrinio paveldo sklaida tarp kaimyninių šalių, pasitelkiant inovacijas muziejuose“</t>
  </si>
  <si>
    <t>Įgyvendinti projektą „Panevėžio bendruomeniniai šeimos namai“</t>
  </si>
  <si>
    <t>Pagerinti gyvenamosios aplinkos kokybę, siekiant prisitaikyti prie demografinių pokyčių (ITVP)</t>
  </si>
  <si>
    <t>Pagerinti miesto aplinkosauginę būklę</t>
  </si>
  <si>
    <t>Įgyvendinti projektus siekiant gerinti miesto aplinkosauginę būklę</t>
  </si>
  <si>
    <t>Įgyvendinti projektą „Kultūros ir poilsio parko modernizavimas, gerinant miesto gamtinę aplinką ir gyvenimo kokybę, skatinat lankytojų srautus, aktyvų laisvalaikį“</t>
  </si>
  <si>
    <t>Įgyvendinti projektą „Jaunimo sodo sutvarkymas“</t>
  </si>
  <si>
    <t xml:space="preserve"> Įgyvendinti projektą „Skaistakalnio parko ir jo prieigų sutvarkymas“</t>
  </si>
  <si>
    <t xml:space="preserve"> Įgyvendinti projektą „Kraštovaizdžio formavimas ir ekologinės būklės gerinimas Panevėžio mieste“</t>
  </si>
  <si>
    <t xml:space="preserve"> Įgyvendinti projektą „Oro kokybės valdymo planų parengimas ir taršos mažinimo priemonių įgyvendinimas“</t>
  </si>
  <si>
    <t>Darnaus judumo priemonių diegimas Panevėžio mieste</t>
  </si>
  <si>
    <t>Įgyvendinti projektą „Dviračių takų plėtra Panevėžyje (Nemuno g. dviračių tako (nuo Klaipėdos g. iki Ramygalos g.) rekonstrukcija ir trūkstamų atkarpų įrengimas)“</t>
  </si>
  <si>
    <t>Įgyvendinti projektą „Elektromobilių įkrovimo prieigų tinklo kūrimas Panevėžio mieste" (Elektros g., Laisvės a.,  Parko g., J. Tilvyčio g.)</t>
  </si>
  <si>
    <t xml:space="preserve"> Įgyvendinti projektą „Panevėžio A. Jakšto g. rekonstrukcija“</t>
  </si>
  <si>
    <t xml:space="preserve"> Įgyvendinti projektą „Nevėžio upės ir pakrančių sutvarkymas (atkarpa nuo Stoties g. tilto iki Nemuno g. tilto)“</t>
  </si>
  <si>
    <t>Įgyvendinti projektą „Ekologinio vandens turizmo Latvijoje ir Lietuvoje vystymas“</t>
  </si>
  <si>
    <t>7</t>
  </si>
  <si>
    <t>VB(VIP)</t>
  </si>
  <si>
    <t>Paskatinti Panevėžio miesto gyvenamųjų rajonų fizinį ir  socialinį persitvarkymą</t>
  </si>
  <si>
    <t>Įgyvendinti projektus siekiant modernizuoti gyvenamąją aplinką ir viešąją infrastruktūrą</t>
  </si>
  <si>
    <t xml:space="preserve"> Įgyvendinti projektą „Komunalinių atliekų rūšiuojamojo surinkimo infrastruktūra“</t>
  </si>
  <si>
    <t>Įgyvendinti projektą „Lietaus vandens surinkimo, valymo ir nuotekų bei drenažo sistemų projektavimas, diegimas ir renovavimas“</t>
  </si>
  <si>
    <t>Įgyvendinti projektą „Neformaliojo švietimo infrastruktūros tobulinimas“</t>
  </si>
  <si>
    <t>Įgyvendinti projektą „Panevėžio „Vilties“ progimnazijos vidaus patalpų ir ugdymo aplinkos modernizavimas“</t>
  </si>
  <si>
    <t>Įgyvendinti projektą „Lopšelio - darželio „Rugelis“ vidaus patalpų ir ugdymo aplinkos modernizavimas“</t>
  </si>
  <si>
    <t>Įgyvendinti projektą „Lopšelio - darželio „Taika“ pastato modernizavimas, siekiant pagerinti pastato energetines savybes“ (FP)</t>
  </si>
  <si>
    <t>Įgyvendinti projektą „Lopšelio - darželio „Gintarėlis“ pastato modernizavimas, siekiant pagerinti pastato energetines savybes“ (FP)</t>
  </si>
  <si>
    <t xml:space="preserve">Įgyvendinti projektą „Vilties“ progimnazijos pastato modernizavimas, siekiant pagerinti pastato energetines savybes“ </t>
  </si>
  <si>
    <t>Įgyvendinti projektą  „Minties“ gimnazijos pastato modernizavimas, siekiant pagerinti pastato energetines savybes" (FP)</t>
  </si>
  <si>
    <t>Įgyvendinti projektą „Lopšelio - darželio „Voveraitė“ pastato modernizavimas, siekiant pagerinti pastato energetines savybes“ (FP)</t>
  </si>
  <si>
    <t>Įgyvendinti projektą „Panevėžio moksleivių namų pastato modernizavimas, siekiant pagerinti pastato energetines savybes“ (FP)</t>
  </si>
  <si>
    <t>Įgyvendinti projektą „Lopšelio - darželio „Draugystė“ pastato modernizavimas, siekiant pagerinti pastato energetines savybes“ (FP)</t>
  </si>
  <si>
    <t>Įgyvendinti projektą   „Saulėtekio“ progimnazijos pastato modernizavimas, siekiant pagerinti pastato energetines savybes“ (FP)</t>
  </si>
  <si>
    <t>Įgyvendinti projektą „ Lopšelio - darželio „Diemedis“ pastato modernizavimas, siekiant pagerinti pastato energetines savybes“ (FP)</t>
  </si>
  <si>
    <t>Įgyvendinti projektą „Lopšelio - darželio „Vaivorykštė“ pastato modernizavimas, siekiant pagerinti pastato energetines savybes“ (FP)</t>
  </si>
  <si>
    <t>Įgyvendinti projektą „Lopšelio - darželio „Nykštukas“ pastato modernizavimas, siekiant pagerinti pastato energetines savybes“ (FP)</t>
  </si>
  <si>
    <t>Įgyvendinti projektą „Panevėžio kūno kultūros ir sporto centro "Aukštaitija" sporto komplekso stadiono (A. Jakšto g.1, Panevėžys) rekonstravimas“</t>
  </si>
  <si>
    <t>0;11;</t>
  </si>
  <si>
    <t>Parengti dokumentus, reikalingus Europos Sąjungos fondų investicijoms gauti</t>
  </si>
  <si>
    <t>Administruoti investicijų projektus</t>
  </si>
  <si>
    <t>Įgyvendinti projektą  „Panevėžio Vytauto Žemkalnio gimnazijos pastato modernizavimas, pašalinant avarinės būklės požymius ir kitus pastato trūkumus "</t>
  </si>
  <si>
    <t>Įgyvendinti projektą  „Panevėžio Alfonso Lipniūno progimnazijos pastato modernizavimas, pašalinant avarinės būklės požymius ir kitus pastato trūkumus"</t>
  </si>
  <si>
    <t>Įgyvendinti projektą  „Panevėžio  „Žemynos" progimnazijos sporto aikštyno  rekonstravimas"</t>
  </si>
  <si>
    <t xml:space="preserve">Įgyvendinti projektą  „Panevėžio Minties gimnazijos pastato modernizavimas, pašalinant avarinės būklės požymius ir kitus pastato trūkumus" </t>
  </si>
  <si>
    <r>
      <t xml:space="preserve">Įstaigų uždirbtos pajamos </t>
    </r>
    <r>
      <rPr>
        <b/>
        <sz val="9"/>
        <rFont val="Times New Roman"/>
        <family val="1"/>
      </rPr>
      <t xml:space="preserve">SP </t>
    </r>
    <r>
      <rPr>
        <sz val="9"/>
        <rFont val="Times New Roman"/>
        <family val="1"/>
      </rPr>
      <t>(pajamos už paslaugas)</t>
    </r>
  </si>
  <si>
    <t>8</t>
  </si>
  <si>
    <t>SP</t>
  </si>
  <si>
    <t>15</t>
  </si>
  <si>
    <t>14</t>
  </si>
  <si>
    <t>50</t>
  </si>
  <si>
    <t>Parengti investicijų projektai/ kiti dokumentai (vnt.)</t>
  </si>
  <si>
    <t>Įgyvendinti projektą „Panevėžio miesto ir Panevėžio rajono turizmo informacinės infrastruktūros plėtra“</t>
  </si>
  <si>
    <t>Įgyvendinti projektą „Bike sharing“ sistemos diegimas ir dviračių statymo vietų įrengimas“</t>
  </si>
  <si>
    <t>Įgyvendinti projektą „Alfonso Lipniūno“ progimnazijos pastato modernizavimas, siekiant pagerinti pastato energetines savybes“ (FP)</t>
  </si>
  <si>
    <t xml:space="preserve">Įgyvendinti projektą  „Panevėžio Šaltinio progimnazijos pastato (Kniaudiškių g.67, Panevėžys) sutvarkymas, pašalinant avarinės būklės požymius" </t>
  </si>
  <si>
    <t>Įgyvendinti projektą „Miesto viešojo transporto  priemonių parko atnaujinimas Panevėžio mieste“</t>
  </si>
  <si>
    <t xml:space="preserve">Panevėžio „Raimundo Sargūno sporto gimnazijos aikštyno atnaujinimas" </t>
  </si>
  <si>
    <t>2021 metai</t>
  </si>
  <si>
    <t>Institucinės globos pertvarka Panevėžio mieste</t>
  </si>
  <si>
    <t>Įgyvendinti projektą „Kempingo prie Ekrano marių įkūrimas“</t>
  </si>
  <si>
    <t>Įgyvendinti projektą „Poeto J. Čerkeso-Besparnio sodybos sutvarkymas“ (I etapas)</t>
  </si>
  <si>
    <t xml:space="preserve">Sutvarkytos viešosios erdvės prie Laisvės aikštės (m²) </t>
  </si>
  <si>
    <t>Įsigyti ekologiški autobusai (vnt.)</t>
  </si>
  <si>
    <t>Įgyvendinti projektą „Lengvosios atletikos maniežo  pastato modernizavimas, Liepų al. 4, Panevėžys“</t>
  </si>
  <si>
    <t>Įgyvendinti projektą „Lyčių lygybės kraštovaizdis –  tvarus ir skirtingus poreikius atitinkantis miestų plėtros metodas“</t>
  </si>
  <si>
    <t xml:space="preserve">Įgyvendinti projektą  „Panevėžio Šaltinio progimnazijos pastato (Kniaudiškių g.67, Panevėžys) modernizavimas" </t>
  </si>
  <si>
    <t>Įgyvendinti projektą „Intelektinės transporto sistemos diegimas Panevėžio mieste“</t>
  </si>
  <si>
    <t>VISUOMENĖS SVEIKATOS RĖMIMO SPECIALIOJI PROGRAMA (16)</t>
  </si>
  <si>
    <t>Vykdyti mokinių visuomenės sveikatos priežiūrą, gyventojų sveikatos stebėseną ir gyventojų sveikatą stiprinančias priemones</t>
  </si>
  <si>
    <t xml:space="preserve">Per metus surengtų paskaitų, mokymų skaičius </t>
  </si>
  <si>
    <t xml:space="preserve">Dalyvavusių asmenų skaičius </t>
  </si>
  <si>
    <t>Vykdoma gyventojų sveikatos rodiklių stebėsena</t>
  </si>
  <si>
    <t>Vykdoma moksleivių visuomenės sveikatos priežiūra</t>
  </si>
  <si>
    <t>Vykdyti neveiksnių asmenų būklės peržiūrėjimą</t>
  </si>
  <si>
    <t>Asmenų skaičius, kuriems peržiūrėtas neveiksnumas</t>
  </si>
  <si>
    <t>Įgyvendinti projektą „Paslaugų ir asmenų aptarnavimo kokybės gerinimas Panevėžio miesto ir Panevėžio rajono savivaldybėse“</t>
  </si>
  <si>
    <t>2022 metai</t>
  </si>
  <si>
    <t>2022 metų išlaidų projektas, tūkst.Eur.</t>
  </si>
  <si>
    <t>Įgyvendinti projektą „Stasio Eidrigevičiaus menų centro įkūrimas modernizuojant viešąją kultūros infrastruktūrą"</t>
  </si>
  <si>
    <t>Įgyvendinti projektą „WiFi4EU Panevėžio mieste“</t>
  </si>
  <si>
    <t xml:space="preserve">ES </t>
  </si>
  <si>
    <t>Investicijų projektų skyrius</t>
  </si>
  <si>
    <t>Strateginio planavimo ir finansų skyrius</t>
  </si>
  <si>
    <t>Švietimo skyrius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</si>
  <si>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</si>
  <si>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t xml:space="preserve"> 0</t>
  </si>
  <si>
    <t>Rekonstruotas Autobusų stoties pastatas</t>
  </si>
  <si>
    <t>0;15</t>
  </si>
  <si>
    <t>0,15</t>
  </si>
  <si>
    <t>0;14;15</t>
  </si>
  <si>
    <t>Įgyvendinti projektą „Viešųjų erdvių prie Panevėžio bendruomenių rūmų  sutvarkymas“</t>
  </si>
  <si>
    <t>0;7;15</t>
  </si>
  <si>
    <t xml:space="preserve">0;14;15
 </t>
  </si>
  <si>
    <t>0;8;15</t>
  </si>
  <si>
    <t>0;9;15</t>
  </si>
  <si>
    <t>0;15,17</t>
  </si>
  <si>
    <t>2887224610</t>
  </si>
  <si>
    <t>0;11;15</t>
  </si>
  <si>
    <t>0;7;8;15</t>
  </si>
  <si>
    <t>0;4;15</t>
  </si>
  <si>
    <t>0;7;10;15</t>
  </si>
  <si>
    <t>Sutvarkyta teritorija prie Ekrano marių</t>
  </si>
  <si>
    <t xml:space="preserve">Sutvarkytos J. Janonio gatvės prieigos </t>
  </si>
  <si>
    <t>Sutvarkytos Elektronikos gatvės prieigos</t>
  </si>
  <si>
    <t xml:space="preserve">Sutvarkyta Nepriklausomybės aikštė ir jos prieigos </t>
  </si>
  <si>
    <t>Sutvarkytas Jaunimo sodas</t>
  </si>
  <si>
    <t>Sutvarkytas Skaistakalnio parkas ir jo prieigos</t>
  </si>
  <si>
    <t>Asignavimai biudžetiniams 2021 metams, tūkst.Eur.</t>
  </si>
  <si>
    <t>2023 metai</t>
  </si>
  <si>
    <t>Asignavimų poreikis biudžetiniams 2021 metams, tūkst.Eur</t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</si>
  <si>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</si>
  <si>
    <t>Kurti tvarią socialinę ir ekonominę kultūros vertę Panevėžyje</t>
  </si>
  <si>
    <t>Užtikrinti Panevėžio miesto savivaldybės kultūros įstaigų veiklos kokybės ir paslaugų prieinamumo gerinimą</t>
  </si>
  <si>
    <t>2023 metų išlaidų projektas, tūkst.Eur.</t>
  </si>
  <si>
    <t>Vidutinė tikėtina gyvenimo trukmė (metais) ir santykis su šalies rodikliu (proc.)</t>
  </si>
  <si>
    <t>Išvengiamas mirtingumo (proc.) ir santykis su šalies rodikliu (proc.)</t>
  </si>
  <si>
    <t>L</t>
  </si>
  <si>
    <t>Įgyvendinti projektą „Susiekimo su Panevėžio LEZ gerinimas, modernizuojant J. Janonio g. - Vakarinės g. - Pramonės g. sankryžą“</t>
  </si>
  <si>
    <t xml:space="preserve">Pagerinta miesto kultūros objektų infrastruktūra  </t>
  </si>
  <si>
    <t>Kultūros paslaugų prieinamumo ir patrauklumo didinimas, modernizuojant kultūros įstaigų infrastruktūrą ir pritaikant daugiafunkcinėms ir daugiakultūrinėms paskirties paslaugoms</t>
  </si>
  <si>
    <t>0;14</t>
  </si>
  <si>
    <t xml:space="preserve">Įgyvendinti projektą „Mokyklų aprūpinimas gamtos ir technologinių mokslų priemonėmis“  </t>
  </si>
  <si>
    <t>Visuomenės sveikatos biuro veiklų dalis skirta Stebėsenos ataskaitoje identifikuotoms  problemoms spręsti (proc.)</t>
  </si>
  <si>
    <t>9</t>
  </si>
  <si>
    <r>
      <t xml:space="preserve"> Likutis </t>
    </r>
    <r>
      <rPr>
        <b/>
        <sz val="9"/>
        <rFont val="Times New Roman"/>
        <family val="1"/>
      </rPr>
      <t>L</t>
    </r>
  </si>
  <si>
    <r>
      <t xml:space="preserve">Likutis </t>
    </r>
    <r>
      <rPr>
        <b/>
        <sz val="9"/>
        <rFont val="Times New Roman"/>
        <family val="1"/>
      </rPr>
      <t>L</t>
    </r>
  </si>
  <si>
    <t>Planas</t>
  </si>
  <si>
    <t xml:space="preserve">Sutvarkytos Autobusų stoties prieigos </t>
  </si>
  <si>
    <t>Įgyvendinti projektą "Vienijantis kūrybiškumo centras - Pragiedrulių sodyba" („Poeto J. Čerkeso-Besparnio sodybos sutvarkymas“, (II etapas))</t>
  </si>
  <si>
    <t>Įgyvendintas projektas (I etapas)</t>
  </si>
  <si>
    <t>Įgyvendinti projektą „Panevėžio miesto gatvių apšvietimo modernizavimas“</t>
  </si>
  <si>
    <t>Modernizuotas gatvių apšvietimas</t>
  </si>
  <si>
    <t>Įgyvendinti projektą „Dviračių tako nuo Vakarinės g.link Berčiūnų gyvenvietės modernizavimas“</t>
  </si>
  <si>
    <t>0;7;6</t>
  </si>
  <si>
    <t>Modernizuoti Panevėžio miesto kultūros įstaigų objektai (vnt.)</t>
  </si>
  <si>
    <t>VKI</t>
  </si>
  <si>
    <t>78,5/1,02</t>
  </si>
  <si>
    <r>
      <rPr>
        <sz val="9"/>
        <rFont val="Times New Roman"/>
        <family val="1"/>
      </rPr>
      <t>Likutis</t>
    </r>
    <r>
      <rPr>
        <b/>
        <sz val="9"/>
        <rFont val="Times New Roman"/>
        <family val="1"/>
      </rPr>
      <t xml:space="preserve"> L</t>
    </r>
  </si>
  <si>
    <t>Gyventojų sveikatą stiprinančios priemonės</t>
  </si>
  <si>
    <t xml:space="preserve">Iš viso  programai be likučio: </t>
  </si>
  <si>
    <t xml:space="preserve">Likutis L: </t>
  </si>
  <si>
    <t xml:space="preserve">Vykdyti investicijų projektus, naudojant bankų paskolos, savivaldybės biudžeto ir likučio lėšas </t>
  </si>
  <si>
    <t>MIESTO INFRASTRUKTŪROS OBJEKTŲ PLĖTROS, MODERNIZAVIMO, PRIEŽIŪROS PROGRAMA (10)</t>
  </si>
  <si>
    <t>2022 metų išlaidų projektas, tūkst.Eur</t>
  </si>
  <si>
    <t>2023 metų išlaidų projektas, tūkst.Eur</t>
  </si>
  <si>
    <t>Plėtoti ir modernizuoti miesto inžinierinę infrastruktūrą</t>
  </si>
  <si>
    <t>Inžinierinės infrastruktūros įrengimas, modernizavimas ir priežiūra</t>
  </si>
  <si>
    <t xml:space="preserve">        </t>
  </si>
  <si>
    <t>Miesto gatvių ir viešųjų erdvių apšvietimo tinklų eksploatavimas, įrengimas, rekonstrukcija ir remontas</t>
  </si>
  <si>
    <t xml:space="preserve">Eksploatuojama šviestuvų, tūkst. vnt.       </t>
  </si>
  <si>
    <t xml:space="preserve">Suvartota el. energijos, GWh  per metus     </t>
  </si>
  <si>
    <t xml:space="preserve">Šviesoforų postų rekonstrukcija, įrengimas, vnt.     </t>
  </si>
  <si>
    <t xml:space="preserve">Eksploatuojama kelio ženklų, vnt.                 </t>
  </si>
  <si>
    <t>Vaizdo kamerų, kitų techninių priemonių naudojimas viešųjų vietų stebėjimui</t>
  </si>
  <si>
    <t>Vaizdo stebėjimo sistemos duomenų perdavimo paslaugos</t>
  </si>
  <si>
    <t>Vaizdo kamerų sk.</t>
  </si>
  <si>
    <t>Vaizdo kameromis transliuojamojo vaizdo stebėjimo paslaugos</t>
  </si>
  <si>
    <t>Plėtoti ir modernizuoti miesto susisiekimo infrastruktūrą</t>
  </si>
  <si>
    <t>Kelių su patobulinta danga ilgis (km)</t>
  </si>
  <si>
    <t>237</t>
  </si>
  <si>
    <t>Dviračių takų ilgis (km)</t>
  </si>
  <si>
    <t>102</t>
  </si>
  <si>
    <t>Rinkliavos už transporto stovėjimą gatvėse ir aikštėse organizavimas</t>
  </si>
  <si>
    <t>Renkama rinkliava (parkomatai, vnt.)</t>
  </si>
  <si>
    <t xml:space="preserve">Miesto susisiekimo infrastruktūros objektų įrengimas, rekonstrukcija, remontas ir priežiūra </t>
  </si>
  <si>
    <t xml:space="preserve"> 2) su žvyro danga, ilgis km</t>
  </si>
  <si>
    <t>Vykdoma šaligatvių, dviračių takų priežiūra, km</t>
  </si>
  <si>
    <t xml:space="preserve">Vykdomi šaligatvių, dviračių takų atnaujinimo darbai, tūkst. m2 </t>
  </si>
  <si>
    <t>Daugiabučių namų teritorijose esančių vietinių kelių (įvažų) šaligatvių, automobilių aikštelių įrengimas, remontas</t>
  </si>
  <si>
    <r>
      <t>Atliekamas daugiabučių namų teritorijose esančių vidaus kelių, automobilių stovėjimo aikštelių,  šaligatvių remontas,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</t>
    </r>
  </si>
  <si>
    <r>
      <t>Rekonstruojamos, remontuojamos daugiabučių namų teritorijose esančios automobilių stovėjimo aikštelės, vidaus keliai, šaligatviai,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/ km</t>
    </r>
  </si>
  <si>
    <r>
      <t>Statomos, rekonstruojamos, remontuojamos automobilių stovėjimo aikštelės, vidaus keliai, gatvės, šaligatviai valstybinėje žemėje,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/ km</t>
    </r>
    <r>
      <rPr>
        <vertAlign val="superscript"/>
        <sz val="10"/>
        <rFont val="Times New Roman"/>
        <family val="1"/>
      </rPr>
      <t xml:space="preserve"> </t>
    </r>
  </si>
  <si>
    <t>Kadastrinių matavimų atlikimas, teisinė registracija</t>
  </si>
  <si>
    <t>Atliekami kadastriniai matavimai, teisinė registracija, vnt.</t>
  </si>
  <si>
    <t>Panevėžio miesto Smėlynės gatvės dalies (nuo geležinkelio pervažos iki miesto ribos) kapitalinio remonto techninio darbo projekto parengimas ir projekto vykdymo priežiūra</t>
  </si>
  <si>
    <t xml:space="preserve">Parengtas techninis darbo projektas </t>
  </si>
  <si>
    <t>Projektavimo paslaugos</t>
  </si>
  <si>
    <t>Atlikti projektavimo darbai/ parengti projektai</t>
  </si>
  <si>
    <t>Panevėžio miesto Jurginų gatvės (dabar  Šiaurinės g.) dalies naujos statybos projektavimas, projekto ekspertizė ir rekontravimo darbai</t>
  </si>
  <si>
    <t>Panevėžio miesto Kėdainių gatvės (unikalus Nr. 4400-5048-6636) rekonstrukcijos darbai</t>
  </si>
  <si>
    <t>Bendrijų gatvės kapitalinis remontas</t>
  </si>
  <si>
    <t>Kazio Naruševičiaus gatvės kapitalinis remontas</t>
  </si>
  <si>
    <t>Rėklių gatvės kapitalinis remontas</t>
  </si>
  <si>
    <t>Panevėžio miesto Žvaigždžių remonto darbai</t>
  </si>
  <si>
    <t>Panevėžio miesto Beržų atvės dalies (nuo Pilėnų g. iki Ramygalos remonto darbai</t>
  </si>
  <si>
    <t>Prižiūrimų viešųjų erdvių dalis nuo miesto teritorijos, proc.</t>
  </si>
  <si>
    <t>65</t>
  </si>
  <si>
    <t>70</t>
  </si>
  <si>
    <t>Vienišų ir neatpažintų žmonių palaikų laidojimas</t>
  </si>
  <si>
    <t>Palaidota vienišų ir neatpažintų žmonių palaikų,vnt.</t>
  </si>
  <si>
    <t>Miesto puošimas švenčių ir renginių metu</t>
  </si>
  <si>
    <t>Papuošta miesto eglė ir Laisvės aikštė, kartą per metus, vnt.</t>
  </si>
  <si>
    <t>Miesto viešųjų erdvių atnaujinimas, priežiūra, poilsio ir rekreacinių zonų infrastruktūros sukūrimas</t>
  </si>
  <si>
    <t>Miesto teritorijų, viešųjų lauko tualetų valymas, šiukšliadėžių įrengimas, remontas, priežiūra</t>
  </si>
  <si>
    <r>
      <t>Valomos teritorijos rankiniu būdu (žiemos sezono metu),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</t>
    </r>
  </si>
  <si>
    <r>
      <t>Valomos teritorijos rankiniu būdu (vasaros sezono metu): 1) šaligatviai, laiptai, gatvių važiuojamoji dalis,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</t>
    </r>
  </si>
  <si>
    <r>
      <t xml:space="preserve"> 2) žalieji plotai,  tūkst. m</t>
    </r>
    <r>
      <rPr>
        <vertAlign val="superscript"/>
        <sz val="10"/>
        <rFont val="Times New Roman"/>
        <family val="1"/>
      </rPr>
      <t xml:space="preserve">2 </t>
    </r>
  </si>
  <si>
    <r>
      <t>Valomos teritorijos  mechanizuotu būdu (žiemos sezono metu): 1) šluojamos gatvės, tūkst. m</t>
    </r>
    <r>
      <rPr>
        <vertAlign val="superscript"/>
        <sz val="10"/>
        <rFont val="Times New Roman"/>
        <family val="1"/>
      </rPr>
      <t xml:space="preserve">2 </t>
    </r>
    <r>
      <rPr>
        <sz val="10"/>
        <rFont val="Times New Roman"/>
        <family val="1"/>
      </rPr>
      <t xml:space="preserve">                      </t>
    </r>
  </si>
  <si>
    <t xml:space="preserve"> 2) barstomos gatvės  slidumą mažinančiomis medžiagomis, km   </t>
  </si>
  <si>
    <r>
      <t xml:space="preserve"> 3) šluojami šaligatviai,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</t>
    </r>
  </si>
  <si>
    <t xml:space="preserve">Valomos teritorijos mechanizuotu būdu (vasaros sezono metu): šluojamos gatvės, km   </t>
  </si>
  <si>
    <r>
      <t>Sodinamos gėlės ir dekoratyviniai augalai,  m</t>
    </r>
    <r>
      <rPr>
        <vertAlign val="superscript"/>
        <sz val="10"/>
        <rFont val="Times New Roman"/>
        <family val="1"/>
      </rPr>
      <t>2</t>
    </r>
  </si>
  <si>
    <t>Bepriežiūrių ir bešeimininkių gyvūnų gaudymo, laikinosios globos Panevėžio mieste organizavimas</t>
  </si>
  <si>
    <t>Priimta iš gyventojų, sugauta  bepriežiūrių ir bešeimininkių gyvūnų ir jiems suteikta laikinoji globa, vnt.</t>
  </si>
  <si>
    <t>Vykdoma vejų ir žolynų (želdinių) priežiūra mieste, ha</t>
  </si>
  <si>
    <t>Kapinių teritorijos atnaujinimas ir priežiūra</t>
  </si>
  <si>
    <r>
      <t>Vykdomas kapinių atnaujinimas ir  priežiūra,               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</t>
    </r>
  </si>
  <si>
    <t>Viešųjų erdvių ir poilsio zonų infrastruktūros objektų atnaujinimas, remontas ir priežiūra</t>
  </si>
  <si>
    <t xml:space="preserve">Prižiūrima miesto fontanų, vnt.                                                       </t>
  </si>
  <si>
    <t>Prižiūrima miesto paplūdimių, vnt.</t>
  </si>
  <si>
    <t xml:space="preserve">Prižiūrimos miesto užtvankos, vnt. </t>
  </si>
  <si>
    <t>Prižiūrimos skulptūros, paminklai, vnt.</t>
  </si>
  <si>
    <t>Suremontuota suoliukų, vnt.</t>
  </si>
  <si>
    <t>Pastatyta naujų suoliukų, vnt.</t>
  </si>
  <si>
    <t>Vaikų žaidimo aikštelių atnaujinimas, remontas ir priežiūra</t>
  </si>
  <si>
    <t xml:space="preserve">Įrengta vaikų žaidimo aikštelių, vnt.            </t>
  </si>
  <si>
    <t>Prižiūrima vaikų žaidimo aikštelių, vnt.</t>
  </si>
  <si>
    <t>Pasiruošiamųjų darbų atlikimas ir paslaugų suteikimas miesto renginiams</t>
  </si>
  <si>
    <t xml:space="preserve">Pastatomi ir prižiūrimi biotualetai, vnt. </t>
  </si>
  <si>
    <t>Surenkamos ir išvežamos atliekos konteineriais, vnt.</t>
  </si>
  <si>
    <r>
      <t>Sutvarkomos teritorijos,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</t>
    </r>
  </si>
  <si>
    <t>Atvežamos, sumontuojamos bei išmontuojamos pakylos scenoms, vnt.</t>
  </si>
  <si>
    <t>Įrengiama laužaviečių miesto renginių metu, vnt.</t>
  </si>
  <si>
    <t>Nenumatyti miesto infrastruktūros darbai, paslaugos</t>
  </si>
  <si>
    <t>Atlikti nenumatyti miesto infrastruktūros darbai, paslaugos</t>
  </si>
  <si>
    <t>Miesto tvarkymas renginių metu</t>
  </si>
  <si>
    <t>Atvežamos sumontuojamos bei išmontuojamos scenos                                                                                   Įrengiamos laužavietės</t>
  </si>
  <si>
    <t>15               4</t>
  </si>
  <si>
    <t>Mechanizuotas gatvės valymas</t>
  </si>
  <si>
    <t>Surinkta ir išvežta gatvių  valymo atliekų (t)</t>
  </si>
  <si>
    <t>Mechanizuotai nušluotos gatvės (tūkst. m2 )</t>
  </si>
  <si>
    <t xml:space="preserve">Panevėžio m. Šilaičių kapinių vandentiekio trasos rekonstrukcijos statybos projekto parengimas ir statybos darbai </t>
  </si>
  <si>
    <t>Atlikti Šilaičių kapinių vandentiekio trasos rekonstravimo darbai</t>
  </si>
  <si>
    <t>Panevėžio miesto savivaldybės teritorijoje mirusių žmonių palaikų vežimo ir laikymo paslaugos</t>
  </si>
  <si>
    <t>Panevėžio miesto savivaldybės teritorijoje mirusių žmonių palaikų vežimo ir laikymo paslaugos, vnt.</t>
  </si>
  <si>
    <t>Savivaldybei priklausančius statinius rekonstruoti, atnaujinti (modernizuoti),  remontuoti ir plėtoti</t>
  </si>
  <si>
    <t>Savivaldybei priklausiančių pastatų kasmet pagerintos būklės dalis (nuo visų priklausančių pastatų) , proc.</t>
  </si>
  <si>
    <t>27</t>
  </si>
  <si>
    <t>Gedimų, įvykusių Savivaldybei priklausančiuose statiniuose, likvidavimas, statinių nugriovimas</t>
  </si>
  <si>
    <t>Likviduota gedimų, vnt.</t>
  </si>
  <si>
    <t>28</t>
  </si>
  <si>
    <t>Užsakovo funkcijų vykdymas</t>
  </si>
  <si>
    <t>Apdrausti statybos techniniai prižiūrėtojai, vnt.</t>
  </si>
  <si>
    <t>Išimta statybą leidžiančių dokumentų, vnt.</t>
  </si>
  <si>
    <t>29</t>
  </si>
  <si>
    <t>Turto, sukurto įgyvendinant projektus finansuojamus iš ES lėšų, draudimas</t>
  </si>
  <si>
    <t>Apdrausti viešosios paskirties pastatai, objektai, vnt</t>
  </si>
  <si>
    <t>39</t>
  </si>
  <si>
    <t>0;7</t>
  </si>
  <si>
    <t>Parengtas gyvūnų kapinių projektas</t>
  </si>
  <si>
    <t>Savivaldybei priklausančių pastatų ir inžinerinių statinių rekonstravimas, atnaujinimas (modernizavimas)  ir remontas</t>
  </si>
  <si>
    <t>Panevėžio miesto bendruomenių rūmų žiūrovinės dalies rekonstrukcija (techninis projektas)</t>
  </si>
  <si>
    <t>Atlikti remonto darbai</t>
  </si>
  <si>
    <t>Pastato Laisvės a. 20, Panevėžys, riešgaisrinės apsauginės signalizacijos įrengimas</t>
  </si>
  <si>
    <t>Mokyklose (10-15 įstaigų)  priešgaisrinės apsauginės signalizacijos įrengimas</t>
  </si>
  <si>
    <t>Gyventojų iniciatyvų finansavimas</t>
  </si>
  <si>
    <t xml:space="preserve">gyventojų inicityviniai projektai </t>
  </si>
  <si>
    <t>3</t>
  </si>
  <si>
    <t>4</t>
  </si>
  <si>
    <t>Pašilių kapinių statybos ( II etapas) darbo projekto parengimas ir statybos</t>
  </si>
  <si>
    <t>Darbo projekto parengimas, remonto darbai</t>
  </si>
  <si>
    <t>Panevėžio m. savivaldybės pastato fasado apšvietimo įrengimui</t>
  </si>
  <si>
    <t>Projekto parengimas, remonto darbai</t>
  </si>
  <si>
    <t>Centralizuotos buhalterijos patalpų remontas</t>
  </si>
  <si>
    <t>Panevėžio muzikinis teatras. Vėdinimo ir oro vėsinimo sistema</t>
  </si>
  <si>
    <t xml:space="preserve">Techninio darbo projekto „Pripučiamo futbolo maniežo įrengimas Smėlynės g. 2 B, Panevėžyje“ parengimas ir projekto </t>
  </si>
  <si>
    <t>Sporto maniežo Jakšto g. futbulo stadiono dangos atnaujinimas</t>
  </si>
  <si>
    <t xml:space="preserve">Naujos autobusų stoties įrengimas </t>
  </si>
  <si>
    <t xml:space="preserve">Įrengta nauja autobusų stotis </t>
  </si>
  <si>
    <t>Žvyruotų gatvių, kuriose sumažintas dulkėtumas, ilgis (km)</t>
  </si>
  <si>
    <t xml:space="preserve">Automobilių stovėjimo aikštelių įrengimas ir plėtra  </t>
  </si>
  <si>
    <r>
      <t xml:space="preserve">Likutis </t>
    </r>
    <r>
      <rPr>
        <b/>
        <sz val="9"/>
        <rFont val="Times New Roman"/>
        <family val="1"/>
        <charset val="186"/>
      </rPr>
      <t>L</t>
    </r>
  </si>
  <si>
    <t>Iš viso programai be likučio</t>
  </si>
  <si>
    <t xml:space="preserve">Kompleksiškai sutvarkyta Senvagės teritorija </t>
  </si>
  <si>
    <t xml:space="preserve">Sutvarkyta Laisvės aikštė ir jos prieigos  </t>
  </si>
  <si>
    <t>Sutvarkytos erdvės prie Bendruomenių rūmų</t>
  </si>
  <si>
    <t>Įgyvendinti projektą "Panevėžio miesto ikimokyklinio ir mokyklinio ugdymo įstaigų sveikatos kabinetų aprūpinimas metodinėmis priemonėmis"</t>
  </si>
  <si>
    <t xml:space="preserve">Sutvarkyta Nevėžio upės pakrantė </t>
  </si>
  <si>
    <t xml:space="preserve">Įgyvendinti projektą  „Panevėžio daugiafunkcinio sporto ir sveikatingumo komplekso "Aukštaitija" rekonstravimas A.Jakšto g.1 Panevėžio mieste" </t>
  </si>
  <si>
    <t>Įgyvendinti projektą „Panevėžio bendruomenių rūmų renovacija, modernizuojant viešąją kultūros infrastruktūrą, I etapas“</t>
  </si>
  <si>
    <t>Plėtoti ir atnaujinti miesto viešųjų erdvių infrastruktūrą</t>
  </si>
  <si>
    <t>0; 7</t>
  </si>
  <si>
    <t>0;8;12</t>
  </si>
  <si>
    <t>Užtikrinti visuomenės sveikatos priežiūros paslaugų teikimą ir užkrečiamųjų ligų kontrolę</t>
  </si>
  <si>
    <t>Gerinti miesto infrastruktūrą</t>
  </si>
  <si>
    <t>Atnaujintų ir naujai įrengtų kelių ir gatvių ilgis (km)</t>
  </si>
  <si>
    <t>Apšviestų teritorijų plotas (mln.kv. m)</t>
  </si>
  <si>
    <t>229,1</t>
  </si>
  <si>
    <t>230</t>
  </si>
  <si>
    <t xml:space="preserve">Vykdoma vietinės reikšmės kelių ir gatvių priežiūra, km                        1) su asfalto danga, ilgis km </t>
  </si>
  <si>
    <t xml:space="preserve">Vykdoma  tiltų, viaduko remontas ir priežiūra, vnt.    </t>
  </si>
  <si>
    <t>Vykdomas vietinės reikšmės kelių ir gatvių paprastasisi remontas, km</t>
  </si>
  <si>
    <t>Žvyruotų gatvių dulkėtumo mažinimas</t>
  </si>
  <si>
    <t>Miesto infrastruktūros objektų remontas, rekonstrukcija, priežiūra</t>
  </si>
  <si>
    <t>Panevėžio miesto Smėlynės gatvės dalies (nuo pervažos iki miesto ribos) kapitalinio remonto darbai</t>
  </si>
  <si>
    <t>Projektavimo darbų atlikimas</t>
  </si>
  <si>
    <t>Atnaujinta stadiono danga</t>
  </si>
  <si>
    <t>Visuomenės sveikatos rėmimo specialiosios programoje numatytų veiklos krypčių įgyvendinimas</t>
  </si>
  <si>
    <t>Organizuotų medicinos darbuotojų dienos minėjimas</t>
  </si>
  <si>
    <t>Vykdoma maudyklų vandens kokybės stebėsena</t>
  </si>
  <si>
    <t>Vykdoma tyliosios zonos stebėsena</t>
  </si>
  <si>
    <t>Vykdyti  užkrečiamųjų ligų profilaktikos ir  kontrolės priemones</t>
  </si>
  <si>
    <t>DOTS paslaugą gavusių asmenų skaičius</t>
  </si>
  <si>
    <t>Užtikrinama Mobilaus punkto veikla</t>
  </si>
  <si>
    <t>32,6/ 1,02</t>
  </si>
  <si>
    <r>
      <t xml:space="preserve">Įstaigų pajamos už paslaugas  </t>
    </r>
    <r>
      <rPr>
        <b/>
        <sz val="9"/>
        <rFont val="Times New Roman"/>
        <family val="1"/>
      </rPr>
      <t>SP</t>
    </r>
  </si>
  <si>
    <r>
      <t xml:space="preserve">Valstybės  biudžeto lėšos </t>
    </r>
    <r>
      <rPr>
        <b/>
        <sz val="9"/>
        <rFont val="Times New Roman"/>
        <family val="1"/>
      </rPr>
      <t>VB (</t>
    </r>
    <r>
      <rPr>
        <sz val="9"/>
        <rFont val="Times New Roman"/>
        <family val="1"/>
      </rPr>
      <t>Valstybės lėšos kapitalo investicijoms) VKI</t>
    </r>
  </si>
  <si>
    <r>
      <t>Ženklinama gatvių, m</t>
    </r>
    <r>
      <rPr>
        <vertAlign val="superscript"/>
        <sz val="10"/>
        <rFont val="Times New Roman"/>
        <family val="1"/>
      </rPr>
      <t>2</t>
    </r>
  </si>
  <si>
    <t>Parengtas techninis projektas, atlikta projekto vykdymo priežiūra, techninė priežiūra, naujai įrengta gatvė</t>
  </si>
  <si>
    <t>Parengtas techninis projektas, atlikta projekto vykdymo priežiūra, techninė priežiūra, naujai įrengta gatvė, km</t>
  </si>
  <si>
    <t xml:space="preserve">Gyventojų inicityviniai projektai </t>
  </si>
  <si>
    <t>Įgyvendinti Lietuvos Respublikos įstatymų ir kitų norminių teisės aktų nustatytą sveikatos politiką, stiprinant ir kryptingai plėtojant visuomenės sveikatos priežiūros paslaugas</t>
  </si>
  <si>
    <t>Bendrasis gyventojų sergamumas, tenkantis 1000-iui gyventojų (asm.) ir santykis su šalies vidurkiu (proc.)</t>
  </si>
  <si>
    <t>Kolumbariumo darbo projekto parengimo ir statybos darbai</t>
  </si>
  <si>
    <t>Pastatytas kolumbariumas</t>
  </si>
  <si>
    <t xml:space="preserve">L </t>
  </si>
  <si>
    <t>t.t. Likutis L:</t>
  </si>
  <si>
    <t>288724610; 304929400</t>
  </si>
  <si>
    <r>
      <t xml:space="preserve">Valstybės lėšos kapitalo investicijoms </t>
    </r>
    <r>
      <rPr>
        <b/>
        <sz val="9"/>
        <rFont val="Times New Roman"/>
        <family val="1"/>
      </rPr>
      <t>VKI (VB)</t>
    </r>
  </si>
  <si>
    <t>4290 /1,02</t>
  </si>
  <si>
    <t>Psichikos sveikatos stiprinimo (smurto, savižudybių prevencija, streso kontrolė ir kt. (vnt.)</t>
  </si>
  <si>
    <t>Vykdomos Covid-19 ligos valdymo priemonės (proc.)</t>
  </si>
  <si>
    <t>Sveikatai žalingos elgsenos prevencijos priemonėse dalyvavusių asmenų skaičius (vnt)</t>
  </si>
  <si>
    <t>Sveikos mitybos skatinimas ir nutukimo prevencijos priemonėse dalyvavusių asmenų skaičius</t>
  </si>
  <si>
    <t>Nelaimingų atsitikimų ir traumų prevencijos priemonėse dalyvavusių asmenų skaičius</t>
  </si>
  <si>
    <t>7500/148</t>
  </si>
  <si>
    <t>Panevėžio miesto Pašilių kapinių II etapo darbo projekto parengimas ir statybos darbai</t>
  </si>
  <si>
    <t>Naujai įrengtas Pašilių kapinių II etapas</t>
  </si>
  <si>
    <t>0;15; 5</t>
  </si>
  <si>
    <t xml:space="preserve">0;14;15;6
 </t>
  </si>
  <si>
    <t>0;15;5</t>
  </si>
  <si>
    <t>7;14</t>
  </si>
  <si>
    <t>Gatvių, vietinių kelių dangų,  viadukų, šaligatvių, pėsčiųjų ir dviračių takų įrengimas, rekonstrukcija, remontas ir priežiūra</t>
  </si>
  <si>
    <r>
      <t>Įgyvendinti projektą „Erdvės žmonėms“</t>
    </r>
    <r>
      <rPr>
        <sz val="10"/>
        <rFont val="Times New Roman"/>
        <family val="1"/>
      </rPr>
      <t xml:space="preserve"> </t>
    </r>
  </si>
  <si>
    <t>301738112</t>
  </si>
  <si>
    <t>V.Žemkalnio gimnazijos stadiono remonto darbai</t>
  </si>
  <si>
    <t>Įrengta stadiono danga</t>
  </si>
  <si>
    <t>Techninio projekto parengimas, remonto darbai</t>
  </si>
  <si>
    <r>
      <t xml:space="preserve">Valstybės  biudžeto lėšos </t>
    </r>
    <r>
      <rPr>
        <b/>
        <sz val="9"/>
        <rFont val="Times New Roman"/>
        <family val="1"/>
      </rPr>
      <t>VB (</t>
    </r>
    <r>
      <rPr>
        <sz val="9"/>
        <rFont val="Times New Roman"/>
        <family val="1"/>
      </rPr>
      <t>vietinės reikšmės keliams)</t>
    </r>
  </si>
  <si>
    <t>Įgyvendinti projektą „Tiltas“</t>
  </si>
  <si>
    <t>0;5</t>
  </si>
  <si>
    <t>Atlikti projektavimo darbai</t>
  </si>
  <si>
    <t>Techninio darbo projekto „Pripučiamo futbolo maniežo įrengimas Beržų g. 37, Panevėžyje“ parengimas</t>
  </si>
  <si>
    <t>Parengtas techninis projekta , atlikta projekto vykdymo priežiūra, techninė priežiūra, atlikti statybos darbai</t>
  </si>
  <si>
    <t>Panevėžio miesto Ramygalos g. šaligatvio remonto darbai</t>
  </si>
  <si>
    <t>Panevėžio miesto Kranto gatvės dalies rekonstrukcija</t>
  </si>
  <si>
    <t xml:space="preserve">PATVIRTINTA
Panevėžio miesto savivaldybės tarybos
2021 m. rugpjūčio  d. sprendimu Nr. </t>
  </si>
  <si>
    <t>Įgyvendinti projektą „"Infrastruktūros Biliūno g., Elektronikos g., Tinklų g. rengimas/ modernizavimas, sukuriant palankias sąlygas  verslo vystymuisi Panevėžio mieste"“</t>
  </si>
  <si>
    <t>PATVIRTINTA
Panevėžio miesto savivaldybės tarybos
2021 m. rugpjūčio  d. sprendimu Nr.</t>
  </si>
  <si>
    <t xml:space="preserve">PATVIRTINTA
Panevėžio miesto savivaldybės tarybos
2021 m. rugpjūčio d. sprendimu Nr. </t>
  </si>
  <si>
    <t>Rangos darbai, projekto vykdymo priežiūra, techninė priežiūra, rekonstruotos gatvės, km</t>
  </si>
  <si>
    <t xml:space="preserve">Panevėžio miesto centrinės dalies viešųjų erdvių bei gatvių (Laisvės aikštės prieigų II dalis) sutvarkymo (I etapo) darbo projekto parengimas ir statybos darbai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</si>
</sst>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"/>
    <numFmt numFmtId="165" formatCode="0.000"/>
    <numFmt numFmtId="166" formatCode="_-* #,##0.0\ _€_-;\-* #,##0.0\ _€_-;_-* &quot;-&quot;??\ _€_-;_-@_-"/>
    <numFmt numFmtId="167" formatCode="_-* #,##0\ _€_-;\-* #,##0\ _€_-;_-* &quot;-&quot;??\ _€_-;_-@_-"/>
    <numFmt numFmtId="168" formatCode="#,##0.0_ ;\-#,##0.0\ "/>
    <numFmt numFmtId="169" formatCode="#,##0.00_ ;\-#,##0.00\ "/>
  </numFmts>
  <fonts count="55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7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name val="Times New Roman"/>
      <family val="1"/>
      <charset val="186"/>
    </font>
    <font>
      <sz val="8"/>
      <color rgb="FFFF0000"/>
      <name val="Times New Roman"/>
      <family val="1"/>
    </font>
    <font>
      <sz val="10"/>
      <name val="Times NewRoman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color rgb="FFFF0000"/>
      <name val="Times New Roman"/>
      <family val="1"/>
    </font>
    <font>
      <b/>
      <sz val="9"/>
      <name val="Times"/>
      <family val="1"/>
    </font>
    <font>
      <sz val="9"/>
      <name val="Arial"/>
      <family val="2"/>
      <charset val="186"/>
    </font>
    <font>
      <sz val="10"/>
      <color theme="5"/>
      <name val="Times New Roman"/>
      <family val="1"/>
    </font>
    <font>
      <sz val="8"/>
      <color theme="0"/>
      <name val="Times New Roman"/>
      <family val="1"/>
    </font>
    <font>
      <b/>
      <sz val="9"/>
      <color theme="5"/>
      <name val="Times New Roman"/>
      <family val="1"/>
    </font>
    <font>
      <vertAlign val="superscript"/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color theme="5"/>
      <name val="Times New Roman"/>
      <family val="1"/>
    </font>
    <font>
      <b/>
      <sz val="8"/>
      <color rgb="FFFF0000"/>
      <name val="Times New Roman"/>
      <family val="1"/>
      <charset val="186"/>
    </font>
    <font>
      <sz val="9"/>
      <color theme="5"/>
      <name val="Times New Roman"/>
      <family val="1"/>
    </font>
    <font>
      <sz val="9"/>
      <color theme="5"/>
      <name val="Arial"/>
      <family val="2"/>
    </font>
    <font>
      <sz val="10"/>
      <color theme="5"/>
      <name val="Times New Roman"/>
      <family val="1"/>
      <charset val="186"/>
    </font>
    <font>
      <sz val="9"/>
      <color theme="5"/>
      <name val="Times New Roman"/>
      <family val="1"/>
      <charset val="186"/>
    </font>
    <font>
      <b/>
      <sz val="9"/>
      <color theme="5"/>
      <name val="Times New Roman"/>
      <family val="1"/>
      <charset val="186"/>
    </font>
    <font>
      <b/>
      <sz val="10"/>
      <name val="Arial"/>
      <family val="2"/>
      <charset val="186"/>
    </font>
    <font>
      <sz val="7"/>
      <name val="Times New Roman"/>
      <family val="1"/>
      <charset val="186"/>
    </font>
    <font>
      <b/>
      <sz val="8"/>
      <color rgb="FF002060"/>
      <name val="Times New Roman"/>
      <family val="1"/>
      <charset val="186"/>
    </font>
    <font>
      <sz val="7"/>
      <color theme="5"/>
      <name val="Times New Roman"/>
      <family val="1"/>
    </font>
    <font>
      <sz val="9"/>
      <color theme="5"/>
      <name val="Arial"/>
      <family val="2"/>
      <charset val="186"/>
    </font>
    <font>
      <sz val="6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Arial"/>
      <family val="2"/>
      <charset val="186"/>
    </font>
    <font>
      <b/>
      <sz val="8"/>
      <color theme="5"/>
      <name val="Times New Roman"/>
      <family val="1"/>
    </font>
    <font>
      <b/>
      <sz val="9"/>
      <color rgb="FFC00000"/>
      <name val="Times New Roman"/>
      <family val="1"/>
    </font>
    <font>
      <b/>
      <sz val="8"/>
      <color rgb="FFC0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13" fillId="0" borderId="0"/>
    <xf numFmtId="0" fontId="10" fillId="0" borderId="0"/>
    <xf numFmtId="0" fontId="4" fillId="0" borderId="0"/>
    <xf numFmtId="0" fontId="14" fillId="0" borderId="0"/>
    <xf numFmtId="0" fontId="7" fillId="0" borderId="0"/>
    <xf numFmtId="43" fontId="14" fillId="0" borderId="0" applyFont="0" applyFill="0" applyBorder="0" applyAlignment="0" applyProtection="0"/>
    <xf numFmtId="0" fontId="7" fillId="0" borderId="0"/>
    <xf numFmtId="9" fontId="15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1882">
    <xf numFmtId="0" fontId="0" fillId="0" borderId="0" xfId="0"/>
    <xf numFmtId="0" fontId="9" fillId="0" borderId="49" xfId="0" applyFont="1" applyBorder="1" applyAlignment="1">
      <alignment horizontal="center" vertical="top" wrapText="1"/>
    </xf>
    <xf numFmtId="0" fontId="9" fillId="0" borderId="24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8" fillId="0" borderId="47" xfId="0" applyFont="1" applyBorder="1" applyAlignment="1">
      <alignment vertical="top" wrapText="1"/>
    </xf>
    <xf numFmtId="0" fontId="9" fillId="0" borderId="42" xfId="0" applyFont="1" applyBorder="1" applyAlignment="1">
      <alignment horizontal="center" vertical="top" wrapText="1"/>
    </xf>
    <xf numFmtId="0" fontId="8" fillId="0" borderId="45" xfId="0" applyFont="1" applyBorder="1" applyAlignment="1">
      <alignment vertical="top" wrapText="1"/>
    </xf>
    <xf numFmtId="0" fontId="9" fillId="0" borderId="50" xfId="0" applyFont="1" applyBorder="1" applyAlignment="1">
      <alignment horizontal="center" vertical="top" wrapText="1"/>
    </xf>
    <xf numFmtId="0" fontId="8" fillId="0" borderId="75" xfId="0" applyFont="1" applyBorder="1" applyAlignment="1">
      <alignment vertical="top" wrapText="1"/>
    </xf>
    <xf numFmtId="0" fontId="7" fillId="0" borderId="0" xfId="0" applyFont="1" applyAlignment="1">
      <alignment horizontal="center" vertical="top"/>
    </xf>
    <xf numFmtId="49" fontId="5" fillId="6" borderId="3" xfId="0" applyNumberFormat="1" applyFont="1" applyFill="1" applyBorder="1" applyAlignment="1">
      <alignment horizontal="center" vertical="top"/>
    </xf>
    <xf numFmtId="164" fontId="5" fillId="5" borderId="63" xfId="0" applyNumberFormat="1" applyFont="1" applyFill="1" applyBorder="1" applyAlignment="1">
      <alignment horizontal="center" vertical="top"/>
    </xf>
    <xf numFmtId="49" fontId="5" fillId="8" borderId="4" xfId="0" applyNumberFormat="1" applyFont="1" applyFill="1" applyBorder="1" applyAlignment="1">
      <alignment horizontal="center" vertical="top"/>
    </xf>
    <xf numFmtId="0" fontId="18" fillId="9" borderId="48" xfId="0" applyFont="1" applyFill="1" applyBorder="1" applyAlignment="1">
      <alignment horizontal="center" vertical="top"/>
    </xf>
    <xf numFmtId="49" fontId="5" fillId="8" borderId="22" xfId="0" applyNumberFormat="1" applyFont="1" applyFill="1" applyBorder="1" applyAlignment="1">
      <alignment horizontal="center" vertical="top"/>
    </xf>
    <xf numFmtId="0" fontId="6" fillId="8" borderId="23" xfId="0" applyFont="1" applyFill="1" applyBorder="1" applyAlignment="1">
      <alignment vertical="top" wrapText="1"/>
    </xf>
    <xf numFmtId="0" fontId="2" fillId="8" borderId="43" xfId="0" applyFont="1" applyFill="1" applyBorder="1" applyAlignment="1">
      <alignment horizontal="center" vertical="top" wrapText="1"/>
    </xf>
    <xf numFmtId="0" fontId="2" fillId="8" borderId="45" xfId="0" applyFont="1" applyFill="1" applyBorder="1" applyAlignment="1">
      <alignment horizontal="center" vertical="top" wrapText="1"/>
    </xf>
    <xf numFmtId="0" fontId="2" fillId="7" borderId="23" xfId="0" applyFont="1" applyFill="1" applyBorder="1" applyAlignment="1">
      <alignment vertical="top"/>
    </xf>
    <xf numFmtId="0" fontId="2" fillId="7" borderId="24" xfId="0" applyFont="1" applyFill="1" applyBorder="1" applyAlignment="1">
      <alignment vertical="top"/>
    </xf>
    <xf numFmtId="0" fontId="6" fillId="10" borderId="51" xfId="0" applyFont="1" applyFill="1" applyBorder="1" applyAlignment="1">
      <alignment horizontal="center" vertical="top"/>
    </xf>
    <xf numFmtId="49" fontId="5" fillId="8" borderId="35" xfId="0" applyNumberFormat="1" applyFont="1" applyFill="1" applyBorder="1" applyAlignment="1">
      <alignment horizontal="center" vertical="top"/>
    </xf>
    <xf numFmtId="49" fontId="5" fillId="8" borderId="40" xfId="0" applyNumberFormat="1" applyFont="1" applyFill="1" applyBorder="1" applyAlignment="1">
      <alignment horizontal="center" vertical="top"/>
    </xf>
    <xf numFmtId="0" fontId="2" fillId="8" borderId="23" xfId="0" applyFont="1" applyFill="1" applyBorder="1" applyAlignment="1">
      <alignment horizontal="center" vertical="top" wrapText="1"/>
    </xf>
    <xf numFmtId="0" fontId="2" fillId="8" borderId="24" xfId="0" applyFont="1" applyFill="1" applyBorder="1" applyAlignment="1">
      <alignment horizontal="center" vertical="top" wrapText="1"/>
    </xf>
    <xf numFmtId="0" fontId="2" fillId="8" borderId="24" xfId="0" applyFont="1" applyFill="1" applyBorder="1" applyAlignment="1">
      <alignment vertical="top"/>
    </xf>
    <xf numFmtId="164" fontId="6" fillId="0" borderId="5" xfId="0" applyNumberFormat="1" applyFont="1" applyBorder="1" applyAlignment="1">
      <alignment horizontal="center" vertical="top"/>
    </xf>
    <xf numFmtId="0" fontId="6" fillId="0" borderId="47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49" fontId="5" fillId="3" borderId="4" xfId="0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top" wrapText="1"/>
    </xf>
    <xf numFmtId="49" fontId="5" fillId="2" borderId="32" xfId="0" applyNumberFormat="1" applyFont="1" applyFill="1" applyBorder="1" applyAlignment="1">
      <alignment horizontal="center" vertical="top"/>
    </xf>
    <xf numFmtId="0" fontId="6" fillId="4" borderId="0" xfId="0" applyFont="1" applyFill="1" applyAlignment="1">
      <alignment vertical="top"/>
    </xf>
    <xf numFmtId="0" fontId="18" fillId="5" borderId="48" xfId="0" applyFont="1" applyFill="1" applyBorder="1" applyAlignment="1">
      <alignment horizontal="center" vertical="top"/>
    </xf>
    <xf numFmtId="164" fontId="5" fillId="5" borderId="1" xfId="0" applyNumberFormat="1" applyFont="1" applyFill="1" applyBorder="1" applyAlignment="1">
      <alignment horizontal="center" vertical="top"/>
    </xf>
    <xf numFmtId="0" fontId="19" fillId="0" borderId="0" xfId="0" applyFont="1" applyAlignment="1">
      <alignment vertical="top"/>
    </xf>
    <xf numFmtId="164" fontId="5" fillId="5" borderId="12" xfId="0" applyNumberFormat="1" applyFont="1" applyFill="1" applyBorder="1" applyAlignment="1">
      <alignment horizontal="center" vertical="top"/>
    </xf>
    <xf numFmtId="0" fontId="15" fillId="0" borderId="44" xfId="0" applyFont="1" applyBorder="1"/>
    <xf numFmtId="164" fontId="6" fillId="0" borderId="25" xfId="0" applyNumberFormat="1" applyFont="1" applyBorder="1" applyAlignment="1">
      <alignment horizontal="center" vertical="top"/>
    </xf>
    <xf numFmtId="164" fontId="6" fillId="0" borderId="76" xfId="0" applyNumberFormat="1" applyFont="1" applyBorder="1" applyAlignment="1">
      <alignment horizontal="center" vertical="top"/>
    </xf>
    <xf numFmtId="164" fontId="6" fillId="0" borderId="14" xfId="0" applyNumberFormat="1" applyFont="1" applyBorder="1" applyAlignment="1">
      <alignment horizontal="center" vertical="top"/>
    </xf>
    <xf numFmtId="2" fontId="5" fillId="9" borderId="13" xfId="0" applyNumberFormat="1" applyFont="1" applyFill="1" applyBorder="1" applyAlignment="1">
      <alignment horizontal="center" vertical="top"/>
    </xf>
    <xf numFmtId="2" fontId="5" fillId="9" borderId="1" xfId="0" applyNumberFormat="1" applyFont="1" applyFill="1" applyBorder="1" applyAlignment="1">
      <alignment horizontal="center" vertical="top"/>
    </xf>
    <xf numFmtId="2" fontId="5" fillId="9" borderId="29" xfId="0" applyNumberFormat="1" applyFont="1" applyFill="1" applyBorder="1" applyAlignment="1">
      <alignment horizontal="center" vertical="top"/>
    </xf>
    <xf numFmtId="2" fontId="5" fillId="9" borderId="2" xfId="0" applyNumberFormat="1" applyFont="1" applyFill="1" applyBorder="1" applyAlignment="1">
      <alignment horizontal="center" vertical="top"/>
    </xf>
    <xf numFmtId="2" fontId="5" fillId="9" borderId="21" xfId="0" applyNumberFormat="1" applyFont="1" applyFill="1" applyBorder="1" applyAlignment="1">
      <alignment horizontal="center" vertical="top"/>
    </xf>
    <xf numFmtId="2" fontId="5" fillId="9" borderId="12" xfId="0" applyNumberFormat="1" applyFont="1" applyFill="1" applyBorder="1" applyAlignment="1">
      <alignment horizontal="center" vertical="top"/>
    </xf>
    <xf numFmtId="2" fontId="6" fillId="10" borderId="17" xfId="0" applyNumberFormat="1" applyFont="1" applyFill="1" applyBorder="1" applyAlignment="1">
      <alignment horizontal="center" vertical="top"/>
    </xf>
    <xf numFmtId="2" fontId="6" fillId="10" borderId="62" xfId="0" applyNumberFormat="1" applyFont="1" applyFill="1" applyBorder="1" applyAlignment="1">
      <alignment horizontal="center" vertical="top"/>
    </xf>
    <xf numFmtId="2" fontId="6" fillId="10" borderId="58" xfId="0" applyNumberFormat="1" applyFont="1" applyFill="1" applyBorder="1" applyAlignment="1">
      <alignment horizontal="center" vertical="top"/>
    </xf>
    <xf numFmtId="2" fontId="5" fillId="8" borderId="3" xfId="0" applyNumberFormat="1" applyFont="1" applyFill="1" applyBorder="1" applyAlignment="1">
      <alignment horizontal="center" vertical="center"/>
    </xf>
    <xf numFmtId="2" fontId="5" fillId="9" borderId="32" xfId="0" applyNumberFormat="1" applyFont="1" applyFill="1" applyBorder="1" applyAlignment="1">
      <alignment horizontal="center" vertical="top"/>
    </xf>
    <xf numFmtId="2" fontId="5" fillId="9" borderId="53" xfId="0" applyNumberFormat="1" applyFont="1" applyFill="1" applyBorder="1" applyAlignment="1">
      <alignment horizontal="center" vertical="top"/>
    </xf>
    <xf numFmtId="2" fontId="5" fillId="7" borderId="3" xfId="0" applyNumberFormat="1" applyFont="1" applyFill="1" applyBorder="1" applyAlignment="1">
      <alignment horizontal="center" vertical="top"/>
    </xf>
    <xf numFmtId="2" fontId="6" fillId="10" borderId="15" xfId="0" applyNumberFormat="1" applyFont="1" applyFill="1" applyBorder="1" applyAlignment="1">
      <alignment horizontal="center" vertical="top"/>
    </xf>
    <xf numFmtId="2" fontId="5" fillId="10" borderId="76" xfId="0" applyNumberFormat="1" applyFont="1" applyFill="1" applyBorder="1" applyAlignment="1">
      <alignment horizontal="center" vertical="top"/>
    </xf>
    <xf numFmtId="2" fontId="6" fillId="10" borderId="71" xfId="0" applyNumberFormat="1" applyFont="1" applyFill="1" applyBorder="1" applyAlignment="1">
      <alignment horizontal="center" vertical="top"/>
    </xf>
    <xf numFmtId="2" fontId="6" fillId="10" borderId="61" xfId="0" applyNumberFormat="1" applyFont="1" applyFill="1" applyBorder="1" applyAlignment="1">
      <alignment horizontal="center" vertical="top"/>
    </xf>
    <xf numFmtId="2" fontId="5" fillId="10" borderId="78" xfId="0" applyNumberFormat="1" applyFont="1" applyFill="1" applyBorder="1" applyAlignment="1">
      <alignment horizontal="center" vertical="top"/>
    </xf>
    <xf numFmtId="2" fontId="5" fillId="9" borderId="39" xfId="0" applyNumberFormat="1" applyFont="1" applyFill="1" applyBorder="1" applyAlignment="1">
      <alignment horizontal="center" vertical="top"/>
    </xf>
    <xf numFmtId="2" fontId="5" fillId="10" borderId="61" xfId="0" applyNumberFormat="1" applyFont="1" applyFill="1" applyBorder="1" applyAlignment="1">
      <alignment horizontal="center" vertical="top"/>
    </xf>
    <xf numFmtId="2" fontId="5" fillId="8" borderId="3" xfId="0" applyNumberFormat="1" applyFont="1" applyFill="1" applyBorder="1" applyAlignment="1">
      <alignment horizontal="center" vertical="top"/>
    </xf>
    <xf numFmtId="2" fontId="6" fillId="11" borderId="54" xfId="0" applyNumberFormat="1" applyFont="1" applyFill="1" applyBorder="1" applyAlignment="1">
      <alignment horizontal="center" vertical="top"/>
    </xf>
    <xf numFmtId="0" fontId="6" fillId="0" borderId="51" xfId="0" applyFont="1" applyBorder="1" applyAlignment="1">
      <alignment horizontal="center" vertical="top"/>
    </xf>
    <xf numFmtId="2" fontId="6" fillId="11" borderId="59" xfId="0" applyNumberFormat="1" applyFont="1" applyFill="1" applyBorder="1" applyAlignment="1">
      <alignment horizontal="center" vertical="top"/>
    </xf>
    <xf numFmtId="0" fontId="6" fillId="0" borderId="62" xfId="0" applyNumberFormat="1" applyFont="1" applyFill="1" applyBorder="1" applyAlignment="1">
      <alignment horizontal="center" vertical="top"/>
    </xf>
    <xf numFmtId="0" fontId="6" fillId="11" borderId="49" xfId="0" applyFont="1" applyFill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0" fontId="4" fillId="0" borderId="51" xfId="0" applyFont="1" applyBorder="1"/>
    <xf numFmtId="0" fontId="2" fillId="10" borderId="5" xfId="0" applyFont="1" applyFill="1" applyBorder="1" applyAlignment="1">
      <alignment horizontal="center" vertical="top"/>
    </xf>
    <xf numFmtId="2" fontId="6" fillId="10" borderId="76" xfId="0" applyNumberFormat="1" applyFont="1" applyFill="1" applyBorder="1" applyAlignment="1">
      <alignment horizontal="center" vertical="top"/>
    </xf>
    <xf numFmtId="0" fontId="2" fillId="10" borderId="55" xfId="0" applyFont="1" applyFill="1" applyBorder="1" applyAlignment="1">
      <alignment horizontal="center" vertical="top"/>
    </xf>
    <xf numFmtId="2" fontId="6" fillId="10" borderId="37" xfId="0" applyNumberFormat="1" applyFont="1" applyFill="1" applyBorder="1" applyAlignment="1">
      <alignment horizontal="center" vertical="top"/>
    </xf>
    <xf numFmtId="2" fontId="6" fillId="10" borderId="78" xfId="0" applyNumberFormat="1" applyFont="1" applyFill="1" applyBorder="1" applyAlignment="1">
      <alignment horizontal="center" vertical="top"/>
    </xf>
    <xf numFmtId="0" fontId="2" fillId="9" borderId="42" xfId="0" applyFont="1" applyFill="1" applyBorder="1" applyAlignment="1">
      <alignment horizontal="center" vertical="top"/>
    </xf>
    <xf numFmtId="49" fontId="2" fillId="10" borderId="18" xfId="0" applyNumberFormat="1" applyFont="1" applyFill="1" applyBorder="1" applyAlignment="1">
      <alignment horizontal="center" vertical="top"/>
    </xf>
    <xf numFmtId="0" fontId="23" fillId="10" borderId="5" xfId="0" applyFont="1" applyFill="1" applyBorder="1" applyAlignment="1">
      <alignment horizontal="center" vertical="top"/>
    </xf>
    <xf numFmtId="2" fontId="5" fillId="10" borderId="15" xfId="0" applyNumberFormat="1" applyFont="1" applyFill="1" applyBorder="1" applyAlignment="1">
      <alignment horizontal="center" vertical="top"/>
    </xf>
    <xf numFmtId="2" fontId="5" fillId="10" borderId="14" xfId="0" applyNumberFormat="1" applyFont="1" applyFill="1" applyBorder="1" applyAlignment="1">
      <alignment horizontal="center" vertical="top"/>
    </xf>
    <xf numFmtId="2" fontId="5" fillId="10" borderId="16" xfId="0" applyNumberFormat="1" applyFont="1" applyFill="1" applyBorder="1" applyAlignment="1">
      <alignment horizontal="center" vertical="top"/>
    </xf>
    <xf numFmtId="2" fontId="5" fillId="10" borderId="57" xfId="0" applyNumberFormat="1" applyFont="1" applyFill="1" applyBorder="1" applyAlignment="1">
      <alignment horizontal="center" vertical="top"/>
    </xf>
    <xf numFmtId="2" fontId="5" fillId="10" borderId="56" xfId="0" applyNumberFormat="1" applyFont="1" applyFill="1" applyBorder="1" applyAlignment="1">
      <alignment horizontal="center" vertical="top"/>
    </xf>
    <xf numFmtId="0" fontId="24" fillId="0" borderId="0" xfId="0" applyFont="1" applyAlignment="1">
      <alignment vertical="top"/>
    </xf>
    <xf numFmtId="0" fontId="28" fillId="0" borderId="0" xfId="0" applyFont="1" applyAlignment="1">
      <alignment horizontal="center" vertical="top"/>
    </xf>
    <xf numFmtId="0" fontId="6" fillId="0" borderId="46" xfId="0" applyFont="1" applyBorder="1" applyAlignment="1">
      <alignment horizontal="center" vertical="top"/>
    </xf>
    <xf numFmtId="164" fontId="6" fillId="0" borderId="15" xfId="0" applyNumberFormat="1" applyFont="1" applyBorder="1" applyAlignment="1">
      <alignment horizontal="center" vertical="top"/>
    </xf>
    <xf numFmtId="164" fontId="5" fillId="0" borderId="76" xfId="0" applyNumberFormat="1" applyFont="1" applyBorder="1" applyAlignment="1">
      <alignment horizontal="center" vertical="top"/>
    </xf>
    <xf numFmtId="164" fontId="5" fillId="0" borderId="19" xfId="0" applyNumberFormat="1" applyFont="1" applyBorder="1" applyAlignment="1">
      <alignment horizontal="center" vertical="top"/>
    </xf>
    <xf numFmtId="164" fontId="5" fillId="0" borderId="28" xfId="0" applyNumberFormat="1" applyFont="1" applyBorder="1" applyAlignment="1">
      <alignment horizontal="center" vertical="top"/>
    </xf>
    <xf numFmtId="164" fontId="6" fillId="0" borderId="18" xfId="0" applyNumberFormat="1" applyFont="1" applyBorder="1" applyAlignment="1">
      <alignment horizontal="center" vertical="top"/>
    </xf>
    <xf numFmtId="164" fontId="6" fillId="0" borderId="71" xfId="0" applyNumberFormat="1" applyFont="1" applyBorder="1" applyAlignment="1">
      <alignment horizontal="center" vertical="top"/>
    </xf>
    <xf numFmtId="164" fontId="6" fillId="0" borderId="19" xfId="0" applyNumberFormat="1" applyFont="1" applyBorder="1" applyAlignment="1">
      <alignment horizontal="center" vertical="top"/>
    </xf>
    <xf numFmtId="164" fontId="6" fillId="0" borderId="61" xfId="0" applyNumberFormat="1" applyFont="1" applyBorder="1" applyAlignment="1">
      <alignment horizontal="center" vertical="top"/>
    </xf>
    <xf numFmtId="164" fontId="6" fillId="0" borderId="57" xfId="0" applyNumberFormat="1" applyFont="1" applyBorder="1" applyAlignment="1">
      <alignment horizontal="center" vertical="top"/>
    </xf>
    <xf numFmtId="164" fontId="5" fillId="0" borderId="78" xfId="0" applyNumberFormat="1" applyFont="1" applyBorder="1" applyAlignment="1">
      <alignment horizontal="center" vertical="top"/>
    </xf>
    <xf numFmtId="164" fontId="6" fillId="0" borderId="51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3" fillId="11" borderId="23" xfId="0" applyFont="1" applyFill="1" applyBorder="1" applyAlignment="1">
      <alignment horizontal="left" vertical="top"/>
    </xf>
    <xf numFmtId="0" fontId="3" fillId="11" borderId="24" xfId="0" applyFont="1" applyFill="1" applyBorder="1" applyAlignment="1">
      <alignment horizontal="left" vertical="top"/>
    </xf>
    <xf numFmtId="0" fontId="3" fillId="11" borderId="32" xfId="0" applyFont="1" applyFill="1" applyBorder="1" applyAlignment="1">
      <alignment horizontal="left" vertical="top"/>
    </xf>
    <xf numFmtId="0" fontId="3" fillId="11" borderId="49" xfId="0" applyFont="1" applyFill="1" applyBorder="1" applyAlignment="1">
      <alignment horizontal="left" vertical="top"/>
    </xf>
    <xf numFmtId="0" fontId="6" fillId="11" borderId="32" xfId="0" applyFont="1" applyFill="1" applyBorder="1" applyAlignment="1">
      <alignment horizontal="left" vertical="top" wrapText="1"/>
    </xf>
    <xf numFmtId="0" fontId="6" fillId="0" borderId="24" xfId="0" applyFont="1" applyBorder="1" applyAlignment="1">
      <alignment horizontal="center" vertical="top"/>
    </xf>
    <xf numFmtId="0" fontId="6" fillId="0" borderId="49" xfId="0" applyFont="1" applyBorder="1" applyAlignment="1">
      <alignment horizontal="center" vertical="top"/>
    </xf>
    <xf numFmtId="0" fontId="4" fillId="2" borderId="23" xfId="0" applyFont="1" applyFill="1" applyBorder="1" applyAlignment="1">
      <alignment horizontal="left" vertical="top"/>
    </xf>
    <xf numFmtId="0" fontId="6" fillId="0" borderId="44" xfId="0" applyFont="1" applyBorder="1" applyAlignment="1">
      <alignment horizontal="left" vertical="top"/>
    </xf>
    <xf numFmtId="9" fontId="6" fillId="0" borderId="42" xfId="0" applyNumberFormat="1" applyFont="1" applyBorder="1" applyAlignment="1">
      <alignment horizontal="center" vertical="top"/>
    </xf>
    <xf numFmtId="9" fontId="6" fillId="0" borderId="45" xfId="0" applyNumberFormat="1" applyFont="1" applyBorder="1" applyAlignment="1">
      <alignment horizontal="center" vertical="top"/>
    </xf>
    <xf numFmtId="164" fontId="6" fillId="0" borderId="70" xfId="0" applyNumberFormat="1" applyFont="1" applyBorder="1" applyAlignment="1">
      <alignment horizontal="center" vertical="top"/>
    </xf>
    <xf numFmtId="0" fontId="6" fillId="0" borderId="32" xfId="0" applyFont="1" applyBorder="1" applyAlignment="1">
      <alignment horizontal="left" vertical="top"/>
    </xf>
    <xf numFmtId="49" fontId="5" fillId="3" borderId="23" xfId="0" applyNumberFormat="1" applyFont="1" applyFill="1" applyBorder="1" applyAlignment="1">
      <alignment horizontal="center" vertical="top"/>
    </xf>
    <xf numFmtId="0" fontId="6" fillId="0" borderId="49" xfId="0" applyFont="1" applyBorder="1" applyAlignment="1">
      <alignment vertical="top" wrapText="1"/>
    </xf>
    <xf numFmtId="0" fontId="6" fillId="0" borderId="45" xfId="0" applyFont="1" applyBorder="1" applyAlignment="1">
      <alignment horizontal="center" vertical="top"/>
    </xf>
    <xf numFmtId="0" fontId="6" fillId="0" borderId="33" xfId="0" applyFont="1" applyBorder="1" applyAlignment="1">
      <alignment horizontal="center" vertical="top"/>
    </xf>
    <xf numFmtId="9" fontId="6" fillId="0" borderId="30" xfId="0" applyNumberFormat="1" applyFont="1" applyBorder="1" applyAlignment="1">
      <alignment horizontal="center" vertical="top"/>
    </xf>
    <xf numFmtId="164" fontId="6" fillId="0" borderId="78" xfId="0" applyNumberFormat="1" applyFont="1" applyBorder="1" applyAlignment="1">
      <alignment horizontal="center" vertical="top"/>
    </xf>
    <xf numFmtId="0" fontId="15" fillId="0" borderId="18" xfId="0" applyFont="1" applyBorder="1" applyAlignment="1">
      <alignment horizontal="left" vertical="top" wrapText="1"/>
    </xf>
    <xf numFmtId="0" fontId="2" fillId="5" borderId="48" xfId="0" applyFont="1" applyFill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54" xfId="0" applyFont="1" applyBorder="1" applyAlignment="1">
      <alignment horizontal="center" vertical="top"/>
    </xf>
    <xf numFmtId="164" fontId="6" fillId="0" borderId="28" xfId="0" applyNumberFormat="1" applyFont="1" applyBorder="1" applyAlignment="1">
      <alignment horizontal="center" vertical="top"/>
    </xf>
    <xf numFmtId="2" fontId="6" fillId="0" borderId="78" xfId="0" applyNumberFormat="1" applyFont="1" applyBorder="1" applyAlignment="1">
      <alignment horizontal="center" vertical="top"/>
    </xf>
    <xf numFmtId="2" fontId="5" fillId="5" borderId="1" xfId="0" applyNumberFormat="1" applyFont="1" applyFill="1" applyBorder="1" applyAlignment="1">
      <alignment horizontal="center" vertical="top"/>
    </xf>
    <xf numFmtId="164" fontId="5" fillId="5" borderId="48" xfId="0" applyNumberFormat="1" applyFont="1" applyFill="1" applyBorder="1" applyAlignment="1">
      <alignment horizontal="center" vertical="top"/>
    </xf>
    <xf numFmtId="2" fontId="6" fillId="0" borderId="15" xfId="0" applyNumberFormat="1" applyFont="1" applyBorder="1" applyAlignment="1">
      <alignment horizontal="center" vertical="top"/>
    </xf>
    <xf numFmtId="2" fontId="6" fillId="0" borderId="14" xfId="0" applyNumberFormat="1" applyFont="1" applyBorder="1" applyAlignment="1">
      <alignment horizontal="center" vertical="top"/>
    </xf>
    <xf numFmtId="2" fontId="6" fillId="4" borderId="5" xfId="0" applyNumberFormat="1" applyFont="1" applyFill="1" applyBorder="1" applyAlignment="1">
      <alignment horizontal="center" vertical="top"/>
    </xf>
    <xf numFmtId="2" fontId="5" fillId="5" borderId="12" xfId="0" applyNumberFormat="1" applyFont="1" applyFill="1" applyBorder="1" applyAlignment="1">
      <alignment horizontal="center" vertical="top"/>
    </xf>
    <xf numFmtId="164" fontId="5" fillId="0" borderId="7" xfId="0" applyNumberFormat="1" applyFont="1" applyBorder="1" applyAlignment="1">
      <alignment horizontal="center" vertical="top"/>
    </xf>
    <xf numFmtId="2" fontId="5" fillId="3" borderId="3" xfId="0" applyNumberFormat="1" applyFont="1" applyFill="1" applyBorder="1" applyAlignment="1">
      <alignment horizontal="center" vertical="top"/>
    </xf>
    <xf numFmtId="2" fontId="6" fillId="0" borderId="61" xfId="0" applyNumberFormat="1" applyFont="1" applyBorder="1" applyAlignment="1">
      <alignment horizontal="center" vertical="top"/>
    </xf>
    <xf numFmtId="2" fontId="6" fillId="0" borderId="57" xfId="0" applyNumberFormat="1" applyFont="1" applyBorder="1" applyAlignment="1">
      <alignment horizontal="center" vertical="top"/>
    </xf>
    <xf numFmtId="2" fontId="6" fillId="0" borderId="70" xfId="0" applyNumberFormat="1" applyFont="1" applyBorder="1" applyAlignment="1">
      <alignment horizontal="center" vertical="top"/>
    </xf>
    <xf numFmtId="2" fontId="6" fillId="0" borderId="51" xfId="0" applyNumberFormat="1" applyFont="1" applyBorder="1" applyAlignment="1">
      <alignment horizontal="center" vertical="top"/>
    </xf>
    <xf numFmtId="2" fontId="6" fillId="0" borderId="36" xfId="0" applyNumberFormat="1" applyFont="1" applyBorder="1" applyAlignment="1">
      <alignment horizontal="center" vertical="top"/>
    </xf>
    <xf numFmtId="2" fontId="6" fillId="4" borderId="55" xfId="0" applyNumberFormat="1" applyFont="1" applyFill="1" applyBorder="1" applyAlignment="1">
      <alignment horizontal="center" vertical="top"/>
    </xf>
    <xf numFmtId="49" fontId="2" fillId="0" borderId="49" xfId="0" applyNumberFormat="1" applyFont="1" applyBorder="1" applyAlignment="1">
      <alignment horizontal="center" vertical="top"/>
    </xf>
    <xf numFmtId="0" fontId="6" fillId="0" borderId="44" xfId="0" applyFont="1" applyBorder="1" applyAlignment="1">
      <alignment vertical="top" wrapText="1"/>
    </xf>
    <xf numFmtId="0" fontId="6" fillId="0" borderId="51" xfId="0" applyNumberFormat="1" applyFont="1" applyFill="1" applyBorder="1" applyAlignment="1">
      <alignment horizontal="center" vertical="top"/>
    </xf>
    <xf numFmtId="0" fontId="6" fillId="0" borderId="68" xfId="0" applyFont="1" applyFill="1" applyBorder="1" applyAlignment="1">
      <alignment vertical="top" wrapText="1"/>
    </xf>
    <xf numFmtId="0" fontId="6" fillId="0" borderId="52" xfId="0" applyFont="1" applyBorder="1" applyAlignment="1">
      <alignment horizontal="center" vertical="top"/>
    </xf>
    <xf numFmtId="0" fontId="6" fillId="0" borderId="42" xfId="0" applyNumberFormat="1" applyFont="1" applyFill="1" applyBorder="1" applyAlignment="1">
      <alignment horizontal="center" vertical="top"/>
    </xf>
    <xf numFmtId="0" fontId="6" fillId="0" borderId="43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6" fillId="3" borderId="32" xfId="0" applyFont="1" applyFill="1" applyBorder="1" applyAlignment="1">
      <alignment vertical="top" wrapText="1"/>
    </xf>
    <xf numFmtId="0" fontId="2" fillId="3" borderId="24" xfId="0" applyFont="1" applyFill="1" applyBorder="1" applyAlignment="1">
      <alignment vertical="top"/>
    </xf>
    <xf numFmtId="49" fontId="5" fillId="11" borderId="3" xfId="0" applyNumberFormat="1" applyFont="1" applyFill="1" applyBorder="1" applyAlignment="1">
      <alignment horizontal="center" vertical="top"/>
    </xf>
    <xf numFmtId="2" fontId="5" fillId="16" borderId="13" xfId="0" applyNumberFormat="1" applyFont="1" applyFill="1" applyBorder="1" applyAlignment="1">
      <alignment horizontal="center" vertical="top"/>
    </xf>
    <xf numFmtId="2" fontId="5" fillId="17" borderId="54" xfId="0" applyNumberFormat="1" applyFont="1" applyFill="1" applyBorder="1" applyAlignment="1">
      <alignment horizontal="center" vertical="top"/>
    </xf>
    <xf numFmtId="2" fontId="5" fillId="17" borderId="68" xfId="0" applyNumberFormat="1" applyFont="1" applyFill="1" applyBorder="1" applyAlignment="1">
      <alignment horizontal="center" vertical="top"/>
    </xf>
    <xf numFmtId="0" fontId="6" fillId="0" borderId="43" xfId="0" applyFont="1" applyBorder="1" applyAlignment="1">
      <alignment horizontal="left" vertical="top"/>
    </xf>
    <xf numFmtId="0" fontId="18" fillId="2" borderId="23" xfId="0" applyFont="1" applyFill="1" applyBorder="1" applyAlignment="1">
      <alignment horizontal="left" vertical="top"/>
    </xf>
    <xf numFmtId="0" fontId="18" fillId="2" borderId="24" xfId="0" applyFont="1" applyFill="1" applyBorder="1" applyAlignment="1">
      <alignment horizontal="left" vertical="top"/>
    </xf>
    <xf numFmtId="0" fontId="2" fillId="0" borderId="55" xfId="0" applyFont="1" applyFill="1" applyBorder="1" applyAlignment="1">
      <alignment horizontal="center" vertical="top"/>
    </xf>
    <xf numFmtId="0" fontId="2" fillId="0" borderId="58" xfId="0" applyFont="1" applyFill="1" applyBorder="1" applyAlignment="1">
      <alignment horizontal="center" vertical="top"/>
    </xf>
    <xf numFmtId="0" fontId="2" fillId="0" borderId="51" xfId="0" applyNumberFormat="1" applyFont="1" applyFill="1" applyBorder="1" applyAlignment="1">
      <alignment horizontal="center" vertical="top"/>
    </xf>
    <xf numFmtId="0" fontId="2" fillId="0" borderId="62" xfId="0" applyNumberFormat="1" applyFont="1" applyFill="1" applyBorder="1" applyAlignment="1">
      <alignment horizontal="center" vertical="top"/>
    </xf>
    <xf numFmtId="0" fontId="6" fillId="0" borderId="51" xfId="0" applyFont="1" applyBorder="1" applyAlignment="1">
      <alignment vertical="top" wrapText="1"/>
    </xf>
    <xf numFmtId="2" fontId="6" fillId="0" borderId="71" xfId="0" applyNumberFormat="1" applyFont="1" applyBorder="1" applyAlignment="1">
      <alignment horizontal="center" vertical="top"/>
    </xf>
    <xf numFmtId="0" fontId="32" fillId="11" borderId="23" xfId="0" applyFont="1" applyFill="1" applyBorder="1" applyAlignment="1">
      <alignment horizontal="center" vertical="top" wrapText="1"/>
    </xf>
    <xf numFmtId="0" fontId="32" fillId="11" borderId="24" xfId="0" applyFont="1" applyFill="1" applyBorder="1" applyAlignment="1">
      <alignment vertical="top"/>
    </xf>
    <xf numFmtId="0" fontId="6" fillId="11" borderId="32" xfId="0" applyFont="1" applyFill="1" applyBorder="1" applyAlignment="1">
      <alignment vertical="top" wrapText="1"/>
    </xf>
    <xf numFmtId="2" fontId="5" fillId="6" borderId="49" xfId="0" applyNumberFormat="1" applyFont="1" applyFill="1" applyBorder="1" applyAlignment="1">
      <alignment horizontal="center" vertical="top"/>
    </xf>
    <xf numFmtId="2" fontId="5" fillId="11" borderId="49" xfId="0" applyNumberFormat="1" applyFont="1" applyFill="1" applyBorder="1" applyAlignment="1">
      <alignment horizontal="center" vertical="top"/>
    </xf>
    <xf numFmtId="2" fontId="6" fillId="18" borderId="17" xfId="0" applyNumberFormat="1" applyFont="1" applyFill="1" applyBorder="1" applyAlignment="1">
      <alignment horizontal="center" vertical="top"/>
    </xf>
    <xf numFmtId="2" fontId="6" fillId="11" borderId="5" xfId="0" applyNumberFormat="1" applyFont="1" applyFill="1" applyBorder="1" applyAlignment="1">
      <alignment horizontal="center" vertical="top"/>
    </xf>
    <xf numFmtId="2" fontId="6" fillId="18" borderId="62" xfId="0" applyNumberFormat="1" applyFont="1" applyFill="1" applyBorder="1" applyAlignment="1">
      <alignment horizontal="center" vertical="top"/>
    </xf>
    <xf numFmtId="2" fontId="6" fillId="11" borderId="51" xfId="0" applyNumberFormat="1" applyFont="1" applyFill="1" applyBorder="1" applyAlignment="1">
      <alignment horizontal="center" vertical="top"/>
    </xf>
    <xf numFmtId="2" fontId="6" fillId="11" borderId="18" xfId="0" applyNumberFormat="1" applyFont="1" applyFill="1" applyBorder="1" applyAlignment="1">
      <alignment horizontal="center" vertical="top"/>
    </xf>
    <xf numFmtId="2" fontId="6" fillId="18" borderId="54" xfId="0" applyNumberFormat="1" applyFont="1" applyFill="1" applyBorder="1" applyAlignment="1">
      <alignment horizontal="center" vertical="top"/>
    </xf>
    <xf numFmtId="2" fontId="6" fillId="18" borderId="77" xfId="0" applyNumberFormat="1" applyFont="1" applyFill="1" applyBorder="1" applyAlignment="1">
      <alignment horizontal="center" vertical="top"/>
    </xf>
    <xf numFmtId="2" fontId="6" fillId="11" borderId="8" xfId="0" applyNumberFormat="1" applyFont="1" applyFill="1" applyBorder="1" applyAlignment="1">
      <alignment horizontal="center" vertical="top"/>
    </xf>
    <xf numFmtId="2" fontId="6" fillId="18" borderId="5" xfId="0" applyNumberFormat="1" applyFont="1" applyFill="1" applyBorder="1" applyAlignment="1">
      <alignment horizontal="center" vertical="top"/>
    </xf>
    <xf numFmtId="2" fontId="6" fillId="18" borderId="52" xfId="0" applyNumberFormat="1" applyFont="1" applyFill="1" applyBorder="1" applyAlignment="1">
      <alignment horizontal="center" vertical="top"/>
    </xf>
    <xf numFmtId="2" fontId="6" fillId="18" borderId="55" xfId="0" applyNumberFormat="1" applyFont="1" applyFill="1" applyBorder="1" applyAlignment="1">
      <alignment horizontal="center" vertical="top"/>
    </xf>
    <xf numFmtId="2" fontId="6" fillId="18" borderId="68" xfId="0" applyNumberFormat="1" applyFont="1" applyFill="1" applyBorder="1" applyAlignment="1">
      <alignment horizontal="center" vertical="top"/>
    </xf>
    <xf numFmtId="2" fontId="6" fillId="18" borderId="51" xfId="0" applyNumberFormat="1" applyFont="1" applyFill="1" applyBorder="1" applyAlignment="1">
      <alignment horizontal="center" vertical="top"/>
    </xf>
    <xf numFmtId="2" fontId="5" fillId="16" borderId="39" xfId="0" applyNumberFormat="1" applyFont="1" applyFill="1" applyBorder="1" applyAlignment="1">
      <alignment horizontal="center" vertical="top"/>
    </xf>
    <xf numFmtId="2" fontId="5" fillId="16" borderId="12" xfId="0" applyNumberFormat="1" applyFont="1" applyFill="1" applyBorder="1" applyAlignment="1">
      <alignment horizontal="center" vertical="top"/>
    </xf>
    <xf numFmtId="2" fontId="6" fillId="19" borderId="17" xfId="0" applyNumberFormat="1" applyFont="1" applyFill="1" applyBorder="1" applyAlignment="1">
      <alignment horizontal="center" vertical="top"/>
    </xf>
    <xf numFmtId="2" fontId="6" fillId="20" borderId="5" xfId="0" applyNumberFormat="1" applyFont="1" applyFill="1" applyBorder="1" applyAlignment="1">
      <alignment horizontal="center" vertical="top"/>
    </xf>
    <xf numFmtId="2" fontId="6" fillId="19" borderId="62" xfId="0" applyNumberFormat="1" applyFont="1" applyFill="1" applyBorder="1" applyAlignment="1">
      <alignment horizontal="center" vertical="top"/>
    </xf>
    <xf numFmtId="2" fontId="6" fillId="20" borderId="51" xfId="0" applyNumberFormat="1" applyFont="1" applyFill="1" applyBorder="1" applyAlignment="1">
      <alignment horizontal="center" vertical="top"/>
    </xf>
    <xf numFmtId="2" fontId="6" fillId="20" borderId="18" xfId="0" applyNumberFormat="1" applyFont="1" applyFill="1" applyBorder="1" applyAlignment="1">
      <alignment horizontal="center" vertical="top"/>
    </xf>
    <xf numFmtId="2" fontId="5" fillId="19" borderId="21" xfId="0" applyNumberFormat="1" applyFont="1" applyFill="1" applyBorder="1" applyAlignment="1">
      <alignment horizontal="center" vertical="top"/>
    </xf>
    <xf numFmtId="2" fontId="5" fillId="19" borderId="12" xfId="0" applyNumberFormat="1" applyFont="1" applyFill="1" applyBorder="1" applyAlignment="1">
      <alignment horizontal="center" vertical="top"/>
    </xf>
    <xf numFmtId="2" fontId="5" fillId="19" borderId="13" xfId="0" applyNumberFormat="1" applyFont="1" applyFill="1" applyBorder="1" applyAlignment="1">
      <alignment horizontal="center" vertical="top"/>
    </xf>
    <xf numFmtId="2" fontId="5" fillId="19" borderId="5" xfId="0" applyNumberFormat="1" applyFont="1" applyFill="1" applyBorder="1" applyAlignment="1">
      <alignment horizontal="center" vertical="top"/>
    </xf>
    <xf numFmtId="2" fontId="5" fillId="19" borderId="62" xfId="0" applyNumberFormat="1" applyFont="1" applyFill="1" applyBorder="1" applyAlignment="1">
      <alignment horizontal="center" vertical="top"/>
    </xf>
    <xf numFmtId="2" fontId="5" fillId="19" borderId="51" xfId="0" applyNumberFormat="1" applyFont="1" applyFill="1" applyBorder="1" applyAlignment="1">
      <alignment horizontal="center" vertical="top"/>
    </xf>
    <xf numFmtId="164" fontId="6" fillId="11" borderId="5" xfId="0" applyNumberFormat="1" applyFont="1" applyFill="1" applyBorder="1" applyAlignment="1">
      <alignment horizontal="center" vertical="top"/>
    </xf>
    <xf numFmtId="164" fontId="6" fillId="11" borderId="51" xfId="0" applyNumberFormat="1" applyFont="1" applyFill="1" applyBorder="1" applyAlignment="1">
      <alignment horizontal="center" vertical="top"/>
    </xf>
    <xf numFmtId="164" fontId="6" fillId="11" borderId="18" xfId="0" applyNumberFormat="1" applyFont="1" applyFill="1" applyBorder="1" applyAlignment="1">
      <alignment horizontal="center" vertical="top"/>
    </xf>
    <xf numFmtId="0" fontId="4" fillId="0" borderId="0" xfId="7" applyFont="1" applyAlignment="1">
      <alignment vertical="top"/>
    </xf>
    <xf numFmtId="0" fontId="2" fillId="0" borderId="0" xfId="7" applyFont="1" applyAlignment="1">
      <alignment vertical="top"/>
    </xf>
    <xf numFmtId="0" fontId="10" fillId="0" borderId="0" xfId="7" applyFont="1" applyAlignment="1">
      <alignment vertical="top" wrapText="1"/>
    </xf>
    <xf numFmtId="0" fontId="4" fillId="0" borderId="0" xfId="0" applyFont="1" applyAlignment="1">
      <alignment vertical="top"/>
    </xf>
    <xf numFmtId="0" fontId="2" fillId="18" borderId="43" xfId="0" applyFont="1" applyFill="1" applyBorder="1" applyAlignment="1">
      <alignment vertical="top"/>
    </xf>
    <xf numFmtId="0" fontId="2" fillId="18" borderId="45" xfId="0" applyFont="1" applyFill="1" applyBorder="1" applyAlignment="1">
      <alignment vertical="top"/>
    </xf>
    <xf numFmtId="2" fontId="5" fillId="18" borderId="49" xfId="0" applyNumberFormat="1" applyFont="1" applyFill="1" applyBorder="1" applyAlignment="1">
      <alignment horizontal="center" vertical="top"/>
    </xf>
    <xf numFmtId="2" fontId="6" fillId="18" borderId="49" xfId="0" applyNumberFormat="1" applyFont="1" applyFill="1" applyBorder="1" applyAlignment="1">
      <alignment horizontal="center" vertical="top"/>
    </xf>
    <xf numFmtId="49" fontId="26" fillId="2" borderId="32" xfId="0" applyNumberFormat="1" applyFont="1" applyFill="1" applyBorder="1" applyAlignment="1">
      <alignment horizontal="center" vertical="top"/>
    </xf>
    <xf numFmtId="49" fontId="26" fillId="2" borderId="3" xfId="0" applyNumberFormat="1" applyFont="1" applyFill="1" applyBorder="1" applyAlignment="1">
      <alignment horizontal="center" vertical="top" wrapText="1"/>
    </xf>
    <xf numFmtId="49" fontId="26" fillId="2" borderId="44" xfId="0" applyNumberFormat="1" applyFont="1" applyFill="1" applyBorder="1" applyAlignment="1">
      <alignment horizontal="center" vertical="top"/>
    </xf>
    <xf numFmtId="0" fontId="3" fillId="2" borderId="43" xfId="0" applyFont="1" applyFill="1" applyBorder="1" applyAlignment="1">
      <alignment horizontal="left" vertical="top"/>
    </xf>
    <xf numFmtId="0" fontId="29" fillId="0" borderId="75" xfId="0" applyFont="1" applyBorder="1" applyAlignment="1">
      <alignment vertical="top" wrapText="1"/>
    </xf>
    <xf numFmtId="0" fontId="2" fillId="11" borderId="49" xfId="0" applyFont="1" applyFill="1" applyBorder="1" applyAlignment="1">
      <alignment horizontal="left" vertical="top"/>
    </xf>
    <xf numFmtId="0" fontId="2" fillId="11" borderId="24" xfId="0" applyFont="1" applyFill="1" applyBorder="1" applyAlignment="1">
      <alignment horizontal="left" vertical="top"/>
    </xf>
    <xf numFmtId="0" fontId="6" fillId="0" borderId="32" xfId="0" applyFont="1" applyBorder="1" applyAlignment="1">
      <alignment vertical="top" wrapText="1"/>
    </xf>
    <xf numFmtId="0" fontId="6" fillId="0" borderId="49" xfId="0" applyNumberFormat="1" applyFont="1" applyFill="1" applyBorder="1" applyAlignment="1">
      <alignment horizontal="center" vertical="top"/>
    </xf>
    <xf numFmtId="0" fontId="6" fillId="0" borderId="23" xfId="0" applyNumberFormat="1" applyFont="1" applyFill="1" applyBorder="1" applyAlignment="1">
      <alignment horizontal="center" vertical="top"/>
    </xf>
    <xf numFmtId="164" fontId="2" fillId="0" borderId="0" xfId="0" applyNumberFormat="1" applyFont="1" applyAlignment="1">
      <alignment vertical="top"/>
    </xf>
    <xf numFmtId="2" fontId="5" fillId="11" borderId="32" xfId="0" applyNumberFormat="1" applyFont="1" applyFill="1" applyBorder="1" applyAlignment="1">
      <alignment horizontal="center" vertical="top"/>
    </xf>
    <xf numFmtId="2" fontId="6" fillId="11" borderId="61" xfId="0" applyNumberFormat="1" applyFont="1" applyFill="1" applyBorder="1" applyAlignment="1">
      <alignment horizontal="center" vertical="top"/>
    </xf>
    <xf numFmtId="2" fontId="5" fillId="13" borderId="49" xfId="0" applyNumberFormat="1" applyFont="1" applyFill="1" applyBorder="1" applyAlignment="1">
      <alignment horizontal="center" vertical="top"/>
    </xf>
    <xf numFmtId="164" fontId="6" fillId="18" borderId="42" xfId="0" applyNumberFormat="1" applyFont="1" applyFill="1" applyBorder="1" applyAlignment="1">
      <alignment horizontal="center" vertical="top"/>
    </xf>
    <xf numFmtId="0" fontId="27" fillId="12" borderId="8" xfId="0" applyFont="1" applyFill="1" applyBorder="1" applyAlignment="1">
      <alignment horizontal="center" vertical="top"/>
    </xf>
    <xf numFmtId="2" fontId="5" fillId="12" borderId="10" xfId="0" applyNumberFormat="1" applyFont="1" applyFill="1" applyBorder="1" applyAlignment="1">
      <alignment horizontal="center" vertical="top"/>
    </xf>
    <xf numFmtId="2" fontId="5" fillId="19" borderId="10" xfId="0" applyNumberFormat="1" applyFont="1" applyFill="1" applyBorder="1" applyAlignment="1">
      <alignment horizontal="center" vertical="top"/>
    </xf>
    <xf numFmtId="9" fontId="6" fillId="0" borderId="19" xfId="0" applyNumberFormat="1" applyFont="1" applyBorder="1" applyAlignment="1">
      <alignment horizontal="center" vertical="top"/>
    </xf>
    <xf numFmtId="9" fontId="6" fillId="0" borderId="20" xfId="0" applyNumberFormat="1" applyFont="1" applyBorder="1" applyAlignment="1">
      <alignment horizontal="center" vertical="top"/>
    </xf>
    <xf numFmtId="9" fontId="6" fillId="0" borderId="31" xfId="0" applyNumberFormat="1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75" xfId="0" applyFont="1" applyBorder="1" applyAlignment="1">
      <alignment horizontal="center" vertical="top"/>
    </xf>
    <xf numFmtId="9" fontId="6" fillId="0" borderId="47" xfId="0" applyNumberFormat="1" applyFont="1" applyBorder="1" applyAlignment="1">
      <alignment horizontal="center" vertical="top"/>
    </xf>
    <xf numFmtId="9" fontId="6" fillId="0" borderId="27" xfId="0" applyNumberFormat="1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2" fontId="6" fillId="0" borderId="19" xfId="0" applyNumberFormat="1" applyFont="1" applyBorder="1" applyAlignment="1">
      <alignment horizontal="center" vertical="top"/>
    </xf>
    <xf numFmtId="0" fontId="2" fillId="18" borderId="23" xfId="0" applyFont="1" applyFill="1" applyBorder="1" applyAlignment="1">
      <alignment vertical="top"/>
    </xf>
    <xf numFmtId="0" fontId="2" fillId="18" borderId="24" xfId="0" applyFont="1" applyFill="1" applyBorder="1" applyAlignment="1">
      <alignment vertical="top"/>
    </xf>
    <xf numFmtId="2" fontId="5" fillId="17" borderId="73" xfId="0" applyNumberFormat="1" applyFont="1" applyFill="1" applyBorder="1" applyAlignment="1">
      <alignment horizontal="center" vertical="top"/>
    </xf>
    <xf numFmtId="164" fontId="6" fillId="0" borderId="39" xfId="0" applyNumberFormat="1" applyFont="1" applyBorder="1" applyAlignment="1">
      <alignment horizontal="center" vertical="top"/>
    </xf>
    <xf numFmtId="49" fontId="5" fillId="8" borderId="32" xfId="0" applyNumberFormat="1" applyFont="1" applyFill="1" applyBorder="1" applyAlignment="1">
      <alignment horizontal="center" vertical="top"/>
    </xf>
    <xf numFmtId="9" fontId="6" fillId="0" borderId="44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42" xfId="0" applyFont="1" applyBorder="1" applyAlignment="1">
      <alignment horizontal="center" vertical="top"/>
    </xf>
    <xf numFmtId="0" fontId="4" fillId="0" borderId="0" xfId="0" applyFont="1"/>
    <xf numFmtId="0" fontId="2" fillId="0" borderId="42" xfId="0" applyFont="1" applyBorder="1" applyAlignment="1">
      <alignment horizontal="center" vertical="top"/>
    </xf>
    <xf numFmtId="0" fontId="2" fillId="0" borderId="4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49" fontId="5" fillId="3" borderId="19" xfId="0" applyNumberFormat="1" applyFont="1" applyFill="1" applyBorder="1" applyAlignment="1">
      <alignment horizontal="center" vertical="top"/>
    </xf>
    <xf numFmtId="0" fontId="6" fillId="0" borderId="52" xfId="0" applyFont="1" applyBorder="1" applyAlignment="1">
      <alignment horizontal="left" vertical="top" wrapText="1"/>
    </xf>
    <xf numFmtId="0" fontId="6" fillId="0" borderId="54" xfId="0" applyFont="1" applyBorder="1" applyAlignment="1">
      <alignment horizontal="left" vertical="top" wrapText="1"/>
    </xf>
    <xf numFmtId="0" fontId="6" fillId="0" borderId="54" xfId="0" applyFont="1" applyBorder="1" applyAlignment="1">
      <alignment vertical="top" wrapText="1"/>
    </xf>
    <xf numFmtId="49" fontId="20" fillId="0" borderId="0" xfId="0" applyNumberFormat="1" applyFont="1" applyAlignment="1">
      <alignment horizontal="center" vertical="top" wrapText="1"/>
    </xf>
    <xf numFmtId="49" fontId="5" fillId="3" borderId="23" xfId="0" applyNumberFormat="1" applyFont="1" applyFill="1" applyBorder="1" applyAlignment="1">
      <alignment horizontal="left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3" borderId="30" xfId="0" applyNumberFormat="1" applyFont="1" applyFill="1" applyBorder="1" applyAlignment="1">
      <alignment horizontal="center" vertical="top"/>
    </xf>
    <xf numFmtId="0" fontId="6" fillId="0" borderId="44" xfId="0" applyFont="1" applyBorder="1" applyAlignment="1">
      <alignment horizontal="left" vertical="top" wrapText="1"/>
    </xf>
    <xf numFmtId="49" fontId="5" fillId="11" borderId="23" xfId="0" applyNumberFormat="1" applyFont="1" applyFill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2" fontId="5" fillId="7" borderId="34" xfId="0" applyNumberFormat="1" applyFont="1" applyFill="1" applyBorder="1" applyAlignment="1">
      <alignment horizontal="center" vertical="top"/>
    </xf>
    <xf numFmtId="2" fontId="5" fillId="7" borderId="66" xfId="0" applyNumberFormat="1" applyFont="1" applyFill="1" applyBorder="1" applyAlignment="1">
      <alignment horizontal="center" vertical="top"/>
    </xf>
    <xf numFmtId="2" fontId="5" fillId="7" borderId="50" xfId="0" applyNumberFormat="1" applyFont="1" applyFill="1" applyBorder="1" applyAlignment="1">
      <alignment horizontal="center" vertical="top"/>
    </xf>
    <xf numFmtId="0" fontId="2" fillId="7" borderId="67" xfId="0" applyFont="1" applyFill="1" applyBorder="1" applyAlignment="1">
      <alignment vertical="top"/>
    </xf>
    <xf numFmtId="0" fontId="2" fillId="7" borderId="75" xfId="0" applyFont="1" applyFill="1" applyBorder="1" applyAlignment="1">
      <alignment vertical="top"/>
    </xf>
    <xf numFmtId="49" fontId="5" fillId="7" borderId="43" xfId="0" applyNumberFormat="1" applyFont="1" applyFill="1" applyBorder="1" applyAlignment="1">
      <alignment horizontal="right" vertical="top"/>
    </xf>
    <xf numFmtId="49" fontId="5" fillId="18" borderId="43" xfId="0" applyNumberFormat="1" applyFont="1" applyFill="1" applyBorder="1" applyAlignment="1">
      <alignment horizontal="right" vertical="top"/>
    </xf>
    <xf numFmtId="2" fontId="6" fillId="18" borderId="23" xfId="0" applyNumberFormat="1" applyFont="1" applyFill="1" applyBorder="1" applyAlignment="1">
      <alignment horizontal="center" vertical="top"/>
    </xf>
    <xf numFmtId="49" fontId="5" fillId="8" borderId="65" xfId="0" applyNumberFormat="1" applyFont="1" applyFill="1" applyBorder="1" applyAlignment="1">
      <alignment horizontal="center" vertical="top"/>
    </xf>
    <xf numFmtId="49" fontId="5" fillId="8" borderId="41" xfId="0" applyNumberFormat="1" applyFont="1" applyFill="1" applyBorder="1" applyAlignment="1">
      <alignment horizontal="center" vertical="top"/>
    </xf>
    <xf numFmtId="49" fontId="26" fillId="2" borderId="32" xfId="0" applyNumberFormat="1" applyFont="1" applyFill="1" applyBorder="1" applyAlignment="1">
      <alignment horizontal="center" vertical="top" wrapText="1"/>
    </xf>
    <xf numFmtId="49" fontId="26" fillId="2" borderId="66" xfId="0" applyNumberFormat="1" applyFont="1" applyFill="1" applyBorder="1" applyAlignment="1">
      <alignment horizontal="center" vertical="top"/>
    </xf>
    <xf numFmtId="49" fontId="26" fillId="2" borderId="59" xfId="0" applyNumberFormat="1" applyFont="1" applyFill="1" applyBorder="1" applyAlignment="1">
      <alignment horizontal="center" vertical="top"/>
    </xf>
    <xf numFmtId="164" fontId="24" fillId="0" borderId="0" xfId="0" applyNumberFormat="1" applyFont="1" applyAlignment="1">
      <alignment vertical="top"/>
    </xf>
    <xf numFmtId="49" fontId="20" fillId="0" borderId="0" xfId="0" applyNumberFormat="1" applyFont="1" applyAlignment="1">
      <alignment vertical="top" wrapText="1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6" fillId="11" borderId="49" xfId="0" applyFont="1" applyFill="1" applyBorder="1" applyAlignment="1">
      <alignment wrapText="1"/>
    </xf>
    <xf numFmtId="0" fontId="4" fillId="0" borderId="23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2" fontId="6" fillId="0" borderId="76" xfId="0" applyNumberFormat="1" applyFont="1" applyBorder="1" applyAlignment="1">
      <alignment horizontal="center" vertical="top"/>
    </xf>
    <xf numFmtId="2" fontId="6" fillId="0" borderId="25" xfId="0" applyNumberFormat="1" applyFont="1" applyBorder="1" applyAlignment="1">
      <alignment horizontal="center" vertical="top"/>
    </xf>
    <xf numFmtId="2" fontId="6" fillId="0" borderId="46" xfId="0" applyNumberFormat="1" applyFont="1" applyBorder="1" applyAlignment="1">
      <alignment horizontal="center" vertical="top"/>
    </xf>
    <xf numFmtId="2" fontId="6" fillId="0" borderId="37" xfId="0" applyNumberFormat="1" applyFont="1" applyBorder="1" applyAlignment="1">
      <alignment horizontal="center" vertical="top"/>
    </xf>
    <xf numFmtId="2" fontId="6" fillId="0" borderId="38" xfId="0" applyNumberFormat="1" applyFont="1" applyBorder="1" applyAlignment="1">
      <alignment horizontal="center" vertical="top"/>
    </xf>
    <xf numFmtId="2" fontId="6" fillId="0" borderId="64" xfId="0" applyNumberFormat="1" applyFont="1" applyBorder="1" applyAlignment="1">
      <alignment horizontal="center" vertical="top"/>
    </xf>
    <xf numFmtId="2" fontId="6" fillId="4" borderId="51" xfId="0" applyNumberFormat="1" applyFont="1" applyFill="1" applyBorder="1" applyAlignment="1">
      <alignment horizontal="center" vertical="top"/>
    </xf>
    <xf numFmtId="2" fontId="6" fillId="0" borderId="69" xfId="0" applyNumberFormat="1" applyFont="1" applyBorder="1" applyAlignment="1">
      <alignment horizontal="center" vertical="top"/>
    </xf>
    <xf numFmtId="2" fontId="5" fillId="0" borderId="76" xfId="0" applyNumberFormat="1" applyFont="1" applyBorder="1" applyAlignment="1">
      <alignment horizontal="center" vertical="top"/>
    </xf>
    <xf numFmtId="2" fontId="5" fillId="0" borderId="37" xfId="0" applyNumberFormat="1" applyFont="1" applyBorder="1" applyAlignment="1">
      <alignment horizontal="center" vertical="top"/>
    </xf>
    <xf numFmtId="0" fontId="6" fillId="0" borderId="0" xfId="0" applyFont="1" applyBorder="1" applyAlignment="1">
      <alignment wrapText="1"/>
    </xf>
    <xf numFmtId="2" fontId="5" fillId="0" borderId="78" xfId="0" applyNumberFormat="1" applyFont="1" applyBorder="1" applyAlignment="1">
      <alignment horizontal="center" vertical="top"/>
    </xf>
    <xf numFmtId="2" fontId="6" fillId="0" borderId="28" xfId="0" applyNumberFormat="1" applyFont="1" applyBorder="1" applyAlignment="1">
      <alignment horizontal="center" vertical="top"/>
    </xf>
    <xf numFmtId="2" fontId="5" fillId="5" borderId="63" xfId="0" applyNumberFormat="1" applyFont="1" applyFill="1" applyBorder="1" applyAlignment="1">
      <alignment horizontal="center" vertical="top"/>
    </xf>
    <xf numFmtId="2" fontId="5" fillId="5" borderId="29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vertical="top" wrapText="1"/>
    </xf>
    <xf numFmtId="0" fontId="39" fillId="0" borderId="46" xfId="0" applyFont="1" applyBorder="1" applyAlignment="1">
      <alignment horizontal="center" vertical="top"/>
    </xf>
    <xf numFmtId="49" fontId="5" fillId="8" borderId="7" xfId="0" applyNumberFormat="1" applyFont="1" applyFill="1" applyBorder="1" applyAlignment="1">
      <alignment horizontal="center" vertical="top"/>
    </xf>
    <xf numFmtId="0" fontId="15" fillId="0" borderId="59" xfId="0" applyFont="1" applyBorder="1" applyAlignment="1">
      <alignment horizontal="left" vertical="top" wrapText="1"/>
    </xf>
    <xf numFmtId="49" fontId="5" fillId="7" borderId="23" xfId="0" applyNumberFormat="1" applyFont="1" applyFill="1" applyBorder="1" applyAlignment="1">
      <alignment horizontal="right" vertical="top"/>
    </xf>
    <xf numFmtId="164" fontId="23" fillId="0" borderId="76" xfId="0" applyNumberFormat="1" applyFont="1" applyBorder="1" applyAlignment="1">
      <alignment horizontal="center" vertical="top"/>
    </xf>
    <xf numFmtId="164" fontId="23" fillId="0" borderId="78" xfId="0" applyNumberFormat="1" applyFont="1" applyBorder="1" applyAlignment="1">
      <alignment horizontal="center" vertical="top"/>
    </xf>
    <xf numFmtId="164" fontId="23" fillId="0" borderId="28" xfId="0" applyNumberFormat="1" applyFont="1" applyBorder="1" applyAlignment="1">
      <alignment horizontal="center" vertical="top"/>
    </xf>
    <xf numFmtId="2" fontId="6" fillId="23" borderId="39" xfId="0" applyNumberFormat="1" applyFont="1" applyFill="1" applyBorder="1" applyAlignment="1">
      <alignment horizontal="center" vertical="top"/>
    </xf>
    <xf numFmtId="2" fontId="2" fillId="0" borderId="0" xfId="0" applyNumberFormat="1" applyFont="1" applyAlignment="1">
      <alignment vertical="top"/>
    </xf>
    <xf numFmtId="2" fontId="5" fillId="8" borderId="33" xfId="0" applyNumberFormat="1" applyFont="1" applyFill="1" applyBorder="1" applyAlignment="1">
      <alignment horizontal="center" vertical="top"/>
    </xf>
    <xf numFmtId="2" fontId="5" fillId="8" borderId="49" xfId="0" applyNumberFormat="1" applyFont="1" applyFill="1" applyBorder="1" applyAlignment="1">
      <alignment horizontal="center" vertical="top"/>
    </xf>
    <xf numFmtId="2" fontId="5" fillId="8" borderId="23" xfId="0" applyNumberFormat="1" applyFont="1" applyFill="1" applyBorder="1" applyAlignment="1">
      <alignment horizontal="center" vertical="top"/>
    </xf>
    <xf numFmtId="2" fontId="5" fillId="7" borderId="67" xfId="0" applyNumberFormat="1" applyFont="1" applyFill="1" applyBorder="1" applyAlignment="1">
      <alignment horizontal="center" vertical="top"/>
    </xf>
    <xf numFmtId="164" fontId="6" fillId="18" borderId="43" xfId="0" applyNumberFormat="1" applyFont="1" applyFill="1" applyBorder="1" applyAlignment="1">
      <alignment horizontal="center" vertical="top"/>
    </xf>
    <xf numFmtId="2" fontId="5" fillId="13" borderId="23" xfId="0" applyNumberFormat="1" applyFont="1" applyFill="1" applyBorder="1" applyAlignment="1">
      <alignment horizontal="center" vertical="top"/>
    </xf>
    <xf numFmtId="2" fontId="5" fillId="7" borderId="75" xfId="0" applyNumberFormat="1" applyFont="1" applyFill="1" applyBorder="1" applyAlignment="1">
      <alignment horizontal="center" vertical="top"/>
    </xf>
    <xf numFmtId="164" fontId="6" fillId="0" borderId="7" xfId="0" applyNumberFormat="1" applyFont="1" applyBorder="1" applyAlignment="1">
      <alignment horizontal="center" vertical="top"/>
    </xf>
    <xf numFmtId="2" fontId="5" fillId="8" borderId="32" xfId="0" applyNumberFormat="1" applyFont="1" applyFill="1" applyBorder="1" applyAlignment="1">
      <alignment horizontal="center" vertical="top"/>
    </xf>
    <xf numFmtId="2" fontId="6" fillId="18" borderId="32" xfId="0" applyNumberFormat="1" applyFont="1" applyFill="1" applyBorder="1" applyAlignment="1">
      <alignment horizontal="center" vertical="top"/>
    </xf>
    <xf numFmtId="164" fontId="6" fillId="18" borderId="44" xfId="0" applyNumberFormat="1" applyFont="1" applyFill="1" applyBorder="1" applyAlignment="1">
      <alignment horizontal="center" vertical="top"/>
    </xf>
    <xf numFmtId="2" fontId="5" fillId="13" borderId="32" xfId="0" applyNumberFormat="1" applyFont="1" applyFill="1" applyBorder="1" applyAlignment="1">
      <alignment horizontal="center" vertical="top"/>
    </xf>
    <xf numFmtId="164" fontId="6" fillId="11" borderId="46" xfId="0" applyNumberFormat="1" applyFont="1" applyFill="1" applyBorder="1" applyAlignment="1">
      <alignment horizontal="center" vertical="top"/>
    </xf>
    <xf numFmtId="164" fontId="6" fillId="11" borderId="69" xfId="0" applyNumberFormat="1" applyFont="1" applyFill="1" applyBorder="1" applyAlignment="1">
      <alignment horizontal="center" vertical="top"/>
    </xf>
    <xf numFmtId="164" fontId="6" fillId="11" borderId="47" xfId="0" applyNumberFormat="1" applyFont="1" applyFill="1" applyBorder="1" applyAlignment="1">
      <alignment horizontal="center" vertical="top"/>
    </xf>
    <xf numFmtId="0" fontId="6" fillId="0" borderId="68" xfId="0" applyFont="1" applyBorder="1" applyAlignment="1">
      <alignment horizontal="center" vertical="top"/>
    </xf>
    <xf numFmtId="0" fontId="6" fillId="0" borderId="59" xfId="0" applyFont="1" applyBorder="1" applyAlignment="1">
      <alignment horizontal="center" vertical="top"/>
    </xf>
    <xf numFmtId="2" fontId="6" fillId="0" borderId="7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center" vertical="top"/>
    </xf>
    <xf numFmtId="2" fontId="6" fillId="4" borderId="18" xfId="0" applyNumberFormat="1" applyFont="1" applyFill="1" applyBorder="1" applyAlignment="1">
      <alignment horizontal="center" vertical="top"/>
    </xf>
    <xf numFmtId="164" fontId="5" fillId="11" borderId="32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2" fontId="6" fillId="0" borderId="52" xfId="0" applyNumberFormat="1" applyFont="1" applyBorder="1" applyAlignment="1">
      <alignment horizontal="center" vertical="top"/>
    </xf>
    <xf numFmtId="2" fontId="6" fillId="0" borderId="5" xfId="0" applyNumberFormat="1" applyFont="1" applyBorder="1" applyAlignment="1">
      <alignment horizontal="center" vertical="top"/>
    </xf>
    <xf numFmtId="2" fontId="6" fillId="0" borderId="68" xfId="0" applyNumberFormat="1" applyFont="1" applyBorder="1" applyAlignment="1">
      <alignment horizontal="center" vertical="top"/>
    </xf>
    <xf numFmtId="0" fontId="23" fillId="0" borderId="44" xfId="0" applyFont="1" applyBorder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49" fontId="2" fillId="0" borderId="18" xfId="0" applyNumberFormat="1" applyFont="1" applyBorder="1" applyAlignment="1">
      <alignment horizontal="center" vertical="top"/>
    </xf>
    <xf numFmtId="0" fontId="6" fillId="0" borderId="5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49" fontId="5" fillId="18" borderId="23" xfId="0" applyNumberFormat="1" applyFont="1" applyFill="1" applyBorder="1" applyAlignment="1">
      <alignment horizontal="right" vertical="top"/>
    </xf>
    <xf numFmtId="49" fontId="5" fillId="8" borderId="19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49" fontId="5" fillId="8" borderId="30" xfId="0" applyNumberFormat="1" applyFont="1" applyFill="1" applyBorder="1" applyAlignment="1">
      <alignment horizontal="center" vertical="top"/>
    </xf>
    <xf numFmtId="49" fontId="5" fillId="8" borderId="28" xfId="0" applyNumberFormat="1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left" vertical="top"/>
    </xf>
    <xf numFmtId="0" fontId="3" fillId="2" borderId="24" xfId="0" applyFont="1" applyFill="1" applyBorder="1" applyAlignment="1">
      <alignment horizontal="left" vertical="top"/>
    </xf>
    <xf numFmtId="0" fontId="15" fillId="0" borderId="0" xfId="0" applyFont="1"/>
    <xf numFmtId="0" fontId="4" fillId="0" borderId="52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 wrapText="1"/>
    </xf>
    <xf numFmtId="49" fontId="5" fillId="0" borderId="26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35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2" fillId="0" borderId="50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49" fontId="5" fillId="0" borderId="25" xfId="0" applyNumberFormat="1" applyFont="1" applyBorder="1" applyAlignment="1">
      <alignment horizontal="center" vertical="top"/>
    </xf>
    <xf numFmtId="49" fontId="5" fillId="0" borderId="63" xfId="0" applyNumberFormat="1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27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6" fillId="0" borderId="31" xfId="0" applyFont="1" applyBorder="1" applyAlignment="1">
      <alignment horizontal="center" vertical="top"/>
    </xf>
    <xf numFmtId="49" fontId="5" fillId="0" borderId="65" xfId="0" applyNumberFormat="1" applyFont="1" applyBorder="1" applyAlignment="1">
      <alignment horizontal="center" vertical="top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6" fillId="0" borderId="23" xfId="0" applyFont="1" applyBorder="1" applyAlignment="1">
      <alignment horizontal="left" vertical="top" wrapText="1"/>
    </xf>
    <xf numFmtId="49" fontId="2" fillId="0" borderId="67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6" fillId="0" borderId="55" xfId="0" applyFont="1" applyBorder="1" applyAlignment="1">
      <alignment horizontal="center" vertical="top"/>
    </xf>
    <xf numFmtId="0" fontId="15" fillId="0" borderId="43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1" fontId="6" fillId="0" borderId="19" xfId="0" applyNumberFormat="1" applyFont="1" applyBorder="1" applyAlignment="1">
      <alignment horizontal="center" vertical="top"/>
    </xf>
    <xf numFmtId="1" fontId="6" fillId="0" borderId="30" xfId="0" applyNumberFormat="1" applyFont="1" applyBorder="1" applyAlignment="1">
      <alignment horizontal="center" vertical="top"/>
    </xf>
    <xf numFmtId="0" fontId="5" fillId="0" borderId="46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/>
    </xf>
    <xf numFmtId="0" fontId="6" fillId="0" borderId="66" xfId="0" applyFont="1" applyBorder="1" applyAlignment="1">
      <alignment horizontal="center" vertical="top"/>
    </xf>
    <xf numFmtId="0" fontId="2" fillId="0" borderId="35" xfId="0" applyFont="1" applyBorder="1" applyAlignment="1">
      <alignment vertical="top"/>
    </xf>
    <xf numFmtId="0" fontId="5" fillId="0" borderId="51" xfId="0" applyFont="1" applyBorder="1" applyAlignment="1">
      <alignment horizontal="center" vertical="top"/>
    </xf>
    <xf numFmtId="2" fontId="6" fillId="0" borderId="54" xfId="0" applyNumberFormat="1" applyFont="1" applyBorder="1" applyAlignment="1">
      <alignment horizontal="center" vertical="top"/>
    </xf>
    <xf numFmtId="0" fontId="10" fillId="0" borderId="51" xfId="0" applyFont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9" fontId="6" fillId="0" borderId="59" xfId="0" applyNumberFormat="1" applyFont="1" applyBorder="1" applyAlignment="1">
      <alignment horizontal="center" vertical="top"/>
    </xf>
    <xf numFmtId="0" fontId="5" fillId="0" borderId="55" xfId="0" applyFont="1" applyBorder="1" applyAlignment="1">
      <alignment horizontal="center" vertical="top"/>
    </xf>
    <xf numFmtId="0" fontId="10" fillId="0" borderId="59" xfId="0" applyFont="1" applyBorder="1" applyAlignment="1">
      <alignment horizontal="left" vertical="top"/>
    </xf>
    <xf numFmtId="0" fontId="5" fillId="0" borderId="47" xfId="0" applyFont="1" applyBorder="1" applyAlignment="1">
      <alignment horizontal="center" vertical="top"/>
    </xf>
    <xf numFmtId="2" fontId="6" fillId="0" borderId="59" xfId="0" applyNumberFormat="1" applyFont="1" applyBorder="1" applyAlignment="1">
      <alignment horizontal="center" vertical="top"/>
    </xf>
    <xf numFmtId="0" fontId="10" fillId="0" borderId="44" xfId="0" applyFont="1" applyBorder="1" applyAlignment="1">
      <alignment horizontal="left" vertical="top"/>
    </xf>
    <xf numFmtId="0" fontId="2" fillId="0" borderId="40" xfId="0" applyFont="1" applyBorder="1" applyAlignment="1">
      <alignment vertical="top"/>
    </xf>
    <xf numFmtId="2" fontId="6" fillId="0" borderId="16" xfId="0" applyNumberFormat="1" applyFont="1" applyBorder="1" applyAlignment="1">
      <alignment horizontal="center" vertical="top"/>
    </xf>
    <xf numFmtId="2" fontId="6" fillId="0" borderId="56" xfId="0" applyNumberFormat="1" applyFont="1" applyBorder="1" applyAlignment="1">
      <alignment horizontal="center" vertical="top"/>
    </xf>
    <xf numFmtId="0" fontId="4" fillId="0" borderId="51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top"/>
    </xf>
    <xf numFmtId="0" fontId="4" fillId="0" borderId="59" xfId="0" applyFont="1" applyBorder="1" applyAlignment="1">
      <alignment horizontal="left" vertical="top"/>
    </xf>
    <xf numFmtId="2" fontId="6" fillId="0" borderId="20" xfId="0" applyNumberFormat="1" applyFont="1" applyBorder="1" applyAlignment="1">
      <alignment horizontal="center" vertical="top"/>
    </xf>
    <xf numFmtId="2" fontId="6" fillId="18" borderId="0" xfId="0" applyNumberFormat="1" applyFont="1" applyFill="1" applyAlignment="1">
      <alignment horizontal="center" vertical="top"/>
    </xf>
    <xf numFmtId="0" fontId="4" fillId="0" borderId="44" xfId="0" applyFont="1" applyBorder="1" applyAlignment="1">
      <alignment horizontal="left" vertical="top"/>
    </xf>
    <xf numFmtId="0" fontId="4" fillId="0" borderId="52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top"/>
    </xf>
    <xf numFmtId="0" fontId="6" fillId="0" borderId="66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6" fillId="0" borderId="59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left" vertical="top"/>
    </xf>
    <xf numFmtId="0" fontId="25" fillId="0" borderId="42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top" wrapText="1"/>
    </xf>
    <xf numFmtId="0" fontId="6" fillId="0" borderId="40" xfId="0" applyFont="1" applyBorder="1" applyAlignment="1">
      <alignment horizontal="center" vertical="top" wrapText="1"/>
    </xf>
    <xf numFmtId="2" fontId="23" fillId="0" borderId="76" xfId="0" applyNumberFormat="1" applyFont="1" applyBorder="1" applyAlignment="1">
      <alignment horizontal="center" vertical="top"/>
    </xf>
    <xf numFmtId="0" fontId="4" fillId="0" borderId="42" xfId="0" applyFont="1" applyBorder="1" applyAlignment="1">
      <alignment vertical="top" wrapText="1"/>
    </xf>
    <xf numFmtId="9" fontId="6" fillId="0" borderId="39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47" xfId="0" applyFont="1" applyBorder="1" applyAlignment="1">
      <alignment horizontal="center" vertical="top"/>
    </xf>
    <xf numFmtId="0" fontId="4" fillId="0" borderId="18" xfId="0" applyFont="1" applyBorder="1" applyAlignment="1">
      <alignment horizontal="left" vertical="top"/>
    </xf>
    <xf numFmtId="0" fontId="10" fillId="0" borderId="42" xfId="0" applyFont="1" applyBorder="1" applyAlignment="1">
      <alignment horizontal="left" vertical="top" wrapText="1"/>
    </xf>
    <xf numFmtId="9" fontId="6" fillId="0" borderId="6" xfId="0" applyNumberFormat="1" applyFont="1" applyBorder="1" applyAlignment="1">
      <alignment horizontal="center" vertical="top"/>
    </xf>
    <xf numFmtId="0" fontId="4" fillId="0" borderId="54" xfId="0" applyFont="1" applyBorder="1" applyAlignment="1">
      <alignment horizontal="left" vertical="top"/>
    </xf>
    <xf numFmtId="0" fontId="4" fillId="0" borderId="4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9" fontId="6" fillId="0" borderId="15" xfId="0" applyNumberFormat="1" applyFont="1" applyBorder="1" applyAlignment="1">
      <alignment horizontal="center" vertical="top"/>
    </xf>
    <xf numFmtId="9" fontId="6" fillId="0" borderId="14" xfId="0" applyNumberFormat="1" applyFont="1" applyBorder="1" applyAlignment="1">
      <alignment horizontal="center" vertical="top"/>
    </xf>
    <xf numFmtId="9" fontId="6" fillId="0" borderId="46" xfId="0" applyNumberFormat="1" applyFont="1" applyBorder="1" applyAlignment="1">
      <alignment horizontal="center" vertical="top"/>
    </xf>
    <xf numFmtId="0" fontId="4" fillId="0" borderId="55" xfId="0" applyFont="1" applyBorder="1" applyAlignment="1">
      <alignment horizontal="left" vertical="top" wrapText="1"/>
    </xf>
    <xf numFmtId="9" fontId="6" fillId="0" borderId="71" xfId="0" applyNumberFormat="1" applyFont="1" applyBorder="1" applyAlignment="1">
      <alignment horizontal="center" vertical="top"/>
    </xf>
    <xf numFmtId="9" fontId="6" fillId="0" borderId="36" xfId="0" applyNumberFormat="1" applyFont="1" applyBorder="1" applyAlignment="1">
      <alignment horizontal="center" vertical="top"/>
    </xf>
    <xf numFmtId="9" fontId="6" fillId="0" borderId="64" xfId="0" applyNumberFormat="1" applyFont="1" applyBorder="1" applyAlignment="1">
      <alignment horizontal="center" vertical="top"/>
    </xf>
    <xf numFmtId="9" fontId="6" fillId="0" borderId="61" xfId="0" applyNumberFormat="1" applyFont="1" applyBorder="1" applyAlignment="1">
      <alignment horizontal="center" vertical="top"/>
    </xf>
    <xf numFmtId="9" fontId="6" fillId="0" borderId="57" xfId="0" applyNumberFormat="1" applyFont="1" applyBorder="1" applyAlignment="1">
      <alignment horizontal="center" vertical="top"/>
    </xf>
    <xf numFmtId="9" fontId="6" fillId="0" borderId="69" xfId="0" applyNumberFormat="1" applyFont="1" applyBorder="1" applyAlignment="1">
      <alignment horizontal="center" vertical="top"/>
    </xf>
    <xf numFmtId="0" fontId="4" fillId="0" borderId="42" xfId="0" applyFont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0" fontId="5" fillId="0" borderId="80" xfId="0" applyFont="1" applyBorder="1" applyAlignment="1">
      <alignment horizontal="center" vertical="top"/>
    </xf>
    <xf numFmtId="2" fontId="6" fillId="0" borderId="73" xfId="0" applyNumberFormat="1" applyFont="1" applyBorder="1" applyAlignment="1">
      <alignment horizontal="center" vertical="top"/>
    </xf>
    <xf numFmtId="0" fontId="6" fillId="0" borderId="42" xfId="0" applyFont="1" applyBorder="1" applyAlignment="1">
      <alignment horizontal="left" vertical="top"/>
    </xf>
    <xf numFmtId="0" fontId="4" fillId="0" borderId="62" xfId="0" applyFont="1" applyBorder="1" applyAlignment="1">
      <alignment horizontal="left" vertical="top"/>
    </xf>
    <xf numFmtId="0" fontId="6" fillId="0" borderId="80" xfId="0" applyFont="1" applyBorder="1" applyAlignment="1">
      <alignment horizontal="center" vertical="top"/>
    </xf>
    <xf numFmtId="2" fontId="6" fillId="0" borderId="9" xfId="0" applyNumberFormat="1" applyFont="1" applyBorder="1" applyAlignment="1">
      <alignment horizontal="center" vertical="top"/>
    </xf>
    <xf numFmtId="2" fontId="6" fillId="0" borderId="79" xfId="0" applyNumberFormat="1" applyFont="1" applyBorder="1" applyAlignment="1">
      <alignment horizontal="center" vertical="top"/>
    </xf>
    <xf numFmtId="2" fontId="6" fillId="0" borderId="11" xfId="0" applyNumberFormat="1" applyFont="1" applyBorder="1" applyAlignment="1">
      <alignment horizontal="center" vertical="top"/>
    </xf>
    <xf numFmtId="0" fontId="6" fillId="0" borderId="43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4" fillId="0" borderId="68" xfId="0" applyFont="1" applyBorder="1" applyAlignment="1">
      <alignment horizontal="left" vertical="top"/>
    </xf>
    <xf numFmtId="0" fontId="6" fillId="0" borderId="35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9" fontId="6" fillId="0" borderId="7" xfId="0" applyNumberFormat="1" applyFont="1" applyBorder="1" applyAlignment="1">
      <alignment horizontal="center" vertical="top"/>
    </xf>
    <xf numFmtId="9" fontId="6" fillId="0" borderId="40" xfId="0" applyNumberFormat="1" applyFont="1" applyBorder="1" applyAlignment="1">
      <alignment horizontal="center" vertical="top"/>
    </xf>
    <xf numFmtId="2" fontId="23" fillId="0" borderId="57" xfId="0" applyNumberFormat="1" applyFont="1" applyBorder="1" applyAlignment="1">
      <alignment horizontal="center" vertical="top"/>
    </xf>
    <xf numFmtId="2" fontId="23" fillId="0" borderId="9" xfId="0" applyNumberFormat="1" applyFont="1" applyBorder="1" applyAlignment="1">
      <alignment horizontal="center" vertical="top"/>
    </xf>
    <xf numFmtId="0" fontId="4" fillId="0" borderId="66" xfId="0" applyFont="1" applyBorder="1" applyAlignment="1">
      <alignment horizontal="left" vertical="top"/>
    </xf>
    <xf numFmtId="2" fontId="23" fillId="0" borderId="78" xfId="0" applyNumberFormat="1" applyFont="1" applyBorder="1" applyAlignment="1">
      <alignment horizontal="center" vertical="top"/>
    </xf>
    <xf numFmtId="0" fontId="7" fillId="0" borderId="59" xfId="0" applyFont="1" applyBorder="1" applyAlignment="1">
      <alignment horizontal="left" vertical="top"/>
    </xf>
    <xf numFmtId="2" fontId="6" fillId="0" borderId="6" xfId="0" applyNumberFormat="1" applyFont="1" applyBorder="1" applyAlignment="1">
      <alignment horizontal="center" vertical="top"/>
    </xf>
    <xf numFmtId="2" fontId="5" fillId="0" borderId="19" xfId="0" applyNumberFormat="1" applyFont="1" applyBorder="1" applyAlignment="1">
      <alignment horizontal="center" vertical="top"/>
    </xf>
    <xf numFmtId="2" fontId="5" fillId="0" borderId="28" xfId="0" applyNumberFormat="1" applyFont="1" applyBorder="1" applyAlignment="1">
      <alignment horizontal="center" vertical="top"/>
    </xf>
    <xf numFmtId="2" fontId="5" fillId="0" borderId="20" xfId="0" applyNumberFormat="1" applyFont="1" applyBorder="1" applyAlignment="1">
      <alignment horizontal="center" vertical="top"/>
    </xf>
    <xf numFmtId="2" fontId="6" fillId="10" borderId="0" xfId="0" applyNumberFormat="1" applyFont="1" applyFill="1" applyAlignment="1">
      <alignment horizontal="center" vertical="top"/>
    </xf>
    <xf numFmtId="2" fontId="6" fillId="0" borderId="18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3" fillId="0" borderId="66" xfId="0" applyFont="1" applyBorder="1" applyAlignment="1">
      <alignment horizontal="left" vertical="top"/>
    </xf>
    <xf numFmtId="0" fontId="10" fillId="0" borderId="52" xfId="0" applyFont="1" applyBorder="1" applyAlignment="1">
      <alignment horizontal="left" vertical="top"/>
    </xf>
    <xf numFmtId="0" fontId="10" fillId="0" borderId="54" xfId="0" applyFont="1" applyBorder="1" applyAlignment="1">
      <alignment horizontal="left" vertical="top"/>
    </xf>
    <xf numFmtId="0" fontId="10" fillId="0" borderId="43" xfId="0" applyFont="1" applyBorder="1" applyAlignment="1">
      <alignment horizontal="left" vertical="top"/>
    </xf>
    <xf numFmtId="49" fontId="5" fillId="0" borderId="27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0" fontId="30" fillId="0" borderId="0" xfId="0" applyFont="1" applyAlignment="1">
      <alignment vertical="top"/>
    </xf>
    <xf numFmtId="49" fontId="5" fillId="0" borderId="17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5" fillId="0" borderId="77" xfId="0" applyNumberFormat="1" applyFont="1" applyBorder="1" applyAlignment="1">
      <alignment horizontal="center" vertical="top"/>
    </xf>
    <xf numFmtId="49" fontId="5" fillId="0" borderId="72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9" fontId="6" fillId="0" borderId="0" xfId="0" applyNumberFormat="1" applyFont="1" applyAlignment="1">
      <alignment horizontal="center" vertical="top"/>
    </xf>
    <xf numFmtId="0" fontId="6" fillId="0" borderId="52" xfId="0" applyFont="1" applyBorder="1" applyAlignment="1">
      <alignment horizontal="left" vertical="top"/>
    </xf>
    <xf numFmtId="0" fontId="6" fillId="0" borderId="54" xfId="0" applyFont="1" applyBorder="1" applyAlignment="1">
      <alignment horizontal="left" vertical="top"/>
    </xf>
    <xf numFmtId="9" fontId="6" fillId="0" borderId="16" xfId="0" applyNumberFormat="1" applyFont="1" applyBorder="1" applyAlignment="1">
      <alignment horizontal="center" vertical="top"/>
    </xf>
    <xf numFmtId="9" fontId="6" fillId="0" borderId="74" xfId="0" applyNumberFormat="1" applyFont="1" applyBorder="1" applyAlignment="1">
      <alignment horizontal="center" vertical="top"/>
    </xf>
    <xf numFmtId="9" fontId="6" fillId="0" borderId="56" xfId="0" applyNumberFormat="1" applyFont="1" applyBorder="1" applyAlignment="1">
      <alignment horizontal="center" vertical="top"/>
    </xf>
    <xf numFmtId="2" fontId="5" fillId="0" borderId="57" xfId="0" applyNumberFormat="1" applyFont="1" applyBorder="1" applyAlignment="1">
      <alignment horizontal="center" vertical="top"/>
    </xf>
    <xf numFmtId="2" fontId="5" fillId="0" borderId="56" xfId="0" applyNumberFormat="1" applyFont="1" applyBorder="1" applyAlignment="1">
      <alignment horizontal="center" vertical="top"/>
    </xf>
    <xf numFmtId="49" fontId="5" fillId="0" borderId="67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18" fillId="0" borderId="47" xfId="0" applyFont="1" applyBorder="1" applyAlignment="1">
      <alignment horizontal="center" vertical="top"/>
    </xf>
    <xf numFmtId="0" fontId="2" fillId="0" borderId="54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2" fontId="6" fillId="19" borderId="0" xfId="0" applyNumberFormat="1" applyFont="1" applyFill="1" applyAlignment="1">
      <alignment horizontal="center" vertical="top"/>
    </xf>
    <xf numFmtId="0" fontId="2" fillId="0" borderId="67" xfId="0" applyFont="1" applyBorder="1" applyAlignment="1">
      <alignment vertical="top"/>
    </xf>
    <xf numFmtId="9" fontId="6" fillId="0" borderId="34" xfId="0" applyNumberFormat="1" applyFont="1" applyBorder="1" applyAlignment="1">
      <alignment horizontal="center" vertical="top"/>
    </xf>
    <xf numFmtId="9" fontId="6" fillId="0" borderId="26" xfId="0" applyNumberFormat="1" applyFont="1" applyBorder="1" applyAlignment="1">
      <alignment horizontal="center" vertical="top"/>
    </xf>
    <xf numFmtId="0" fontId="15" fillId="0" borderId="51" xfId="0" applyFont="1" applyBorder="1" applyAlignment="1">
      <alignment horizontal="center" vertical="top"/>
    </xf>
    <xf numFmtId="0" fontId="4" fillId="0" borderId="77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0" fontId="4" fillId="0" borderId="65" xfId="0" applyFont="1" applyBorder="1" applyAlignment="1">
      <alignment horizontal="left" vertical="top"/>
    </xf>
    <xf numFmtId="0" fontId="4" fillId="0" borderId="53" xfId="0" applyFont="1" applyBorder="1" applyAlignment="1">
      <alignment horizontal="left" vertical="top"/>
    </xf>
    <xf numFmtId="0" fontId="4" fillId="0" borderId="73" xfId="0" applyFont="1" applyBorder="1" applyAlignment="1">
      <alignment horizontal="left" vertical="top"/>
    </xf>
    <xf numFmtId="49" fontId="10" fillId="0" borderId="0" xfId="0" applyNumberFormat="1" applyFont="1" applyAlignment="1">
      <alignment horizontal="right" vertical="top"/>
    </xf>
    <xf numFmtId="0" fontId="27" fillId="0" borderId="0" xfId="0" applyFont="1" applyAlignment="1">
      <alignment vertical="top"/>
    </xf>
    <xf numFmtId="165" fontId="27" fillId="0" borderId="0" xfId="0" applyNumberFormat="1" applyFont="1" applyAlignment="1">
      <alignment vertical="top"/>
    </xf>
    <xf numFmtId="2" fontId="27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2" fontId="18" fillId="0" borderId="0" xfId="0" applyNumberFormat="1" applyFont="1" applyAlignment="1">
      <alignment vertical="top"/>
    </xf>
    <xf numFmtId="164" fontId="27" fillId="0" borderId="0" xfId="0" applyNumberFormat="1" applyFont="1" applyAlignment="1">
      <alignment vertical="top"/>
    </xf>
    <xf numFmtId="0" fontId="7" fillId="0" borderId="0" xfId="0" applyFont="1"/>
    <xf numFmtId="49" fontId="3" fillId="0" borderId="0" xfId="0" applyNumberFormat="1" applyFont="1" applyAlignment="1">
      <alignment horizontal="right" vertical="top"/>
    </xf>
    <xf numFmtId="0" fontId="38" fillId="0" borderId="0" xfId="0" applyFont="1" applyAlignment="1">
      <alignment vertical="top"/>
    </xf>
    <xf numFmtId="2" fontId="46" fillId="0" borderId="0" xfId="0" applyNumberFormat="1" applyFont="1" applyAlignment="1">
      <alignment vertical="top"/>
    </xf>
    <xf numFmtId="2" fontId="46" fillId="0" borderId="0" xfId="0" applyNumberFormat="1" applyFont="1" applyAlignment="1">
      <alignment vertical="top" wrapText="1"/>
    </xf>
    <xf numFmtId="0" fontId="39" fillId="0" borderId="51" xfId="0" applyFont="1" applyBorder="1" applyAlignment="1">
      <alignment horizontal="center" vertical="top"/>
    </xf>
    <xf numFmtId="2" fontId="39" fillId="0" borderId="61" xfId="0" applyNumberFormat="1" applyFont="1" applyBorder="1" applyAlignment="1">
      <alignment horizontal="center" vertical="top"/>
    </xf>
    <xf numFmtId="2" fontId="39" fillId="0" borderId="57" xfId="0" applyNumberFormat="1" applyFont="1" applyBorder="1" applyAlignment="1">
      <alignment horizontal="center" vertical="top"/>
    </xf>
    <xf numFmtId="2" fontId="39" fillId="0" borderId="78" xfId="0" applyNumberFormat="1" applyFont="1" applyBorder="1" applyAlignment="1">
      <alignment horizontal="center" vertical="top"/>
    </xf>
    <xf numFmtId="2" fontId="33" fillId="5" borderId="1" xfId="0" applyNumberFormat="1" applyFont="1" applyFill="1" applyBorder="1" applyAlignment="1">
      <alignment horizontal="center" vertical="top"/>
    </xf>
    <xf numFmtId="164" fontId="33" fillId="6" borderId="49" xfId="0" applyNumberFormat="1" applyFont="1" applyFill="1" applyBorder="1" applyAlignment="1">
      <alignment horizontal="center" vertical="top"/>
    </xf>
    <xf numFmtId="2" fontId="39" fillId="0" borderId="56" xfId="0" applyNumberFormat="1" applyFont="1" applyBorder="1" applyAlignment="1">
      <alignment horizontal="center" vertical="top"/>
    </xf>
    <xf numFmtId="2" fontId="39" fillId="0" borderId="20" xfId="0" applyNumberFormat="1" applyFont="1" applyBorder="1" applyAlignment="1">
      <alignment horizontal="center" vertical="top"/>
    </xf>
    <xf numFmtId="164" fontId="18" fillId="0" borderId="0" xfId="0" applyNumberFormat="1" applyFont="1" applyAlignment="1">
      <alignment vertical="top"/>
    </xf>
    <xf numFmtId="2" fontId="33" fillId="13" borderId="49" xfId="0" applyNumberFormat="1" applyFont="1" applyFill="1" applyBorder="1" applyAlignment="1">
      <alignment horizontal="center" vertical="top"/>
    </xf>
    <xf numFmtId="0" fontId="0" fillId="0" borderId="0" xfId="0"/>
    <xf numFmtId="0" fontId="0" fillId="0" borderId="0" xfId="0"/>
    <xf numFmtId="0" fontId="6" fillId="0" borderId="34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27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9" fontId="6" fillId="0" borderId="43" xfId="0" applyNumberFormat="1" applyFont="1" applyBorder="1" applyAlignment="1">
      <alignment horizontal="center" vertical="top"/>
    </xf>
    <xf numFmtId="2" fontId="6" fillId="11" borderId="39" xfId="0" applyNumberFormat="1" applyFont="1" applyFill="1" applyBorder="1" applyAlignment="1">
      <alignment horizontal="center" vertical="top"/>
    </xf>
    <xf numFmtId="164" fontId="5" fillId="11" borderId="41" xfId="0" applyNumberFormat="1" applyFont="1" applyFill="1" applyBorder="1" applyAlignment="1">
      <alignment horizontal="center" vertical="top"/>
    </xf>
    <xf numFmtId="164" fontId="5" fillId="11" borderId="43" xfId="0" applyNumberFormat="1" applyFont="1" applyFill="1" applyBorder="1" applyAlignment="1">
      <alignment horizontal="center" vertical="top"/>
    </xf>
    <xf numFmtId="164" fontId="5" fillId="11" borderId="44" xfId="0" applyNumberFormat="1" applyFont="1" applyFill="1" applyBorder="1" applyAlignment="1">
      <alignment horizontal="center" vertical="top"/>
    </xf>
    <xf numFmtId="164" fontId="5" fillId="11" borderId="49" xfId="0" applyNumberFormat="1" applyFont="1" applyFill="1" applyBorder="1" applyAlignment="1">
      <alignment horizontal="center" vertical="top"/>
    </xf>
    <xf numFmtId="0" fontId="2" fillId="11" borderId="49" xfId="0" applyFont="1" applyFill="1" applyBorder="1" applyAlignment="1">
      <alignment horizontal="center" vertical="top"/>
    </xf>
    <xf numFmtId="9" fontId="6" fillId="0" borderId="5" xfId="0" applyNumberFormat="1" applyFont="1" applyBorder="1" applyAlignment="1">
      <alignment horizontal="center" vertical="top"/>
    </xf>
    <xf numFmtId="9" fontId="6" fillId="0" borderId="17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2" fontId="6" fillId="18" borderId="0" xfId="0" applyNumberFormat="1" applyFont="1" applyFill="1" applyBorder="1" applyAlignment="1">
      <alignment horizontal="center" vertical="top"/>
    </xf>
    <xf numFmtId="0" fontId="4" fillId="0" borderId="0" xfId="7" applyFont="1" applyAlignment="1">
      <alignment horizontal="center" vertical="top"/>
    </xf>
    <xf numFmtId="49" fontId="5" fillId="8" borderId="19" xfId="0" applyNumberFormat="1" applyFont="1" applyFill="1" applyBorder="1" applyAlignment="1">
      <alignment horizontal="center" vertical="top"/>
    </xf>
    <xf numFmtId="0" fontId="0" fillId="0" borderId="0" xfId="0"/>
    <xf numFmtId="0" fontId="23" fillId="0" borderId="1" xfId="7" applyFont="1" applyBorder="1" applyAlignment="1">
      <alignment horizontal="center" vertical="center" textRotation="90" wrapText="1"/>
    </xf>
    <xf numFmtId="0" fontId="10" fillId="0" borderId="1" xfId="7" applyFont="1" applyBorder="1" applyAlignment="1">
      <alignment horizontal="center" vertical="center" textRotation="90" wrapText="1"/>
    </xf>
    <xf numFmtId="1" fontId="10" fillId="0" borderId="2" xfId="7" applyNumberFormat="1" applyFont="1" applyBorder="1" applyAlignment="1">
      <alignment horizontal="center" vertical="center" textRotation="90" wrapText="1"/>
    </xf>
    <xf numFmtId="49" fontId="11" fillId="7" borderId="3" xfId="7" applyNumberFormat="1" applyFont="1" applyFill="1" applyBorder="1" applyAlignment="1">
      <alignment horizontal="center" vertical="top" wrapText="1"/>
    </xf>
    <xf numFmtId="0" fontId="11" fillId="0" borderId="22" xfId="7" applyFont="1" applyBorder="1" applyAlignment="1">
      <alignment horizontal="left" vertical="top"/>
    </xf>
    <xf numFmtId="0" fontId="11" fillId="0" borderId="32" xfId="7" applyFont="1" applyBorder="1" applyAlignment="1">
      <alignment horizontal="left" vertical="top"/>
    </xf>
    <xf numFmtId="0" fontId="11" fillId="0" borderId="23" xfId="7" applyFont="1" applyBorder="1" applyAlignment="1">
      <alignment horizontal="left" vertical="top"/>
    </xf>
    <xf numFmtId="0" fontId="10" fillId="0" borderId="49" xfId="7" applyFont="1" applyBorder="1" applyAlignment="1">
      <alignment horizontal="left" vertical="top" wrapText="1"/>
    </xf>
    <xf numFmtId="0" fontId="23" fillId="0" borderId="32" xfId="7" applyFont="1" applyBorder="1" applyAlignment="1">
      <alignment horizontal="center" vertical="center"/>
    </xf>
    <xf numFmtId="0" fontId="23" fillId="0" borderId="23" xfId="7" applyFont="1" applyBorder="1" applyAlignment="1">
      <alignment horizontal="center" vertical="center"/>
    </xf>
    <xf numFmtId="0" fontId="23" fillId="0" borderId="24" xfId="7" applyFont="1" applyBorder="1" applyAlignment="1">
      <alignment horizontal="center" vertical="center"/>
    </xf>
    <xf numFmtId="49" fontId="11" fillId="7" borderId="3" xfId="7" applyNumberFormat="1" applyFont="1" applyFill="1" applyBorder="1" applyAlignment="1">
      <alignment horizontal="center" vertical="top"/>
    </xf>
    <xf numFmtId="49" fontId="11" fillId="8" borderId="22" xfId="7" applyNumberFormat="1" applyFont="1" applyFill="1" applyBorder="1" applyAlignment="1">
      <alignment horizontal="center" vertical="top"/>
    </xf>
    <xf numFmtId="0" fontId="11" fillId="0" borderId="35" xfId="7" applyFont="1" applyBorder="1" applyAlignment="1">
      <alignment horizontal="left" vertical="top" wrapText="1"/>
    </xf>
    <xf numFmtId="0" fontId="11" fillId="0" borderId="67" xfId="7" applyFont="1" applyBorder="1" applyAlignment="1">
      <alignment horizontal="left" vertical="top" wrapText="1"/>
    </xf>
    <xf numFmtId="0" fontId="19" fillId="0" borderId="32" xfId="7" applyFont="1" applyBorder="1" applyAlignment="1">
      <alignment horizontal="center" vertical="center" wrapText="1"/>
    </xf>
    <xf numFmtId="0" fontId="19" fillId="0" borderId="23" xfId="7" applyFont="1" applyBorder="1" applyAlignment="1">
      <alignment horizontal="center" vertical="center" wrapText="1"/>
    </xf>
    <xf numFmtId="0" fontId="19" fillId="0" borderId="24" xfId="7" applyFont="1" applyBorder="1" applyAlignment="1">
      <alignment horizontal="center" vertical="center" wrapText="1"/>
    </xf>
    <xf numFmtId="49" fontId="11" fillId="7" borderId="34" xfId="7" applyNumberFormat="1" applyFont="1" applyFill="1" applyBorder="1" applyAlignment="1">
      <alignment horizontal="center" vertical="top"/>
    </xf>
    <xf numFmtId="49" fontId="11" fillId="8" borderId="35" xfId="7" applyNumberFormat="1" applyFont="1" applyFill="1" applyBorder="1" applyAlignment="1">
      <alignment horizontal="center" vertical="top"/>
    </xf>
    <xf numFmtId="49" fontId="11" fillId="0" borderId="66" xfId="7" applyNumberFormat="1" applyFont="1" applyBorder="1" applyAlignment="1">
      <alignment horizontal="center" vertical="top"/>
    </xf>
    <xf numFmtId="49" fontId="11" fillId="0" borderId="35" xfId="7" applyNumberFormat="1" applyFont="1" applyBorder="1" applyAlignment="1">
      <alignment horizontal="center" vertical="top"/>
    </xf>
    <xf numFmtId="164" fontId="10" fillId="0" borderId="5" xfId="7" applyNumberFormat="1" applyFont="1" applyBorder="1" applyAlignment="1">
      <alignment vertical="top"/>
    </xf>
    <xf numFmtId="49" fontId="11" fillId="0" borderId="7" xfId="7" applyNumberFormat="1" applyFont="1" applyBorder="1" applyAlignment="1">
      <alignment horizontal="center" vertical="top"/>
    </xf>
    <xf numFmtId="0" fontId="10" fillId="0" borderId="18" xfId="7" applyFont="1" applyBorder="1" applyAlignment="1">
      <alignment horizontal="center" vertical="top"/>
    </xf>
    <xf numFmtId="164" fontId="10" fillId="0" borderId="28" xfId="7" applyNumberFormat="1" applyFont="1" applyBorder="1" applyAlignment="1">
      <alignment vertical="top"/>
    </xf>
    <xf numFmtId="164" fontId="10" fillId="10" borderId="20" xfId="7" applyNumberFormat="1" applyFont="1" applyFill="1" applyBorder="1" applyAlignment="1">
      <alignment vertical="top"/>
    </xf>
    <xf numFmtId="164" fontId="10" fillId="10" borderId="18" xfId="7" applyNumberFormat="1" applyFont="1" applyFill="1" applyBorder="1" applyAlignment="1">
      <alignment vertical="top" wrapText="1"/>
    </xf>
    <xf numFmtId="0" fontId="10" fillId="0" borderId="55" xfId="7" applyFont="1" applyBorder="1" applyAlignment="1">
      <alignment horizontal="center" vertical="top"/>
    </xf>
    <xf numFmtId="164" fontId="10" fillId="10" borderId="59" xfId="7" applyNumberFormat="1" applyFont="1" applyFill="1" applyBorder="1" applyAlignment="1">
      <alignment vertical="top" wrapText="1"/>
    </xf>
    <xf numFmtId="0" fontId="10" fillId="10" borderId="54" xfId="7" applyFont="1" applyFill="1" applyBorder="1" applyAlignment="1">
      <alignment vertical="top" wrapText="1"/>
    </xf>
    <xf numFmtId="0" fontId="49" fillId="0" borderId="57" xfId="7" applyFont="1" applyBorder="1" applyAlignment="1">
      <alignment horizontal="center" vertical="top"/>
    </xf>
    <xf numFmtId="0" fontId="49" fillId="0" borderId="56" xfId="7" applyFont="1" applyBorder="1" applyAlignment="1">
      <alignment horizontal="center" vertical="top"/>
    </xf>
    <xf numFmtId="0" fontId="10" fillId="0" borderId="18" xfId="7" applyFont="1" applyBorder="1" applyAlignment="1">
      <alignment vertical="top"/>
    </xf>
    <xf numFmtId="164" fontId="10" fillId="0" borderId="59" xfId="7" applyNumberFormat="1" applyFont="1" applyBorder="1" applyAlignment="1">
      <alignment vertical="top"/>
    </xf>
    <xf numFmtId="164" fontId="10" fillId="0" borderId="18" xfId="7" applyNumberFormat="1" applyFont="1" applyBorder="1" applyAlignment="1">
      <alignment vertical="top"/>
    </xf>
    <xf numFmtId="2" fontId="19" fillId="0" borderId="57" xfId="7" applyNumberFormat="1" applyFont="1" applyBorder="1" applyAlignment="1">
      <alignment horizontal="center" vertical="top"/>
    </xf>
    <xf numFmtId="0" fontId="19" fillId="0" borderId="56" xfId="7" applyFont="1" applyBorder="1" applyAlignment="1">
      <alignment horizontal="center" vertical="top"/>
    </xf>
    <xf numFmtId="0" fontId="10" fillId="10" borderId="54" xfId="7" applyFont="1" applyFill="1" applyBorder="1" applyAlignment="1">
      <alignment horizontal="left" vertical="top" wrapText="1"/>
    </xf>
    <xf numFmtId="0" fontId="19" fillId="0" borderId="57" xfId="7" applyFont="1" applyBorder="1" applyAlignment="1">
      <alignment horizontal="center" vertical="top" wrapText="1"/>
    </xf>
    <xf numFmtId="1" fontId="19" fillId="0" borderId="56" xfId="7" applyNumberFormat="1" applyFont="1" applyBorder="1" applyAlignment="1">
      <alignment horizontal="center" vertical="top" wrapText="1"/>
    </xf>
    <xf numFmtId="0" fontId="10" fillId="0" borderId="42" xfId="7" applyFont="1" applyBorder="1" applyAlignment="1">
      <alignment vertical="top"/>
    </xf>
    <xf numFmtId="164" fontId="10" fillId="0" borderId="44" xfId="7" applyNumberFormat="1" applyFont="1" applyBorder="1" applyAlignment="1">
      <alignment vertical="top"/>
    </xf>
    <xf numFmtId="164" fontId="10" fillId="0" borderId="42" xfId="7" applyNumberFormat="1" applyFont="1" applyBorder="1" applyAlignment="1">
      <alignment vertical="top"/>
    </xf>
    <xf numFmtId="164" fontId="10" fillId="0" borderId="41" xfId="7" applyNumberFormat="1" applyFont="1" applyBorder="1" applyAlignment="1">
      <alignment vertical="top"/>
    </xf>
    <xf numFmtId="164" fontId="10" fillId="10" borderId="31" xfId="7" applyNumberFormat="1" applyFont="1" applyFill="1" applyBorder="1" applyAlignment="1">
      <alignment vertical="top"/>
    </xf>
    <xf numFmtId="164" fontId="10" fillId="10" borderId="42" xfId="7" applyNumberFormat="1" applyFont="1" applyFill="1" applyBorder="1" applyAlignment="1">
      <alignment vertical="top" wrapText="1"/>
    </xf>
    <xf numFmtId="164" fontId="10" fillId="10" borderId="44" xfId="7" applyNumberFormat="1" applyFont="1" applyFill="1" applyBorder="1" applyAlignment="1">
      <alignment vertical="top" wrapText="1"/>
    </xf>
    <xf numFmtId="0" fontId="10" fillId="10" borderId="68" xfId="7" applyFont="1" applyFill="1" applyBorder="1" applyAlignment="1">
      <alignment horizontal="left" vertical="top" wrapText="1"/>
    </xf>
    <xf numFmtId="1" fontId="45" fillId="0" borderId="36" xfId="7" applyNumberFormat="1" applyFont="1" applyBorder="1" applyAlignment="1">
      <alignment horizontal="center" vertical="top" wrapText="1"/>
    </xf>
    <xf numFmtId="1" fontId="45" fillId="0" borderId="74" xfId="7" applyNumberFormat="1" applyFont="1" applyBorder="1" applyAlignment="1">
      <alignment horizontal="center" vertical="top" wrapText="1"/>
    </xf>
    <xf numFmtId="49" fontId="11" fillId="0" borderId="40" xfId="7" applyNumberFormat="1" applyFont="1" applyBorder="1" applyAlignment="1">
      <alignment horizontal="center" vertical="top"/>
    </xf>
    <xf numFmtId="0" fontId="10" fillId="0" borderId="42" xfId="7" applyFont="1" applyBorder="1" applyAlignment="1">
      <alignment vertical="top" wrapText="1"/>
    </xf>
    <xf numFmtId="0" fontId="27" fillId="9" borderId="49" xfId="7" applyFont="1" applyFill="1" applyBorder="1" applyAlignment="1">
      <alignment horizontal="center" vertical="center"/>
    </xf>
    <xf numFmtId="164" fontId="11" fillId="9" borderId="23" xfId="7" applyNumberFormat="1" applyFont="1" applyFill="1" applyBorder="1" applyAlignment="1">
      <alignment horizontal="right" vertical="center"/>
    </xf>
    <xf numFmtId="164" fontId="11" fillId="9" borderId="49" xfId="7" applyNumberFormat="1" applyFont="1" applyFill="1" applyBorder="1" applyAlignment="1">
      <alignment horizontal="right" vertical="center"/>
    </xf>
    <xf numFmtId="0" fontId="10" fillId="10" borderId="39" xfId="7" applyFont="1" applyFill="1" applyBorder="1" applyAlignment="1">
      <alignment horizontal="center" vertical="top" wrapText="1"/>
    </xf>
    <xf numFmtId="0" fontId="19" fillId="0" borderId="30" xfId="7" applyFont="1" applyBorder="1" applyAlignment="1">
      <alignment horizontal="center" vertical="top" wrapText="1"/>
    </xf>
    <xf numFmtId="1" fontId="19" fillId="0" borderId="31" xfId="7" applyNumberFormat="1" applyFont="1" applyBorder="1" applyAlignment="1">
      <alignment horizontal="center" vertical="top" wrapText="1"/>
    </xf>
    <xf numFmtId="0" fontId="10" fillId="0" borderId="55" xfId="7" applyFont="1" applyBorder="1" applyAlignment="1">
      <alignment horizontal="center" vertical="center" wrapText="1"/>
    </xf>
    <xf numFmtId="164" fontId="10" fillId="0" borderId="7" xfId="7" applyNumberFormat="1" applyFont="1" applyBorder="1" applyAlignment="1">
      <alignment horizontal="right" vertical="center"/>
    </xf>
    <xf numFmtId="164" fontId="10" fillId="0" borderId="18" xfId="7" applyNumberFormat="1" applyFont="1" applyBorder="1" applyAlignment="1">
      <alignment horizontal="right" vertical="center" wrapText="1"/>
    </xf>
    <xf numFmtId="164" fontId="10" fillId="0" borderId="47" xfId="7" applyNumberFormat="1" applyFont="1" applyBorder="1" applyAlignment="1">
      <alignment horizontal="right" vertical="center"/>
    </xf>
    <xf numFmtId="0" fontId="10" fillId="0" borderId="51" xfId="7" applyFont="1" applyBorder="1" applyAlignment="1">
      <alignment vertical="top" wrapText="1"/>
    </xf>
    <xf numFmtId="0" fontId="10" fillId="0" borderId="18" xfId="7" applyFont="1" applyBorder="1" applyAlignment="1">
      <alignment horizontal="center" vertical="center" wrapText="1"/>
    </xf>
    <xf numFmtId="164" fontId="10" fillId="0" borderId="18" xfId="7" applyNumberFormat="1" applyFont="1" applyBorder="1" applyAlignment="1">
      <alignment horizontal="right" vertical="center"/>
    </xf>
    <xf numFmtId="0" fontId="10" fillId="0" borderId="78" xfId="7" applyFont="1" applyBorder="1" applyAlignment="1">
      <alignment vertical="center" wrapText="1"/>
    </xf>
    <xf numFmtId="0" fontId="19" fillId="0" borderId="9" xfId="7" applyFont="1" applyBorder="1" applyAlignment="1">
      <alignment horizontal="center" vertical="center" wrapText="1"/>
    </xf>
    <xf numFmtId="1" fontId="19" fillId="0" borderId="11" xfId="7" applyNumberFormat="1" applyFont="1" applyBorder="1" applyAlignment="1">
      <alignment horizontal="center" vertical="center" wrapText="1"/>
    </xf>
    <xf numFmtId="164" fontId="10" fillId="0" borderId="42" xfId="7" applyNumberFormat="1" applyFont="1" applyBorder="1" applyAlignment="1">
      <alignment horizontal="right" vertical="center" wrapText="1"/>
    </xf>
    <xf numFmtId="49" fontId="11" fillId="7" borderId="39" xfId="7" applyNumberFormat="1" applyFont="1" applyFill="1" applyBorder="1" applyAlignment="1">
      <alignment vertical="top"/>
    </xf>
    <xf numFmtId="49" fontId="11" fillId="8" borderId="40" xfId="7" applyNumberFormat="1" applyFont="1" applyFill="1" applyBorder="1" applyAlignment="1">
      <alignment vertical="top"/>
    </xf>
    <xf numFmtId="49" fontId="11" fillId="0" borderId="40" xfId="7" applyNumberFormat="1" applyFont="1" applyBorder="1" applyAlignment="1">
      <alignment vertical="top"/>
    </xf>
    <xf numFmtId="0" fontId="11" fillId="0" borderId="42" xfId="7" applyFont="1" applyBorder="1" applyAlignment="1">
      <alignment vertical="top" wrapText="1"/>
    </xf>
    <xf numFmtId="0" fontId="11" fillId="9" borderId="32" xfId="7" applyFont="1" applyFill="1" applyBorder="1" applyAlignment="1">
      <alignment horizontal="center" vertical="center"/>
    </xf>
    <xf numFmtId="164" fontId="11" fillId="9" borderId="22" xfId="7" applyNumberFormat="1" applyFont="1" applyFill="1" applyBorder="1" applyAlignment="1">
      <alignment horizontal="right" vertical="center"/>
    </xf>
    <xf numFmtId="0" fontId="10" fillId="0" borderId="29" xfId="7" applyFont="1" applyBorder="1" applyAlignment="1">
      <alignment vertical="top" wrapText="1"/>
    </xf>
    <xf numFmtId="0" fontId="10" fillId="0" borderId="1" xfId="7" applyFont="1" applyBorder="1" applyAlignment="1">
      <alignment vertical="top" wrapText="1"/>
    </xf>
    <xf numFmtId="1" fontId="10" fillId="0" borderId="2" xfId="7" applyNumberFormat="1" applyFont="1" applyBorder="1" applyAlignment="1">
      <alignment vertical="top" wrapText="1"/>
    </xf>
    <xf numFmtId="49" fontId="11" fillId="7" borderId="49" xfId="7" applyNumberFormat="1" applyFont="1" applyFill="1" applyBorder="1" applyAlignment="1">
      <alignment horizontal="center" vertical="top"/>
    </xf>
    <xf numFmtId="49" fontId="11" fillId="8" borderId="49" xfId="7" applyNumberFormat="1" applyFont="1" applyFill="1" applyBorder="1" applyAlignment="1">
      <alignment horizontal="center" vertical="top"/>
    </xf>
    <xf numFmtId="49" fontId="11" fillId="8" borderId="23" xfId="7" applyNumberFormat="1" applyFont="1" applyFill="1" applyBorder="1" applyAlignment="1">
      <alignment horizontal="center" vertical="top"/>
    </xf>
    <xf numFmtId="164" fontId="11" fillId="8" borderId="44" xfId="7" applyNumberFormat="1" applyFont="1" applyFill="1" applyBorder="1" applyAlignment="1">
      <alignment horizontal="right" vertical="center"/>
    </xf>
    <xf numFmtId="164" fontId="11" fillId="8" borderId="42" xfId="7" applyNumberFormat="1" applyFont="1" applyFill="1" applyBorder="1" applyAlignment="1">
      <alignment horizontal="right" vertical="center"/>
    </xf>
    <xf numFmtId="164" fontId="11" fillId="8" borderId="41" xfId="7" applyNumberFormat="1" applyFont="1" applyFill="1" applyBorder="1" applyAlignment="1">
      <alignment horizontal="right" vertical="center"/>
    </xf>
    <xf numFmtId="164" fontId="11" fillId="8" borderId="30" xfId="7" applyNumberFormat="1" applyFont="1" applyFill="1" applyBorder="1" applyAlignment="1">
      <alignment horizontal="right" vertical="center"/>
    </xf>
    <xf numFmtId="164" fontId="11" fillId="8" borderId="31" xfId="7" applyNumberFormat="1" applyFont="1" applyFill="1" applyBorder="1" applyAlignment="1">
      <alignment horizontal="right" vertical="center"/>
    </xf>
    <xf numFmtId="0" fontId="10" fillId="8" borderId="43" xfId="7" applyFont="1" applyFill="1" applyBorder="1" applyAlignment="1">
      <alignment vertical="top" wrapText="1"/>
    </xf>
    <xf numFmtId="0" fontId="10" fillId="8" borderId="43" xfId="7" applyFont="1" applyFill="1" applyBorder="1" applyAlignment="1">
      <alignment horizontal="center" vertical="top" wrapText="1"/>
    </xf>
    <xf numFmtId="1" fontId="10" fillId="8" borderId="45" xfId="7" applyNumberFormat="1" applyFont="1" applyFill="1" applyBorder="1" applyAlignment="1">
      <alignment horizontal="center" vertical="top" wrapText="1"/>
    </xf>
    <xf numFmtId="49" fontId="11" fillId="7" borderId="32" xfId="7" applyNumberFormat="1" applyFont="1" applyFill="1" applyBorder="1" applyAlignment="1">
      <alignment horizontal="center" vertical="top"/>
    </xf>
    <xf numFmtId="49" fontId="11" fillId="8" borderId="66" xfId="7" applyNumberFormat="1" applyFont="1" applyFill="1" applyBorder="1" applyAlignment="1">
      <alignment horizontal="center" vertical="top"/>
    </xf>
    <xf numFmtId="49" fontId="11" fillId="18" borderId="66" xfId="7" applyNumberFormat="1" applyFont="1" applyFill="1" applyBorder="1" applyAlignment="1">
      <alignment horizontal="center" vertical="top"/>
    </xf>
    <xf numFmtId="49" fontId="11" fillId="18" borderId="67" xfId="7" applyNumberFormat="1" applyFont="1" applyFill="1" applyBorder="1" applyAlignment="1">
      <alignment horizontal="center" vertical="top"/>
    </xf>
    <xf numFmtId="49" fontId="11" fillId="18" borderId="67" xfId="7" applyNumberFormat="1" applyFont="1" applyFill="1" applyBorder="1" applyAlignment="1">
      <alignment horizontal="left" vertical="top"/>
    </xf>
    <xf numFmtId="49" fontId="11" fillId="18" borderId="75" xfId="7" applyNumberFormat="1" applyFont="1" applyFill="1" applyBorder="1" applyAlignment="1">
      <alignment horizontal="left" vertical="top"/>
    </xf>
    <xf numFmtId="49" fontId="10" fillId="18" borderId="23" xfId="7" applyNumberFormat="1" applyFont="1" applyFill="1" applyBorder="1" applyAlignment="1">
      <alignment horizontal="left" vertical="top" wrapText="1"/>
    </xf>
    <xf numFmtId="49" fontId="19" fillId="18" borderId="22" xfId="7" applyNumberFormat="1" applyFont="1" applyFill="1" applyBorder="1" applyAlignment="1">
      <alignment horizontal="left" vertical="top"/>
    </xf>
    <xf numFmtId="49" fontId="19" fillId="18" borderId="60" xfId="7" applyNumberFormat="1" applyFont="1" applyFill="1" applyBorder="1" applyAlignment="1">
      <alignment horizontal="left" vertical="top"/>
    </xf>
    <xf numFmtId="49" fontId="11" fillId="18" borderId="44" xfId="7" applyNumberFormat="1" applyFont="1" applyFill="1" applyBorder="1" applyAlignment="1">
      <alignment horizontal="center" vertical="top"/>
    </xf>
    <xf numFmtId="49" fontId="11" fillId="18" borderId="43" xfId="7" applyNumberFormat="1" applyFont="1" applyFill="1" applyBorder="1" applyAlignment="1">
      <alignment horizontal="center" vertical="top"/>
    </xf>
    <xf numFmtId="49" fontId="11" fillId="18" borderId="43" xfId="7" applyNumberFormat="1" applyFont="1" applyFill="1" applyBorder="1" applyAlignment="1">
      <alignment horizontal="left" vertical="top"/>
    </xf>
    <xf numFmtId="49" fontId="11" fillId="18" borderId="45" xfId="7" applyNumberFormat="1" applyFont="1" applyFill="1" applyBorder="1" applyAlignment="1">
      <alignment horizontal="left" vertical="top"/>
    </xf>
    <xf numFmtId="49" fontId="10" fillId="18" borderId="3" xfId="7" applyNumberFormat="1" applyFont="1" applyFill="1" applyBorder="1" applyAlignment="1">
      <alignment horizontal="left" vertical="top"/>
    </xf>
    <xf numFmtId="49" fontId="19" fillId="18" borderId="4" xfId="7" applyNumberFormat="1" applyFont="1" applyFill="1" applyBorder="1" applyAlignment="1">
      <alignment horizontal="left" vertical="top"/>
    </xf>
    <xf numFmtId="49" fontId="11" fillId="0" borderId="26" xfId="7" applyNumberFormat="1" applyFont="1" applyBorder="1" applyAlignment="1">
      <alignment horizontal="center" vertical="top"/>
    </xf>
    <xf numFmtId="0" fontId="10" fillId="0" borderId="5" xfId="7" applyFont="1" applyBorder="1" applyAlignment="1">
      <alignment horizontal="center" vertical="center"/>
    </xf>
    <xf numFmtId="164" fontId="10" fillId="0" borderId="15" xfId="7" applyNumberFormat="1" applyFont="1" applyBorder="1" applyAlignment="1">
      <alignment horizontal="center" vertical="center"/>
    </xf>
    <xf numFmtId="164" fontId="10" fillId="0" borderId="76" xfId="7" applyNumberFormat="1" applyFont="1" applyBorder="1" applyAlignment="1">
      <alignment horizontal="center" vertical="center"/>
    </xf>
    <xf numFmtId="164" fontId="11" fillId="0" borderId="14" xfId="7" applyNumberFormat="1" applyFont="1" applyBorder="1" applyAlignment="1">
      <alignment horizontal="center" vertical="center"/>
    </xf>
    <xf numFmtId="164" fontId="10" fillId="0" borderId="25" xfId="7" applyNumberFormat="1" applyFont="1" applyBorder="1" applyAlignment="1">
      <alignment horizontal="center" vertical="center"/>
    </xf>
    <xf numFmtId="164" fontId="10" fillId="10" borderId="5" xfId="7" applyNumberFormat="1" applyFont="1" applyFill="1" applyBorder="1" applyAlignment="1">
      <alignment horizontal="center" vertical="center"/>
    </xf>
    <xf numFmtId="164" fontId="10" fillId="0" borderId="5" xfId="7" applyNumberFormat="1" applyFont="1" applyBorder="1" applyAlignment="1">
      <alignment horizontal="center" vertical="center"/>
    </xf>
    <xf numFmtId="49" fontId="11" fillId="0" borderId="19" xfId="7" applyNumberFormat="1" applyFont="1" applyBorder="1" applyAlignment="1">
      <alignment horizontal="center" vertical="top"/>
    </xf>
    <xf numFmtId="0" fontId="10" fillId="0" borderId="44" xfId="7" applyFont="1" applyBorder="1" applyAlignment="1">
      <alignment horizontal="center" vertical="center"/>
    </xf>
    <xf numFmtId="2" fontId="10" fillId="0" borderId="71" xfId="7" applyNumberFormat="1" applyFont="1" applyBorder="1" applyAlignment="1">
      <alignment horizontal="center" vertical="center"/>
    </xf>
    <xf numFmtId="2" fontId="10" fillId="0" borderId="28" xfId="7" applyNumberFormat="1" applyFont="1" applyBorder="1" applyAlignment="1">
      <alignment horizontal="center" vertical="center"/>
    </xf>
    <xf numFmtId="164" fontId="11" fillId="0" borderId="19" xfId="7" applyNumberFormat="1" applyFont="1" applyBorder="1" applyAlignment="1">
      <alignment horizontal="center" vertical="center"/>
    </xf>
    <xf numFmtId="164" fontId="10" fillId="0" borderId="7" xfId="7" applyNumberFormat="1" applyFont="1" applyBorder="1" applyAlignment="1">
      <alignment horizontal="center" vertical="center"/>
    </xf>
    <xf numFmtId="164" fontId="10" fillId="10" borderId="18" xfId="7" applyNumberFormat="1" applyFont="1" applyFill="1" applyBorder="1" applyAlignment="1">
      <alignment horizontal="center" vertical="center"/>
    </xf>
    <xf numFmtId="164" fontId="10" fillId="0" borderId="0" xfId="7" applyNumberFormat="1" applyFont="1" applyAlignment="1">
      <alignment horizontal="center" vertical="center"/>
    </xf>
    <xf numFmtId="49" fontId="11" fillId="0" borderId="30" xfId="7" applyNumberFormat="1" applyFont="1" applyBorder="1" applyAlignment="1">
      <alignment horizontal="center" vertical="top"/>
    </xf>
    <xf numFmtId="0" fontId="27" fillId="9" borderId="32" xfId="7" applyFont="1" applyFill="1" applyBorder="1" applyAlignment="1">
      <alignment horizontal="center" vertical="top"/>
    </xf>
    <xf numFmtId="164" fontId="11" fillId="9" borderId="3" xfId="7" applyNumberFormat="1" applyFont="1" applyFill="1" applyBorder="1" applyAlignment="1">
      <alignment horizontal="center" vertical="top"/>
    </xf>
    <xf numFmtId="164" fontId="10" fillId="0" borderId="71" xfId="7" applyNumberFormat="1" applyFont="1" applyBorder="1" applyAlignment="1">
      <alignment horizontal="center" vertical="center"/>
    </xf>
    <xf numFmtId="164" fontId="10" fillId="0" borderId="36" xfId="7" applyNumberFormat="1" applyFont="1" applyBorder="1" applyAlignment="1">
      <alignment horizontal="center" vertical="center"/>
    </xf>
    <xf numFmtId="164" fontId="11" fillId="0" borderId="36" xfId="7" applyNumberFormat="1" applyFont="1" applyBorder="1" applyAlignment="1">
      <alignment horizontal="center" vertical="center"/>
    </xf>
    <xf numFmtId="164" fontId="10" fillId="0" borderId="38" xfId="7" applyNumberFormat="1" applyFont="1" applyBorder="1" applyAlignment="1">
      <alignment horizontal="center" vertical="center"/>
    </xf>
    <xf numFmtId="164" fontId="10" fillId="0" borderId="68" xfId="7" applyNumberFormat="1" applyFont="1" applyBorder="1" applyAlignment="1">
      <alignment vertical="top"/>
    </xf>
    <xf numFmtId="164" fontId="10" fillId="0" borderId="55" xfId="7" applyNumberFormat="1" applyFont="1" applyBorder="1" applyAlignment="1">
      <alignment vertical="top"/>
    </xf>
    <xf numFmtId="0" fontId="10" fillId="0" borderId="5" xfId="7" applyFont="1" applyBorder="1" applyAlignment="1">
      <alignment horizontal="center" vertical="top"/>
    </xf>
    <xf numFmtId="164" fontId="11" fillId="0" borderId="57" xfId="7" applyNumberFormat="1" applyFont="1" applyBorder="1" applyAlignment="1">
      <alignment horizontal="center" vertical="center"/>
    </xf>
    <xf numFmtId="164" fontId="10" fillId="0" borderId="70" xfId="7" applyNumberFormat="1" applyFont="1" applyBorder="1" applyAlignment="1">
      <alignment horizontal="center" vertical="center"/>
    </xf>
    <xf numFmtId="164" fontId="10" fillId="0" borderId="54" xfId="7" applyNumberFormat="1" applyFont="1" applyBorder="1" applyAlignment="1">
      <alignment horizontal="center" vertical="center"/>
    </xf>
    <xf numFmtId="164" fontId="10" fillId="0" borderId="51" xfId="7" applyNumberFormat="1" applyFont="1" applyBorder="1" applyAlignment="1">
      <alignment horizontal="center" vertical="center"/>
    </xf>
    <xf numFmtId="0" fontId="10" fillId="0" borderId="51" xfId="7" applyFont="1" applyBorder="1" applyAlignment="1">
      <alignment horizontal="center" vertical="top"/>
    </xf>
    <xf numFmtId="2" fontId="10" fillId="0" borderId="71" xfId="7" applyNumberFormat="1" applyFont="1" applyBorder="1" applyAlignment="1">
      <alignment horizontal="center" vertical="top" wrapText="1"/>
    </xf>
    <xf numFmtId="2" fontId="10" fillId="0" borderId="57" xfId="7" applyNumberFormat="1" applyFont="1" applyBorder="1" applyAlignment="1">
      <alignment vertical="top"/>
    </xf>
    <xf numFmtId="2" fontId="11" fillId="0" borderId="57" xfId="7" applyNumberFormat="1" applyFont="1" applyBorder="1" applyAlignment="1">
      <alignment vertical="top"/>
    </xf>
    <xf numFmtId="2" fontId="10" fillId="0" borderId="54" xfId="7" applyNumberFormat="1" applyFont="1" applyBorder="1" applyAlignment="1">
      <alignment vertical="top"/>
    </xf>
    <xf numFmtId="164" fontId="10" fillId="0" borderId="51" xfId="7" applyNumberFormat="1" applyFont="1" applyBorder="1" applyAlignment="1">
      <alignment vertical="top"/>
    </xf>
    <xf numFmtId="0" fontId="10" fillId="0" borderId="54" xfId="7" applyFont="1" applyBorder="1" applyAlignment="1">
      <alignment horizontal="left" vertical="top" wrapText="1"/>
    </xf>
    <xf numFmtId="164" fontId="19" fillId="0" borderId="57" xfId="7" applyNumberFormat="1" applyFont="1" applyBorder="1" applyAlignment="1">
      <alignment horizontal="center" vertical="center" wrapText="1"/>
    </xf>
    <xf numFmtId="164" fontId="19" fillId="0" borderId="69" xfId="7" applyNumberFormat="1" applyFont="1" applyBorder="1" applyAlignment="1">
      <alignment horizontal="center" vertical="center" wrapText="1"/>
    </xf>
    <xf numFmtId="164" fontId="10" fillId="0" borderId="78" xfId="7" applyNumberFormat="1" applyFont="1" applyBorder="1" applyAlignment="1">
      <alignment vertical="top"/>
    </xf>
    <xf numFmtId="164" fontId="10" fillId="0" borderId="57" xfId="7" applyNumberFormat="1" applyFont="1" applyBorder="1" applyAlignment="1">
      <alignment vertical="top"/>
    </xf>
    <xf numFmtId="164" fontId="11" fillId="0" borderId="57" xfId="7" applyNumberFormat="1" applyFont="1" applyBorder="1" applyAlignment="1">
      <alignment vertical="top"/>
    </xf>
    <xf numFmtId="164" fontId="10" fillId="0" borderId="70" xfId="7" applyNumberFormat="1" applyFont="1" applyBorder="1" applyAlignment="1">
      <alignment vertical="top"/>
    </xf>
    <xf numFmtId="164" fontId="10" fillId="0" borderId="54" xfId="7" applyNumberFormat="1" applyFont="1" applyBorder="1" applyAlignment="1">
      <alignment vertical="top"/>
    </xf>
    <xf numFmtId="1" fontId="19" fillId="0" borderId="57" xfId="7" applyNumberFormat="1" applyFont="1" applyBorder="1" applyAlignment="1">
      <alignment horizontal="center" vertical="center" wrapText="1"/>
    </xf>
    <xf numFmtId="0" fontId="19" fillId="0" borderId="57" xfId="7" applyFont="1" applyBorder="1" applyAlignment="1">
      <alignment horizontal="center" vertical="center" wrapText="1"/>
    </xf>
    <xf numFmtId="1" fontId="19" fillId="0" borderId="69" xfId="7" applyNumberFormat="1" applyFont="1" applyBorder="1" applyAlignment="1">
      <alignment horizontal="center" vertical="center" wrapText="1"/>
    </xf>
    <xf numFmtId="0" fontId="10" fillId="0" borderId="71" xfId="7" applyFont="1" applyBorder="1" applyAlignment="1">
      <alignment horizontal="left" vertical="center" wrapText="1"/>
    </xf>
    <xf numFmtId="164" fontId="19" fillId="0" borderId="19" xfId="7" applyNumberFormat="1" applyFont="1" applyBorder="1" applyAlignment="1">
      <alignment horizontal="center" vertical="center" wrapText="1"/>
    </xf>
    <xf numFmtId="0" fontId="19" fillId="0" borderId="19" xfId="7" applyFont="1" applyBorder="1" applyAlignment="1">
      <alignment horizontal="center" vertical="center" wrapText="1"/>
    </xf>
    <xf numFmtId="164" fontId="19" fillId="0" borderId="47" xfId="7" applyNumberFormat="1" applyFont="1" applyBorder="1" applyAlignment="1">
      <alignment horizontal="center" vertical="center" wrapText="1"/>
    </xf>
    <xf numFmtId="0" fontId="10" fillId="0" borderId="61" xfId="7" applyFont="1" applyBorder="1" applyAlignment="1">
      <alignment horizontal="left" vertical="top" wrapText="1"/>
    </xf>
    <xf numFmtId="1" fontId="19" fillId="0" borderId="56" xfId="7" applyNumberFormat="1" applyFont="1" applyBorder="1" applyAlignment="1">
      <alignment horizontal="center" vertical="center" wrapText="1"/>
    </xf>
    <xf numFmtId="1" fontId="19" fillId="0" borderId="19" xfId="7" applyNumberFormat="1" applyFont="1" applyBorder="1" applyAlignment="1">
      <alignment horizontal="center" vertical="center" wrapText="1"/>
    </xf>
    <xf numFmtId="1" fontId="19" fillId="0" borderId="47" xfId="7" applyNumberFormat="1" applyFont="1" applyBorder="1" applyAlignment="1">
      <alignment horizontal="center" vertical="center" wrapText="1"/>
    </xf>
    <xf numFmtId="0" fontId="19" fillId="0" borderId="57" xfId="7" applyFont="1" applyBorder="1" applyAlignment="1">
      <alignment horizontal="center" vertical="center"/>
    </xf>
    <xf numFmtId="0" fontId="19" fillId="0" borderId="56" xfId="7" applyFont="1" applyBorder="1" applyAlignment="1">
      <alignment horizontal="center" vertical="center"/>
    </xf>
    <xf numFmtId="0" fontId="10" fillId="0" borderId="5" xfId="7" applyFont="1" applyBorder="1" applyAlignment="1">
      <alignment horizontal="left" vertical="center" wrapText="1"/>
    </xf>
    <xf numFmtId="0" fontId="10" fillId="0" borderId="57" xfId="7" applyFont="1" applyBorder="1" applyAlignment="1">
      <alignment horizontal="center" vertical="center"/>
    </xf>
    <xf numFmtId="0" fontId="10" fillId="0" borderId="56" xfId="7" applyFont="1" applyBorder="1" applyAlignment="1">
      <alignment horizontal="center" vertical="center"/>
    </xf>
    <xf numFmtId="0" fontId="10" fillId="0" borderId="12" xfId="7" applyFont="1" applyBorder="1" applyAlignment="1">
      <alignment vertical="top" wrapText="1"/>
    </xf>
    <xf numFmtId="0" fontId="10" fillId="0" borderId="44" xfId="7" applyFont="1" applyBorder="1" applyAlignment="1">
      <alignment horizontal="left" vertical="top" wrapText="1"/>
    </xf>
    <xf numFmtId="1" fontId="10" fillId="0" borderId="30" xfId="7" applyNumberFormat="1" applyFont="1" applyBorder="1" applyAlignment="1">
      <alignment horizontal="center" vertical="center" wrapText="1"/>
    </xf>
    <xf numFmtId="0" fontId="10" fillId="0" borderId="30" xfId="7" applyFont="1" applyBorder="1" applyAlignment="1">
      <alignment horizontal="center" vertical="center" wrapText="1"/>
    </xf>
    <xf numFmtId="1" fontId="10" fillId="0" borderId="31" xfId="7" applyNumberFormat="1" applyFont="1" applyBorder="1" applyAlignment="1">
      <alignment horizontal="center" vertical="center" wrapText="1"/>
    </xf>
    <xf numFmtId="0" fontId="10" fillId="0" borderId="55" xfId="7" applyFont="1" applyBorder="1" applyAlignment="1">
      <alignment vertical="center" wrapText="1"/>
    </xf>
    <xf numFmtId="0" fontId="10" fillId="0" borderId="15" xfId="7" applyFont="1" applyBorder="1" applyAlignment="1">
      <alignment horizontal="left" vertical="top" wrapText="1"/>
    </xf>
    <xf numFmtId="1" fontId="10" fillId="0" borderId="14" xfId="7" applyNumberFormat="1" applyFont="1" applyBorder="1" applyAlignment="1">
      <alignment horizontal="center" vertical="top" wrapText="1"/>
    </xf>
    <xf numFmtId="0" fontId="10" fillId="0" borderId="14" xfId="7" applyFont="1" applyBorder="1" applyAlignment="1">
      <alignment horizontal="center" vertical="top" wrapText="1"/>
    </xf>
    <xf numFmtId="1" fontId="10" fillId="0" borderId="16" xfId="7" applyNumberFormat="1" applyFont="1" applyBorder="1" applyAlignment="1">
      <alignment horizontal="center" vertical="top" wrapText="1"/>
    </xf>
    <xf numFmtId="0" fontId="10" fillId="0" borderId="68" xfId="7" applyFont="1" applyBorder="1" applyAlignment="1">
      <alignment vertical="top" wrapText="1"/>
    </xf>
    <xf numFmtId="0" fontId="23" fillId="0" borderId="70" xfId="7" applyFont="1" applyBorder="1" applyAlignment="1">
      <alignment horizontal="center" vertical="top"/>
    </xf>
    <xf numFmtId="0" fontId="23" fillId="0" borderId="56" xfId="7" applyFont="1" applyBorder="1" applyAlignment="1">
      <alignment horizontal="center" vertical="top"/>
    </xf>
    <xf numFmtId="164" fontId="10" fillId="0" borderId="79" xfId="7" applyNumberFormat="1" applyFont="1" applyBorder="1" applyAlignment="1">
      <alignment vertical="top"/>
    </xf>
    <xf numFmtId="164" fontId="10" fillId="0" borderId="9" xfId="7" applyNumberFormat="1" applyFont="1" applyBorder="1" applyAlignment="1">
      <alignment vertical="top"/>
    </xf>
    <xf numFmtId="164" fontId="11" fillId="0" borderId="9" xfId="7" applyNumberFormat="1" applyFont="1" applyBorder="1" applyAlignment="1">
      <alignment vertical="top"/>
    </xf>
    <xf numFmtId="164" fontId="10" fillId="0" borderId="72" xfId="7" applyNumberFormat="1" applyFont="1" applyBorder="1" applyAlignment="1">
      <alignment vertical="top"/>
    </xf>
    <xf numFmtId="164" fontId="10" fillId="0" borderId="73" xfId="7" applyNumberFormat="1" applyFont="1" applyBorder="1" applyAlignment="1">
      <alignment vertical="top"/>
    </xf>
    <xf numFmtId="164" fontId="10" fillId="0" borderId="8" xfId="7" applyNumberFormat="1" applyFont="1" applyBorder="1" applyAlignment="1">
      <alignment vertical="top"/>
    </xf>
    <xf numFmtId="0" fontId="10" fillId="0" borderId="59" xfId="7" applyFont="1" applyBorder="1" applyAlignment="1">
      <alignment vertical="top" wrapText="1"/>
    </xf>
    <xf numFmtId="164" fontId="10" fillId="0" borderId="53" xfId="7" applyNumberFormat="1" applyFont="1" applyBorder="1" applyAlignment="1">
      <alignment vertical="top"/>
    </xf>
    <xf numFmtId="164" fontId="10" fillId="0" borderId="12" xfId="7" applyNumberFormat="1" applyFont="1" applyBorder="1" applyAlignment="1">
      <alignment vertical="top"/>
    </xf>
    <xf numFmtId="0" fontId="10" fillId="0" borderId="13" xfId="7" applyFont="1" applyBorder="1" applyAlignment="1">
      <alignment horizontal="left" vertical="top" wrapText="1"/>
    </xf>
    <xf numFmtId="1" fontId="10" fillId="0" borderId="30" xfId="7" applyNumberFormat="1" applyFont="1" applyBorder="1" applyAlignment="1">
      <alignment horizontal="center" vertical="top" wrapText="1"/>
    </xf>
    <xf numFmtId="0" fontId="10" fillId="0" borderId="30" xfId="7" applyFont="1" applyBorder="1" applyAlignment="1">
      <alignment horizontal="center" vertical="top" wrapText="1"/>
    </xf>
    <xf numFmtId="1" fontId="10" fillId="0" borderId="31" xfId="7" applyNumberFormat="1" applyFont="1" applyBorder="1" applyAlignment="1">
      <alignment horizontal="center" vertical="top" wrapText="1"/>
    </xf>
    <xf numFmtId="0" fontId="11" fillId="9" borderId="49" xfId="7" applyFont="1" applyFill="1" applyBorder="1" applyAlignment="1">
      <alignment horizontal="center" vertical="center"/>
    </xf>
    <xf numFmtId="164" fontId="11" fillId="9" borderId="32" xfId="7" applyNumberFormat="1" applyFont="1" applyFill="1" applyBorder="1" applyAlignment="1">
      <alignment horizontal="center" vertical="center"/>
    </xf>
    <xf numFmtId="49" fontId="26" fillId="21" borderId="50" xfId="7" applyNumberFormat="1" applyFont="1" applyFill="1" applyBorder="1" applyAlignment="1">
      <alignment horizontal="left" vertical="top"/>
    </xf>
    <xf numFmtId="49" fontId="26" fillId="11" borderId="65" xfId="7" applyNumberFormat="1" applyFont="1" applyFill="1" applyBorder="1" applyAlignment="1">
      <alignment horizontal="center" vertical="top" wrapText="1"/>
    </xf>
    <xf numFmtId="49" fontId="26" fillId="11" borderId="26" xfId="7" applyNumberFormat="1" applyFont="1" applyFill="1" applyBorder="1" applyAlignment="1">
      <alignment horizontal="center" vertical="top" wrapText="1"/>
    </xf>
    <xf numFmtId="0" fontId="23" fillId="0" borderId="5" xfId="7" applyFont="1" applyBorder="1" applyAlignment="1">
      <alignment horizontal="center" vertical="top"/>
    </xf>
    <xf numFmtId="164" fontId="23" fillId="0" borderId="14" xfId="7" applyNumberFormat="1" applyFont="1" applyBorder="1" applyAlignment="1">
      <alignment horizontal="center" vertical="top"/>
    </xf>
    <xf numFmtId="164" fontId="26" fillId="0" borderId="76" xfId="7" applyNumberFormat="1" applyFont="1" applyBorder="1" applyAlignment="1">
      <alignment horizontal="center" vertical="top"/>
    </xf>
    <xf numFmtId="164" fontId="23" fillId="0" borderId="5" xfId="7" applyNumberFormat="1" applyFont="1" applyBorder="1" applyAlignment="1">
      <alignment horizontal="center" vertical="top"/>
    </xf>
    <xf numFmtId="49" fontId="26" fillId="2" borderId="59" xfId="7" applyNumberFormat="1" applyFont="1" applyFill="1" applyBorder="1" applyAlignment="1">
      <alignment vertical="top"/>
    </xf>
    <xf numFmtId="49" fontId="26" fillId="11" borderId="28" xfId="7" applyNumberFormat="1" applyFont="1" applyFill="1" applyBorder="1" applyAlignment="1">
      <alignment horizontal="center" vertical="top" wrapText="1"/>
    </xf>
    <xf numFmtId="49" fontId="26" fillId="11" borderId="19" xfId="7" applyNumberFormat="1" applyFont="1" applyFill="1" applyBorder="1" applyAlignment="1">
      <alignment horizontal="center" vertical="top" wrapText="1"/>
    </xf>
    <xf numFmtId="0" fontId="23" fillId="0" borderId="51" xfId="7" applyFont="1" applyBorder="1" applyAlignment="1">
      <alignment horizontal="center" vertical="top"/>
    </xf>
    <xf numFmtId="164" fontId="23" fillId="0" borderId="57" xfId="7" applyNumberFormat="1" applyFont="1" applyBorder="1" applyAlignment="1">
      <alignment horizontal="center" vertical="top"/>
    </xf>
    <xf numFmtId="164" fontId="26" fillId="0" borderId="78" xfId="7" applyNumberFormat="1" applyFont="1" applyBorder="1" applyAlignment="1">
      <alignment horizontal="center" vertical="top"/>
    </xf>
    <xf numFmtId="164" fontId="23" fillId="0" borderId="51" xfId="7" applyNumberFormat="1" applyFont="1" applyBorder="1" applyAlignment="1">
      <alignment horizontal="center" vertical="top"/>
    </xf>
    <xf numFmtId="0" fontId="10" fillId="0" borderId="59" xfId="7" applyFont="1" applyBorder="1" applyAlignment="1">
      <alignment horizontal="center" vertical="top"/>
    </xf>
    <xf numFmtId="0" fontId="45" fillId="0" borderId="18" xfId="7" applyFont="1" applyBorder="1" applyAlignment="1">
      <alignment horizontal="center" vertical="top"/>
    </xf>
    <xf numFmtId="164" fontId="26" fillId="0" borderId="19" xfId="7" applyNumberFormat="1" applyFont="1" applyBorder="1" applyAlignment="1">
      <alignment horizontal="center" vertical="top"/>
    </xf>
    <xf numFmtId="164" fontId="26" fillId="0" borderId="28" xfId="7" applyNumberFormat="1" applyFont="1" applyBorder="1" applyAlignment="1">
      <alignment horizontal="center" vertical="top"/>
    </xf>
    <xf numFmtId="164" fontId="23" fillId="0" borderId="18" xfId="7" applyNumberFormat="1" applyFont="1" applyBorder="1" applyAlignment="1">
      <alignment horizontal="center" vertical="top"/>
    </xf>
    <xf numFmtId="0" fontId="10" fillId="11" borderId="28" xfId="7" applyFont="1" applyFill="1" applyBorder="1" applyAlignment="1">
      <alignment horizontal="center" vertical="top" wrapText="1"/>
    </xf>
    <xf numFmtId="0" fontId="10" fillId="11" borderId="19" xfId="7" applyFont="1" applyFill="1" applyBorder="1" applyAlignment="1">
      <alignment horizontal="center" vertical="top" wrapText="1"/>
    </xf>
    <xf numFmtId="0" fontId="27" fillId="22" borderId="49" xfId="7" applyFont="1" applyFill="1" applyBorder="1" applyAlignment="1">
      <alignment horizontal="center" vertical="top"/>
    </xf>
    <xf numFmtId="164" fontId="26" fillId="5" borderId="26" xfId="7" applyNumberFormat="1" applyFont="1" applyFill="1" applyBorder="1" applyAlignment="1">
      <alignment horizontal="center" vertical="top"/>
    </xf>
    <xf numFmtId="49" fontId="26" fillId="0" borderId="65" xfId="7" applyNumberFormat="1" applyFont="1" applyBorder="1" applyAlignment="1">
      <alignment horizontal="center" vertical="top" wrapText="1"/>
    </xf>
    <xf numFmtId="49" fontId="45" fillId="0" borderId="0" xfId="7" applyNumberFormat="1" applyFont="1" applyAlignment="1">
      <alignment horizontal="center" vertical="top"/>
    </xf>
    <xf numFmtId="49" fontId="19" fillId="0" borderId="50" xfId="7" applyNumberFormat="1" applyFont="1" applyBorder="1" applyAlignment="1">
      <alignment horizontal="center" vertical="top"/>
    </xf>
    <xf numFmtId="164" fontId="26" fillId="0" borderId="14" xfId="7" applyNumberFormat="1" applyFont="1" applyBorder="1" applyAlignment="1">
      <alignment horizontal="center" vertical="top"/>
    </xf>
    <xf numFmtId="164" fontId="26" fillId="0" borderId="16" xfId="7" applyNumberFormat="1" applyFont="1" applyBorder="1" applyAlignment="1">
      <alignment horizontal="center" vertical="top"/>
    </xf>
    <xf numFmtId="49" fontId="26" fillId="0" borderId="28" xfId="7" applyNumberFormat="1" applyFont="1" applyBorder="1" applyAlignment="1">
      <alignment horizontal="center" vertical="top" wrapText="1"/>
    </xf>
    <xf numFmtId="49" fontId="19" fillId="0" borderId="18" xfId="7" applyNumberFormat="1" applyFont="1" applyBorder="1" applyAlignment="1">
      <alignment horizontal="center" vertical="top"/>
    </xf>
    <xf numFmtId="0" fontId="10" fillId="0" borderId="42" xfId="7" applyFont="1" applyBorder="1" applyAlignment="1">
      <alignment horizontal="center" vertical="center" wrapText="1"/>
    </xf>
    <xf numFmtId="164" fontId="26" fillId="0" borderId="79" xfId="7" applyNumberFormat="1" applyFont="1" applyBorder="1" applyAlignment="1">
      <alignment horizontal="center" vertical="top"/>
    </xf>
    <xf numFmtId="164" fontId="26" fillId="0" borderId="9" xfId="7" applyNumberFormat="1" applyFont="1" applyBorder="1" applyAlignment="1">
      <alignment horizontal="center" vertical="top"/>
    </xf>
    <xf numFmtId="164" fontId="26" fillId="0" borderId="11" xfId="7" applyNumberFormat="1" applyFont="1" applyBorder="1" applyAlignment="1">
      <alignment horizontal="center" vertical="top"/>
    </xf>
    <xf numFmtId="49" fontId="45" fillId="0" borderId="67" xfId="7" applyNumberFormat="1" applyFont="1" applyBorder="1" applyAlignment="1">
      <alignment horizontal="center" vertical="top"/>
    </xf>
    <xf numFmtId="49" fontId="26" fillId="2" borderId="18" xfId="7" applyNumberFormat="1" applyFont="1" applyFill="1" applyBorder="1" applyAlignment="1">
      <alignment horizontal="center" vertical="top"/>
    </xf>
    <xf numFmtId="49" fontId="26" fillId="2" borderId="66" xfId="7" applyNumberFormat="1" applyFont="1" applyFill="1" applyBorder="1" applyAlignment="1">
      <alignment horizontal="center" vertical="top"/>
    </xf>
    <xf numFmtId="49" fontId="26" fillId="2" borderId="44" xfId="7" applyNumberFormat="1" applyFont="1" applyFill="1" applyBorder="1" applyAlignment="1">
      <alignment horizontal="center" vertical="top"/>
    </xf>
    <xf numFmtId="49" fontId="45" fillId="0" borderId="43" xfId="7" applyNumberFormat="1" applyFont="1" applyBorder="1" applyAlignment="1">
      <alignment horizontal="center" vertical="top"/>
    </xf>
    <xf numFmtId="49" fontId="19" fillId="0" borderId="42" xfId="7" applyNumberFormat="1" applyFont="1" applyBorder="1" applyAlignment="1">
      <alignment horizontal="center" vertical="top"/>
    </xf>
    <xf numFmtId="164" fontId="26" fillId="0" borderId="29" xfId="7" applyNumberFormat="1" applyFont="1" applyBorder="1" applyAlignment="1">
      <alignment horizontal="center" vertical="top"/>
    </xf>
    <xf numFmtId="164" fontId="26" fillId="0" borderId="1" xfId="7" applyNumberFormat="1" applyFont="1" applyBorder="1" applyAlignment="1">
      <alignment horizontal="center" vertical="top"/>
    </xf>
    <xf numFmtId="164" fontId="26" fillId="0" borderId="2" xfId="7" applyNumberFormat="1" applyFont="1" applyBorder="1" applyAlignment="1">
      <alignment horizontal="center" vertical="top"/>
    </xf>
    <xf numFmtId="49" fontId="26" fillId="2" borderId="59" xfId="7" applyNumberFormat="1" applyFont="1" applyFill="1" applyBorder="1" applyAlignment="1">
      <alignment horizontal="center" vertical="top"/>
    </xf>
    <xf numFmtId="164" fontId="26" fillId="0" borderId="37" xfId="7" applyNumberFormat="1" applyFont="1" applyBorder="1" applyAlignment="1">
      <alignment horizontal="center" vertical="top"/>
    </xf>
    <xf numFmtId="164" fontId="26" fillId="0" borderId="36" xfId="7" applyNumberFormat="1" applyFont="1" applyBorder="1" applyAlignment="1">
      <alignment horizontal="center" vertical="top"/>
    </xf>
    <xf numFmtId="164" fontId="26" fillId="0" borderId="74" xfId="7" applyNumberFormat="1" applyFont="1" applyBorder="1" applyAlignment="1">
      <alignment horizontal="center" vertical="top"/>
    </xf>
    <xf numFmtId="49" fontId="26" fillId="0" borderId="41" xfId="7" applyNumberFormat="1" applyFont="1" applyBorder="1" applyAlignment="1">
      <alignment horizontal="center" vertical="top" wrapText="1"/>
    </xf>
    <xf numFmtId="49" fontId="26" fillId="11" borderId="41" xfId="7" applyNumberFormat="1" applyFont="1" applyFill="1" applyBorder="1" applyAlignment="1">
      <alignment horizontal="center" vertical="top" wrapText="1"/>
    </xf>
    <xf numFmtId="0" fontId="10" fillId="11" borderId="65" xfId="7" applyFont="1" applyFill="1" applyBorder="1" applyAlignment="1">
      <alignment horizontal="center" vertical="top" wrapText="1"/>
    </xf>
    <xf numFmtId="0" fontId="10" fillId="0" borderId="49" xfId="7" applyFont="1" applyBorder="1" applyAlignment="1">
      <alignment horizontal="left" vertical="center" wrapText="1"/>
    </xf>
    <xf numFmtId="1" fontId="10" fillId="0" borderId="32" xfId="7" applyNumberFormat="1" applyFont="1" applyBorder="1" applyAlignment="1">
      <alignment horizontal="center" vertical="center" wrapText="1"/>
    </xf>
    <xf numFmtId="0" fontId="10" fillId="0" borderId="49" xfId="7" applyFont="1" applyBorder="1" applyAlignment="1">
      <alignment horizontal="center" vertical="center" wrapText="1"/>
    </xf>
    <xf numFmtId="1" fontId="10" fillId="0" borderId="24" xfId="7" applyNumberFormat="1" applyFont="1" applyBorder="1" applyAlignment="1">
      <alignment horizontal="center" vertical="center" wrapText="1"/>
    </xf>
    <xf numFmtId="0" fontId="10" fillId="0" borderId="49" xfId="7" applyFont="1" applyBorder="1" applyAlignment="1">
      <alignment vertical="top" wrapText="1"/>
    </xf>
    <xf numFmtId="1" fontId="10" fillId="0" borderId="66" xfId="7" applyNumberFormat="1" applyFont="1" applyBorder="1" applyAlignment="1">
      <alignment horizontal="center" vertical="center" wrapText="1"/>
    </xf>
    <xf numFmtId="1" fontId="10" fillId="0" borderId="49" xfId="7" applyNumberFormat="1" applyFont="1" applyBorder="1" applyAlignment="1">
      <alignment horizontal="center" vertical="center" wrapText="1"/>
    </xf>
    <xf numFmtId="0" fontId="10" fillId="0" borderId="50" xfId="7" applyFont="1" applyBorder="1" applyAlignment="1">
      <alignment vertical="top" wrapText="1"/>
    </xf>
    <xf numFmtId="49" fontId="26" fillId="15" borderId="42" xfId="7" applyNumberFormat="1" applyFont="1" applyFill="1" applyBorder="1" applyAlignment="1">
      <alignment horizontal="center" vertical="top"/>
    </xf>
    <xf numFmtId="49" fontId="26" fillId="0" borderId="49" xfId="7" applyNumberFormat="1" applyFont="1" applyBorder="1" applyAlignment="1">
      <alignment vertical="top" wrapText="1"/>
    </xf>
    <xf numFmtId="164" fontId="26" fillId="0" borderId="41" xfId="7" applyNumberFormat="1" applyFont="1" applyBorder="1" applyAlignment="1">
      <alignment horizontal="center" vertical="top"/>
    </xf>
    <xf numFmtId="49" fontId="26" fillId="11" borderId="43" xfId="7" applyNumberFormat="1" applyFont="1" applyFill="1" applyBorder="1" applyAlignment="1">
      <alignment vertical="top" wrapText="1"/>
    </xf>
    <xf numFmtId="49" fontId="19" fillId="0" borderId="45" xfId="7" applyNumberFormat="1" applyFont="1" applyBorder="1" applyAlignment="1">
      <alignment horizontal="center" vertical="top"/>
    </xf>
    <xf numFmtId="164" fontId="26" fillId="0" borderId="43" xfId="7" applyNumberFormat="1" applyFont="1" applyBorder="1" applyAlignment="1">
      <alignment horizontal="center" vertical="top"/>
    </xf>
    <xf numFmtId="49" fontId="26" fillId="2" borderId="32" xfId="7" applyNumberFormat="1" applyFont="1" applyFill="1" applyBorder="1" applyAlignment="1">
      <alignment horizontal="center" vertical="top"/>
    </xf>
    <xf numFmtId="49" fontId="26" fillId="15" borderId="49" xfId="7" applyNumberFormat="1" applyFont="1" applyFill="1" applyBorder="1" applyAlignment="1">
      <alignment horizontal="center" vertical="top"/>
    </xf>
    <xf numFmtId="49" fontId="26" fillId="11" borderId="23" xfId="7" applyNumberFormat="1" applyFont="1" applyFill="1" applyBorder="1" applyAlignment="1">
      <alignment horizontal="center" vertical="top" wrapText="1"/>
    </xf>
    <xf numFmtId="164" fontId="26" fillId="22" borderId="33" xfId="7" applyNumberFormat="1" applyFont="1" applyFill="1" applyBorder="1" applyAlignment="1">
      <alignment horizontal="center" vertical="top"/>
    </xf>
    <xf numFmtId="0" fontId="23" fillId="0" borderId="23" xfId="7" applyFont="1" applyBorder="1" applyAlignment="1">
      <alignment horizontal="left" vertical="top"/>
    </xf>
    <xf numFmtId="9" fontId="23" fillId="0" borderId="23" xfId="7" applyNumberFormat="1" applyFont="1" applyBorder="1" applyAlignment="1">
      <alignment horizontal="center" vertical="top"/>
    </xf>
    <xf numFmtId="9" fontId="23" fillId="0" borderId="24" xfId="7" applyNumberFormat="1" applyFont="1" applyBorder="1" applyAlignment="1">
      <alignment horizontal="center" vertical="top"/>
    </xf>
    <xf numFmtId="49" fontId="11" fillId="8" borderId="32" xfId="7" applyNumberFormat="1" applyFont="1" applyFill="1" applyBorder="1" applyAlignment="1">
      <alignment horizontal="center" vertical="top"/>
    </xf>
    <xf numFmtId="164" fontId="11" fillId="8" borderId="3" xfId="7" applyNumberFormat="1" applyFont="1" applyFill="1" applyBorder="1" applyAlignment="1">
      <alignment horizontal="center" vertical="center"/>
    </xf>
    <xf numFmtId="0" fontId="10" fillId="8" borderId="23" xfId="7" applyFont="1" applyFill="1" applyBorder="1" applyAlignment="1">
      <alignment vertical="top" wrapText="1"/>
    </xf>
    <xf numFmtId="0" fontId="10" fillId="8" borderId="23" xfId="7" applyFont="1" applyFill="1" applyBorder="1" applyAlignment="1">
      <alignment horizontal="center" vertical="top" wrapText="1"/>
    </xf>
    <xf numFmtId="1" fontId="10" fillId="8" borderId="24" xfId="7" applyNumberFormat="1" applyFont="1" applyFill="1" applyBorder="1" applyAlignment="1">
      <alignment horizontal="center" vertical="top" wrapText="1"/>
    </xf>
    <xf numFmtId="49" fontId="11" fillId="2" borderId="32" xfId="7" applyNumberFormat="1" applyFont="1" applyFill="1" applyBorder="1" applyAlignment="1">
      <alignment horizontal="center" vertical="top"/>
    </xf>
    <xf numFmtId="49" fontId="11" fillId="3" borderId="49" xfId="7" applyNumberFormat="1" applyFont="1" applyFill="1" applyBorder="1" applyAlignment="1">
      <alignment horizontal="center" vertical="top"/>
    </xf>
    <xf numFmtId="49" fontId="11" fillId="3" borderId="32" xfId="7" applyNumberFormat="1" applyFont="1" applyFill="1" applyBorder="1" applyAlignment="1">
      <alignment horizontal="left" vertical="center"/>
    </xf>
    <xf numFmtId="49" fontId="11" fillId="3" borderId="23" xfId="7" applyNumberFormat="1" applyFont="1" applyFill="1" applyBorder="1" applyAlignment="1">
      <alignment horizontal="left" vertical="center"/>
    </xf>
    <xf numFmtId="49" fontId="11" fillId="3" borderId="23" xfId="7" applyNumberFormat="1" applyFont="1" applyFill="1" applyBorder="1" applyAlignment="1">
      <alignment vertical="top"/>
    </xf>
    <xf numFmtId="49" fontId="11" fillId="3" borderId="24" xfId="7" applyNumberFormat="1" applyFont="1" applyFill="1" applyBorder="1" applyAlignment="1">
      <alignment vertical="top"/>
    </xf>
    <xf numFmtId="49" fontId="11" fillId="2" borderId="66" xfId="7" applyNumberFormat="1" applyFont="1" applyFill="1" applyBorder="1" applyAlignment="1">
      <alignment horizontal="center" vertical="top"/>
    </xf>
    <xf numFmtId="49" fontId="11" fillId="3" borderId="50" xfId="7" applyNumberFormat="1" applyFont="1" applyFill="1" applyBorder="1" applyAlignment="1">
      <alignment horizontal="center" vertical="top"/>
    </xf>
    <xf numFmtId="49" fontId="11" fillId="0" borderId="66" xfId="7" applyNumberFormat="1" applyFont="1" applyBorder="1" applyAlignment="1">
      <alignment horizontal="left" vertical="center"/>
    </xf>
    <xf numFmtId="49" fontId="11" fillId="0" borderId="67" xfId="7" applyNumberFormat="1" applyFont="1" applyBorder="1" applyAlignment="1">
      <alignment horizontal="left" vertical="center"/>
    </xf>
    <xf numFmtId="49" fontId="10" fillId="0" borderId="67" xfId="7" applyNumberFormat="1" applyFont="1" applyBorder="1" applyAlignment="1">
      <alignment horizontal="center" vertical="top"/>
    </xf>
    <xf numFmtId="49" fontId="10" fillId="0" borderId="49" xfId="7" applyNumberFormat="1" applyFont="1" applyBorder="1" applyAlignment="1">
      <alignment horizontal="center" vertical="top"/>
    </xf>
    <xf numFmtId="49" fontId="10" fillId="0" borderId="75" xfId="7" applyNumberFormat="1" applyFont="1" applyBorder="1" applyAlignment="1">
      <alignment horizontal="center" vertical="top"/>
    </xf>
    <xf numFmtId="49" fontId="26" fillId="2" borderId="50" xfId="7" applyNumberFormat="1" applyFont="1" applyFill="1" applyBorder="1" applyAlignment="1">
      <alignment horizontal="center" vertical="top"/>
    </xf>
    <xf numFmtId="0" fontId="19" fillId="0" borderId="50" xfId="7" applyFont="1" applyBorder="1" applyAlignment="1">
      <alignment horizontal="center" vertical="center"/>
    </xf>
    <xf numFmtId="166" fontId="10" fillId="0" borderId="65" xfId="33" applyNumberFormat="1" applyFont="1" applyFill="1" applyBorder="1" applyAlignment="1">
      <alignment horizontal="center" vertical="center"/>
    </xf>
    <xf numFmtId="166" fontId="11" fillId="0" borderId="26" xfId="33" applyNumberFormat="1" applyFont="1" applyFill="1" applyBorder="1" applyAlignment="1">
      <alignment horizontal="center" vertical="center"/>
    </xf>
    <xf numFmtId="167" fontId="11" fillId="0" borderId="26" xfId="33" applyNumberFormat="1" applyFont="1" applyFill="1" applyBorder="1" applyAlignment="1">
      <alignment horizontal="center" vertical="center"/>
    </xf>
    <xf numFmtId="167" fontId="10" fillId="0" borderId="27" xfId="33" applyNumberFormat="1" applyFont="1" applyFill="1" applyBorder="1" applyAlignment="1">
      <alignment horizontal="center" vertical="center"/>
    </xf>
    <xf numFmtId="0" fontId="10" fillId="0" borderId="33" xfId="7" applyFont="1" applyBorder="1" applyAlignment="1">
      <alignment vertical="center" wrapText="1"/>
    </xf>
    <xf numFmtId="1" fontId="10" fillId="0" borderId="60" xfId="7" applyNumberFormat="1" applyFont="1" applyBorder="1" applyAlignment="1">
      <alignment horizontal="center" vertical="center" wrapText="1"/>
    </xf>
    <xf numFmtId="0" fontId="10" fillId="0" borderId="22" xfId="7" applyFont="1" applyBorder="1" applyAlignment="1">
      <alignment vertical="center" wrapText="1"/>
    </xf>
    <xf numFmtId="1" fontId="10" fillId="0" borderId="49" xfId="7" applyNumberFormat="1" applyFont="1" applyBorder="1" applyAlignment="1">
      <alignment vertical="top" wrapText="1"/>
    </xf>
    <xf numFmtId="49" fontId="26" fillId="2" borderId="42" xfId="7" applyNumberFormat="1" applyFont="1" applyFill="1" applyBorder="1" applyAlignment="1">
      <alignment horizontal="center" vertical="top"/>
    </xf>
    <xf numFmtId="0" fontId="27" fillId="22" borderId="49" xfId="7" applyFont="1" applyFill="1" applyBorder="1" applyAlignment="1">
      <alignment horizontal="center" vertical="center"/>
    </xf>
    <xf numFmtId="166" fontId="11" fillId="22" borderId="4" xfId="33" applyNumberFormat="1" applyFont="1" applyFill="1" applyBorder="1" applyAlignment="1">
      <alignment horizontal="center" vertical="top"/>
    </xf>
    <xf numFmtId="166" fontId="11" fillId="22" borderId="4" xfId="33" applyNumberFormat="1" applyFont="1" applyFill="1" applyBorder="1" applyAlignment="1">
      <alignment horizontal="center" vertical="center"/>
    </xf>
    <xf numFmtId="166" fontId="11" fillId="22" borderId="60" xfId="33" applyNumberFormat="1" applyFont="1" applyFill="1" applyBorder="1" applyAlignment="1">
      <alignment horizontal="center" vertical="center"/>
    </xf>
    <xf numFmtId="1" fontId="10" fillId="0" borderId="52" xfId="7" applyNumberFormat="1" applyFont="1" applyBorder="1" applyAlignment="1">
      <alignment horizontal="center" vertical="center" wrapText="1"/>
    </xf>
    <xf numFmtId="0" fontId="10" fillId="0" borderId="14" xfId="7" applyFont="1" applyBorder="1" applyAlignment="1">
      <alignment horizontal="center" vertical="center" wrapText="1"/>
    </xf>
    <xf numFmtId="1" fontId="10" fillId="0" borderId="16" xfId="7" applyNumberFormat="1" applyFont="1" applyBorder="1" applyAlignment="1">
      <alignment horizontal="center" vertical="center" wrapText="1"/>
    </xf>
    <xf numFmtId="0" fontId="10" fillId="0" borderId="44" xfId="7" applyFont="1" applyBorder="1" applyAlignment="1">
      <alignment vertical="center" wrapText="1"/>
    </xf>
    <xf numFmtId="0" fontId="10" fillId="0" borderId="43" xfId="7" applyFont="1" applyBorder="1" applyAlignment="1">
      <alignment vertical="center" wrapText="1"/>
    </xf>
    <xf numFmtId="1" fontId="10" fillId="0" borderId="68" xfId="7" applyNumberFormat="1" applyFont="1" applyBorder="1" applyAlignment="1">
      <alignment horizontal="center" vertical="center" wrapText="1"/>
    </xf>
    <xf numFmtId="0" fontId="10" fillId="0" borderId="36" xfId="7" applyFont="1" applyBorder="1" applyAlignment="1">
      <alignment horizontal="center" vertical="center" wrapText="1"/>
    </xf>
    <xf numFmtId="1" fontId="10" fillId="0" borderId="74" xfId="7" applyNumberFormat="1" applyFont="1" applyBorder="1" applyAlignment="1">
      <alignment horizontal="center" vertical="center" wrapText="1"/>
    </xf>
    <xf numFmtId="49" fontId="11" fillId="0" borderId="67" xfId="7" applyNumberFormat="1" applyFont="1" applyBorder="1" applyAlignment="1">
      <alignment horizontal="center" vertical="top"/>
    </xf>
    <xf numFmtId="49" fontId="11" fillId="0" borderId="0" xfId="7" applyNumberFormat="1" applyFont="1" applyAlignment="1">
      <alignment horizontal="center" vertical="top"/>
    </xf>
    <xf numFmtId="0" fontId="10" fillId="0" borderId="54" xfId="7" applyFont="1" applyBorder="1" applyAlignment="1">
      <alignment horizontal="left" vertical="center" wrapText="1"/>
    </xf>
    <xf numFmtId="164" fontId="10" fillId="0" borderId="6" xfId="7" applyNumberFormat="1" applyFont="1" applyBorder="1" applyAlignment="1">
      <alignment vertical="top"/>
    </xf>
    <xf numFmtId="164" fontId="10" fillId="0" borderId="19" xfId="7" applyNumberFormat="1" applyFont="1" applyBorder="1" applyAlignment="1">
      <alignment horizontal="center" vertical="top"/>
    </xf>
    <xf numFmtId="164" fontId="11" fillId="0" borderId="19" xfId="7" applyNumberFormat="1" applyFont="1" applyBorder="1" applyAlignment="1">
      <alignment horizontal="center" vertical="top" wrapText="1"/>
    </xf>
    <xf numFmtId="164" fontId="10" fillId="0" borderId="20" xfId="7" applyNumberFormat="1" applyFont="1" applyBorder="1" applyAlignment="1">
      <alignment horizontal="center" vertical="top"/>
    </xf>
    <xf numFmtId="164" fontId="10" fillId="10" borderId="18" xfId="7" applyNumberFormat="1" applyFont="1" applyFill="1" applyBorder="1" applyAlignment="1">
      <alignment vertical="top"/>
    </xf>
    <xf numFmtId="0" fontId="19" fillId="0" borderId="70" xfId="7" applyFont="1" applyBorder="1" applyAlignment="1">
      <alignment horizontal="center" vertical="top" wrapText="1"/>
    </xf>
    <xf numFmtId="0" fontId="19" fillId="0" borderId="56" xfId="7" applyFont="1" applyBorder="1" applyAlignment="1">
      <alignment horizontal="center" vertical="top" wrapText="1"/>
    </xf>
    <xf numFmtId="0" fontId="10" fillId="0" borderId="59" xfId="7" applyFont="1" applyBorder="1" applyAlignment="1">
      <alignment horizontal="left" vertical="center" wrapText="1"/>
    </xf>
    <xf numFmtId="1" fontId="19" fillId="0" borderId="20" xfId="7" applyNumberFormat="1" applyFont="1" applyBorder="1" applyAlignment="1">
      <alignment horizontal="center" vertical="center" wrapText="1"/>
    </xf>
    <xf numFmtId="0" fontId="10" fillId="0" borderId="18" xfId="7" applyFont="1" applyBorder="1" applyAlignment="1">
      <alignment horizontal="left" vertical="center" wrapText="1"/>
    </xf>
    <xf numFmtId="164" fontId="19" fillId="0" borderId="56" xfId="7" applyNumberFormat="1" applyFont="1" applyBorder="1" applyAlignment="1">
      <alignment horizontal="center" vertical="center" wrapText="1"/>
    </xf>
    <xf numFmtId="1" fontId="19" fillId="0" borderId="57" xfId="7" applyNumberFormat="1" applyFont="1" applyBorder="1" applyAlignment="1">
      <alignment horizontal="center" vertical="center"/>
    </xf>
    <xf numFmtId="0" fontId="19" fillId="0" borderId="69" xfId="7" applyFont="1" applyBorder="1" applyAlignment="1">
      <alignment horizontal="center" vertical="center"/>
    </xf>
    <xf numFmtId="1" fontId="19" fillId="0" borderId="69" xfId="7" applyNumberFormat="1" applyFont="1" applyBorder="1" applyAlignment="1">
      <alignment horizontal="center" vertical="center"/>
    </xf>
    <xf numFmtId="1" fontId="19" fillId="0" borderId="19" xfId="7" applyNumberFormat="1" applyFont="1" applyBorder="1" applyAlignment="1">
      <alignment horizontal="center" vertical="center"/>
    </xf>
    <xf numFmtId="0" fontId="19" fillId="0" borderId="19" xfId="7" applyFont="1" applyBorder="1" applyAlignment="1">
      <alignment horizontal="center" vertical="center"/>
    </xf>
    <xf numFmtId="1" fontId="19" fillId="0" borderId="47" xfId="7" applyNumberFormat="1" applyFont="1" applyBorder="1" applyAlignment="1">
      <alignment horizontal="center" vertical="center"/>
    </xf>
    <xf numFmtId="1" fontId="19" fillId="0" borderId="56" xfId="7" applyNumberFormat="1" applyFont="1" applyBorder="1" applyAlignment="1">
      <alignment horizontal="center" vertical="center"/>
    </xf>
    <xf numFmtId="1" fontId="19" fillId="0" borderId="36" xfId="7" applyNumberFormat="1" applyFont="1" applyBorder="1" applyAlignment="1">
      <alignment horizontal="center" vertical="center"/>
    </xf>
    <xf numFmtId="0" fontId="10" fillId="0" borderId="61" xfId="7" applyFont="1" applyBorder="1" applyAlignment="1">
      <alignment horizontal="left" vertical="center" wrapText="1"/>
    </xf>
    <xf numFmtId="0" fontId="19" fillId="0" borderId="62" xfId="7" applyFont="1" applyBorder="1" applyAlignment="1">
      <alignment vertical="top" wrapText="1"/>
    </xf>
    <xf numFmtId="0" fontId="10" fillId="0" borderId="71" xfId="7" applyFont="1" applyBorder="1" applyAlignment="1">
      <alignment vertical="top" wrapText="1"/>
    </xf>
    <xf numFmtId="1" fontId="19" fillId="0" borderId="36" xfId="7" applyNumberFormat="1" applyFont="1" applyBorder="1" applyAlignment="1">
      <alignment horizontal="center" vertical="top" wrapText="1"/>
    </xf>
    <xf numFmtId="0" fontId="19" fillId="0" borderId="36" xfId="7" applyFont="1" applyBorder="1" applyAlignment="1">
      <alignment horizontal="center" vertical="top" wrapText="1"/>
    </xf>
    <xf numFmtId="1" fontId="19" fillId="0" borderId="74" xfId="7" applyNumberFormat="1" applyFont="1" applyBorder="1" applyAlignment="1">
      <alignment horizontal="center" vertical="top" wrapText="1"/>
    </xf>
    <xf numFmtId="49" fontId="19" fillId="0" borderId="57" xfId="7" applyNumberFormat="1" applyFont="1" applyBorder="1" applyAlignment="1">
      <alignment horizontal="center" vertical="center" wrapText="1"/>
    </xf>
    <xf numFmtId="164" fontId="10" fillId="0" borderId="7" xfId="7" applyNumberFormat="1" applyFont="1" applyBorder="1" applyAlignment="1">
      <alignment horizontal="center" vertical="top"/>
    </xf>
    <xf numFmtId="0" fontId="10" fillId="0" borderId="8" xfId="7" applyFont="1" applyBorder="1" applyAlignment="1">
      <alignment vertical="top" wrapText="1"/>
    </xf>
    <xf numFmtId="0" fontId="10" fillId="0" borderId="39" xfId="7" applyFont="1" applyBorder="1" applyAlignment="1">
      <alignment horizontal="left" vertical="center" wrapText="1"/>
    </xf>
    <xf numFmtId="49" fontId="10" fillId="0" borderId="29" xfId="7" applyNumberFormat="1" applyFont="1" applyBorder="1" applyAlignment="1">
      <alignment horizontal="center" vertical="center" wrapText="1"/>
    </xf>
    <xf numFmtId="49" fontId="10" fillId="0" borderId="1" xfId="7" applyNumberFormat="1" applyFont="1" applyBorder="1" applyAlignment="1">
      <alignment horizontal="center" vertical="center" wrapText="1"/>
    </xf>
    <xf numFmtId="1" fontId="10" fillId="0" borderId="2" xfId="7" applyNumberFormat="1" applyFont="1" applyBorder="1" applyAlignment="1">
      <alignment horizontal="center" vertical="center" wrapText="1"/>
    </xf>
    <xf numFmtId="49" fontId="11" fillId="0" borderId="43" xfId="7" applyNumberFormat="1" applyFont="1" applyBorder="1" applyAlignment="1">
      <alignment horizontal="center" vertical="top"/>
    </xf>
    <xf numFmtId="0" fontId="11" fillId="9" borderId="49" xfId="7" applyFont="1" applyFill="1" applyBorder="1" applyAlignment="1">
      <alignment horizontal="center" vertical="top"/>
    </xf>
    <xf numFmtId="164" fontId="11" fillId="9" borderId="33" xfId="7" applyNumberFormat="1" applyFont="1" applyFill="1" applyBorder="1" applyAlignment="1">
      <alignment horizontal="center" vertical="top"/>
    </xf>
    <xf numFmtId="0" fontId="10" fillId="0" borderId="39" xfId="7" applyFont="1" applyBorder="1" applyAlignment="1">
      <alignment vertical="top" wrapText="1"/>
    </xf>
    <xf numFmtId="9" fontId="10" fillId="0" borderId="30" xfId="7" applyNumberFormat="1" applyFont="1" applyBorder="1" applyAlignment="1">
      <alignment horizontal="center" vertical="top" wrapText="1"/>
    </xf>
    <xf numFmtId="9" fontId="10" fillId="0" borderId="40" xfId="7" applyNumberFormat="1" applyFont="1" applyBorder="1" applyAlignment="1">
      <alignment horizontal="center" vertical="top" wrapText="1"/>
    </xf>
    <xf numFmtId="1" fontId="10" fillId="0" borderId="42" xfId="7" applyNumberFormat="1" applyFont="1" applyBorder="1" applyAlignment="1">
      <alignment horizontal="center" vertical="top" wrapText="1"/>
    </xf>
    <xf numFmtId="49" fontId="11" fillId="0" borderId="50" xfId="7" applyNumberFormat="1" applyFont="1" applyBorder="1" applyAlignment="1">
      <alignment horizontal="center" vertical="top"/>
    </xf>
    <xf numFmtId="164" fontId="10" fillId="0" borderId="15" xfId="7" applyNumberFormat="1" applyFont="1" applyBorder="1" applyAlignment="1">
      <alignment horizontal="center" vertical="top"/>
    </xf>
    <xf numFmtId="164" fontId="10" fillId="0" borderId="14" xfId="7" applyNumberFormat="1" applyFont="1" applyBorder="1" applyAlignment="1">
      <alignment horizontal="center" vertical="top"/>
    </xf>
    <xf numFmtId="164" fontId="11" fillId="0" borderId="76" xfId="7" applyNumberFormat="1" applyFont="1" applyBorder="1" applyAlignment="1">
      <alignment horizontal="center" vertical="top"/>
    </xf>
    <xf numFmtId="164" fontId="10" fillId="0" borderId="25" xfId="7" applyNumberFormat="1" applyFont="1" applyBorder="1" applyAlignment="1">
      <alignment horizontal="center" vertical="top"/>
    </xf>
    <xf numFmtId="164" fontId="10" fillId="0" borderId="5" xfId="7" applyNumberFormat="1" applyFont="1" applyBorder="1" applyAlignment="1">
      <alignment horizontal="center" vertical="top"/>
    </xf>
    <xf numFmtId="49" fontId="11" fillId="0" borderId="18" xfId="7" applyNumberFormat="1" applyFont="1" applyBorder="1" applyAlignment="1">
      <alignment horizontal="center" vertical="top"/>
    </xf>
    <xf numFmtId="0" fontId="10" fillId="0" borderId="47" xfId="7" applyFont="1" applyBorder="1" applyAlignment="1">
      <alignment horizontal="center" vertical="top"/>
    </xf>
    <xf numFmtId="2" fontId="10" fillId="0" borderId="28" xfId="7" applyNumberFormat="1" applyFont="1" applyBorder="1" applyAlignment="1">
      <alignment horizontal="center" vertical="top"/>
    </xf>
    <xf numFmtId="2" fontId="10" fillId="0" borderId="19" xfId="7" applyNumberFormat="1" applyFont="1" applyBorder="1" applyAlignment="1">
      <alignment horizontal="center" vertical="top"/>
    </xf>
    <xf numFmtId="164" fontId="11" fillId="0" borderId="28" xfId="7" applyNumberFormat="1" applyFont="1" applyBorder="1" applyAlignment="1">
      <alignment horizontal="center" vertical="top"/>
    </xf>
    <xf numFmtId="164" fontId="10" fillId="0" borderId="18" xfId="7" applyNumberFormat="1" applyFont="1" applyBorder="1" applyAlignment="1">
      <alignment horizontal="center" vertical="top"/>
    </xf>
    <xf numFmtId="164" fontId="10" fillId="0" borderId="59" xfId="7" applyNumberFormat="1" applyFont="1" applyBorder="1" applyAlignment="1">
      <alignment horizontal="center" vertical="top"/>
    </xf>
    <xf numFmtId="49" fontId="11" fillId="0" borderId="42" xfId="7" applyNumberFormat="1" applyFont="1" applyBorder="1" applyAlignment="1">
      <alignment horizontal="center" vertical="top"/>
    </xf>
    <xf numFmtId="2" fontId="11" fillId="9" borderId="34" xfId="7" applyNumberFormat="1" applyFont="1" applyFill="1" applyBorder="1" applyAlignment="1">
      <alignment horizontal="center" vertical="top"/>
    </xf>
    <xf numFmtId="164" fontId="11" fillId="9" borderId="34" xfId="7" applyNumberFormat="1" applyFont="1" applyFill="1" applyBorder="1" applyAlignment="1">
      <alignment horizontal="center" vertical="top"/>
    </xf>
    <xf numFmtId="164" fontId="11" fillId="8" borderId="3" xfId="7" applyNumberFormat="1" applyFont="1" applyFill="1" applyBorder="1" applyAlignment="1">
      <alignment horizontal="center" vertical="top"/>
    </xf>
    <xf numFmtId="164" fontId="11" fillId="8" borderId="33" xfId="7" applyNumberFormat="1" applyFont="1" applyFill="1" applyBorder="1" applyAlignment="1">
      <alignment horizontal="center" vertical="top"/>
    </xf>
    <xf numFmtId="49" fontId="11" fillId="0" borderId="67" xfId="7" applyNumberFormat="1" applyFont="1" applyBorder="1" applyAlignment="1">
      <alignment horizontal="left" vertical="top"/>
    </xf>
    <xf numFmtId="0" fontId="10" fillId="0" borderId="32" xfId="7" applyFont="1" applyBorder="1" applyAlignment="1">
      <alignment vertical="top" wrapText="1"/>
    </xf>
    <xf numFmtId="0" fontId="10" fillId="0" borderId="22" xfId="7" applyFont="1" applyBorder="1" applyAlignment="1">
      <alignment horizontal="center" vertical="top"/>
    </xf>
    <xf numFmtId="0" fontId="10" fillId="0" borderId="60" xfId="7" applyFont="1" applyBorder="1" applyAlignment="1">
      <alignment horizontal="center" vertical="top"/>
    </xf>
    <xf numFmtId="164" fontId="10" fillId="0" borderId="32" xfId="7" applyNumberFormat="1" applyFont="1" applyBorder="1" applyAlignment="1">
      <alignment horizontal="center" vertical="top"/>
    </xf>
    <xf numFmtId="164" fontId="11" fillId="0" borderId="4" xfId="7" applyNumberFormat="1" applyFont="1" applyBorder="1" applyAlignment="1">
      <alignment horizontal="center" vertical="top"/>
    </xf>
    <xf numFmtId="164" fontId="10" fillId="0" borderId="22" xfId="7" applyNumberFormat="1" applyFont="1" applyBorder="1" applyAlignment="1">
      <alignment horizontal="center" vertical="top"/>
    </xf>
    <xf numFmtId="164" fontId="10" fillId="0" borderId="49" xfId="7" applyNumberFormat="1" applyFont="1" applyBorder="1" applyAlignment="1">
      <alignment horizontal="center" vertical="top"/>
    </xf>
    <xf numFmtId="0" fontId="10" fillId="0" borderId="42" xfId="7" applyFont="1" applyBorder="1" applyAlignment="1">
      <alignment vertical="center" wrapText="1"/>
    </xf>
    <xf numFmtId="0" fontId="19" fillId="0" borderId="39" xfId="7" applyFont="1" applyBorder="1" applyAlignment="1">
      <alignment horizontal="center" vertical="center" wrapText="1"/>
    </xf>
    <xf numFmtId="0" fontId="19" fillId="0" borderId="30" xfId="7" applyFont="1" applyBorder="1" applyAlignment="1">
      <alignment horizontal="center" vertical="center" wrapText="1"/>
    </xf>
    <xf numFmtId="0" fontId="10" fillId="0" borderId="45" xfId="7" applyFont="1" applyBorder="1" applyAlignment="1">
      <alignment vertical="center" wrapText="1"/>
    </xf>
    <xf numFmtId="164" fontId="11" fillId="9" borderId="4" xfId="7" applyNumberFormat="1" applyFont="1" applyFill="1" applyBorder="1" applyAlignment="1">
      <alignment horizontal="center" vertical="top"/>
    </xf>
    <xf numFmtId="164" fontId="11" fillId="9" borderId="22" xfId="7" applyNumberFormat="1" applyFont="1" applyFill="1" applyBorder="1" applyAlignment="1">
      <alignment horizontal="center" vertical="top"/>
    </xf>
    <xf numFmtId="164" fontId="11" fillId="9" borderId="49" xfId="7" applyNumberFormat="1" applyFont="1" applyFill="1" applyBorder="1" applyAlignment="1">
      <alignment horizontal="center" vertical="top"/>
    </xf>
    <xf numFmtId="0" fontId="10" fillId="0" borderId="41" xfId="7" applyFont="1" applyBorder="1" applyAlignment="1">
      <alignment vertical="top" wrapText="1"/>
    </xf>
    <xf numFmtId="49" fontId="19" fillId="0" borderId="30" xfId="7" applyNumberFormat="1" applyFont="1" applyBorder="1" applyAlignment="1">
      <alignment horizontal="center" vertical="top" wrapText="1"/>
    </xf>
    <xf numFmtId="49" fontId="11" fillId="0" borderId="34" xfId="7" applyNumberFormat="1" applyFont="1" applyBorder="1" applyAlignment="1">
      <alignment horizontal="center" vertical="top"/>
    </xf>
    <xf numFmtId="0" fontId="10" fillId="0" borderId="46" xfId="7" applyFont="1" applyBorder="1" applyAlignment="1">
      <alignment horizontal="center" vertical="top"/>
    </xf>
    <xf numFmtId="164" fontId="10" fillId="0" borderId="52" xfId="7" applyNumberFormat="1" applyFont="1" applyBorder="1" applyAlignment="1">
      <alignment horizontal="center" vertical="top"/>
    </xf>
    <xf numFmtId="0" fontId="10" fillId="0" borderId="76" xfId="7" applyFont="1" applyBorder="1" applyAlignment="1">
      <alignment vertical="top" wrapText="1"/>
    </xf>
    <xf numFmtId="0" fontId="19" fillId="0" borderId="14" xfId="7" applyFont="1" applyBorder="1" applyAlignment="1">
      <alignment horizontal="center" vertical="top" wrapText="1"/>
    </xf>
    <xf numFmtId="0" fontId="19" fillId="0" borderId="16" xfId="7" applyFont="1" applyBorder="1" applyAlignment="1">
      <alignment horizontal="center" vertical="top" wrapText="1"/>
    </xf>
    <xf numFmtId="49" fontId="11" fillId="0" borderId="6" xfId="7" applyNumberFormat="1" applyFont="1" applyBorder="1" applyAlignment="1">
      <alignment horizontal="center" vertical="top"/>
    </xf>
    <xf numFmtId="164" fontId="10" fillId="0" borderId="0" xfId="7" applyNumberFormat="1" applyFont="1" applyAlignment="1">
      <alignment horizontal="center" vertical="top"/>
    </xf>
    <xf numFmtId="0" fontId="10" fillId="0" borderId="78" xfId="7" applyFont="1" applyBorder="1" applyAlignment="1">
      <alignment vertical="top" wrapText="1"/>
    </xf>
    <xf numFmtId="49" fontId="11" fillId="0" borderId="39" xfId="7" applyNumberFormat="1" applyFont="1" applyBorder="1" applyAlignment="1">
      <alignment horizontal="center" vertical="top"/>
    </xf>
    <xf numFmtId="0" fontId="10" fillId="9" borderId="48" xfId="7" applyFont="1" applyFill="1" applyBorder="1" applyAlignment="1">
      <alignment horizontal="center" vertical="top"/>
    </xf>
    <xf numFmtId="164" fontId="10" fillId="9" borderId="63" xfId="7" applyNumberFormat="1" applyFont="1" applyFill="1" applyBorder="1" applyAlignment="1">
      <alignment horizontal="center" vertical="top"/>
    </xf>
    <xf numFmtId="164" fontId="10" fillId="9" borderId="12" xfId="7" applyNumberFormat="1" applyFont="1" applyFill="1" applyBorder="1" applyAlignment="1">
      <alignment horizontal="center" vertical="top"/>
    </xf>
    <xf numFmtId="0" fontId="10" fillId="0" borderId="29" xfId="7" applyFont="1" applyBorder="1" applyAlignment="1">
      <alignment vertical="center" wrapText="1"/>
    </xf>
    <xf numFmtId="0" fontId="19" fillId="0" borderId="1" xfId="7" applyFont="1" applyBorder="1" applyAlignment="1">
      <alignment horizontal="center" vertical="top" wrapText="1"/>
    </xf>
    <xf numFmtId="0" fontId="19" fillId="0" borderId="2" xfId="7" applyFont="1" applyBorder="1" applyAlignment="1">
      <alignment horizontal="center" vertical="top" wrapText="1"/>
    </xf>
    <xf numFmtId="49" fontId="11" fillId="0" borderId="65" xfId="7" applyNumberFormat="1" applyFont="1" applyBorder="1" applyAlignment="1">
      <alignment horizontal="center" vertical="top"/>
    </xf>
    <xf numFmtId="0" fontId="10" fillId="0" borderId="46" xfId="7" applyFont="1" applyBorder="1" applyAlignment="1">
      <alignment horizontal="center" vertical="center"/>
    </xf>
    <xf numFmtId="164" fontId="10" fillId="0" borderId="52" xfId="7" applyNumberFormat="1" applyFont="1" applyBorder="1" applyAlignment="1">
      <alignment horizontal="center" vertical="center"/>
    </xf>
    <xf numFmtId="164" fontId="11" fillId="0" borderId="17" xfId="7" applyNumberFormat="1" applyFont="1" applyBorder="1" applyAlignment="1">
      <alignment horizontal="center" vertical="center"/>
    </xf>
    <xf numFmtId="49" fontId="11" fillId="0" borderId="41" xfId="7" applyNumberFormat="1" applyFont="1" applyBorder="1" applyAlignment="1">
      <alignment horizontal="center" vertical="top"/>
    </xf>
    <xf numFmtId="0" fontId="27" fillId="9" borderId="48" xfId="7" applyFont="1" applyFill="1" applyBorder="1" applyAlignment="1">
      <alignment horizontal="center" vertical="top"/>
    </xf>
    <xf numFmtId="164" fontId="11" fillId="9" borderId="63" xfId="7" applyNumberFormat="1" applyFont="1" applyFill="1" applyBorder="1" applyAlignment="1">
      <alignment horizontal="center" vertical="top"/>
    </xf>
    <xf numFmtId="164" fontId="11" fillId="9" borderId="12" xfId="7" applyNumberFormat="1" applyFont="1" applyFill="1" applyBorder="1" applyAlignment="1">
      <alignment horizontal="center" vertical="top"/>
    </xf>
    <xf numFmtId="0" fontId="19" fillId="0" borderId="31" xfId="7" applyFont="1" applyBorder="1" applyAlignment="1">
      <alignment horizontal="center" vertical="center" wrapText="1"/>
    </xf>
    <xf numFmtId="49" fontId="11" fillId="7" borderId="66" xfId="7" applyNumberFormat="1" applyFont="1" applyFill="1" applyBorder="1" applyAlignment="1">
      <alignment horizontal="center" vertical="top"/>
    </xf>
    <xf numFmtId="0" fontId="10" fillId="0" borderId="27" xfId="7" applyFont="1" applyBorder="1" applyAlignment="1">
      <alignment vertical="top" wrapText="1"/>
    </xf>
    <xf numFmtId="49" fontId="19" fillId="0" borderId="75" xfId="7" applyNumberFormat="1" applyFont="1" applyBorder="1" applyAlignment="1">
      <alignment horizontal="center" vertical="top"/>
    </xf>
    <xf numFmtId="0" fontId="10" fillId="10" borderId="50" xfId="7" applyFont="1" applyFill="1" applyBorder="1" applyAlignment="1">
      <alignment horizontal="center" vertical="top"/>
    </xf>
    <xf numFmtId="164" fontId="10" fillId="0" borderId="67" xfId="7" applyNumberFormat="1" applyFont="1" applyBorder="1" applyAlignment="1">
      <alignment horizontal="center" vertical="top"/>
    </xf>
    <xf numFmtId="164" fontId="10" fillId="0" borderId="35" xfId="7" applyNumberFormat="1" applyFont="1" applyBorder="1" applyAlignment="1">
      <alignment horizontal="center" vertical="top"/>
    </xf>
    <xf numFmtId="164" fontId="10" fillId="0" borderId="26" xfId="7" applyNumberFormat="1" applyFont="1" applyBorder="1" applyAlignment="1">
      <alignment horizontal="center" vertical="top"/>
    </xf>
    <xf numFmtId="164" fontId="11" fillId="0" borderId="35" xfId="7" applyNumberFormat="1" applyFont="1" applyBorder="1" applyAlignment="1">
      <alignment horizontal="center" vertical="top"/>
    </xf>
    <xf numFmtId="164" fontId="11" fillId="0" borderId="50" xfId="7" applyNumberFormat="1" applyFont="1" applyBorder="1" applyAlignment="1">
      <alignment horizontal="center" vertical="top"/>
    </xf>
    <xf numFmtId="164" fontId="11" fillId="0" borderId="66" xfId="7" applyNumberFormat="1" applyFont="1" applyBorder="1" applyAlignment="1">
      <alignment horizontal="center" vertical="top"/>
    </xf>
    <xf numFmtId="49" fontId="11" fillId="7" borderId="44" xfId="7" applyNumberFormat="1" applyFont="1" applyFill="1" applyBorder="1" applyAlignment="1">
      <alignment horizontal="center" vertical="top"/>
    </xf>
    <xf numFmtId="0" fontId="10" fillId="0" borderId="31" xfId="7" applyFont="1" applyBorder="1" applyAlignment="1">
      <alignment vertical="top" wrapText="1"/>
    </xf>
    <xf numFmtId="164" fontId="11" fillId="9" borderId="32" xfId="7" applyNumberFormat="1" applyFont="1" applyFill="1" applyBorder="1" applyAlignment="1">
      <alignment horizontal="center" vertical="top"/>
    </xf>
    <xf numFmtId="164" fontId="11" fillId="9" borderId="60" xfId="7" applyNumberFormat="1" applyFont="1" applyFill="1" applyBorder="1" applyAlignment="1">
      <alignment horizontal="center" vertical="top"/>
    </xf>
    <xf numFmtId="164" fontId="11" fillId="9" borderId="24" xfId="7" applyNumberFormat="1" applyFont="1" applyFill="1" applyBorder="1" applyAlignment="1">
      <alignment horizontal="center" vertical="top"/>
    </xf>
    <xf numFmtId="0" fontId="11" fillId="10" borderId="50" xfId="7" applyFont="1" applyFill="1" applyBorder="1" applyAlignment="1">
      <alignment vertical="center" wrapText="1"/>
    </xf>
    <xf numFmtId="0" fontId="10" fillId="0" borderId="46" xfId="7" applyFont="1" applyBorder="1" applyAlignment="1">
      <alignment horizontal="left" vertical="center" wrapText="1"/>
    </xf>
    <xf numFmtId="49" fontId="10" fillId="0" borderId="76" xfId="7" applyNumberFormat="1" applyFont="1" applyBorder="1" applyAlignment="1">
      <alignment horizontal="center" vertical="center" wrapText="1"/>
    </xf>
    <xf numFmtId="49" fontId="10" fillId="0" borderId="14" xfId="7" applyNumberFormat="1" applyFont="1" applyBorder="1" applyAlignment="1">
      <alignment horizontal="center" vertical="center" wrapText="1"/>
    </xf>
    <xf numFmtId="0" fontId="10" fillId="0" borderId="51" xfId="7" applyFont="1" applyBorder="1" applyAlignment="1">
      <alignment wrapText="1"/>
    </xf>
    <xf numFmtId="164" fontId="10" fillId="0" borderId="62" xfId="7" applyNumberFormat="1" applyFont="1" applyBorder="1" applyAlignment="1">
      <alignment vertical="top"/>
    </xf>
    <xf numFmtId="0" fontId="10" fillId="10" borderId="64" xfId="7" applyFont="1" applyFill="1" applyBorder="1" applyAlignment="1">
      <alignment horizontal="left" vertical="center" wrapText="1"/>
    </xf>
    <xf numFmtId="49" fontId="10" fillId="0" borderId="71" xfId="7" applyNumberFormat="1" applyFont="1" applyBorder="1" applyAlignment="1">
      <alignment horizontal="center" vertical="center" wrapText="1"/>
    </xf>
    <xf numFmtId="49" fontId="10" fillId="0" borderId="36" xfId="7" applyNumberFormat="1" applyFont="1" applyBorder="1" applyAlignment="1">
      <alignment horizontal="center" vertical="center" wrapText="1"/>
    </xf>
    <xf numFmtId="164" fontId="10" fillId="0" borderId="0" xfId="7" applyNumberFormat="1" applyFont="1" applyAlignment="1">
      <alignment vertical="top"/>
    </xf>
    <xf numFmtId="0" fontId="10" fillId="10" borderId="69" xfId="7" applyFont="1" applyFill="1" applyBorder="1" applyAlignment="1">
      <alignment horizontal="left" vertical="center" wrapText="1"/>
    </xf>
    <xf numFmtId="49" fontId="10" fillId="0" borderId="61" xfId="7" applyNumberFormat="1" applyFont="1" applyBorder="1" applyAlignment="1">
      <alignment horizontal="center" vertical="center" wrapText="1"/>
    </xf>
    <xf numFmtId="49" fontId="10" fillId="0" borderId="57" xfId="7" applyNumberFormat="1" applyFont="1" applyBorder="1" applyAlignment="1">
      <alignment horizontal="center" vertical="center" wrapText="1"/>
    </xf>
    <xf numFmtId="1" fontId="10" fillId="0" borderId="56" xfId="7" applyNumberFormat="1" applyFont="1" applyBorder="1" applyAlignment="1">
      <alignment horizontal="center" vertical="center" wrapText="1"/>
    </xf>
    <xf numFmtId="0" fontId="10" fillId="10" borderId="51" xfId="7" applyFont="1" applyFill="1" applyBorder="1" applyAlignment="1">
      <alignment horizontal="left" vertical="center" wrapText="1"/>
    </xf>
    <xf numFmtId="0" fontId="10" fillId="0" borderId="51" xfId="7" applyFont="1" applyBorder="1" applyAlignment="1">
      <alignment horizontal="left" vertical="center" wrapText="1"/>
    </xf>
    <xf numFmtId="0" fontId="10" fillId="0" borderId="69" xfId="7" applyFont="1" applyBorder="1" applyAlignment="1">
      <alignment vertical="center" wrapText="1"/>
    </xf>
    <xf numFmtId="0" fontId="10" fillId="0" borderId="51" xfId="7" applyFont="1" applyBorder="1" applyAlignment="1">
      <alignment vertical="center" wrapText="1"/>
    </xf>
    <xf numFmtId="0" fontId="10" fillId="0" borderId="64" xfId="7" applyFont="1" applyBorder="1" applyAlignment="1">
      <alignment vertical="center" wrapText="1"/>
    </xf>
    <xf numFmtId="0" fontId="10" fillId="0" borderId="54" xfId="7" applyFont="1" applyBorder="1" applyAlignment="1">
      <alignment vertical="center" wrapText="1"/>
    </xf>
    <xf numFmtId="49" fontId="10" fillId="0" borderId="54" xfId="7" applyNumberFormat="1" applyFont="1" applyBorder="1" applyAlignment="1">
      <alignment horizontal="center" vertical="center" wrapText="1"/>
    </xf>
    <xf numFmtId="0" fontId="10" fillId="10" borderId="18" xfId="7" applyFont="1" applyFill="1" applyBorder="1" applyAlignment="1">
      <alignment horizontal="left" vertical="center" wrapText="1"/>
    </xf>
    <xf numFmtId="164" fontId="10" fillId="0" borderId="42" xfId="7" applyNumberFormat="1" applyFont="1" applyBorder="1" applyAlignment="1">
      <alignment horizontal="center" vertical="top"/>
    </xf>
    <xf numFmtId="0" fontId="10" fillId="0" borderId="0" xfId="7" applyFont="1" applyAlignment="1">
      <alignment vertical="center" wrapText="1"/>
    </xf>
    <xf numFmtId="49" fontId="10" fillId="0" borderId="59" xfId="7" applyNumberFormat="1" applyFont="1" applyBorder="1" applyAlignment="1">
      <alignment horizontal="center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1" fontId="10" fillId="0" borderId="20" xfId="7" applyNumberFormat="1" applyFont="1" applyBorder="1" applyAlignment="1">
      <alignment horizontal="center" vertical="center" wrapText="1"/>
    </xf>
    <xf numFmtId="0" fontId="27" fillId="9" borderId="49" xfId="7" applyFont="1" applyFill="1" applyBorder="1" applyAlignment="1">
      <alignment horizontal="center" vertical="top"/>
    </xf>
    <xf numFmtId="2" fontId="26" fillId="9" borderId="22" xfId="7" applyNumberFormat="1" applyFont="1" applyFill="1" applyBorder="1" applyAlignment="1">
      <alignment horizontal="left" vertical="top"/>
    </xf>
    <xf numFmtId="2" fontId="26" fillId="9" borderId="49" xfId="7" applyNumberFormat="1" applyFont="1" applyFill="1" applyBorder="1" applyAlignment="1">
      <alignment horizontal="left" vertical="top"/>
    </xf>
    <xf numFmtId="49" fontId="10" fillId="0" borderId="43" xfId="7" applyNumberFormat="1" applyFont="1" applyBorder="1" applyAlignment="1">
      <alignment horizontal="left" vertical="center" wrapText="1"/>
    </xf>
    <xf numFmtId="49" fontId="10" fillId="0" borderId="44" xfId="7" applyNumberFormat="1" applyFont="1" applyBorder="1" applyAlignment="1">
      <alignment horizontal="center" vertical="center" wrapText="1"/>
    </xf>
    <xf numFmtId="49" fontId="10" fillId="0" borderId="30" xfId="7" applyNumberFormat="1" applyFont="1" applyBorder="1" applyAlignment="1">
      <alignment horizontal="center" vertical="center" wrapText="1"/>
    </xf>
    <xf numFmtId="49" fontId="11" fillId="7" borderId="43" xfId="7" applyNumberFormat="1" applyFont="1" applyFill="1" applyBorder="1" applyAlignment="1">
      <alignment horizontal="center" vertical="top"/>
    </xf>
    <xf numFmtId="49" fontId="11" fillId="7" borderId="40" xfId="7" applyNumberFormat="1" applyFont="1" applyFill="1" applyBorder="1" applyAlignment="1">
      <alignment horizontal="center" vertical="top"/>
    </xf>
    <xf numFmtId="2" fontId="26" fillId="7" borderId="42" xfId="7" applyNumberFormat="1" applyFont="1" applyFill="1" applyBorder="1" applyAlignment="1">
      <alignment horizontal="left" vertical="top"/>
    </xf>
    <xf numFmtId="0" fontId="10" fillId="7" borderId="43" xfId="7" applyFont="1" applyFill="1" applyBorder="1" applyAlignment="1">
      <alignment horizontal="center" vertical="top" wrapText="1"/>
    </xf>
    <xf numFmtId="1" fontId="10" fillId="7" borderId="45" xfId="7" applyNumberFormat="1" applyFont="1" applyFill="1" applyBorder="1" applyAlignment="1">
      <alignment horizontal="center" vertical="top" wrapText="1"/>
    </xf>
    <xf numFmtId="49" fontId="26" fillId="11" borderId="32" xfId="7" applyNumberFormat="1" applyFont="1" applyFill="1" applyBorder="1" applyAlignment="1">
      <alignment horizontal="right" vertical="top"/>
    </xf>
    <xf numFmtId="2" fontId="26" fillId="11" borderId="49" xfId="7" applyNumberFormat="1" applyFont="1" applyFill="1" applyBorder="1" applyAlignment="1">
      <alignment horizontal="left" vertical="top"/>
    </xf>
    <xf numFmtId="49" fontId="26" fillId="11" borderId="23" xfId="7" applyNumberFormat="1" applyFont="1" applyFill="1" applyBorder="1" applyAlignment="1">
      <alignment vertical="top"/>
    </xf>
    <xf numFmtId="49" fontId="26" fillId="11" borderId="24" xfId="7" applyNumberFormat="1" applyFont="1" applyFill="1" applyBorder="1" applyAlignment="1">
      <alignment vertical="top"/>
    </xf>
    <xf numFmtId="0" fontId="23" fillId="11" borderId="32" xfId="7" applyFont="1" applyFill="1" applyBorder="1" applyAlignment="1">
      <alignment vertical="top"/>
    </xf>
    <xf numFmtId="0" fontId="10" fillId="11" borderId="23" xfId="7" applyFont="1" applyFill="1" applyBorder="1" applyAlignment="1">
      <alignment vertical="top"/>
    </xf>
    <xf numFmtId="0" fontId="10" fillId="11" borderId="23" xfId="7" applyFont="1" applyFill="1" applyBorder="1" applyAlignment="1">
      <alignment vertical="top" wrapText="1"/>
    </xf>
    <xf numFmtId="1" fontId="10" fillId="11" borderId="24" xfId="7" applyNumberFormat="1" applyFont="1" applyFill="1" applyBorder="1" applyAlignment="1">
      <alignment vertical="top" wrapText="1"/>
    </xf>
    <xf numFmtId="2" fontId="26" fillId="14" borderId="49" xfId="7" applyNumberFormat="1" applyFont="1" applyFill="1" applyBorder="1" applyAlignment="1">
      <alignment horizontal="left" vertical="top"/>
    </xf>
    <xf numFmtId="49" fontId="26" fillId="14" borderId="23" xfId="7" applyNumberFormat="1" applyFont="1" applyFill="1" applyBorder="1" applyAlignment="1">
      <alignment vertical="top"/>
    </xf>
    <xf numFmtId="49" fontId="26" fillId="14" borderId="24" xfId="7" applyNumberFormat="1" applyFont="1" applyFill="1" applyBorder="1" applyAlignment="1">
      <alignment vertical="top"/>
    </xf>
    <xf numFmtId="0" fontId="10" fillId="0" borderId="0" xfId="7" applyFont="1" applyAlignment="1">
      <alignment vertical="top"/>
    </xf>
    <xf numFmtId="0" fontId="19" fillId="0" borderId="0" xfId="7" applyFont="1" applyAlignment="1">
      <alignment vertical="top"/>
    </xf>
    <xf numFmtId="0" fontId="10" fillId="0" borderId="0" xfId="7" applyFont="1" applyAlignment="1">
      <alignment horizontal="center" vertical="top"/>
    </xf>
    <xf numFmtId="1" fontId="10" fillId="0" borderId="0" xfId="7" applyNumberFormat="1" applyFont="1" applyAlignment="1">
      <alignment vertical="top" wrapText="1"/>
    </xf>
    <xf numFmtId="2" fontId="10" fillId="0" borderId="0" xfId="7" applyNumberFormat="1" applyFont="1" applyAlignment="1">
      <alignment vertical="top"/>
    </xf>
    <xf numFmtId="0" fontId="10" fillId="10" borderId="0" xfId="7" applyFont="1" applyFill="1" applyAlignment="1">
      <alignment horizontal="left" vertical="center" wrapText="1"/>
    </xf>
    <xf numFmtId="164" fontId="41" fillId="11" borderId="55" xfId="7" applyNumberFormat="1" applyFont="1" applyFill="1" applyBorder="1" applyAlignment="1">
      <alignment vertical="top"/>
    </xf>
    <xf numFmtId="164" fontId="10" fillId="0" borderId="37" xfId="7" applyNumberFormat="1" applyFont="1" applyBorder="1" applyAlignment="1">
      <alignment vertical="top"/>
    </xf>
    <xf numFmtId="164" fontId="10" fillId="10" borderId="74" xfId="7" applyNumberFormat="1" applyFont="1" applyFill="1" applyBorder="1" applyAlignment="1">
      <alignment vertical="top"/>
    </xf>
    <xf numFmtId="164" fontId="10" fillId="10" borderId="55" xfId="7" applyNumberFormat="1" applyFont="1" applyFill="1" applyBorder="1" applyAlignment="1">
      <alignment vertical="top" wrapText="1"/>
    </xf>
    <xf numFmtId="164" fontId="10" fillId="0" borderId="76" xfId="7" applyNumberFormat="1" applyFont="1" applyBorder="1" applyAlignment="1">
      <alignment vertical="top"/>
    </xf>
    <xf numFmtId="164" fontId="10" fillId="10" borderId="16" xfId="7" applyNumberFormat="1" applyFont="1" applyFill="1" applyBorder="1" applyAlignment="1">
      <alignment vertical="top"/>
    </xf>
    <xf numFmtId="164" fontId="10" fillId="10" borderId="5" xfId="7" applyNumberFormat="1" applyFont="1" applyFill="1" applyBorder="1" applyAlignment="1">
      <alignment vertical="top" wrapText="1"/>
    </xf>
    <xf numFmtId="2" fontId="10" fillId="0" borderId="51" xfId="7" applyNumberFormat="1" applyFont="1" applyBorder="1" applyAlignment="1">
      <alignment vertical="top"/>
    </xf>
    <xf numFmtId="164" fontId="10" fillId="10" borderId="56" xfId="7" applyNumberFormat="1" applyFont="1" applyFill="1" applyBorder="1" applyAlignment="1">
      <alignment vertical="top"/>
    </xf>
    <xf numFmtId="164" fontId="10" fillId="10" borderId="51" xfId="7" applyNumberFormat="1" applyFont="1" applyFill="1" applyBorder="1" applyAlignment="1">
      <alignment vertical="top" wrapText="1"/>
    </xf>
    <xf numFmtId="164" fontId="10" fillId="0" borderId="17" xfId="7" applyNumberFormat="1" applyFont="1" applyBorder="1" applyAlignment="1">
      <alignment horizontal="right" vertical="center"/>
    </xf>
    <xf numFmtId="164" fontId="10" fillId="0" borderId="5" xfId="7" applyNumberFormat="1" applyFont="1" applyBorder="1" applyAlignment="1">
      <alignment horizontal="right" vertical="center"/>
    </xf>
    <xf numFmtId="164" fontId="10" fillId="0" borderId="25" xfId="7" applyNumberFormat="1" applyFont="1" applyBorder="1" applyAlignment="1">
      <alignment horizontal="right" vertical="center"/>
    </xf>
    <xf numFmtId="164" fontId="10" fillId="0" borderId="5" xfId="7" applyNumberFormat="1" applyFont="1" applyBorder="1" applyAlignment="1">
      <alignment horizontal="right" vertical="center" wrapText="1"/>
    </xf>
    <xf numFmtId="164" fontId="10" fillId="0" borderId="46" xfId="7" applyNumberFormat="1" applyFont="1" applyBorder="1" applyAlignment="1">
      <alignment horizontal="right" vertical="center"/>
    </xf>
    <xf numFmtId="2" fontId="10" fillId="0" borderId="54" xfId="7" applyNumberFormat="1" applyFont="1" applyBorder="1" applyAlignment="1">
      <alignment horizontal="right" vertical="center"/>
    </xf>
    <xf numFmtId="2" fontId="10" fillId="0" borderId="51" xfId="7" applyNumberFormat="1" applyFont="1" applyBorder="1" applyAlignment="1">
      <alignment horizontal="right" vertical="center"/>
    </xf>
    <xf numFmtId="164" fontId="10" fillId="0" borderId="62" xfId="7" applyNumberFormat="1" applyFont="1" applyBorder="1" applyAlignment="1">
      <alignment horizontal="right" vertical="center"/>
    </xf>
    <xf numFmtId="164" fontId="10" fillId="0" borderId="70" xfId="7" applyNumberFormat="1" applyFont="1" applyBorder="1" applyAlignment="1">
      <alignment horizontal="right" vertical="center"/>
    </xf>
    <xf numFmtId="164" fontId="10" fillId="0" borderId="51" xfId="7" applyNumberFormat="1" applyFont="1" applyBorder="1" applyAlignment="1">
      <alignment horizontal="right" vertical="center" wrapText="1"/>
    </xf>
    <xf numFmtId="164" fontId="10" fillId="0" borderId="69" xfId="7" applyNumberFormat="1" applyFont="1" applyBorder="1" applyAlignment="1">
      <alignment horizontal="right" vertical="center"/>
    </xf>
    <xf numFmtId="164" fontId="41" fillId="11" borderId="71" xfId="7" applyNumberFormat="1" applyFont="1" applyFill="1" applyBorder="1" applyAlignment="1">
      <alignment horizontal="center" vertical="center"/>
    </xf>
    <xf numFmtId="164" fontId="41" fillId="11" borderId="57" xfId="7" applyNumberFormat="1" applyFont="1" applyFill="1" applyBorder="1" applyAlignment="1">
      <alignment horizontal="center" vertical="center"/>
    </xf>
    <xf numFmtId="164" fontId="42" fillId="11" borderId="15" xfId="7" applyNumberFormat="1" applyFont="1" applyFill="1" applyBorder="1" applyAlignment="1">
      <alignment horizontal="center" vertical="top"/>
    </xf>
    <xf numFmtId="164" fontId="23" fillId="11" borderId="61" xfId="7" applyNumberFormat="1" applyFont="1" applyFill="1" applyBorder="1" applyAlignment="1">
      <alignment horizontal="center" vertical="top"/>
    </xf>
    <xf numFmtId="164" fontId="41" fillId="11" borderId="52" xfId="7" applyNumberFormat="1" applyFont="1" applyFill="1" applyBorder="1" applyAlignment="1">
      <alignment horizontal="center" vertical="top"/>
    </xf>
    <xf numFmtId="164" fontId="10" fillId="11" borderId="5" xfId="7" applyNumberFormat="1" applyFont="1" applyFill="1" applyBorder="1" applyAlignment="1">
      <alignment horizontal="center" vertical="top"/>
    </xf>
    <xf numFmtId="164" fontId="10" fillId="11" borderId="17" xfId="7" applyNumberFormat="1" applyFont="1" applyFill="1" applyBorder="1" applyAlignment="1">
      <alignment vertical="top"/>
    </xf>
    <xf numFmtId="164" fontId="41" fillId="11" borderId="5" xfId="7" applyNumberFormat="1" applyFont="1" applyFill="1" applyBorder="1" applyAlignment="1">
      <alignment vertical="top"/>
    </xf>
    <xf numFmtId="2" fontId="43" fillId="14" borderId="49" xfId="7" applyNumberFormat="1" applyFont="1" applyFill="1" applyBorder="1" applyAlignment="1">
      <alignment horizontal="left" vertical="top"/>
    </xf>
    <xf numFmtId="0" fontId="10" fillId="0" borderId="50" xfId="7" applyFont="1" applyBorder="1" applyAlignment="1">
      <alignment horizontal="center" vertical="top"/>
    </xf>
    <xf numFmtId="164" fontId="10" fillId="0" borderId="52" xfId="7" applyNumberFormat="1" applyFont="1" applyBorder="1" applyAlignment="1">
      <alignment horizontal="right" vertical="center"/>
    </xf>
    <xf numFmtId="2" fontId="39" fillId="0" borderId="15" xfId="0" applyNumberFormat="1" applyFont="1" applyBorder="1" applyAlignment="1">
      <alignment horizontal="center" vertical="top"/>
    </xf>
    <xf numFmtId="2" fontId="39" fillId="0" borderId="14" xfId="0" applyNumberFormat="1" applyFont="1" applyBorder="1" applyAlignment="1">
      <alignment horizontal="center" vertical="top"/>
    </xf>
    <xf numFmtId="2" fontId="39" fillId="0" borderId="76" xfId="0" applyNumberFormat="1" applyFont="1" applyBorder="1" applyAlignment="1">
      <alignment horizontal="center" vertical="top"/>
    </xf>
    <xf numFmtId="2" fontId="39" fillId="0" borderId="16" xfId="0" applyNumberFormat="1" applyFont="1" applyBorder="1" applyAlignment="1">
      <alignment horizontal="center" vertical="top"/>
    </xf>
    <xf numFmtId="2" fontId="39" fillId="18" borderId="17" xfId="0" applyNumberFormat="1" applyFont="1" applyFill="1" applyBorder="1" applyAlignment="1">
      <alignment horizontal="center" vertical="top"/>
    </xf>
    <xf numFmtId="2" fontId="39" fillId="11" borderId="5" xfId="0" applyNumberFormat="1" applyFont="1" applyFill="1" applyBorder="1" applyAlignment="1">
      <alignment horizontal="center" vertical="top"/>
    </xf>
    <xf numFmtId="0" fontId="31" fillId="0" borderId="5" xfId="0" applyFont="1" applyBorder="1" applyAlignment="1">
      <alignment horizontal="left" vertical="top" wrapText="1"/>
    </xf>
    <xf numFmtId="9" fontId="39" fillId="0" borderId="15" xfId="0" applyNumberFormat="1" applyFont="1" applyBorder="1" applyAlignment="1">
      <alignment horizontal="center" vertical="top"/>
    </xf>
    <xf numFmtId="9" fontId="39" fillId="0" borderId="14" xfId="0" applyNumberFormat="1" applyFont="1" applyBorder="1" applyAlignment="1">
      <alignment horizontal="center" vertical="top"/>
    </xf>
    <xf numFmtId="9" fontId="39" fillId="0" borderId="46" xfId="0" applyNumberFormat="1" applyFont="1" applyBorder="1" applyAlignment="1">
      <alignment horizontal="center" vertical="top"/>
    </xf>
    <xf numFmtId="2" fontId="39" fillId="18" borderId="62" xfId="0" applyNumberFormat="1" applyFont="1" applyFill="1" applyBorder="1" applyAlignment="1">
      <alignment horizontal="center" vertical="top"/>
    </xf>
    <xf numFmtId="2" fontId="39" fillId="11" borderId="51" xfId="0" applyNumberFormat="1" applyFont="1" applyFill="1" applyBorder="1" applyAlignment="1">
      <alignment horizontal="center" vertical="top"/>
    </xf>
    <xf numFmtId="0" fontId="31" fillId="0" borderId="55" xfId="0" applyFont="1" applyBorder="1" applyAlignment="1">
      <alignment horizontal="left" vertical="top" wrapText="1"/>
    </xf>
    <xf numFmtId="9" fontId="39" fillId="0" borderId="71" xfId="0" applyNumberFormat="1" applyFont="1" applyBorder="1" applyAlignment="1">
      <alignment horizontal="center" vertical="top"/>
    </xf>
    <xf numFmtId="9" fontId="39" fillId="0" borderId="36" xfId="0" applyNumberFormat="1" applyFont="1" applyBorder="1" applyAlignment="1">
      <alignment horizontal="center" vertical="top"/>
    </xf>
    <xf numFmtId="9" fontId="39" fillId="0" borderId="64" xfId="0" applyNumberFormat="1" applyFont="1" applyBorder="1" applyAlignment="1">
      <alignment horizontal="center" vertical="top"/>
    </xf>
    <xf numFmtId="0" fontId="31" fillId="0" borderId="51" xfId="0" applyFont="1" applyBorder="1" applyAlignment="1">
      <alignment horizontal="left" vertical="top" wrapText="1"/>
    </xf>
    <xf numFmtId="9" fontId="39" fillId="0" borderId="61" xfId="0" applyNumberFormat="1" applyFont="1" applyBorder="1" applyAlignment="1">
      <alignment horizontal="center" vertical="top"/>
    </xf>
    <xf numFmtId="9" fontId="39" fillId="0" borderId="57" xfId="0" applyNumberFormat="1" applyFont="1" applyBorder="1" applyAlignment="1">
      <alignment horizontal="center" vertical="top"/>
    </xf>
    <xf numFmtId="9" fontId="39" fillId="0" borderId="69" xfId="0" applyNumberFormat="1" applyFont="1" applyBorder="1" applyAlignment="1">
      <alignment horizontal="center" vertical="top"/>
    </xf>
    <xf numFmtId="9" fontId="39" fillId="0" borderId="6" xfId="0" applyNumberFormat="1" applyFont="1" applyBorder="1" applyAlignment="1">
      <alignment horizontal="center" vertical="top"/>
    </xf>
    <xf numFmtId="9" fontId="39" fillId="0" borderId="19" xfId="0" applyNumberFormat="1" applyFont="1" applyBorder="1" applyAlignment="1">
      <alignment horizontal="center" vertical="top"/>
    </xf>
    <xf numFmtId="9" fontId="39" fillId="0" borderId="47" xfId="0" applyNumberFormat="1" applyFont="1" applyBorder="1" applyAlignment="1">
      <alignment horizontal="center" vertical="top"/>
    </xf>
    <xf numFmtId="0" fontId="39" fillId="0" borderId="47" xfId="0" applyFont="1" applyBorder="1" applyAlignment="1">
      <alignment horizontal="center" vertical="top"/>
    </xf>
    <xf numFmtId="2" fontId="39" fillId="0" borderId="19" xfId="0" applyNumberFormat="1" applyFont="1" applyBorder="1" applyAlignment="1">
      <alignment horizontal="center" vertical="top"/>
    </xf>
    <xf numFmtId="2" fontId="39" fillId="0" borderId="28" xfId="0" applyNumberFormat="1" applyFont="1" applyBorder="1" applyAlignment="1">
      <alignment horizontal="center" vertical="top"/>
    </xf>
    <xf numFmtId="2" fontId="39" fillId="18" borderId="0" xfId="0" applyNumberFormat="1" applyFont="1" applyFill="1" applyAlignment="1">
      <alignment horizontal="center" vertical="top"/>
    </xf>
    <xf numFmtId="2" fontId="39" fillId="11" borderId="18" xfId="0" applyNumberFormat="1" applyFont="1" applyFill="1" applyBorder="1" applyAlignment="1">
      <alignment horizontal="center" vertical="top"/>
    </xf>
    <xf numFmtId="0" fontId="52" fillId="9" borderId="48" xfId="0" applyFont="1" applyFill="1" applyBorder="1" applyAlignment="1">
      <alignment horizontal="center" vertical="top"/>
    </xf>
    <xf numFmtId="2" fontId="33" fillId="9" borderId="13" xfId="0" applyNumberFormat="1" applyFont="1" applyFill="1" applyBorder="1" applyAlignment="1">
      <alignment horizontal="center" vertical="top"/>
    </xf>
    <xf numFmtId="0" fontId="31" fillId="0" borderId="42" xfId="0" applyFont="1" applyBorder="1" applyAlignment="1">
      <alignment horizontal="left" vertical="top" wrapText="1"/>
    </xf>
    <xf numFmtId="9" fontId="39" fillId="0" borderId="39" xfId="0" applyNumberFormat="1" applyFont="1" applyBorder="1" applyAlignment="1">
      <alignment horizontal="center" vertical="top"/>
    </xf>
    <xf numFmtId="9" fontId="39" fillId="0" borderId="30" xfId="0" applyNumberFormat="1" applyFont="1" applyBorder="1" applyAlignment="1">
      <alignment horizontal="center" vertical="top"/>
    </xf>
    <xf numFmtId="9" fontId="39" fillId="0" borderId="45" xfId="0" applyNumberFormat="1" applyFont="1" applyBorder="1" applyAlignment="1">
      <alignment horizontal="center" vertical="top"/>
    </xf>
    <xf numFmtId="2" fontId="53" fillId="13" borderId="32" xfId="0" applyNumberFormat="1" applyFont="1" applyFill="1" applyBorder="1" applyAlignment="1">
      <alignment horizontal="center" vertical="top"/>
    </xf>
    <xf numFmtId="2" fontId="54" fillId="0" borderId="0" xfId="0" applyNumberFormat="1" applyFont="1" applyAlignment="1">
      <alignment vertical="top"/>
    </xf>
    <xf numFmtId="0" fontId="0" fillId="0" borderId="0" xfId="0"/>
    <xf numFmtId="0" fontId="6" fillId="0" borderId="26" xfId="0" applyFont="1" applyBorder="1" applyAlignment="1">
      <alignment horizontal="center" vertical="top"/>
    </xf>
    <xf numFmtId="0" fontId="6" fillId="0" borderId="27" xfId="0" applyFont="1" applyBorder="1" applyAlignment="1">
      <alignment horizontal="center" vertical="top"/>
    </xf>
    <xf numFmtId="49" fontId="26" fillId="11" borderId="23" xfId="7" applyNumberFormat="1" applyFont="1" applyFill="1" applyBorder="1" applyAlignment="1">
      <alignment horizontal="right" vertical="top"/>
    </xf>
    <xf numFmtId="49" fontId="11" fillId="7" borderId="44" xfId="7" applyNumberFormat="1" applyFont="1" applyFill="1" applyBorder="1" applyAlignment="1">
      <alignment horizontal="center" vertical="top"/>
    </xf>
    <xf numFmtId="49" fontId="19" fillId="0" borderId="50" xfId="7" applyNumberFormat="1" applyFont="1" applyBorder="1" applyAlignment="1">
      <alignment horizontal="center" vertical="top"/>
    </xf>
    <xf numFmtId="49" fontId="19" fillId="0" borderId="42" xfId="7" applyNumberFormat="1" applyFont="1" applyBorder="1" applyAlignment="1">
      <alignment horizontal="center" vertical="top"/>
    </xf>
    <xf numFmtId="49" fontId="19" fillId="0" borderId="18" xfId="7" applyNumberFormat="1" applyFont="1" applyBorder="1" applyAlignment="1">
      <alignment horizontal="center" vertical="top"/>
    </xf>
    <xf numFmtId="0" fontId="10" fillId="11" borderId="39" xfId="7" applyFont="1" applyFill="1" applyBorder="1" applyAlignment="1">
      <alignment horizontal="center" vertical="top" wrapText="1"/>
    </xf>
    <xf numFmtId="49" fontId="11" fillId="7" borderId="34" xfId="7" applyNumberFormat="1" applyFont="1" applyFill="1" applyBorder="1" applyAlignment="1">
      <alignment horizontal="center" vertical="top"/>
    </xf>
    <xf numFmtId="49" fontId="11" fillId="7" borderId="6" xfId="7" applyNumberFormat="1" applyFont="1" applyFill="1" applyBorder="1" applyAlignment="1">
      <alignment horizontal="center" vertical="top"/>
    </xf>
    <xf numFmtId="49" fontId="11" fillId="8" borderId="35" xfId="7" applyNumberFormat="1" applyFont="1" applyFill="1" applyBorder="1" applyAlignment="1">
      <alignment horizontal="center" vertical="top"/>
    </xf>
    <xf numFmtId="49" fontId="11" fillId="8" borderId="7" xfId="7" applyNumberFormat="1" applyFont="1" applyFill="1" applyBorder="1" applyAlignment="1">
      <alignment horizontal="center" vertical="top"/>
    </xf>
    <xf numFmtId="49" fontId="11" fillId="0" borderId="35" xfId="7" applyNumberFormat="1" applyFont="1" applyBorder="1" applyAlignment="1">
      <alignment horizontal="center" vertical="top"/>
    </xf>
    <xf numFmtId="49" fontId="11" fillId="0" borderId="7" xfId="7" applyNumberFormat="1" applyFont="1" applyBorder="1" applyAlignment="1">
      <alignment horizontal="center" vertical="top"/>
    </xf>
    <xf numFmtId="0" fontId="10" fillId="0" borderId="50" xfId="7" applyFont="1" applyBorder="1" applyAlignment="1">
      <alignment horizontal="center" vertical="center" wrapText="1"/>
    </xf>
    <xf numFmtId="0" fontId="10" fillId="0" borderId="42" xfId="7" applyFont="1" applyBorder="1" applyAlignment="1">
      <alignment horizontal="center" vertical="center" wrapText="1"/>
    </xf>
    <xf numFmtId="0" fontId="10" fillId="0" borderId="50" xfId="7" applyFont="1" applyBorder="1" applyAlignment="1">
      <alignment horizontal="left" vertical="center" wrapText="1"/>
    </xf>
    <xf numFmtId="1" fontId="10" fillId="0" borderId="75" xfId="7" applyNumberFormat="1" applyFont="1" applyBorder="1" applyAlignment="1">
      <alignment horizontal="center" vertical="center" wrapText="1"/>
    </xf>
    <xf numFmtId="1" fontId="10" fillId="0" borderId="50" xfId="7" applyNumberFormat="1" applyFont="1" applyBorder="1" applyAlignment="1">
      <alignment horizontal="center" vertical="center" wrapText="1"/>
    </xf>
    <xf numFmtId="2" fontId="10" fillId="0" borderId="70" xfId="7" applyNumberFormat="1" applyFont="1" applyBorder="1" applyAlignment="1">
      <alignment vertical="top"/>
    </xf>
    <xf numFmtId="0" fontId="10" fillId="0" borderId="50" xfId="7" applyFont="1" applyBorder="1" applyAlignment="1">
      <alignment vertical="center" wrapText="1"/>
    </xf>
    <xf numFmtId="166" fontId="42" fillId="11" borderId="15" xfId="33" applyNumberFormat="1" applyFont="1" applyFill="1" applyBorder="1" applyAlignment="1">
      <alignment horizontal="center" vertical="top"/>
    </xf>
    <xf numFmtId="166" fontId="42" fillId="11" borderId="14" xfId="33" applyNumberFormat="1" applyFont="1" applyFill="1" applyBorder="1" applyAlignment="1">
      <alignment horizontal="center" vertical="top"/>
    </xf>
    <xf numFmtId="166" fontId="43" fillId="11" borderId="14" xfId="33" applyNumberFormat="1" applyFont="1" applyFill="1" applyBorder="1" applyAlignment="1">
      <alignment horizontal="center" vertical="top" wrapText="1"/>
    </xf>
    <xf numFmtId="166" fontId="42" fillId="11" borderId="16" xfId="33" applyNumberFormat="1" applyFont="1" applyFill="1" applyBorder="1" applyAlignment="1">
      <alignment horizontal="center" vertical="top"/>
    </xf>
    <xf numFmtId="0" fontId="23" fillId="0" borderId="18" xfId="7" applyFont="1" applyBorder="1" applyAlignment="1">
      <alignment horizontal="center" vertical="center"/>
    </xf>
    <xf numFmtId="43" fontId="23" fillId="0" borderId="28" xfId="33" applyFont="1" applyFill="1" applyBorder="1" applyAlignment="1">
      <alignment horizontal="center" vertical="center"/>
    </xf>
    <xf numFmtId="169" fontId="23" fillId="0" borderId="28" xfId="33" applyNumberFormat="1" applyFont="1" applyFill="1" applyBorder="1" applyAlignment="1">
      <alignment horizontal="center" vertical="center"/>
    </xf>
    <xf numFmtId="167" fontId="23" fillId="0" borderId="19" xfId="33" applyNumberFormat="1" applyFont="1" applyFill="1" applyBorder="1" applyAlignment="1">
      <alignment horizontal="center" vertical="center"/>
    </xf>
    <xf numFmtId="43" fontId="23" fillId="0" borderId="19" xfId="33" applyFont="1" applyFill="1" applyBorder="1" applyAlignment="1">
      <alignment horizontal="center" vertical="center"/>
    </xf>
    <xf numFmtId="167" fontId="26" fillId="0" borderId="19" xfId="33" applyNumberFormat="1" applyFont="1" applyFill="1" applyBorder="1" applyAlignment="1">
      <alignment horizontal="center" vertical="center"/>
    </xf>
    <xf numFmtId="167" fontId="23" fillId="0" borderId="20" xfId="33" applyNumberFormat="1" applyFont="1" applyFill="1" applyBorder="1" applyAlignment="1">
      <alignment horizontal="center" vertical="center"/>
    </xf>
    <xf numFmtId="0" fontId="26" fillId="22" borderId="49" xfId="7" applyFont="1" applyFill="1" applyBorder="1" applyAlignment="1">
      <alignment horizontal="center" vertical="center"/>
    </xf>
    <xf numFmtId="43" fontId="26" fillId="22" borderId="4" xfId="33" applyFont="1" applyFill="1" applyBorder="1" applyAlignment="1">
      <alignment horizontal="center" vertical="center"/>
    </xf>
    <xf numFmtId="166" fontId="23" fillId="0" borderId="28" xfId="33" applyNumberFormat="1" applyFont="1" applyFill="1" applyBorder="1" applyAlignment="1">
      <alignment horizontal="center" vertical="center"/>
    </xf>
    <xf numFmtId="166" fontId="26" fillId="0" borderId="19" xfId="33" applyNumberFormat="1" applyFont="1" applyFill="1" applyBorder="1" applyAlignment="1">
      <alignment horizontal="center" vertical="center"/>
    </xf>
    <xf numFmtId="166" fontId="26" fillId="22" borderId="4" xfId="33" applyNumberFormat="1" applyFont="1" applyFill="1" applyBorder="1" applyAlignment="1">
      <alignment horizontal="center" vertical="center"/>
    </xf>
    <xf numFmtId="166" fontId="26" fillId="22" borderId="60" xfId="33" applyNumberFormat="1" applyFont="1" applyFill="1" applyBorder="1" applyAlignment="1">
      <alignment horizontal="center" vertical="center"/>
    </xf>
    <xf numFmtId="0" fontId="23" fillId="0" borderId="18" xfId="7" applyFont="1" applyBorder="1" applyAlignment="1">
      <alignment horizontal="center" vertical="top"/>
    </xf>
    <xf numFmtId="0" fontId="23" fillId="0" borderId="55" xfId="7" applyFont="1" applyBorder="1" applyAlignment="1">
      <alignment horizontal="center" vertical="top"/>
    </xf>
    <xf numFmtId="168" fontId="23" fillId="0" borderId="71" xfId="33" applyNumberFormat="1" applyFont="1" applyFill="1" applyBorder="1" applyAlignment="1">
      <alignment horizontal="center" vertical="top"/>
    </xf>
    <xf numFmtId="168" fontId="23" fillId="0" borderId="36" xfId="33" applyNumberFormat="1" applyFont="1" applyFill="1" applyBorder="1" applyAlignment="1">
      <alignment horizontal="center" vertical="top"/>
    </xf>
    <xf numFmtId="168" fontId="26" fillId="0" borderId="36" xfId="33" applyNumberFormat="1" applyFont="1" applyFill="1" applyBorder="1" applyAlignment="1">
      <alignment horizontal="center" vertical="top" wrapText="1"/>
    </xf>
    <xf numFmtId="168" fontId="23" fillId="0" borderId="74" xfId="33" applyNumberFormat="1" applyFont="1" applyFill="1" applyBorder="1" applyAlignment="1">
      <alignment horizontal="center" vertical="top"/>
    </xf>
    <xf numFmtId="168" fontId="23" fillId="10" borderId="55" xfId="33" applyNumberFormat="1" applyFont="1" applyFill="1" applyBorder="1" applyAlignment="1">
      <alignment vertical="top"/>
    </xf>
    <xf numFmtId="168" fontId="23" fillId="0" borderId="55" xfId="33" applyNumberFormat="1" applyFont="1" applyFill="1" applyBorder="1" applyAlignment="1">
      <alignment vertical="top"/>
    </xf>
    <xf numFmtId="43" fontId="23" fillId="0" borderId="61" xfId="33" applyFont="1" applyFill="1" applyBorder="1" applyAlignment="1">
      <alignment vertical="top"/>
    </xf>
    <xf numFmtId="167" fontId="26" fillId="0" borderId="57" xfId="33" applyNumberFormat="1" applyFont="1" applyFill="1" applyBorder="1" applyAlignment="1">
      <alignment horizontal="center" vertical="top" wrapText="1"/>
    </xf>
    <xf numFmtId="167" fontId="23" fillId="0" borderId="56" xfId="33" applyNumberFormat="1" applyFont="1" applyFill="1" applyBorder="1" applyAlignment="1">
      <alignment horizontal="center" vertical="top"/>
    </xf>
    <xf numFmtId="167" fontId="23" fillId="10" borderId="51" xfId="33" applyNumberFormat="1" applyFont="1" applyFill="1" applyBorder="1" applyAlignment="1">
      <alignment vertical="top"/>
    </xf>
    <xf numFmtId="167" fontId="23" fillId="0" borderId="51" xfId="33" applyNumberFormat="1" applyFont="1" applyFill="1" applyBorder="1" applyAlignment="1">
      <alignment vertical="top"/>
    </xf>
    <xf numFmtId="43" fontId="27" fillId="22" borderId="4" xfId="33" applyFont="1" applyFill="1" applyBorder="1" applyAlignment="1">
      <alignment horizontal="center" vertical="center"/>
    </xf>
    <xf numFmtId="166" fontId="19" fillId="10" borderId="5" xfId="33" applyNumberFormat="1" applyFont="1" applyFill="1" applyBorder="1" applyAlignment="1">
      <alignment vertical="top"/>
    </xf>
    <xf numFmtId="166" fontId="19" fillId="0" borderId="5" xfId="33" applyNumberFormat="1" applyFont="1" applyFill="1" applyBorder="1" applyAlignment="1">
      <alignment vertical="top"/>
    </xf>
    <xf numFmtId="43" fontId="19" fillId="0" borderId="57" xfId="33" applyFont="1" applyFill="1" applyBorder="1" applyAlignment="1">
      <alignment horizontal="center" vertical="top"/>
    </xf>
    <xf numFmtId="0" fontId="10" fillId="0" borderId="68" xfId="7" applyFont="1" applyBorder="1" applyAlignment="1">
      <alignment horizontal="left" vertical="center" wrapText="1"/>
    </xf>
    <xf numFmtId="1" fontId="19" fillId="0" borderId="36" xfId="7" applyNumberFormat="1" applyFont="1" applyBorder="1" applyAlignment="1">
      <alignment horizontal="center" vertical="center" wrapText="1"/>
    </xf>
    <xf numFmtId="0" fontId="19" fillId="0" borderId="36" xfId="7" applyFont="1" applyBorder="1" applyAlignment="1">
      <alignment horizontal="center" vertical="center" wrapText="1"/>
    </xf>
    <xf numFmtId="1" fontId="19" fillId="0" borderId="64" xfId="7" applyNumberFormat="1" applyFont="1" applyBorder="1" applyAlignment="1">
      <alignment horizontal="center" vertical="center" wrapText="1"/>
    </xf>
    <xf numFmtId="164" fontId="10" fillId="0" borderId="10" xfId="7" applyNumberFormat="1" applyFont="1" applyBorder="1" applyAlignment="1">
      <alignment vertical="top"/>
    </xf>
    <xf numFmtId="164" fontId="10" fillId="0" borderId="9" xfId="7" applyNumberFormat="1" applyFont="1" applyBorder="1" applyAlignment="1">
      <alignment horizontal="center" vertical="top"/>
    </xf>
    <xf numFmtId="164" fontId="11" fillId="0" borderId="9" xfId="7" applyNumberFormat="1" applyFont="1" applyBorder="1" applyAlignment="1">
      <alignment horizontal="center" vertical="top" wrapText="1"/>
    </xf>
    <xf numFmtId="164" fontId="10" fillId="0" borderId="11" xfId="7" applyNumberFormat="1" applyFont="1" applyBorder="1" applyAlignment="1">
      <alignment horizontal="center" vertical="top"/>
    </xf>
    <xf numFmtId="164" fontId="10" fillId="10" borderId="8" xfId="7" applyNumberFormat="1" applyFont="1" applyFill="1" applyBorder="1" applyAlignment="1">
      <alignment vertical="top"/>
    </xf>
    <xf numFmtId="164" fontId="10" fillId="0" borderId="71" xfId="7" applyNumberFormat="1" applyFont="1" applyBorder="1" applyAlignment="1">
      <alignment vertical="top"/>
    </xf>
    <xf numFmtId="164" fontId="10" fillId="0" borderId="36" xfId="7" applyNumberFormat="1" applyFont="1" applyBorder="1" applyAlignment="1">
      <alignment horizontal="center" vertical="top"/>
    </xf>
    <xf numFmtId="164" fontId="11" fillId="0" borderId="36" xfId="7" applyNumberFormat="1" applyFont="1" applyBorder="1" applyAlignment="1">
      <alignment horizontal="center" vertical="top" wrapText="1"/>
    </xf>
    <xf numFmtId="164" fontId="10" fillId="0" borderId="74" xfId="7" applyNumberFormat="1" applyFont="1" applyBorder="1" applyAlignment="1">
      <alignment horizontal="center" vertical="top"/>
    </xf>
    <xf numFmtId="164" fontId="10" fillId="10" borderId="55" xfId="7" applyNumberFormat="1" applyFont="1" applyFill="1" applyBorder="1" applyAlignment="1">
      <alignment vertical="top"/>
    </xf>
    <xf numFmtId="0" fontId="10" fillId="0" borderId="64" xfId="7" applyFont="1" applyBorder="1" applyAlignment="1">
      <alignment horizontal="left" vertical="center" wrapText="1"/>
    </xf>
    <xf numFmtId="164" fontId="10" fillId="0" borderId="58" xfId="7" applyNumberFormat="1" applyFont="1" applyBorder="1" applyAlignment="1">
      <alignment vertical="top"/>
    </xf>
    <xf numFmtId="164" fontId="42" fillId="11" borderId="7" xfId="7" applyNumberFormat="1" applyFont="1" applyFill="1" applyBorder="1" applyAlignment="1">
      <alignment horizontal="center" vertical="top"/>
    </xf>
    <xf numFmtId="0" fontId="45" fillId="0" borderId="51" xfId="7" applyFont="1" applyBorder="1" applyAlignment="1">
      <alignment horizontal="center" vertical="top"/>
    </xf>
    <xf numFmtId="164" fontId="42" fillId="11" borderId="61" xfId="7" applyNumberFormat="1" applyFont="1" applyFill="1" applyBorder="1" applyAlignment="1">
      <alignment horizontal="center" vertical="top"/>
    </xf>
    <xf numFmtId="164" fontId="26" fillId="0" borderId="57" xfId="7" applyNumberFormat="1" applyFont="1" applyBorder="1" applyAlignment="1">
      <alignment horizontal="center" vertical="top"/>
    </xf>
    <xf numFmtId="164" fontId="42" fillId="11" borderId="25" xfId="7" applyNumberFormat="1" applyFont="1" applyFill="1" applyBorder="1" applyAlignment="1">
      <alignment horizontal="center" vertical="top"/>
    </xf>
    <xf numFmtId="164" fontId="23" fillId="11" borderId="70" xfId="7" applyNumberFormat="1" applyFont="1" applyFill="1" applyBorder="1" applyAlignment="1">
      <alignment horizontal="center" vertical="top"/>
    </xf>
    <xf numFmtId="164" fontId="42" fillId="11" borderId="70" xfId="7" applyNumberFormat="1" applyFont="1" applyFill="1" applyBorder="1" applyAlignment="1">
      <alignment horizontal="center" vertical="top"/>
    </xf>
    <xf numFmtId="164" fontId="26" fillId="5" borderId="35" xfId="7" applyNumberFormat="1" applyFont="1" applyFill="1" applyBorder="1" applyAlignment="1">
      <alignment horizontal="center" vertical="top"/>
    </xf>
    <xf numFmtId="164" fontId="11" fillId="9" borderId="23" xfId="7" applyNumberFormat="1" applyFont="1" applyFill="1" applyBorder="1" applyAlignment="1">
      <alignment horizontal="center" vertical="center"/>
    </xf>
    <xf numFmtId="164" fontId="11" fillId="9" borderId="49" xfId="7" applyNumberFormat="1" applyFont="1" applyFill="1" applyBorder="1" applyAlignment="1">
      <alignment horizontal="center" vertical="center"/>
    </xf>
    <xf numFmtId="164" fontId="23" fillId="4" borderId="5" xfId="7" applyNumberFormat="1" applyFont="1" applyFill="1" applyBorder="1" applyAlignment="1">
      <alignment horizontal="center" vertical="top"/>
    </xf>
    <xf numFmtId="164" fontId="23" fillId="4" borderId="51" xfId="7" applyNumberFormat="1" applyFont="1" applyFill="1" applyBorder="1" applyAlignment="1">
      <alignment horizontal="center" vertical="top"/>
    </xf>
    <xf numFmtId="164" fontId="23" fillId="4" borderId="18" xfId="7" applyNumberFormat="1" applyFont="1" applyFill="1" applyBorder="1" applyAlignment="1">
      <alignment horizontal="center" vertical="top"/>
    </xf>
    <xf numFmtId="164" fontId="26" fillId="5" borderId="49" xfId="7" applyNumberFormat="1" applyFont="1" applyFill="1" applyBorder="1" applyAlignment="1">
      <alignment horizontal="center" vertical="top"/>
    </xf>
    <xf numFmtId="0" fontId="10" fillId="0" borderId="28" xfId="7" applyFont="1" applyBorder="1" applyAlignment="1">
      <alignment horizontal="center" vertical="top" wrapText="1"/>
    </xf>
    <xf numFmtId="49" fontId="45" fillId="0" borderId="0" xfId="7" applyNumberFormat="1" applyFont="1" applyBorder="1" applyAlignment="1">
      <alignment horizontal="center" vertical="top"/>
    </xf>
    <xf numFmtId="49" fontId="26" fillId="0" borderId="42" xfId="7" applyNumberFormat="1" applyFont="1" applyBorder="1" applyAlignment="1">
      <alignment vertical="top" wrapText="1"/>
    </xf>
    <xf numFmtId="49" fontId="26" fillId="0" borderId="45" xfId="7" applyNumberFormat="1" applyFont="1" applyBorder="1" applyAlignment="1">
      <alignment horizontal="center" vertical="top"/>
    </xf>
    <xf numFmtId="0" fontId="41" fillId="11" borderId="43" xfId="7" applyFont="1" applyFill="1" applyBorder="1" applyAlignment="1">
      <alignment vertical="top" wrapText="1"/>
    </xf>
    <xf numFmtId="49" fontId="45" fillId="0" borderId="42" xfId="7" applyNumberFormat="1" applyFont="1" applyBorder="1" applyAlignment="1">
      <alignment horizontal="center" vertical="top"/>
    </xf>
    <xf numFmtId="0" fontId="41" fillId="11" borderId="44" xfId="7" applyFont="1" applyFill="1" applyBorder="1" applyAlignment="1">
      <alignment horizontal="left" vertical="center" wrapText="1"/>
    </xf>
    <xf numFmtId="164" fontId="41" fillId="11" borderId="42" xfId="7" applyNumberFormat="1" applyFont="1" applyFill="1" applyBorder="1" applyAlignment="1">
      <alignment horizontal="center" vertical="center" wrapText="1"/>
    </xf>
    <xf numFmtId="0" fontId="41" fillId="11" borderId="43" xfId="7" applyFont="1" applyFill="1" applyBorder="1" applyAlignment="1">
      <alignment horizontal="center" vertical="center" wrapText="1"/>
    </xf>
    <xf numFmtId="49" fontId="26" fillId="11" borderId="49" xfId="7" applyNumberFormat="1" applyFont="1" applyFill="1" applyBorder="1" applyAlignment="1">
      <alignment vertical="top" wrapText="1"/>
    </xf>
    <xf numFmtId="0" fontId="10" fillId="11" borderId="33" xfId="7" applyFont="1" applyFill="1" applyBorder="1" applyAlignment="1">
      <alignment horizontal="center" vertical="top" wrapText="1"/>
    </xf>
    <xf numFmtId="49" fontId="26" fillId="0" borderId="23" xfId="7" applyNumberFormat="1" applyFont="1" applyBorder="1" applyAlignment="1">
      <alignment horizontal="center" vertical="top"/>
    </xf>
    <xf numFmtId="49" fontId="45" fillId="0" borderId="23" xfId="7" applyNumberFormat="1" applyFont="1" applyBorder="1" applyAlignment="1">
      <alignment horizontal="center" vertical="top"/>
    </xf>
    <xf numFmtId="49" fontId="19" fillId="0" borderId="49" xfId="7" applyNumberFormat="1" applyFont="1" applyBorder="1" applyAlignment="1">
      <alignment horizontal="center" vertical="top"/>
    </xf>
    <xf numFmtId="164" fontId="26" fillId="0" borderId="33" xfId="7" applyNumberFormat="1" applyFont="1" applyBorder="1" applyAlignment="1">
      <alignment horizontal="center" vertical="top"/>
    </xf>
    <xf numFmtId="164" fontId="26" fillId="0" borderId="4" xfId="7" applyNumberFormat="1" applyFont="1" applyBorder="1" applyAlignment="1">
      <alignment horizontal="center" vertical="top"/>
    </xf>
    <xf numFmtId="164" fontId="26" fillId="0" borderId="60" xfId="7" applyNumberFormat="1" applyFont="1" applyBorder="1" applyAlignment="1">
      <alignment horizontal="center" vertical="top"/>
    </xf>
    <xf numFmtId="164" fontId="10" fillId="0" borderId="23" xfId="7" applyNumberFormat="1" applyFont="1" applyBorder="1" applyAlignment="1">
      <alignment horizontal="center" vertical="center" wrapText="1"/>
    </xf>
    <xf numFmtId="164" fontId="10" fillId="0" borderId="24" xfId="7" applyNumberFormat="1" applyFont="1" applyBorder="1" applyAlignment="1">
      <alignment horizontal="center" vertical="center" wrapText="1"/>
    </xf>
    <xf numFmtId="49" fontId="26" fillId="15" borderId="50" xfId="7" applyNumberFormat="1" applyFont="1" applyFill="1" applyBorder="1" applyAlignment="1">
      <alignment vertical="top"/>
    </xf>
    <xf numFmtId="49" fontId="26" fillId="11" borderId="50" xfId="7" applyNumberFormat="1" applyFont="1" applyFill="1" applyBorder="1" applyAlignment="1">
      <alignment vertical="top" wrapText="1"/>
    </xf>
    <xf numFmtId="49" fontId="26" fillId="0" borderId="27" xfId="7" applyNumberFormat="1" applyFont="1" applyBorder="1" applyAlignment="1">
      <alignment vertical="top"/>
    </xf>
    <xf numFmtId="49" fontId="26" fillId="15" borderId="49" xfId="7" applyNumberFormat="1" applyFont="1" applyFill="1" applyBorder="1" applyAlignment="1">
      <alignment vertical="top"/>
    </xf>
    <xf numFmtId="49" fontId="26" fillId="0" borderId="33" xfId="7" applyNumberFormat="1" applyFont="1" applyBorder="1" applyAlignment="1">
      <alignment horizontal="center" vertical="top" wrapText="1"/>
    </xf>
    <xf numFmtId="49" fontId="26" fillId="0" borderId="60" xfId="7" applyNumberFormat="1" applyFont="1" applyBorder="1" applyAlignment="1">
      <alignment vertical="top"/>
    </xf>
    <xf numFmtId="0" fontId="10" fillId="0" borderId="49" xfId="7" applyFont="1" applyBorder="1" applyAlignment="1">
      <alignment wrapText="1"/>
    </xf>
    <xf numFmtId="0" fontId="10" fillId="0" borderId="33" xfId="7" applyFont="1" applyBorder="1" applyAlignment="1">
      <alignment horizontal="center" vertical="top" wrapText="1"/>
    </xf>
    <xf numFmtId="49" fontId="45" fillId="0" borderId="66" xfId="7" applyNumberFormat="1" applyFont="1" applyBorder="1" applyAlignment="1">
      <alignment horizontal="center" vertical="top"/>
    </xf>
    <xf numFmtId="164" fontId="26" fillId="0" borderId="65" xfId="7" applyNumberFormat="1" applyFont="1" applyBorder="1" applyAlignment="1">
      <alignment horizontal="center" vertical="top"/>
    </xf>
    <xf numFmtId="164" fontId="26" fillId="0" borderId="26" xfId="7" applyNumberFormat="1" applyFont="1" applyBorder="1" applyAlignment="1">
      <alignment horizontal="center" vertical="top"/>
    </xf>
    <xf numFmtId="164" fontId="26" fillId="0" borderId="27" xfId="7" applyNumberFormat="1" applyFont="1" applyBorder="1" applyAlignment="1">
      <alignment horizontal="center" vertical="top"/>
    </xf>
    <xf numFmtId="0" fontId="10" fillId="0" borderId="49" xfId="7" applyFont="1" applyBorder="1" applyAlignment="1">
      <alignment vertical="center" wrapText="1"/>
    </xf>
    <xf numFmtId="164" fontId="10" fillId="0" borderId="0" xfId="7" applyNumberFormat="1" applyFont="1" applyBorder="1" applyAlignment="1">
      <alignment horizontal="right" vertical="center"/>
    </xf>
    <xf numFmtId="2" fontId="26" fillId="8" borderId="49" xfId="7" applyNumberFormat="1" applyFont="1" applyFill="1" applyBorder="1" applyAlignment="1">
      <alignment horizontal="left" vertical="top"/>
    </xf>
    <xf numFmtId="0" fontId="5" fillId="0" borderId="5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5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57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6" fillId="0" borderId="43" xfId="0" applyFont="1" applyBorder="1" applyAlignment="1">
      <alignment horizontal="center" vertical="center" textRotation="90" wrapText="1"/>
    </xf>
    <xf numFmtId="0" fontId="6" fillId="0" borderId="50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42" xfId="0" applyFont="1" applyBorder="1" applyAlignment="1">
      <alignment horizontal="center" vertical="center" textRotation="90" wrapText="1"/>
    </xf>
    <xf numFmtId="49" fontId="5" fillId="8" borderId="14" xfId="0" applyNumberFormat="1" applyFont="1" applyFill="1" applyBorder="1" applyAlignment="1">
      <alignment horizontal="center" vertical="top"/>
    </xf>
    <xf numFmtId="49" fontId="5" fillId="8" borderId="19" xfId="0" applyNumberFormat="1" applyFont="1" applyFill="1" applyBorder="1" applyAlignment="1">
      <alignment horizontal="center" vertical="top"/>
    </xf>
    <xf numFmtId="49" fontId="5" fillId="8" borderId="1" xfId="0" applyNumberFormat="1" applyFont="1" applyFill="1" applyBorder="1" applyAlignment="1">
      <alignment horizontal="center" vertical="top"/>
    </xf>
    <xf numFmtId="49" fontId="5" fillId="0" borderId="14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49" fontId="5" fillId="0" borderId="35" xfId="0" applyNumberFormat="1" applyFont="1" applyBorder="1" applyAlignment="1">
      <alignment horizontal="center" vertical="top"/>
    </xf>
    <xf numFmtId="49" fontId="5" fillId="0" borderId="67" xfId="0" applyNumberFormat="1" applyFont="1" applyBorder="1" applyAlignment="1">
      <alignment horizontal="center" vertical="top"/>
    </xf>
    <xf numFmtId="49" fontId="5" fillId="0" borderId="65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49" fontId="5" fillId="0" borderId="43" xfId="0" applyNumberFormat="1" applyFont="1" applyBorder="1" applyAlignment="1">
      <alignment horizontal="center" vertical="top"/>
    </xf>
    <xf numFmtId="49" fontId="5" fillId="0" borderId="41" xfId="0" applyNumberFormat="1" applyFont="1" applyBorder="1" applyAlignment="1">
      <alignment horizontal="center" vertical="top"/>
    </xf>
    <xf numFmtId="0" fontId="4" fillId="0" borderId="25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63" xfId="0" applyFont="1" applyBorder="1" applyAlignment="1">
      <alignment vertical="top" wrapText="1"/>
    </xf>
    <xf numFmtId="49" fontId="17" fillId="0" borderId="5" xfId="0" applyNumberFormat="1" applyFont="1" applyBorder="1" applyAlignment="1">
      <alignment horizontal="center" vertical="top"/>
    </xf>
    <xf numFmtId="49" fontId="17" fillId="0" borderId="18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55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0" fontId="3" fillId="7" borderId="23" xfId="0" applyFont="1" applyFill="1" applyBorder="1" applyAlignment="1">
      <alignment horizontal="left" vertical="top"/>
    </xf>
    <xf numFmtId="0" fontId="3" fillId="7" borderId="24" xfId="0" applyFont="1" applyFill="1" applyBorder="1" applyAlignment="1">
      <alignment horizontal="left" vertical="top"/>
    </xf>
    <xf numFmtId="0" fontId="5" fillId="8" borderId="4" xfId="0" applyFont="1" applyFill="1" applyBorder="1" applyAlignment="1">
      <alignment horizontal="left" vertical="top" wrapText="1"/>
    </xf>
    <xf numFmtId="0" fontId="5" fillId="8" borderId="60" xfId="0" applyFont="1" applyFill="1" applyBorder="1" applyAlignment="1">
      <alignment horizontal="left" vertical="top" wrapText="1"/>
    </xf>
    <xf numFmtId="0" fontId="3" fillId="0" borderId="25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63" xfId="0" applyFont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top" shrinkToFit="1"/>
    </xf>
    <xf numFmtId="49" fontId="2" fillId="0" borderId="18" xfId="0" applyNumberFormat="1" applyFont="1" applyBorder="1" applyAlignment="1">
      <alignment horizontal="center" vertical="top" shrinkToFit="1"/>
    </xf>
    <xf numFmtId="49" fontId="2" fillId="0" borderId="12" xfId="0" applyNumberFormat="1" applyFont="1" applyBorder="1" applyAlignment="1">
      <alignment horizontal="center" vertical="top" shrinkToFit="1"/>
    </xf>
    <xf numFmtId="0" fontId="4" fillId="0" borderId="50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49" fontId="2" fillId="0" borderId="18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0" fontId="15" fillId="0" borderId="55" xfId="0" applyFont="1" applyBorder="1" applyAlignment="1">
      <alignment horizontal="left" vertical="top" wrapText="1"/>
    </xf>
    <xf numFmtId="0" fontId="4" fillId="0" borderId="1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9" fontId="2" fillId="11" borderId="5" xfId="0" applyNumberFormat="1" applyFont="1" applyFill="1" applyBorder="1" applyAlignment="1">
      <alignment horizontal="center" vertical="top"/>
    </xf>
    <xf numFmtId="49" fontId="2" fillId="11" borderId="55" xfId="0" applyNumberFormat="1" applyFont="1" applyFill="1" applyBorder="1" applyAlignment="1">
      <alignment horizontal="center" vertical="top"/>
    </xf>
    <xf numFmtId="49" fontId="2" fillId="11" borderId="51" xfId="0" applyNumberFormat="1" applyFont="1" applyFill="1" applyBorder="1" applyAlignment="1">
      <alignment horizontal="center" vertical="top"/>
    </xf>
    <xf numFmtId="49" fontId="2" fillId="11" borderId="8" xfId="0" applyNumberFormat="1" applyFont="1" applyFill="1" applyBorder="1" applyAlignment="1">
      <alignment horizontal="center" vertical="top"/>
    </xf>
    <xf numFmtId="49" fontId="2" fillId="11" borderId="12" xfId="0" applyNumberFormat="1" applyFont="1" applyFill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49" fontId="5" fillId="8" borderId="3" xfId="0" applyNumberFormat="1" applyFont="1" applyFill="1" applyBorder="1" applyAlignment="1">
      <alignment horizontal="right" vertical="top"/>
    </xf>
    <xf numFmtId="49" fontId="5" fillId="8" borderId="33" xfId="0" applyNumberFormat="1" applyFont="1" applyFill="1" applyBorder="1" applyAlignment="1">
      <alignment horizontal="right" vertical="top"/>
    </xf>
    <xf numFmtId="49" fontId="5" fillId="8" borderId="4" xfId="0" applyNumberFormat="1" applyFont="1" applyFill="1" applyBorder="1" applyAlignment="1">
      <alignment horizontal="right" vertical="top"/>
    </xf>
    <xf numFmtId="49" fontId="5" fillId="8" borderId="60" xfId="0" applyNumberFormat="1" applyFont="1" applyFill="1" applyBorder="1" applyAlignment="1">
      <alignment horizontal="right" vertical="top"/>
    </xf>
    <xf numFmtId="0" fontId="31" fillId="0" borderId="25" xfId="0" applyFont="1" applyBorder="1" applyAlignment="1">
      <alignment vertical="top" wrapText="1"/>
    </xf>
    <xf numFmtId="0" fontId="31" fillId="0" borderId="7" xfId="0" applyFont="1" applyBorder="1" applyAlignment="1">
      <alignment vertical="top" wrapText="1"/>
    </xf>
    <xf numFmtId="0" fontId="31" fillId="0" borderId="63" xfId="0" applyFont="1" applyBorder="1" applyAlignment="1">
      <alignment vertical="top" wrapText="1"/>
    </xf>
    <xf numFmtId="49" fontId="47" fillId="0" borderId="5" xfId="0" applyNumberFormat="1" applyFont="1" applyBorder="1" applyAlignment="1">
      <alignment horizontal="center" vertical="top"/>
    </xf>
    <xf numFmtId="49" fontId="47" fillId="0" borderId="18" xfId="0" applyNumberFormat="1" applyFont="1" applyBorder="1" applyAlignment="1">
      <alignment horizontal="center" vertical="top"/>
    </xf>
    <xf numFmtId="49" fontId="37" fillId="0" borderId="8" xfId="0" applyNumberFormat="1" applyFont="1" applyBorder="1" applyAlignment="1">
      <alignment horizontal="center" vertical="top"/>
    </xf>
    <xf numFmtId="49" fontId="37" fillId="0" borderId="12" xfId="0" applyNumberFormat="1" applyFont="1" applyBorder="1" applyAlignment="1">
      <alignment horizontal="center" vertical="top"/>
    </xf>
    <xf numFmtId="49" fontId="37" fillId="11" borderId="5" xfId="0" applyNumberFormat="1" applyFont="1" applyFill="1" applyBorder="1" applyAlignment="1">
      <alignment horizontal="center" vertical="top"/>
    </xf>
    <xf numFmtId="49" fontId="37" fillId="11" borderId="55" xfId="0" applyNumberFormat="1" applyFont="1" applyFill="1" applyBorder="1" applyAlignment="1">
      <alignment horizontal="center" vertical="top"/>
    </xf>
    <xf numFmtId="49" fontId="37" fillId="11" borderId="51" xfId="0" applyNumberFormat="1" applyFont="1" applyFill="1" applyBorder="1" applyAlignment="1">
      <alignment horizontal="center" vertical="top"/>
    </xf>
    <xf numFmtId="49" fontId="37" fillId="11" borderId="8" xfId="0" applyNumberFormat="1" applyFont="1" applyFill="1" applyBorder="1" applyAlignment="1">
      <alignment horizontal="center" vertical="top"/>
    </xf>
    <xf numFmtId="49" fontId="37" fillId="11" borderId="12" xfId="0" applyNumberFormat="1" applyFont="1" applyFill="1" applyBorder="1" applyAlignment="1">
      <alignment horizontal="center" vertical="top"/>
    </xf>
    <xf numFmtId="49" fontId="5" fillId="8" borderId="22" xfId="0" applyNumberFormat="1" applyFont="1" applyFill="1" applyBorder="1" applyAlignment="1">
      <alignment horizontal="left" vertical="top" wrapText="1"/>
    </xf>
    <xf numFmtId="49" fontId="5" fillId="8" borderId="23" xfId="0" applyNumberFormat="1" applyFont="1" applyFill="1" applyBorder="1" applyAlignment="1">
      <alignment horizontal="left" vertical="top" wrapText="1"/>
    </xf>
    <xf numFmtId="49" fontId="5" fillId="8" borderId="24" xfId="0" applyNumberFormat="1" applyFont="1" applyFill="1" applyBorder="1" applyAlignment="1">
      <alignment horizontal="left" vertical="top" wrapText="1"/>
    </xf>
    <xf numFmtId="0" fontId="0" fillId="0" borderId="55" xfId="0" applyBorder="1" applyAlignment="1">
      <alignment horizontal="left" vertical="top" wrapText="1"/>
    </xf>
    <xf numFmtId="49" fontId="5" fillId="8" borderId="15" xfId="0" applyNumberFormat="1" applyFont="1" applyFill="1" applyBorder="1" applyAlignment="1">
      <alignment horizontal="center" vertical="top"/>
    </xf>
    <xf numFmtId="49" fontId="5" fillId="8" borderId="6" xfId="0" applyNumberFormat="1" applyFont="1" applyFill="1" applyBorder="1" applyAlignment="1">
      <alignment horizontal="center" vertical="top"/>
    </xf>
    <xf numFmtId="49" fontId="5" fillId="8" borderId="13" xfId="0" applyNumberFormat="1" applyFont="1" applyFill="1" applyBorder="1" applyAlignment="1">
      <alignment horizontal="center" vertical="top"/>
    </xf>
    <xf numFmtId="49" fontId="5" fillId="8" borderId="76" xfId="0" applyNumberFormat="1" applyFont="1" applyFill="1" applyBorder="1" applyAlignment="1">
      <alignment horizontal="center" vertical="top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29" xfId="0" applyNumberFormat="1" applyFont="1" applyFill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4" fillId="11" borderId="25" xfId="0" applyFont="1" applyFill="1" applyBorder="1" applyAlignment="1">
      <alignment vertical="top" wrapText="1"/>
    </xf>
    <xf numFmtId="0" fontId="4" fillId="11" borderId="7" xfId="0" applyFont="1" applyFill="1" applyBorder="1" applyAlignment="1">
      <alignment vertical="top" wrapText="1"/>
    </xf>
    <xf numFmtId="0" fontId="4" fillId="11" borderId="63" xfId="0" applyFont="1" applyFill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top" wrapText="1"/>
    </xf>
    <xf numFmtId="49" fontId="2" fillId="0" borderId="54" xfId="0" applyNumberFormat="1" applyFont="1" applyBorder="1" applyAlignment="1">
      <alignment horizontal="center" vertical="top"/>
    </xf>
    <xf numFmtId="49" fontId="5" fillId="8" borderId="9" xfId="0" applyNumberFormat="1" applyFont="1" applyFill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5" fillId="0" borderId="75" xfId="0" applyNumberFormat="1" applyFont="1" applyBorder="1" applyAlignment="1">
      <alignment horizontal="center" vertical="top"/>
    </xf>
    <xf numFmtId="49" fontId="5" fillId="0" borderId="47" xfId="0" applyNumberFormat="1" applyFont="1" applyBorder="1" applyAlignment="1">
      <alignment horizontal="center" vertical="top"/>
    </xf>
    <xf numFmtId="49" fontId="5" fillId="0" borderId="45" xfId="0" applyNumberFormat="1" applyFont="1" applyBorder="1" applyAlignment="1">
      <alignment horizontal="center" vertical="top"/>
    </xf>
    <xf numFmtId="0" fontId="4" fillId="0" borderId="17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21" xfId="0" applyFont="1" applyBorder="1" applyAlignment="1">
      <alignment vertical="top" wrapText="1"/>
    </xf>
    <xf numFmtId="49" fontId="5" fillId="8" borderId="36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9" fontId="5" fillId="8" borderId="37" xfId="0" applyNumberFormat="1" applyFont="1" applyFill="1" applyBorder="1" applyAlignment="1">
      <alignment horizontal="center" vertical="top"/>
    </xf>
    <xf numFmtId="0" fontId="10" fillId="0" borderId="25" xfId="0" applyFont="1" applyBorder="1" applyAlignment="1">
      <alignment vertical="top" wrapText="1"/>
    </xf>
    <xf numFmtId="0" fontId="6" fillId="0" borderId="50" xfId="0" applyFont="1" applyBorder="1" applyAlignment="1">
      <alignment horizontal="left" vertical="top" wrapText="1"/>
    </xf>
    <xf numFmtId="49" fontId="5" fillId="7" borderId="4" xfId="0" applyNumberFormat="1" applyFont="1" applyFill="1" applyBorder="1" applyAlignment="1">
      <alignment horizontal="right" vertical="top"/>
    </xf>
    <xf numFmtId="49" fontId="5" fillId="7" borderId="60" xfId="0" applyNumberFormat="1" applyFont="1" applyFill="1" applyBorder="1" applyAlignment="1">
      <alignment horizontal="right" vertical="top"/>
    </xf>
    <xf numFmtId="0" fontId="3" fillId="7" borderId="67" xfId="0" applyFont="1" applyFill="1" applyBorder="1" applyAlignment="1">
      <alignment horizontal="left" vertical="top"/>
    </xf>
    <xf numFmtId="0" fontId="3" fillId="7" borderId="75" xfId="0" applyFont="1" applyFill="1" applyBorder="1" applyAlignment="1">
      <alignment horizontal="left" vertical="top"/>
    </xf>
    <xf numFmtId="49" fontId="5" fillId="8" borderId="22" xfId="0" applyNumberFormat="1" applyFont="1" applyFill="1" applyBorder="1" applyAlignment="1">
      <alignment horizontal="left" vertical="top"/>
    </xf>
    <xf numFmtId="49" fontId="5" fillId="8" borderId="23" xfId="0" applyNumberFormat="1" applyFont="1" applyFill="1" applyBorder="1" applyAlignment="1">
      <alignment horizontal="left" vertical="top"/>
    </xf>
    <xf numFmtId="49" fontId="5" fillId="8" borderId="24" xfId="0" applyNumberFormat="1" applyFont="1" applyFill="1" applyBorder="1" applyAlignment="1">
      <alignment horizontal="left" vertical="top"/>
    </xf>
    <xf numFmtId="49" fontId="6" fillId="3" borderId="15" xfId="0" applyNumberFormat="1" applyFont="1" applyFill="1" applyBorder="1" applyAlignment="1">
      <alignment horizontal="center" vertical="top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3" xfId="0" applyNumberFormat="1" applyFont="1" applyFill="1" applyBorder="1" applyAlignment="1">
      <alignment horizontal="center" vertical="top"/>
    </xf>
    <xf numFmtId="49" fontId="6" fillId="11" borderId="27" xfId="0" applyNumberFormat="1" applyFont="1" applyFill="1" applyBorder="1" applyAlignment="1">
      <alignment horizontal="center" vertical="top" wrapText="1"/>
    </xf>
    <xf numFmtId="49" fontId="6" fillId="11" borderId="20" xfId="0" applyNumberFormat="1" applyFont="1" applyFill="1" applyBorder="1" applyAlignment="1">
      <alignment horizontal="center" vertical="top" wrapText="1"/>
    </xf>
    <xf numFmtId="0" fontId="15" fillId="11" borderId="31" xfId="0" applyFont="1" applyFill="1" applyBorder="1" applyAlignment="1">
      <alignment horizontal="center" vertical="top" wrapText="1"/>
    </xf>
    <xf numFmtId="49" fontId="6" fillId="11" borderId="67" xfId="0" applyNumberFormat="1" applyFont="1" applyFill="1" applyBorder="1" applyAlignment="1">
      <alignment horizontal="center" vertical="top" wrapText="1"/>
    </xf>
    <xf numFmtId="49" fontId="6" fillId="11" borderId="65" xfId="0" applyNumberFormat="1" applyFont="1" applyFill="1" applyBorder="1" applyAlignment="1">
      <alignment horizontal="center" vertical="top" wrapText="1"/>
    </xf>
    <xf numFmtId="49" fontId="6" fillId="11" borderId="0" xfId="0" applyNumberFormat="1" applyFont="1" applyFill="1" applyAlignment="1">
      <alignment horizontal="center" vertical="top" wrapText="1"/>
    </xf>
    <xf numFmtId="49" fontId="6" fillId="11" borderId="28" xfId="0" applyNumberFormat="1" applyFont="1" applyFill="1" applyBorder="1" applyAlignment="1">
      <alignment horizontal="center" vertical="top" wrapText="1"/>
    </xf>
    <xf numFmtId="49" fontId="6" fillId="11" borderId="43" xfId="0" applyNumberFormat="1" applyFont="1" applyFill="1" applyBorder="1" applyAlignment="1">
      <alignment horizontal="center" vertical="top" wrapText="1"/>
    </xf>
    <xf numFmtId="49" fontId="6" fillId="11" borderId="41" xfId="0" applyNumberFormat="1" applyFont="1" applyFill="1" applyBorder="1" applyAlignment="1">
      <alignment horizontal="center" vertical="top" wrapText="1"/>
    </xf>
    <xf numFmtId="0" fontId="4" fillId="0" borderId="27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10" fillId="0" borderId="27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49" fontId="2" fillId="0" borderId="50" xfId="0" applyNumberFormat="1" applyFont="1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/>
    </xf>
    <xf numFmtId="0" fontId="4" fillId="0" borderId="27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5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15" fillId="0" borderId="40" xfId="0" applyFont="1" applyBorder="1" applyAlignment="1">
      <alignment vertical="top" wrapText="1"/>
    </xf>
    <xf numFmtId="49" fontId="5" fillId="0" borderId="28" xfId="0" applyNumberFormat="1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41" xfId="0" applyFont="1" applyBorder="1" applyAlignment="1">
      <alignment horizontal="center" vertical="top" wrapText="1"/>
    </xf>
    <xf numFmtId="49" fontId="19" fillId="0" borderId="5" xfId="0" applyNumberFormat="1" applyFont="1" applyBorder="1" applyAlignment="1">
      <alignment horizontal="center" vertical="top" wrapText="1"/>
    </xf>
    <xf numFmtId="49" fontId="2" fillId="0" borderId="55" xfId="0" applyNumberFormat="1" applyFont="1" applyBorder="1" applyAlignment="1">
      <alignment horizontal="center" vertical="top" wrapText="1"/>
    </xf>
    <xf numFmtId="49" fontId="2" fillId="0" borderId="51" xfId="0" applyNumberFormat="1" applyFont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/>
    </xf>
    <xf numFmtId="49" fontId="5" fillId="8" borderId="30" xfId="0" applyNumberFormat="1" applyFont="1" applyFill="1" applyBorder="1" applyAlignment="1">
      <alignment horizontal="center" vertical="top"/>
    </xf>
    <xf numFmtId="0" fontId="4" fillId="0" borderId="34" xfId="0" applyFont="1" applyBorder="1" applyAlignment="1">
      <alignment horizontal="left" vertical="top" wrapText="1"/>
    </xf>
    <xf numFmtId="0" fontId="15" fillId="0" borderId="71" xfId="0" applyFont="1" applyBorder="1" applyAlignment="1">
      <alignment horizontal="left" vertical="top" wrapText="1"/>
    </xf>
    <xf numFmtId="49" fontId="5" fillId="8" borderId="38" xfId="0" applyNumberFormat="1" applyFont="1" applyFill="1" applyBorder="1" applyAlignment="1">
      <alignment horizontal="center" vertical="top"/>
    </xf>
    <xf numFmtId="49" fontId="5" fillId="8" borderId="63" xfId="0" applyNumberFormat="1" applyFont="1" applyFill="1" applyBorder="1" applyAlignment="1">
      <alignment horizontal="center" vertical="top"/>
    </xf>
    <xf numFmtId="49" fontId="5" fillId="0" borderId="15" xfId="0" applyNumberFormat="1" applyFont="1" applyBorder="1" applyAlignment="1">
      <alignment horizontal="center" vertical="top"/>
    </xf>
    <xf numFmtId="49" fontId="5" fillId="0" borderId="13" xfId="0" applyNumberFormat="1" applyFont="1" applyBorder="1" applyAlignment="1">
      <alignment horizontal="center" vertical="top"/>
    </xf>
    <xf numFmtId="49" fontId="6" fillId="11" borderId="22" xfId="0" applyNumberFormat="1" applyFont="1" applyFill="1" applyBorder="1" applyAlignment="1">
      <alignment horizontal="left" vertical="top" wrapText="1"/>
    </xf>
    <xf numFmtId="0" fontId="15" fillId="11" borderId="23" xfId="0" applyFont="1" applyFill="1" applyBorder="1" applyAlignment="1">
      <alignment horizontal="left" vertical="top" wrapText="1"/>
    </xf>
    <xf numFmtId="0" fontId="15" fillId="11" borderId="24" xfId="0" applyFont="1" applyFill="1" applyBorder="1" applyAlignment="1">
      <alignment horizontal="left" vertical="top" wrapText="1"/>
    </xf>
    <xf numFmtId="49" fontId="5" fillId="3" borderId="14" xfId="0" applyNumberFormat="1" applyFont="1" applyFill="1" applyBorder="1" applyAlignment="1">
      <alignment horizontal="center" vertical="top"/>
    </xf>
    <xf numFmtId="49" fontId="5" fillId="3" borderId="19" xfId="0" applyNumberFormat="1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49" fontId="5" fillId="11" borderId="26" xfId="0" applyNumberFormat="1" applyFont="1" applyFill="1" applyBorder="1" applyAlignment="1">
      <alignment horizontal="center" vertical="top" wrapText="1"/>
    </xf>
    <xf numFmtId="49" fontId="5" fillId="11" borderId="19" xfId="0" applyNumberFormat="1" applyFont="1" applyFill="1" applyBorder="1" applyAlignment="1">
      <alignment horizontal="center" vertical="top" wrapText="1"/>
    </xf>
    <xf numFmtId="0" fontId="15" fillId="11" borderId="30" xfId="0" applyFont="1" applyFill="1" applyBorder="1" applyAlignment="1">
      <alignment horizontal="center" vertical="top" wrapText="1"/>
    </xf>
    <xf numFmtId="49" fontId="5" fillId="11" borderId="35" xfId="0" applyNumberFormat="1" applyFont="1" applyFill="1" applyBorder="1" applyAlignment="1">
      <alignment horizontal="center" vertical="top" wrapText="1"/>
    </xf>
    <xf numFmtId="49" fontId="5" fillId="11" borderId="67" xfId="0" applyNumberFormat="1" applyFont="1" applyFill="1" applyBorder="1" applyAlignment="1">
      <alignment horizontal="center" vertical="top" wrapText="1"/>
    </xf>
    <xf numFmtId="49" fontId="5" fillId="11" borderId="65" xfId="0" applyNumberFormat="1" applyFont="1" applyFill="1" applyBorder="1" applyAlignment="1">
      <alignment horizontal="center" vertical="top" wrapText="1"/>
    </xf>
    <xf numFmtId="49" fontId="5" fillId="11" borderId="7" xfId="0" applyNumberFormat="1" applyFont="1" applyFill="1" applyBorder="1" applyAlignment="1">
      <alignment horizontal="center" vertical="top" wrapText="1"/>
    </xf>
    <xf numFmtId="49" fontId="5" fillId="11" borderId="0" xfId="0" applyNumberFormat="1" applyFont="1" applyFill="1" applyAlignment="1">
      <alignment horizontal="center" vertical="top" wrapText="1"/>
    </xf>
    <xf numFmtId="49" fontId="5" fillId="11" borderId="28" xfId="0" applyNumberFormat="1" applyFont="1" applyFill="1" applyBorder="1" applyAlignment="1">
      <alignment horizontal="center" vertical="top" wrapText="1"/>
    </xf>
    <xf numFmtId="49" fontId="5" fillId="11" borderId="40" xfId="0" applyNumberFormat="1" applyFont="1" applyFill="1" applyBorder="1" applyAlignment="1">
      <alignment horizontal="center" vertical="top" wrapText="1"/>
    </xf>
    <xf numFmtId="49" fontId="5" fillId="11" borderId="43" xfId="0" applyNumberFormat="1" applyFont="1" applyFill="1" applyBorder="1" applyAlignment="1">
      <alignment horizontal="center" vertical="top" wrapText="1"/>
    </xf>
    <xf numFmtId="49" fontId="5" fillId="11" borderId="41" xfId="0" applyNumberFormat="1" applyFont="1" applyFill="1" applyBorder="1" applyAlignment="1">
      <alignment horizontal="center" vertical="top" wrapText="1"/>
    </xf>
    <xf numFmtId="0" fontId="3" fillId="0" borderId="27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5" fillId="9" borderId="3" xfId="0" applyFont="1" applyFill="1" applyBorder="1" applyAlignment="1">
      <alignment horizontal="right" vertical="top" wrapText="1"/>
    </xf>
    <xf numFmtId="0" fontId="5" fillId="9" borderId="33" xfId="0" applyFont="1" applyFill="1" applyBorder="1" applyAlignment="1">
      <alignment horizontal="right" vertical="top" wrapText="1"/>
    </xf>
    <xf numFmtId="0" fontId="7" fillId="0" borderId="4" xfId="0" applyFont="1" applyBorder="1" applyAlignment="1">
      <alignment vertical="top" wrapText="1"/>
    </xf>
    <xf numFmtId="0" fontId="7" fillId="0" borderId="60" xfId="0" applyFont="1" applyBorder="1" applyAlignment="1">
      <alignment vertical="top" wrapText="1"/>
    </xf>
    <xf numFmtId="2" fontId="12" fillId="9" borderId="23" xfId="0" applyNumberFormat="1" applyFont="1" applyFill="1" applyBorder="1" applyAlignment="1">
      <alignment horizontal="center" vertical="top" wrapText="1"/>
    </xf>
    <xf numFmtId="2" fontId="12" fillId="9" borderId="24" xfId="0" applyNumberFormat="1" applyFont="1" applyFill="1" applyBorder="1" applyAlignment="1">
      <alignment horizontal="center" vertical="top" wrapText="1"/>
    </xf>
    <xf numFmtId="0" fontId="10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vertical="top" wrapText="1"/>
    </xf>
    <xf numFmtId="0" fontId="10" fillId="0" borderId="8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6" fillId="10" borderId="54" xfId="0" applyFont="1" applyFill="1" applyBorder="1" applyAlignment="1">
      <alignment horizontal="left" vertical="top" wrapText="1"/>
    </xf>
    <xf numFmtId="0" fontId="6" fillId="10" borderId="62" xfId="0" applyFont="1" applyFill="1" applyBorder="1" applyAlignment="1">
      <alignment horizontal="left" vertical="top" wrapText="1"/>
    </xf>
    <xf numFmtId="0" fontId="6" fillId="10" borderId="69" xfId="0" applyFont="1" applyFill="1" applyBorder="1" applyAlignment="1">
      <alignment horizontal="left" vertical="top" wrapText="1"/>
    </xf>
    <xf numFmtId="2" fontId="22" fillId="0" borderId="54" xfId="0" applyNumberFormat="1" applyFont="1" applyBorder="1" applyAlignment="1">
      <alignment horizontal="center" vertical="top" wrapText="1"/>
    </xf>
    <xf numFmtId="2" fontId="22" fillId="0" borderId="62" xfId="0" applyNumberFormat="1" applyFont="1" applyBorder="1" applyAlignment="1">
      <alignment horizontal="center" vertical="top" wrapText="1"/>
    </xf>
    <xf numFmtId="2" fontId="22" fillId="0" borderId="69" xfId="0" applyNumberFormat="1" applyFont="1" applyBorder="1" applyAlignment="1">
      <alignment horizontal="center" vertical="top" wrapText="1"/>
    </xf>
    <xf numFmtId="0" fontId="5" fillId="13" borderId="3" xfId="0" applyFont="1" applyFill="1" applyBorder="1" applyAlignment="1">
      <alignment horizontal="right" vertical="top" wrapText="1"/>
    </xf>
    <xf numFmtId="0" fontId="5" fillId="13" borderId="33" xfId="0" applyFont="1" applyFill="1" applyBorder="1" applyAlignment="1">
      <alignment horizontal="right" vertical="top" wrapText="1"/>
    </xf>
    <xf numFmtId="0" fontId="7" fillId="13" borderId="4" xfId="0" applyFont="1" applyFill="1" applyBorder="1" applyAlignment="1">
      <alignment vertical="top" wrapText="1"/>
    </xf>
    <xf numFmtId="0" fontId="7" fillId="13" borderId="22" xfId="0" applyFont="1" applyFill="1" applyBorder="1" applyAlignment="1">
      <alignment vertical="top" wrapText="1"/>
    </xf>
    <xf numFmtId="2" fontId="21" fillId="13" borderId="32" xfId="0" applyNumberFormat="1" applyFont="1" applyFill="1" applyBorder="1" applyAlignment="1">
      <alignment horizontal="center" vertical="top" wrapText="1"/>
    </xf>
    <xf numFmtId="2" fontId="21" fillId="13" borderId="23" xfId="0" applyNumberFormat="1" applyFont="1" applyFill="1" applyBorder="1" applyAlignment="1">
      <alignment horizontal="center" vertical="top" wrapText="1"/>
    </xf>
    <xf numFmtId="2" fontId="21" fillId="13" borderId="24" xfId="0" applyNumberFormat="1" applyFont="1" applyFill="1" applyBorder="1" applyAlignment="1">
      <alignment horizontal="center" vertical="top" wrapText="1"/>
    </xf>
    <xf numFmtId="0" fontId="6" fillId="0" borderId="54" xfId="0" applyFont="1" applyBorder="1" applyAlignment="1">
      <alignment horizontal="left" vertical="top" wrapText="1"/>
    </xf>
    <xf numFmtId="0" fontId="6" fillId="0" borderId="62" xfId="0" applyFont="1" applyBorder="1" applyAlignment="1">
      <alignment horizontal="left" vertical="top" wrapText="1"/>
    </xf>
    <xf numFmtId="0" fontId="6" fillId="0" borderId="69" xfId="0" applyFont="1" applyBorder="1" applyAlignment="1">
      <alignment horizontal="left" vertical="top" wrapText="1"/>
    </xf>
    <xf numFmtId="2" fontId="40" fillId="0" borderId="54" xfId="0" applyNumberFormat="1" applyFont="1" applyBorder="1" applyAlignment="1">
      <alignment horizontal="center" vertical="top"/>
    </xf>
    <xf numFmtId="2" fontId="40" fillId="0" borderId="62" xfId="0" applyNumberFormat="1" applyFont="1" applyBorder="1" applyAlignment="1">
      <alignment horizontal="center" vertical="top"/>
    </xf>
    <xf numFmtId="2" fontId="40" fillId="0" borderId="69" xfId="0" applyNumberFormat="1" applyFont="1" applyBorder="1" applyAlignment="1">
      <alignment horizontal="center" vertical="top"/>
    </xf>
    <xf numFmtId="0" fontId="5" fillId="13" borderId="32" xfId="0" applyFont="1" applyFill="1" applyBorder="1" applyAlignment="1">
      <alignment horizontal="right" vertical="top" wrapText="1"/>
    </xf>
    <xf numFmtId="0" fontId="5" fillId="13" borderId="23" xfId="0" applyFont="1" applyFill="1" applyBorder="1" applyAlignment="1">
      <alignment horizontal="right" vertical="top" wrapText="1"/>
    </xf>
    <xf numFmtId="0" fontId="5" fillId="13" borderId="24" xfId="0" applyFont="1" applyFill="1" applyBorder="1" applyAlignment="1">
      <alignment horizontal="right" vertical="top" wrapText="1"/>
    </xf>
    <xf numFmtId="0" fontId="6" fillId="0" borderId="52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46" xfId="0" applyFont="1" applyBorder="1" applyAlignment="1">
      <alignment horizontal="left" vertical="top" wrapText="1"/>
    </xf>
    <xf numFmtId="2" fontId="22" fillId="0" borderId="52" xfId="0" applyNumberFormat="1" applyFont="1" applyBorder="1" applyAlignment="1">
      <alignment horizontal="center" vertical="top" wrapText="1"/>
    </xf>
    <xf numFmtId="2" fontId="22" fillId="0" borderId="17" xfId="0" applyNumberFormat="1" applyFont="1" applyBorder="1" applyAlignment="1">
      <alignment horizontal="center" vertical="top" wrapText="1"/>
    </xf>
    <xf numFmtId="2" fontId="22" fillId="0" borderId="46" xfId="0" applyNumberFormat="1" applyFont="1" applyBorder="1" applyAlignment="1">
      <alignment horizontal="center" vertical="top" wrapText="1"/>
    </xf>
    <xf numFmtId="0" fontId="0" fillId="0" borderId="42" xfId="0" applyBorder="1" applyAlignment="1">
      <alignment horizontal="left" vertical="top" wrapText="1"/>
    </xf>
    <xf numFmtId="49" fontId="6" fillId="3" borderId="66" xfId="0" applyNumberFormat="1" applyFont="1" applyFill="1" applyBorder="1" applyAlignment="1">
      <alignment horizontal="center" vertical="top" wrapText="1"/>
    </xf>
    <xf numFmtId="0" fontId="0" fillId="0" borderId="44" xfId="0" applyBorder="1" applyAlignment="1">
      <alignment horizontal="center" vertical="top" wrapText="1"/>
    </xf>
    <xf numFmtId="0" fontId="15" fillId="11" borderId="27" xfId="0" applyFont="1" applyFill="1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49" fontId="6" fillId="11" borderId="66" xfId="0" applyNumberFormat="1" applyFont="1" applyFill="1" applyBorder="1" applyAlignment="1">
      <alignment horizontal="center" vertical="top" wrapText="1"/>
    </xf>
    <xf numFmtId="0" fontId="0" fillId="0" borderId="67" xfId="0" applyBorder="1" applyAlignment="1">
      <alignment horizontal="center" vertical="top" wrapText="1"/>
    </xf>
    <xf numFmtId="0" fontId="0" fillId="0" borderId="65" xfId="0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6" fillId="0" borderId="61" xfId="0" applyFont="1" applyBorder="1" applyAlignment="1">
      <alignment horizontal="left" vertical="top" wrapText="1"/>
    </xf>
    <xf numFmtId="0" fontId="6" fillId="0" borderId="78" xfId="0" applyFont="1" applyBorder="1" applyAlignment="1">
      <alignment horizontal="left" vertical="top" wrapText="1"/>
    </xf>
    <xf numFmtId="0" fontId="7" fillId="0" borderId="57" xfId="0" applyFont="1" applyBorder="1" applyAlignment="1">
      <alignment vertical="top" wrapText="1"/>
    </xf>
    <xf numFmtId="0" fontId="7" fillId="0" borderId="56" xfId="0" applyFont="1" applyBorder="1" applyAlignment="1">
      <alignment vertical="top" wrapText="1"/>
    </xf>
    <xf numFmtId="49" fontId="5" fillId="7" borderId="26" xfId="0" applyNumberFormat="1" applyFont="1" applyFill="1" applyBorder="1" applyAlignment="1">
      <alignment horizontal="right" vertical="top"/>
    </xf>
    <xf numFmtId="49" fontId="5" fillId="7" borderId="27" xfId="0" applyNumberFormat="1" applyFont="1" applyFill="1" applyBorder="1" applyAlignment="1">
      <alignment horizontal="right" vertical="top"/>
    </xf>
    <xf numFmtId="49" fontId="5" fillId="18" borderId="23" xfId="0" applyNumberFormat="1" applyFont="1" applyFill="1" applyBorder="1" applyAlignment="1">
      <alignment horizontal="right" vertical="top"/>
    </xf>
    <xf numFmtId="49" fontId="5" fillId="13" borderId="23" xfId="0" applyNumberFormat="1" applyFont="1" applyFill="1" applyBorder="1" applyAlignment="1">
      <alignment horizontal="right" vertical="top"/>
    </xf>
    <xf numFmtId="0" fontId="2" fillId="13" borderId="23" xfId="0" applyFont="1" applyFill="1" applyBorder="1" applyAlignment="1">
      <alignment horizontal="center" vertical="top"/>
    </xf>
    <xf numFmtId="0" fontId="2" fillId="13" borderId="24" xfId="0" applyFont="1" applyFill="1" applyBorder="1" applyAlignment="1">
      <alignment horizontal="center" vertical="top"/>
    </xf>
    <xf numFmtId="0" fontId="3" fillId="0" borderId="3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9" fontId="6" fillId="11" borderId="26" xfId="0" applyNumberFormat="1" applyFont="1" applyFill="1" applyBorder="1" applyAlignment="1">
      <alignment horizontal="center" vertical="top" wrapText="1"/>
    </xf>
    <xf numFmtId="49" fontId="6" fillId="11" borderId="19" xfId="0" applyNumberFormat="1" applyFont="1" applyFill="1" applyBorder="1" applyAlignment="1">
      <alignment horizontal="center" vertical="top" wrapText="1"/>
    </xf>
    <xf numFmtId="49" fontId="6" fillId="11" borderId="35" xfId="0" applyNumberFormat="1" applyFont="1" applyFill="1" applyBorder="1" applyAlignment="1">
      <alignment horizontal="center" vertical="top" wrapText="1"/>
    </xf>
    <xf numFmtId="49" fontId="6" fillId="11" borderId="7" xfId="0" applyNumberFormat="1" applyFont="1" applyFill="1" applyBorder="1" applyAlignment="1">
      <alignment horizontal="center" vertical="top" wrapText="1"/>
    </xf>
    <xf numFmtId="49" fontId="6" fillId="11" borderId="40" xfId="0" applyNumberFormat="1" applyFont="1" applyFill="1" applyBorder="1" applyAlignment="1">
      <alignment horizontal="center" vertical="top" wrapText="1"/>
    </xf>
    <xf numFmtId="0" fontId="26" fillId="5" borderId="3" xfId="7" applyFont="1" applyFill="1" applyBorder="1" applyAlignment="1">
      <alignment horizontal="right" vertical="top" wrapText="1"/>
    </xf>
    <xf numFmtId="0" fontId="7" fillId="0" borderId="4" xfId="7" applyBorder="1" applyAlignment="1">
      <alignment vertical="top" wrapText="1"/>
    </xf>
    <xf numFmtId="0" fontId="7" fillId="0" borderId="60" xfId="7" applyBorder="1" applyAlignment="1">
      <alignment vertical="top" wrapText="1"/>
    </xf>
    <xf numFmtId="2" fontId="44" fillId="5" borderId="23" xfId="7" applyNumberFormat="1" applyFont="1" applyFill="1" applyBorder="1" applyAlignment="1">
      <alignment horizontal="center" vertical="top" wrapText="1"/>
    </xf>
    <xf numFmtId="2" fontId="44" fillId="5" borderId="24" xfId="7" applyNumberFormat="1" applyFont="1" applyFill="1" applyBorder="1" applyAlignment="1">
      <alignment horizontal="center" vertical="top" wrapText="1"/>
    </xf>
    <xf numFmtId="0" fontId="23" fillId="0" borderId="54" xfId="7" applyFont="1" applyBorder="1" applyAlignment="1">
      <alignment horizontal="left" vertical="top" wrapText="1"/>
    </xf>
    <xf numFmtId="0" fontId="7" fillId="0" borderId="62" xfId="7" applyBorder="1" applyAlignment="1">
      <alignment vertical="top" wrapText="1"/>
    </xf>
    <xf numFmtId="0" fontId="7" fillId="0" borderId="69" xfId="7" applyBorder="1" applyAlignment="1">
      <alignment vertical="top" wrapText="1"/>
    </xf>
    <xf numFmtId="2" fontId="48" fillId="0" borderId="54" xfId="7" applyNumberFormat="1" applyFont="1" applyBorder="1" applyAlignment="1">
      <alignment horizontal="center" vertical="top" wrapText="1"/>
    </xf>
    <xf numFmtId="2" fontId="48" fillId="0" borderId="62" xfId="7" applyNumberFormat="1" applyFont="1" applyBorder="1" applyAlignment="1">
      <alignment horizontal="center" vertical="top" wrapText="1"/>
    </xf>
    <xf numFmtId="2" fontId="48" fillId="0" borderId="69" xfId="7" applyNumberFormat="1" applyFont="1" applyBorder="1" applyAlignment="1">
      <alignment horizontal="center" vertical="top" wrapText="1"/>
    </xf>
    <xf numFmtId="0" fontId="23" fillId="0" borderId="53" xfId="7" applyFont="1" applyBorder="1" applyAlignment="1">
      <alignment horizontal="left" vertical="top" wrapText="1"/>
    </xf>
    <xf numFmtId="0" fontId="23" fillId="0" borderId="21" xfId="7" applyFont="1" applyBorder="1" applyAlignment="1">
      <alignment horizontal="left" vertical="top" wrapText="1"/>
    </xf>
    <xf numFmtId="0" fontId="23" fillId="0" borderId="48" xfId="7" applyFont="1" applyBorder="1" applyAlignment="1">
      <alignment horizontal="left" vertical="top" wrapText="1"/>
    </xf>
    <xf numFmtId="2" fontId="30" fillId="0" borderId="53" xfId="7" applyNumberFormat="1" applyFont="1" applyBorder="1" applyAlignment="1">
      <alignment horizontal="center" vertical="top" wrapText="1"/>
    </xf>
    <xf numFmtId="2" fontId="30" fillId="0" borderId="21" xfId="7" applyNumberFormat="1" applyFont="1" applyBorder="1" applyAlignment="1">
      <alignment horizontal="center" vertical="top" wrapText="1"/>
    </xf>
    <xf numFmtId="2" fontId="30" fillId="0" borderId="48" xfId="7" applyNumberFormat="1" applyFont="1" applyBorder="1" applyAlignment="1">
      <alignment horizontal="center" vertical="top" wrapText="1"/>
    </xf>
    <xf numFmtId="0" fontId="23" fillId="0" borderId="61" xfId="7" applyFont="1" applyBorder="1" applyAlignment="1">
      <alignment horizontal="left" vertical="top" wrapText="1"/>
    </xf>
    <xf numFmtId="0" fontId="7" fillId="0" borderId="57" xfId="7" applyBorder="1" applyAlignment="1">
      <alignment vertical="top" wrapText="1"/>
    </xf>
    <xf numFmtId="0" fontId="7" fillId="0" borderId="56" xfId="7" applyBorder="1" applyAlignment="1">
      <alignment vertical="top" wrapText="1"/>
    </xf>
    <xf numFmtId="164" fontId="30" fillId="0" borderId="62" xfId="7" applyNumberFormat="1" applyFont="1" applyBorder="1" applyAlignment="1">
      <alignment horizontal="center" vertical="top" wrapText="1"/>
    </xf>
    <xf numFmtId="164" fontId="30" fillId="0" borderId="69" xfId="7" applyNumberFormat="1" applyFont="1" applyBorder="1" applyAlignment="1">
      <alignment horizontal="center" vertical="top" wrapText="1"/>
    </xf>
    <xf numFmtId="0" fontId="10" fillId="0" borderId="34" xfId="7" applyFont="1" applyBorder="1" applyAlignment="1">
      <alignment horizontal="center" vertical="top" wrapText="1"/>
    </xf>
    <xf numFmtId="0" fontId="10" fillId="0" borderId="71" xfId="7" applyFont="1" applyBorder="1" applyAlignment="1">
      <alignment horizontal="center" vertical="top" wrapText="1"/>
    </xf>
    <xf numFmtId="49" fontId="11" fillId="7" borderId="66" xfId="7" applyNumberFormat="1" applyFont="1" applyFill="1" applyBorder="1" applyAlignment="1">
      <alignment horizontal="center" vertical="top"/>
    </xf>
    <xf numFmtId="49" fontId="11" fillId="7" borderId="59" xfId="7" applyNumberFormat="1" applyFont="1" applyFill="1" applyBorder="1" applyAlignment="1">
      <alignment horizontal="center" vertical="top"/>
    </xf>
    <xf numFmtId="49" fontId="11" fillId="7" borderId="44" xfId="7" applyNumberFormat="1" applyFont="1" applyFill="1" applyBorder="1" applyAlignment="1">
      <alignment horizontal="center" vertical="top"/>
    </xf>
    <xf numFmtId="49" fontId="11" fillId="8" borderId="50" xfId="7" applyNumberFormat="1" applyFont="1" applyFill="1" applyBorder="1" applyAlignment="1">
      <alignment horizontal="center" vertical="top"/>
    </xf>
    <xf numFmtId="49" fontId="11" fillId="8" borderId="18" xfId="7" applyNumberFormat="1" applyFont="1" applyFill="1" applyBorder="1" applyAlignment="1">
      <alignment horizontal="center" vertical="top"/>
    </xf>
    <xf numFmtId="49" fontId="11" fillId="8" borderId="42" xfId="7" applyNumberFormat="1" applyFont="1" applyFill="1" applyBorder="1" applyAlignment="1">
      <alignment horizontal="center" vertical="top"/>
    </xf>
    <xf numFmtId="49" fontId="11" fillId="0" borderId="50" xfId="7" applyNumberFormat="1" applyFont="1" applyBorder="1" applyAlignment="1">
      <alignment horizontal="center" vertical="top"/>
    </xf>
    <xf numFmtId="49" fontId="11" fillId="0" borderId="18" xfId="7" applyNumberFormat="1" applyFont="1" applyBorder="1" applyAlignment="1">
      <alignment horizontal="center" vertical="top"/>
    </xf>
    <xf numFmtId="49" fontId="11" fillId="0" borderId="42" xfId="7" applyNumberFormat="1" applyFont="1" applyBorder="1" applyAlignment="1">
      <alignment horizontal="center" vertical="top"/>
    </xf>
    <xf numFmtId="49" fontId="11" fillId="0" borderId="34" xfId="7" applyNumberFormat="1" applyFont="1" applyBorder="1" applyAlignment="1">
      <alignment horizontal="center" vertical="top"/>
    </xf>
    <xf numFmtId="49" fontId="11" fillId="0" borderId="6" xfId="7" applyNumberFormat="1" applyFont="1" applyBorder="1" applyAlignment="1">
      <alignment horizontal="center" vertical="top"/>
    </xf>
    <xf numFmtId="49" fontId="11" fillId="0" borderId="39" xfId="7" applyNumberFormat="1" applyFont="1" applyBorder="1" applyAlignment="1">
      <alignment horizontal="center" vertical="top"/>
    </xf>
    <xf numFmtId="49" fontId="11" fillId="0" borderId="26" xfId="7" applyNumberFormat="1" applyFont="1" applyBorder="1" applyAlignment="1">
      <alignment horizontal="center" vertical="top"/>
    </xf>
    <xf numFmtId="49" fontId="11" fillId="0" borderId="19" xfId="7" applyNumberFormat="1" applyFont="1" applyBorder="1" applyAlignment="1">
      <alignment horizontal="center" vertical="top"/>
    </xf>
    <xf numFmtId="49" fontId="11" fillId="0" borderId="30" xfId="7" applyNumberFormat="1" applyFont="1" applyBorder="1" applyAlignment="1">
      <alignment horizontal="center" vertical="top"/>
    </xf>
    <xf numFmtId="0" fontId="10" fillId="0" borderId="27" xfId="7" applyFont="1" applyBorder="1" applyAlignment="1">
      <alignment vertical="top" wrapText="1"/>
    </xf>
    <xf numFmtId="0" fontId="10" fillId="0" borderId="20" xfId="7" applyFont="1" applyBorder="1" applyAlignment="1">
      <alignment vertical="top" wrapText="1"/>
    </xf>
    <xf numFmtId="0" fontId="10" fillId="0" borderId="31" xfId="7" applyFont="1" applyBorder="1" applyAlignment="1">
      <alignment vertical="top" wrapText="1"/>
    </xf>
    <xf numFmtId="49" fontId="19" fillId="0" borderId="50" xfId="7" applyNumberFormat="1" applyFont="1" applyBorder="1" applyAlignment="1">
      <alignment horizontal="center" vertical="top"/>
    </xf>
    <xf numFmtId="49" fontId="19" fillId="0" borderId="18" xfId="7" applyNumberFormat="1" applyFont="1" applyBorder="1" applyAlignment="1">
      <alignment horizontal="center" vertical="top"/>
    </xf>
    <xf numFmtId="49" fontId="19" fillId="0" borderId="42" xfId="7" applyNumberFormat="1" applyFont="1" applyBorder="1" applyAlignment="1">
      <alignment horizontal="center" vertical="top"/>
    </xf>
    <xf numFmtId="49" fontId="19" fillId="0" borderId="50" xfId="7" applyNumberFormat="1" applyFont="1" applyBorder="1" applyAlignment="1">
      <alignment horizontal="center" vertical="top" wrapText="1"/>
    </xf>
    <xf numFmtId="49" fontId="19" fillId="0" borderId="18" xfId="7" applyNumberFormat="1" applyFont="1" applyBorder="1" applyAlignment="1">
      <alignment horizontal="center" vertical="top" wrapText="1"/>
    </xf>
    <xf numFmtId="49" fontId="19" fillId="0" borderId="42" xfId="7" applyNumberFormat="1" applyFont="1" applyBorder="1" applyAlignment="1">
      <alignment horizontal="center" vertical="top" wrapText="1"/>
    </xf>
    <xf numFmtId="0" fontId="10" fillId="0" borderId="34" xfId="7" applyFont="1" applyBorder="1" applyAlignment="1">
      <alignment horizontal="left" vertical="center" wrapText="1"/>
    </xf>
    <xf numFmtId="0" fontId="10" fillId="0" borderId="6" xfId="7" applyFont="1" applyBorder="1" applyAlignment="1">
      <alignment horizontal="left" vertical="center" wrapText="1"/>
    </xf>
    <xf numFmtId="0" fontId="10" fillId="0" borderId="39" xfId="7" applyFont="1" applyBorder="1" applyAlignment="1">
      <alignment horizontal="left" vertical="center" wrapText="1"/>
    </xf>
    <xf numFmtId="49" fontId="11" fillId="0" borderId="35" xfId="7" applyNumberFormat="1" applyFont="1" applyBorder="1" applyAlignment="1">
      <alignment horizontal="center" vertical="top"/>
    </xf>
    <xf numFmtId="49" fontId="11" fillId="0" borderId="7" xfId="7" applyNumberFormat="1" applyFont="1" applyBorder="1" applyAlignment="1">
      <alignment horizontal="center" vertical="top"/>
    </xf>
    <xf numFmtId="49" fontId="11" fillId="0" borderId="40" xfId="7" applyNumberFormat="1" applyFont="1" applyBorder="1" applyAlignment="1">
      <alignment horizontal="center" vertical="top"/>
    </xf>
    <xf numFmtId="49" fontId="19" fillId="0" borderId="75" xfId="7" applyNumberFormat="1" applyFont="1" applyBorder="1" applyAlignment="1">
      <alignment horizontal="center" vertical="top"/>
    </xf>
    <xf numFmtId="49" fontId="19" fillId="0" borderId="47" xfId="7" applyNumberFormat="1" applyFont="1" applyBorder="1" applyAlignment="1">
      <alignment horizontal="center" vertical="top"/>
    </xf>
    <xf numFmtId="49" fontId="19" fillId="0" borderId="45" xfId="7" applyNumberFormat="1" applyFont="1" applyBorder="1" applyAlignment="1">
      <alignment horizontal="center" vertical="top"/>
    </xf>
    <xf numFmtId="49" fontId="19" fillId="0" borderId="66" xfId="7" applyNumberFormat="1" applyFont="1" applyBorder="1" applyAlignment="1">
      <alignment horizontal="center" vertical="top"/>
    </xf>
    <xf numFmtId="49" fontId="19" fillId="0" borderId="59" xfId="7" applyNumberFormat="1" applyFont="1" applyBorder="1" applyAlignment="1">
      <alignment horizontal="center" vertical="top"/>
    </xf>
    <xf numFmtId="49" fontId="26" fillId="8" borderId="22" xfId="7" applyNumberFormat="1" applyFont="1" applyFill="1" applyBorder="1" applyAlignment="1">
      <alignment horizontal="right" vertical="top"/>
    </xf>
    <xf numFmtId="49" fontId="26" fillId="8" borderId="23" xfId="7" applyNumberFormat="1" applyFont="1" applyFill="1" applyBorder="1" applyAlignment="1">
      <alignment horizontal="right" vertical="top"/>
    </xf>
    <xf numFmtId="49" fontId="26" fillId="7" borderId="22" xfId="7" applyNumberFormat="1" applyFont="1" applyFill="1" applyBorder="1" applyAlignment="1">
      <alignment horizontal="right" vertical="top"/>
    </xf>
    <xf numFmtId="49" fontId="26" fillId="7" borderId="23" xfId="7" applyNumberFormat="1" applyFont="1" applyFill="1" applyBorder="1" applyAlignment="1">
      <alignment horizontal="right" vertical="top"/>
    </xf>
    <xf numFmtId="49" fontId="26" fillId="15" borderId="50" xfId="7" applyNumberFormat="1" applyFont="1" applyFill="1" applyBorder="1" applyAlignment="1">
      <alignment horizontal="center" vertical="top"/>
    </xf>
    <xf numFmtId="49" fontId="26" fillId="15" borderId="42" xfId="7" applyNumberFormat="1" applyFont="1" applyFill="1" applyBorder="1" applyAlignment="1">
      <alignment horizontal="center" vertical="top"/>
    </xf>
    <xf numFmtId="49" fontId="26" fillId="11" borderId="50" xfId="7" applyNumberFormat="1" applyFont="1" applyFill="1" applyBorder="1" applyAlignment="1">
      <alignment horizontal="center" vertical="top" wrapText="1"/>
    </xf>
    <xf numFmtId="49" fontId="26" fillId="11" borderId="42" xfId="7" applyNumberFormat="1" applyFont="1" applyFill="1" applyBorder="1" applyAlignment="1">
      <alignment horizontal="center" vertical="top" wrapText="1"/>
    </xf>
    <xf numFmtId="0" fontId="10" fillId="11" borderId="34" xfId="7" applyFont="1" applyFill="1" applyBorder="1" applyAlignment="1">
      <alignment horizontal="center" vertical="top" wrapText="1"/>
    </xf>
    <xf numFmtId="0" fontId="10" fillId="11" borderId="39" xfId="7" applyFont="1" applyFill="1" applyBorder="1" applyAlignment="1">
      <alignment horizontal="center" vertical="top" wrapText="1"/>
    </xf>
    <xf numFmtId="49" fontId="11" fillId="0" borderId="14" xfId="7" applyNumberFormat="1" applyFont="1" applyBorder="1" applyAlignment="1">
      <alignment horizontal="center" vertical="top"/>
    </xf>
    <xf numFmtId="49" fontId="11" fillId="0" borderId="1" xfId="7" applyNumberFormat="1" applyFont="1" applyBorder="1" applyAlignment="1">
      <alignment horizontal="center" vertical="top"/>
    </xf>
    <xf numFmtId="0" fontId="11" fillId="0" borderId="75" xfId="7" applyFont="1" applyBorder="1" applyAlignment="1">
      <alignment vertical="top" wrapText="1"/>
    </xf>
    <xf numFmtId="0" fontId="11" fillId="0" borderId="45" xfId="7" applyFont="1" applyBorder="1" applyAlignment="1">
      <alignment vertical="top" wrapText="1"/>
    </xf>
    <xf numFmtId="0" fontId="11" fillId="0" borderId="50" xfId="7" applyFont="1" applyBorder="1" applyAlignment="1">
      <alignment horizontal="left" vertical="top" wrapText="1"/>
    </xf>
    <xf numFmtId="0" fontId="11" fillId="0" borderId="55" xfId="7" applyFont="1" applyBorder="1" applyAlignment="1">
      <alignment horizontal="left" vertical="top" wrapText="1"/>
    </xf>
    <xf numFmtId="49" fontId="26" fillId="15" borderId="18" xfId="7" applyNumberFormat="1" applyFont="1" applyFill="1" applyBorder="1" applyAlignment="1">
      <alignment horizontal="center" vertical="top"/>
    </xf>
    <xf numFmtId="49" fontId="26" fillId="11" borderId="18" xfId="7" applyNumberFormat="1" applyFont="1" applyFill="1" applyBorder="1" applyAlignment="1">
      <alignment horizontal="center" vertical="top" wrapText="1"/>
    </xf>
    <xf numFmtId="0" fontId="10" fillId="11" borderId="6" xfId="7" applyFont="1" applyFill="1" applyBorder="1" applyAlignment="1">
      <alignment horizontal="center" vertical="top" wrapText="1"/>
    </xf>
    <xf numFmtId="49" fontId="11" fillId="0" borderId="36" xfId="7" applyNumberFormat="1" applyFont="1" applyBorder="1" applyAlignment="1">
      <alignment horizontal="center" vertical="top"/>
    </xf>
    <xf numFmtId="49" fontId="11" fillId="0" borderId="57" xfId="7" applyNumberFormat="1" applyFont="1" applyBorder="1" applyAlignment="1">
      <alignment horizontal="center" vertical="top"/>
    </xf>
    <xf numFmtId="0" fontId="11" fillId="0" borderId="47" xfId="7" applyFont="1" applyBorder="1" applyAlignment="1">
      <alignment vertical="top" wrapText="1"/>
    </xf>
    <xf numFmtId="0" fontId="19" fillId="0" borderId="26" xfId="7" applyFont="1" applyBorder="1" applyAlignment="1">
      <alignment horizontal="center" vertical="center" wrapText="1"/>
    </xf>
    <xf numFmtId="49" fontId="19" fillId="0" borderId="30" xfId="7" applyNumberFormat="1" applyFont="1" applyBorder="1" applyAlignment="1">
      <alignment horizontal="center" vertical="center" wrapText="1"/>
    </xf>
    <xf numFmtId="1" fontId="19" fillId="0" borderId="27" xfId="7" applyNumberFormat="1" applyFont="1" applyBorder="1" applyAlignment="1">
      <alignment horizontal="center" vertical="center" wrapText="1"/>
    </xf>
    <xf numFmtId="1" fontId="19" fillId="0" borderId="31" xfId="7" applyNumberFormat="1" applyFont="1" applyBorder="1" applyAlignment="1">
      <alignment horizontal="center" vertical="center" wrapText="1"/>
    </xf>
    <xf numFmtId="0" fontId="10" fillId="0" borderId="65" xfId="7" applyFont="1" applyBorder="1" applyAlignment="1">
      <alignment horizontal="left" vertical="center" wrapText="1"/>
    </xf>
    <xf numFmtId="0" fontId="10" fillId="0" borderId="41" xfId="7" applyFont="1" applyBorder="1" applyAlignment="1">
      <alignment horizontal="left" vertical="center" wrapText="1"/>
    </xf>
    <xf numFmtId="0" fontId="19" fillId="0" borderId="30" xfId="7" applyFont="1" applyBorder="1" applyAlignment="1">
      <alignment horizontal="center" vertical="center" wrapText="1"/>
    </xf>
    <xf numFmtId="0" fontId="19" fillId="0" borderId="27" xfId="7" applyFont="1" applyBorder="1" applyAlignment="1">
      <alignment horizontal="center" vertical="center" wrapText="1"/>
    </xf>
    <xf numFmtId="0" fontId="19" fillId="0" borderId="31" xfId="7" applyFont="1" applyBorder="1" applyAlignment="1">
      <alignment horizontal="center" vertical="center" wrapText="1"/>
    </xf>
    <xf numFmtId="0" fontId="23" fillId="4" borderId="68" xfId="7" applyFont="1" applyFill="1" applyBorder="1" applyAlignment="1">
      <alignment horizontal="left" vertical="top" wrapText="1"/>
    </xf>
    <xf numFmtId="0" fontId="7" fillId="4" borderId="58" xfId="7" applyFill="1" applyBorder="1" applyAlignment="1">
      <alignment horizontal="left" vertical="top" wrapText="1"/>
    </xf>
    <xf numFmtId="0" fontId="7" fillId="4" borderId="64" xfId="7" applyFill="1" applyBorder="1" applyAlignment="1">
      <alignment horizontal="left" vertical="top" wrapText="1"/>
    </xf>
    <xf numFmtId="0" fontId="26" fillId="6" borderId="3" xfId="7" applyFont="1" applyFill="1" applyBorder="1" applyAlignment="1">
      <alignment horizontal="right" vertical="top" wrapText="1"/>
    </xf>
    <xf numFmtId="0" fontId="7" fillId="6" borderId="4" xfId="7" applyFill="1" applyBorder="1" applyAlignment="1">
      <alignment vertical="top" wrapText="1"/>
    </xf>
    <xf numFmtId="0" fontId="7" fillId="6" borderId="22" xfId="7" applyFill="1" applyBorder="1" applyAlignment="1">
      <alignment vertical="top" wrapText="1"/>
    </xf>
    <xf numFmtId="164" fontId="51" fillId="6" borderId="32" xfId="7" applyNumberFormat="1" applyFont="1" applyFill="1" applyBorder="1" applyAlignment="1">
      <alignment horizontal="center" vertical="top" wrapText="1"/>
    </xf>
    <xf numFmtId="164" fontId="51" fillId="6" borderId="23" xfId="7" applyNumberFormat="1" applyFont="1" applyFill="1" applyBorder="1" applyAlignment="1">
      <alignment horizontal="center" vertical="top" wrapText="1"/>
    </xf>
    <xf numFmtId="164" fontId="51" fillId="6" borderId="24" xfId="7" applyNumberFormat="1" applyFont="1" applyFill="1" applyBorder="1" applyAlignment="1">
      <alignment horizontal="center" vertical="top" wrapText="1"/>
    </xf>
    <xf numFmtId="0" fontId="23" fillId="0" borderId="52" xfId="7" applyFont="1" applyBorder="1" applyAlignment="1">
      <alignment horizontal="left" vertical="top" wrapText="1"/>
    </xf>
    <xf numFmtId="0" fontId="23" fillId="0" borderId="17" xfId="7" applyFont="1" applyBorder="1" applyAlignment="1">
      <alignment horizontal="left" vertical="top" wrapText="1"/>
    </xf>
    <xf numFmtId="0" fontId="23" fillId="0" borderId="46" xfId="7" applyFont="1" applyBorder="1" applyAlignment="1">
      <alignment horizontal="left" vertical="top" wrapText="1"/>
    </xf>
    <xf numFmtId="164" fontId="30" fillId="0" borderId="52" xfId="7" applyNumberFormat="1" applyFont="1" applyBorder="1" applyAlignment="1">
      <alignment horizontal="center" vertical="top" wrapText="1"/>
    </xf>
    <xf numFmtId="164" fontId="30" fillId="0" borderId="17" xfId="7" applyNumberFormat="1" applyFont="1" applyBorder="1" applyAlignment="1">
      <alignment horizontal="center" vertical="top" wrapText="1"/>
    </xf>
    <xf numFmtId="164" fontId="30" fillId="0" borderId="46" xfId="7" applyNumberFormat="1" applyFont="1" applyBorder="1" applyAlignment="1">
      <alignment horizontal="center" vertical="top" wrapText="1"/>
    </xf>
    <xf numFmtId="0" fontId="23" fillId="4" borderId="54" xfId="7" applyFont="1" applyFill="1" applyBorder="1" applyAlignment="1">
      <alignment horizontal="left" vertical="top" wrapText="1"/>
    </xf>
    <xf numFmtId="0" fontId="7" fillId="4" borderId="62" xfId="7" applyFill="1" applyBorder="1" applyAlignment="1">
      <alignment horizontal="left" vertical="top" wrapText="1"/>
    </xf>
    <xf numFmtId="0" fontId="7" fillId="4" borderId="69" xfId="7" applyFill="1" applyBorder="1" applyAlignment="1">
      <alignment horizontal="left" vertical="top" wrapText="1"/>
    </xf>
    <xf numFmtId="0" fontId="23" fillId="0" borderId="62" xfId="7" applyFont="1" applyBorder="1" applyAlignment="1">
      <alignment horizontal="left" vertical="top" wrapText="1"/>
    </xf>
    <xf numFmtId="0" fontId="23" fillId="0" borderId="69" xfId="7" applyFont="1" applyBorder="1" applyAlignment="1">
      <alignment horizontal="left" vertical="top" wrapText="1"/>
    </xf>
    <xf numFmtId="2" fontId="30" fillId="0" borderId="54" xfId="7" applyNumberFormat="1" applyFont="1" applyBorder="1" applyAlignment="1">
      <alignment horizontal="center" vertical="top" wrapText="1"/>
    </xf>
    <xf numFmtId="2" fontId="30" fillId="0" borderId="62" xfId="7" applyNumberFormat="1" applyFont="1" applyBorder="1" applyAlignment="1">
      <alignment horizontal="center" vertical="top" wrapText="1"/>
    </xf>
    <xf numFmtId="2" fontId="30" fillId="0" borderId="69" xfId="7" applyNumberFormat="1" applyFont="1" applyBorder="1" applyAlignment="1">
      <alignment horizontal="center" vertical="top" wrapText="1"/>
    </xf>
    <xf numFmtId="0" fontId="7" fillId="0" borderId="70" xfId="7" applyBorder="1" applyAlignment="1">
      <alignment vertical="top" wrapText="1"/>
    </xf>
    <xf numFmtId="49" fontId="26" fillId="11" borderId="23" xfId="7" applyNumberFormat="1" applyFont="1" applyFill="1" applyBorder="1" applyAlignment="1">
      <alignment horizontal="right" vertical="top"/>
    </xf>
    <xf numFmtId="49" fontId="26" fillId="11" borderId="24" xfId="7" applyNumberFormat="1" applyFont="1" applyFill="1" applyBorder="1" applyAlignment="1">
      <alignment horizontal="right" vertical="top"/>
    </xf>
    <xf numFmtId="0" fontId="26" fillId="11" borderId="23" xfId="7" applyFont="1" applyFill="1" applyBorder="1" applyAlignment="1">
      <alignment horizontal="right" vertical="top"/>
    </xf>
    <xf numFmtId="0" fontId="26" fillId="11" borderId="24" xfId="7" applyFont="1" applyFill="1" applyBorder="1" applyAlignment="1">
      <alignment horizontal="right" vertical="top"/>
    </xf>
    <xf numFmtId="49" fontId="11" fillId="8" borderId="23" xfId="7" applyNumberFormat="1" applyFont="1" applyFill="1" applyBorder="1" applyAlignment="1">
      <alignment horizontal="right" vertical="top"/>
    </xf>
    <xf numFmtId="49" fontId="11" fillId="8" borderId="24" xfId="7" applyNumberFormat="1" applyFont="1" applyFill="1" applyBorder="1" applyAlignment="1">
      <alignment horizontal="right" vertical="top"/>
    </xf>
    <xf numFmtId="1" fontId="10" fillId="0" borderId="59" xfId="7" applyNumberFormat="1" applyFont="1" applyBorder="1" applyAlignment="1">
      <alignment horizontal="center" vertical="center" wrapText="1"/>
    </xf>
    <xf numFmtId="1" fontId="10" fillId="0" borderId="44" xfId="7" applyNumberFormat="1" applyFont="1" applyBorder="1" applyAlignment="1">
      <alignment horizontal="center" vertical="center" wrapText="1"/>
    </xf>
    <xf numFmtId="1" fontId="10" fillId="0" borderId="18" xfId="7" applyNumberFormat="1" applyFont="1" applyBorder="1" applyAlignment="1">
      <alignment horizontal="center" vertical="center" wrapText="1"/>
    </xf>
    <xf numFmtId="1" fontId="10" fillId="0" borderId="42" xfId="7" applyNumberFormat="1" applyFont="1" applyBorder="1" applyAlignment="1">
      <alignment horizontal="center" vertical="center" wrapText="1"/>
    </xf>
    <xf numFmtId="1" fontId="10" fillId="0" borderId="47" xfId="7" applyNumberFormat="1" applyFont="1" applyBorder="1" applyAlignment="1">
      <alignment horizontal="center" vertical="center" wrapText="1"/>
    </xf>
    <xf numFmtId="1" fontId="10" fillId="0" borderId="45" xfId="7" applyNumberFormat="1" applyFont="1" applyBorder="1" applyAlignment="1">
      <alignment horizontal="center" vertical="center" wrapText="1"/>
    </xf>
    <xf numFmtId="0" fontId="10" fillId="0" borderId="50" xfId="7" applyFont="1" applyBorder="1" applyAlignment="1">
      <alignment horizontal="center" vertical="center" wrapText="1"/>
    </xf>
    <xf numFmtId="0" fontId="10" fillId="0" borderId="42" xfId="7" applyFont="1" applyBorder="1" applyAlignment="1">
      <alignment horizontal="center" vertical="center" wrapText="1"/>
    </xf>
    <xf numFmtId="49" fontId="26" fillId="0" borderId="20" xfId="7" applyNumberFormat="1" applyFont="1" applyBorder="1" applyAlignment="1">
      <alignment horizontal="center" vertical="top"/>
    </xf>
    <xf numFmtId="0" fontId="10" fillId="0" borderId="18" xfId="7" applyFont="1" applyBorder="1" applyAlignment="1">
      <alignment horizontal="left" vertical="top" wrapText="1"/>
    </xf>
    <xf numFmtId="0" fontId="10" fillId="0" borderId="18" xfId="7" applyFont="1" applyBorder="1" applyAlignment="1">
      <alignment horizontal="center" vertical="center" wrapText="1"/>
    </xf>
    <xf numFmtId="0" fontId="10" fillId="0" borderId="18" xfId="7" applyFont="1" applyBorder="1" applyAlignment="1">
      <alignment horizontal="left" vertical="center" wrapText="1"/>
    </xf>
    <xf numFmtId="0" fontId="10" fillId="0" borderId="42" xfId="7" applyFont="1" applyBorder="1" applyAlignment="1">
      <alignment horizontal="left" vertical="center" wrapText="1"/>
    </xf>
    <xf numFmtId="0" fontId="10" fillId="0" borderId="50" xfId="7" applyFont="1" applyBorder="1" applyAlignment="1">
      <alignment horizontal="left" vertical="center" wrapText="1"/>
    </xf>
    <xf numFmtId="1" fontId="10" fillId="0" borderId="66" xfId="7" applyNumberFormat="1" applyFont="1" applyBorder="1" applyAlignment="1">
      <alignment horizontal="center" vertical="center" wrapText="1"/>
    </xf>
    <xf numFmtId="1" fontId="10" fillId="0" borderId="50" xfId="7" applyNumberFormat="1" applyFont="1" applyBorder="1" applyAlignment="1">
      <alignment horizontal="center" vertical="center" wrapText="1"/>
    </xf>
    <xf numFmtId="49" fontId="26" fillId="11" borderId="23" xfId="7" applyNumberFormat="1" applyFont="1" applyFill="1" applyBorder="1" applyAlignment="1">
      <alignment horizontal="center" vertical="top" wrapText="1"/>
    </xf>
    <xf numFmtId="49" fontId="26" fillId="11" borderId="24" xfId="7" applyNumberFormat="1" applyFont="1" applyFill="1" applyBorder="1" applyAlignment="1">
      <alignment horizontal="center" vertical="top" wrapText="1"/>
    </xf>
    <xf numFmtId="1" fontId="10" fillId="0" borderId="75" xfId="7" applyNumberFormat="1" applyFont="1" applyBorder="1" applyAlignment="1">
      <alignment horizontal="center" vertical="center" wrapText="1"/>
    </xf>
    <xf numFmtId="0" fontId="10" fillId="0" borderId="45" xfId="7" applyFont="1" applyBorder="1" applyAlignment="1">
      <alignment horizontal="center" vertical="center" wrapText="1"/>
    </xf>
    <xf numFmtId="49" fontId="26" fillId="0" borderId="27" xfId="7" applyNumberFormat="1" applyFont="1" applyBorder="1" applyAlignment="1">
      <alignment horizontal="center" vertical="top"/>
    </xf>
    <xf numFmtId="49" fontId="26" fillId="0" borderId="31" xfId="7" applyNumberFormat="1" applyFont="1" applyBorder="1" applyAlignment="1">
      <alignment horizontal="center" vertical="top"/>
    </xf>
    <xf numFmtId="0" fontId="10" fillId="0" borderId="50" xfId="7" applyFont="1" applyBorder="1" applyAlignment="1">
      <alignment horizontal="left" vertical="top" wrapText="1"/>
    </xf>
    <xf numFmtId="0" fontId="10" fillId="0" borderId="42" xfId="7" applyFont="1" applyBorder="1" applyAlignment="1">
      <alignment horizontal="left" vertical="top" wrapText="1"/>
    </xf>
    <xf numFmtId="49" fontId="26" fillId="11" borderId="66" xfId="7" applyNumberFormat="1" applyFont="1" applyFill="1" applyBorder="1" applyAlignment="1">
      <alignment horizontal="center" vertical="top" wrapText="1"/>
    </xf>
    <xf numFmtId="49" fontId="26" fillId="11" borderId="44" xfId="7" applyNumberFormat="1" applyFont="1" applyFill="1" applyBorder="1" applyAlignment="1">
      <alignment horizontal="center" vertical="top" wrapText="1"/>
    </xf>
    <xf numFmtId="49" fontId="26" fillId="0" borderId="14" xfId="7" applyNumberFormat="1" applyFont="1" applyBorder="1" applyAlignment="1">
      <alignment horizontal="center" vertical="top" wrapText="1"/>
    </xf>
    <xf numFmtId="49" fontId="26" fillId="0" borderId="1" xfId="7" applyNumberFormat="1" applyFont="1" applyBorder="1" applyAlignment="1">
      <alignment horizontal="center" vertical="top" wrapText="1"/>
    </xf>
    <xf numFmtId="0" fontId="10" fillId="11" borderId="14" xfId="7" applyFont="1" applyFill="1" applyBorder="1" applyAlignment="1">
      <alignment horizontal="center" vertical="top" wrapText="1"/>
    </xf>
    <xf numFmtId="0" fontId="10" fillId="11" borderId="1" xfId="7" applyFont="1" applyFill="1" applyBorder="1" applyAlignment="1">
      <alignment horizontal="center" vertical="top" wrapText="1"/>
    </xf>
    <xf numFmtId="49" fontId="26" fillId="0" borderId="14" xfId="7" applyNumberFormat="1" applyFont="1" applyBorder="1" applyAlignment="1">
      <alignment horizontal="center" vertical="top"/>
    </xf>
    <xf numFmtId="49" fontId="26" fillId="0" borderId="1" xfId="7" applyNumberFormat="1" applyFont="1" applyBorder="1" applyAlignment="1">
      <alignment horizontal="center" vertical="top"/>
    </xf>
    <xf numFmtId="164" fontId="11" fillId="0" borderId="67" xfId="7" applyNumberFormat="1" applyFont="1" applyBorder="1" applyAlignment="1">
      <alignment horizontal="center" vertical="center"/>
    </xf>
    <xf numFmtId="164" fontId="11" fillId="0" borderId="0" xfId="7" applyNumberFormat="1" applyFont="1" applyAlignment="1">
      <alignment horizontal="center" vertical="center"/>
    </xf>
    <xf numFmtId="164" fontId="11" fillId="0" borderId="43" xfId="7" applyNumberFormat="1" applyFont="1" applyBorder="1" applyAlignment="1">
      <alignment horizontal="center" vertical="center"/>
    </xf>
    <xf numFmtId="0" fontId="10" fillId="0" borderId="66" xfId="7" applyFont="1" applyBorder="1" applyAlignment="1">
      <alignment horizontal="center" vertical="top"/>
    </xf>
    <xf numFmtId="0" fontId="10" fillId="0" borderId="67" xfId="7" applyFont="1" applyBorder="1" applyAlignment="1">
      <alignment horizontal="center" vertical="top"/>
    </xf>
    <xf numFmtId="0" fontId="10" fillId="0" borderId="75" xfId="7" applyFont="1" applyBorder="1" applyAlignment="1">
      <alignment horizontal="center" vertical="top"/>
    </xf>
    <xf numFmtId="0" fontId="10" fillId="0" borderId="59" xfId="7" applyFont="1" applyBorder="1" applyAlignment="1">
      <alignment horizontal="center" vertical="top"/>
    </xf>
    <xf numFmtId="0" fontId="10" fillId="0" borderId="0" xfId="7" applyFont="1" applyAlignment="1">
      <alignment horizontal="center" vertical="top"/>
    </xf>
    <xf numFmtId="0" fontId="10" fillId="0" borderId="47" xfId="7" applyFont="1" applyBorder="1" applyAlignment="1">
      <alignment horizontal="center" vertical="top"/>
    </xf>
    <xf numFmtId="0" fontId="10" fillId="0" borderId="44" xfId="7" applyFont="1" applyBorder="1" applyAlignment="1">
      <alignment horizontal="center" vertical="top"/>
    </xf>
    <xf numFmtId="0" fontId="10" fillId="0" borderId="43" xfId="7" applyFont="1" applyBorder="1" applyAlignment="1">
      <alignment horizontal="center" vertical="top"/>
    </xf>
    <xf numFmtId="0" fontId="10" fillId="0" borderId="45" xfId="7" applyFont="1" applyBorder="1" applyAlignment="1">
      <alignment horizontal="center" vertical="top"/>
    </xf>
    <xf numFmtId="49" fontId="26" fillId="0" borderId="35" xfId="7" applyNumberFormat="1" applyFont="1" applyBorder="1" applyAlignment="1">
      <alignment horizontal="center" vertical="top"/>
    </xf>
    <xf numFmtId="49" fontId="26" fillId="0" borderId="7" xfId="7" applyNumberFormat="1" applyFont="1" applyBorder="1" applyAlignment="1">
      <alignment horizontal="center" vertical="top"/>
    </xf>
    <xf numFmtId="49" fontId="11" fillId="0" borderId="50" xfId="7" applyNumberFormat="1" applyFont="1" applyBorder="1" applyAlignment="1">
      <alignment horizontal="left" vertical="top" wrapText="1"/>
    </xf>
    <xf numFmtId="49" fontId="11" fillId="0" borderId="18" xfId="7" applyNumberFormat="1" applyFont="1" applyBorder="1" applyAlignment="1">
      <alignment horizontal="left" vertical="top" wrapText="1"/>
    </xf>
    <xf numFmtId="49" fontId="11" fillId="0" borderId="42" xfId="7" applyNumberFormat="1" applyFont="1" applyBorder="1" applyAlignment="1">
      <alignment horizontal="left" vertical="top" wrapText="1"/>
    </xf>
    <xf numFmtId="0" fontId="23" fillId="0" borderId="66" xfId="7" applyFont="1" applyBorder="1" applyAlignment="1">
      <alignment horizontal="center" vertical="top" textRotation="255" wrapText="1"/>
    </xf>
    <xf numFmtId="0" fontId="23" fillId="0" borderId="59" xfId="7" applyFont="1" applyBorder="1" applyAlignment="1">
      <alignment horizontal="center" vertical="top" textRotation="255" wrapText="1"/>
    </xf>
    <xf numFmtId="0" fontId="23" fillId="0" borderId="44" xfId="7" applyFont="1" applyBorder="1" applyAlignment="1">
      <alignment horizontal="center" vertical="top" textRotation="255" wrapText="1"/>
    </xf>
    <xf numFmtId="0" fontId="10" fillId="0" borderId="75" xfId="7" applyFont="1" applyBorder="1" applyAlignment="1">
      <alignment horizontal="left" vertical="top" wrapText="1"/>
    </xf>
    <xf numFmtId="0" fontId="10" fillId="0" borderId="45" xfId="7" applyFont="1" applyBorder="1" applyAlignment="1">
      <alignment horizontal="left" vertical="top" wrapText="1"/>
    </xf>
    <xf numFmtId="0" fontId="50" fillId="0" borderId="34" xfId="7" applyFont="1" applyBorder="1" applyAlignment="1">
      <alignment horizontal="left" vertical="top" wrapText="1"/>
    </xf>
    <xf numFmtId="0" fontId="50" fillId="0" borderId="71" xfId="7" applyFont="1" applyBorder="1" applyAlignment="1">
      <alignment horizontal="left" vertical="top" wrapText="1"/>
    </xf>
    <xf numFmtId="1" fontId="10" fillId="0" borderId="26" xfId="7" applyNumberFormat="1" applyFont="1" applyBorder="1" applyAlignment="1">
      <alignment horizontal="center" vertical="top" wrapText="1"/>
    </xf>
    <xf numFmtId="1" fontId="10" fillId="0" borderId="36" xfId="7" applyNumberFormat="1" applyFont="1" applyBorder="1" applyAlignment="1">
      <alignment horizontal="center" vertical="top" wrapText="1"/>
    </xf>
    <xf numFmtId="49" fontId="10" fillId="0" borderId="26" xfId="7" applyNumberFormat="1" applyFont="1" applyBorder="1" applyAlignment="1">
      <alignment horizontal="center" vertical="top" wrapText="1"/>
    </xf>
    <xf numFmtId="49" fontId="10" fillId="0" borderId="36" xfId="7" applyNumberFormat="1" applyFont="1" applyBorder="1" applyAlignment="1">
      <alignment horizontal="center" vertical="top" wrapText="1"/>
    </xf>
    <xf numFmtId="1" fontId="10" fillId="0" borderId="27" xfId="7" applyNumberFormat="1" applyFont="1" applyBorder="1" applyAlignment="1">
      <alignment horizontal="center" vertical="top" wrapText="1"/>
    </xf>
    <xf numFmtId="1" fontId="10" fillId="0" borderId="74" xfId="7" applyNumberFormat="1" applyFont="1" applyBorder="1" applyAlignment="1">
      <alignment horizontal="center" vertical="top" wrapText="1"/>
    </xf>
    <xf numFmtId="0" fontId="10" fillId="0" borderId="8" xfId="7" applyFont="1" applyBorder="1" applyAlignment="1">
      <alignment horizontal="left" vertical="center" wrapText="1"/>
    </xf>
    <xf numFmtId="1" fontId="19" fillId="0" borderId="26" xfId="7" applyNumberFormat="1" applyFont="1" applyBorder="1" applyAlignment="1">
      <alignment horizontal="center" vertical="center" wrapText="1"/>
    </xf>
    <xf numFmtId="1" fontId="19" fillId="0" borderId="19" xfId="7" applyNumberFormat="1" applyFont="1" applyBorder="1" applyAlignment="1">
      <alignment horizontal="center" vertical="center" wrapText="1"/>
    </xf>
    <xf numFmtId="1" fontId="19" fillId="0" borderId="30" xfId="7" applyNumberFormat="1" applyFont="1" applyBorder="1" applyAlignment="1">
      <alignment horizontal="center" vertical="center" wrapText="1"/>
    </xf>
    <xf numFmtId="0" fontId="19" fillId="0" borderId="19" xfId="7" applyFont="1" applyBorder="1" applyAlignment="1">
      <alignment horizontal="center" vertical="center" wrapText="1"/>
    </xf>
    <xf numFmtId="1" fontId="19" fillId="0" borderId="20" xfId="7" applyNumberFormat="1" applyFont="1" applyBorder="1" applyAlignment="1">
      <alignment horizontal="center" vertical="center" wrapText="1"/>
    </xf>
    <xf numFmtId="49" fontId="11" fillId="7" borderId="6" xfId="7" applyNumberFormat="1" applyFont="1" applyFill="1" applyBorder="1" applyAlignment="1">
      <alignment horizontal="center" vertical="top"/>
    </xf>
    <xf numFmtId="49" fontId="11" fillId="7" borderId="39" xfId="7" applyNumberFormat="1" applyFont="1" applyFill="1" applyBorder="1" applyAlignment="1">
      <alignment horizontal="center" vertical="top"/>
    </xf>
    <xf numFmtId="49" fontId="11" fillId="8" borderId="19" xfId="7" applyNumberFormat="1" applyFont="1" applyFill="1" applyBorder="1" applyAlignment="1">
      <alignment horizontal="center" vertical="top"/>
    </xf>
    <xf numFmtId="49" fontId="11" fillId="8" borderId="30" xfId="7" applyNumberFormat="1" applyFont="1" applyFill="1" applyBorder="1" applyAlignment="1">
      <alignment horizontal="center" vertical="top"/>
    </xf>
    <xf numFmtId="49" fontId="11" fillId="0" borderId="20" xfId="7" applyNumberFormat="1" applyFont="1" applyBorder="1" applyAlignment="1">
      <alignment horizontal="center" vertical="top"/>
    </xf>
    <xf numFmtId="49" fontId="11" fillId="0" borderId="31" xfId="7" applyNumberFormat="1" applyFont="1" applyBorder="1" applyAlignment="1">
      <alignment horizontal="center" vertical="top"/>
    </xf>
    <xf numFmtId="0" fontId="11" fillId="0" borderId="18" xfId="7" applyFont="1" applyBorder="1" applyAlignment="1">
      <alignment horizontal="left" vertical="center" wrapText="1"/>
    </xf>
    <xf numFmtId="0" fontId="11" fillId="0" borderId="55" xfId="7" applyFont="1" applyBorder="1" applyAlignment="1">
      <alignment horizontal="left" vertical="center" wrapText="1"/>
    </xf>
    <xf numFmtId="49" fontId="11" fillId="7" borderId="34" xfId="7" applyNumberFormat="1" applyFont="1" applyFill="1" applyBorder="1" applyAlignment="1">
      <alignment horizontal="center" vertical="top"/>
    </xf>
    <xf numFmtId="49" fontId="11" fillId="8" borderId="26" xfId="7" applyNumberFormat="1" applyFont="1" applyFill="1" applyBorder="1" applyAlignment="1">
      <alignment horizontal="center" vertical="top"/>
    </xf>
    <xf numFmtId="0" fontId="11" fillId="0" borderId="27" xfId="7" applyFont="1" applyBorder="1" applyAlignment="1">
      <alignment wrapText="1"/>
    </xf>
    <xf numFmtId="0" fontId="11" fillId="0" borderId="20" xfId="7" applyFont="1" applyBorder="1" applyAlignment="1">
      <alignment wrapText="1"/>
    </xf>
    <xf numFmtId="0" fontId="11" fillId="0" borderId="31" xfId="7" applyFont="1" applyBorder="1" applyAlignment="1">
      <alignment wrapText="1"/>
    </xf>
    <xf numFmtId="0" fontId="19" fillId="0" borderId="26" xfId="7" applyFont="1" applyBorder="1" applyAlignment="1">
      <alignment horizontal="center" vertical="top" wrapText="1"/>
    </xf>
    <xf numFmtId="0" fontId="19" fillId="0" borderId="36" xfId="7" applyFont="1" applyBorder="1" applyAlignment="1">
      <alignment horizontal="center" vertical="top" wrapText="1"/>
    </xf>
    <xf numFmtId="1" fontId="19" fillId="0" borderId="27" xfId="7" applyNumberFormat="1" applyFont="1" applyBorder="1" applyAlignment="1">
      <alignment horizontal="center" vertical="top" wrapText="1"/>
    </xf>
    <xf numFmtId="1" fontId="19" fillId="0" borderId="74" xfId="7" applyNumberFormat="1" applyFont="1" applyBorder="1" applyAlignment="1">
      <alignment horizontal="center" vertical="top" wrapText="1"/>
    </xf>
    <xf numFmtId="49" fontId="11" fillId="8" borderId="23" xfId="7" applyNumberFormat="1" applyFont="1" applyFill="1" applyBorder="1" applyAlignment="1">
      <alignment horizontal="left" vertical="top"/>
    </xf>
    <xf numFmtId="49" fontId="11" fillId="8" borderId="24" xfId="7" applyNumberFormat="1" applyFont="1" applyFill="1" applyBorder="1" applyAlignment="1">
      <alignment horizontal="left" vertical="top"/>
    </xf>
    <xf numFmtId="49" fontId="11" fillId="7" borderId="50" xfId="7" applyNumberFormat="1" applyFont="1" applyFill="1" applyBorder="1" applyAlignment="1">
      <alignment horizontal="center" vertical="top"/>
    </xf>
    <xf numFmtId="49" fontId="11" fillId="7" borderId="42" xfId="7" applyNumberFormat="1" applyFont="1" applyFill="1" applyBorder="1" applyAlignment="1">
      <alignment horizontal="center" vertical="top"/>
    </xf>
    <xf numFmtId="0" fontId="19" fillId="0" borderId="14" xfId="7" applyFont="1" applyBorder="1" applyAlignment="1">
      <alignment horizontal="center" vertical="top" wrapText="1"/>
    </xf>
    <xf numFmtId="0" fontId="19" fillId="0" borderId="57" xfId="7" applyFont="1" applyBorder="1" applyAlignment="1">
      <alignment horizontal="center" vertical="top" wrapText="1"/>
    </xf>
    <xf numFmtId="1" fontId="19" fillId="0" borderId="16" xfId="7" applyNumberFormat="1" applyFont="1" applyBorder="1" applyAlignment="1">
      <alignment horizontal="center" vertical="top" wrapText="1"/>
    </xf>
    <xf numFmtId="1" fontId="19" fillId="0" borderId="56" xfId="7" applyNumberFormat="1" applyFont="1" applyBorder="1" applyAlignment="1">
      <alignment horizontal="center" vertical="top" wrapText="1"/>
    </xf>
    <xf numFmtId="0" fontId="10" fillId="0" borderId="55" xfId="7" applyFont="1" applyBorder="1" applyAlignment="1">
      <alignment horizontal="left" vertical="center" wrapText="1"/>
    </xf>
    <xf numFmtId="0" fontId="11" fillId="0" borderId="18" xfId="7" applyFont="1" applyBorder="1" applyAlignment="1">
      <alignment horizontal="left" vertical="top" wrapText="1"/>
    </xf>
    <xf numFmtId="0" fontId="11" fillId="7" borderId="22" xfId="7" applyFont="1" applyFill="1" applyBorder="1" applyAlignment="1">
      <alignment horizontal="left" vertical="top"/>
    </xf>
    <xf numFmtId="0" fontId="11" fillId="7" borderId="23" xfId="7" applyFont="1" applyFill="1" applyBorder="1" applyAlignment="1">
      <alignment horizontal="left" vertical="top"/>
    </xf>
    <xf numFmtId="0" fontId="11" fillId="7" borderId="24" xfId="7" applyFont="1" applyFill="1" applyBorder="1" applyAlignment="1">
      <alignment horizontal="left" vertical="top"/>
    </xf>
    <xf numFmtId="0" fontId="11" fillId="15" borderId="32" xfId="7" applyFont="1" applyFill="1" applyBorder="1" applyAlignment="1">
      <alignment horizontal="left" vertical="top" wrapText="1"/>
    </xf>
    <xf numFmtId="0" fontId="11" fillId="15" borderId="23" xfId="7" applyFont="1" applyFill="1" applyBorder="1" applyAlignment="1">
      <alignment horizontal="left" vertical="top" wrapText="1"/>
    </xf>
    <xf numFmtId="0" fontId="11" fillId="15" borderId="24" xfId="7" applyFont="1" applyFill="1" applyBorder="1" applyAlignment="1">
      <alignment horizontal="left" vertical="top" wrapText="1"/>
    </xf>
    <xf numFmtId="49" fontId="11" fillId="8" borderId="35" xfId="7" applyNumberFormat="1" applyFont="1" applyFill="1" applyBorder="1" applyAlignment="1">
      <alignment horizontal="center" vertical="top"/>
    </xf>
    <xf numFmtId="49" fontId="11" fillId="8" borderId="7" xfId="7" applyNumberFormat="1" applyFont="1" applyFill="1" applyBorder="1" applyAlignment="1">
      <alignment horizontal="center" vertical="top"/>
    </xf>
    <xf numFmtId="49" fontId="11" fillId="8" borderId="40" xfId="7" applyNumberFormat="1" applyFont="1" applyFill="1" applyBorder="1" applyAlignment="1">
      <alignment horizontal="center" vertical="top"/>
    </xf>
    <xf numFmtId="49" fontId="11" fillId="0" borderId="66" xfId="7" applyNumberFormat="1" applyFont="1" applyBorder="1" applyAlignment="1">
      <alignment horizontal="center" vertical="top"/>
    </xf>
    <xf numFmtId="49" fontId="11" fillId="0" borderId="59" xfId="7" applyNumberFormat="1" applyFont="1" applyBorder="1" applyAlignment="1">
      <alignment horizontal="center" vertical="top"/>
    </xf>
    <xf numFmtId="49" fontId="11" fillId="0" borderId="44" xfId="7" applyNumberFormat="1" applyFont="1" applyBorder="1" applyAlignment="1">
      <alignment horizontal="center" vertical="top"/>
    </xf>
    <xf numFmtId="0" fontId="11" fillId="0" borderId="50" xfId="7" applyFont="1" applyBorder="1" applyAlignment="1">
      <alignment horizontal="left" vertical="center" wrapText="1"/>
    </xf>
    <xf numFmtId="0" fontId="10" fillId="10" borderId="52" xfId="7" applyFont="1" applyFill="1" applyBorder="1" applyAlignment="1">
      <alignment horizontal="center" vertical="top" wrapText="1"/>
    </xf>
    <xf numFmtId="0" fontId="10" fillId="10" borderId="73" xfId="7" applyFont="1" applyFill="1" applyBorder="1" applyAlignment="1">
      <alignment horizontal="center" vertical="top" wrapText="1"/>
    </xf>
    <xf numFmtId="0" fontId="35" fillId="0" borderId="0" xfId="7" applyFont="1" applyAlignment="1">
      <alignment horizontal="left" vertical="top" wrapText="1"/>
    </xf>
    <xf numFmtId="0" fontId="4" fillId="0" borderId="0" xfId="7" applyFont="1" applyAlignment="1">
      <alignment horizontal="left" vertical="top" wrapText="1"/>
    </xf>
    <xf numFmtId="0" fontId="11" fillId="0" borderId="0" xfId="7" applyFont="1" applyAlignment="1">
      <alignment horizontal="center" vertical="top"/>
    </xf>
    <xf numFmtId="0" fontId="10" fillId="0" borderId="34" xfId="7" applyFont="1" applyBorder="1" applyAlignment="1">
      <alignment horizontal="center" vertical="center" textRotation="90" wrapText="1"/>
    </xf>
    <xf numFmtId="0" fontId="10" fillId="0" borderId="6" xfId="7" applyFont="1" applyBorder="1" applyAlignment="1">
      <alignment horizontal="center" vertical="center" textRotation="90" wrapText="1"/>
    </xf>
    <xf numFmtId="0" fontId="10" fillId="0" borderId="39" xfId="7" applyFont="1" applyBorder="1" applyAlignment="1">
      <alignment horizontal="center" vertical="center" textRotation="90" wrapText="1"/>
    </xf>
    <xf numFmtId="0" fontId="10" fillId="0" borderId="26" xfId="7" applyFont="1" applyBorder="1" applyAlignment="1">
      <alignment horizontal="center" vertical="center" textRotation="90" wrapText="1"/>
    </xf>
    <xf numFmtId="0" fontId="10" fillId="0" borderId="19" xfId="7" applyFont="1" applyBorder="1" applyAlignment="1">
      <alignment horizontal="center" vertical="center" textRotation="90" wrapText="1"/>
    </xf>
    <xf numFmtId="0" fontId="10" fillId="0" borderId="30" xfId="7" applyFont="1" applyBorder="1" applyAlignment="1">
      <alignment horizontal="center" vertical="center" textRotation="90" wrapText="1"/>
    </xf>
    <xf numFmtId="0" fontId="19" fillId="0" borderId="14" xfId="7" applyFont="1" applyBorder="1" applyAlignment="1">
      <alignment horizontal="center" vertical="center" textRotation="90" wrapText="1"/>
    </xf>
    <xf numFmtId="0" fontId="19" fillId="0" borderId="57" xfId="7" applyFont="1" applyBorder="1" applyAlignment="1">
      <alignment horizontal="center" vertical="center" textRotation="90" wrapText="1"/>
    </xf>
    <xf numFmtId="0" fontId="19" fillId="0" borderId="1" xfId="7" applyFont="1" applyBorder="1" applyAlignment="1">
      <alignment horizontal="center" vertical="center" textRotation="90" wrapText="1"/>
    </xf>
    <xf numFmtId="0" fontId="10" fillId="0" borderId="27" xfId="7" applyFont="1" applyBorder="1" applyAlignment="1">
      <alignment horizontal="center" vertical="center" wrapText="1"/>
    </xf>
    <xf numFmtId="0" fontId="10" fillId="0" borderId="20" xfId="7" applyFont="1" applyBorder="1" applyAlignment="1">
      <alignment horizontal="center" vertical="center" wrapText="1"/>
    </xf>
    <xf numFmtId="0" fontId="10" fillId="0" borderId="31" xfId="7" applyFont="1" applyBorder="1" applyAlignment="1">
      <alignment horizontal="center" vertical="center" wrapText="1"/>
    </xf>
    <xf numFmtId="0" fontId="11" fillId="0" borderId="52" xfId="7" applyFont="1" applyBorder="1" applyAlignment="1">
      <alignment horizontal="center" vertical="center"/>
    </xf>
    <xf numFmtId="0" fontId="11" fillId="0" borderId="17" xfId="7" applyFont="1" applyBorder="1" applyAlignment="1">
      <alignment horizontal="center" vertical="center"/>
    </xf>
    <xf numFmtId="0" fontId="11" fillId="0" borderId="46" xfId="7" applyFont="1" applyBorder="1" applyAlignment="1">
      <alignment horizontal="center" vertical="center"/>
    </xf>
    <xf numFmtId="0" fontId="23" fillId="0" borderId="10" xfId="7" applyFont="1" applyBorder="1" applyAlignment="1">
      <alignment horizontal="center" vertical="center" textRotation="90" wrapText="1"/>
    </xf>
    <xf numFmtId="0" fontId="23" fillId="0" borderId="39" xfId="7" applyFont="1" applyBorder="1" applyAlignment="1">
      <alignment horizontal="center" vertical="center" textRotation="90" wrapText="1"/>
    </xf>
    <xf numFmtId="0" fontId="23" fillId="0" borderId="70" xfId="7" applyFont="1" applyBorder="1" applyAlignment="1">
      <alignment horizontal="center" vertical="center"/>
    </xf>
    <xf numFmtId="0" fontId="23" fillId="0" borderId="78" xfId="7" applyFont="1" applyBorder="1" applyAlignment="1">
      <alignment horizontal="center" vertical="center"/>
    </xf>
    <xf numFmtId="0" fontId="23" fillId="0" borderId="11" xfId="7" applyFont="1" applyBorder="1" applyAlignment="1">
      <alignment horizontal="center" vertical="center" textRotation="90" wrapText="1"/>
    </xf>
    <xf numFmtId="0" fontId="23" fillId="0" borderId="31" xfId="7" applyFont="1" applyBorder="1" applyAlignment="1">
      <alignment horizontal="center" vertical="center" textRotation="90" wrapText="1"/>
    </xf>
    <xf numFmtId="0" fontId="10" fillId="0" borderId="10" xfId="7" applyFont="1" applyBorder="1" applyAlignment="1">
      <alignment horizontal="center" vertical="center" wrapText="1"/>
    </xf>
    <xf numFmtId="0" fontId="10" fillId="0" borderId="39" xfId="7" applyFont="1" applyBorder="1" applyAlignment="1">
      <alignment horizontal="center" vertical="center" wrapText="1"/>
    </xf>
    <xf numFmtId="0" fontId="10" fillId="0" borderId="70" xfId="7" applyFont="1" applyBorder="1" applyAlignment="1">
      <alignment horizontal="center" vertical="center" wrapText="1"/>
    </xf>
    <xf numFmtId="0" fontId="10" fillId="0" borderId="62" xfId="7" applyFont="1" applyBorder="1" applyAlignment="1">
      <alignment horizontal="center" vertical="center" wrapText="1"/>
    </xf>
    <xf numFmtId="0" fontId="10" fillId="0" borderId="69" xfId="7" applyFont="1" applyBorder="1" applyAlignment="1">
      <alignment horizontal="center" vertical="center" wrapText="1"/>
    </xf>
    <xf numFmtId="0" fontId="23" fillId="0" borderId="50" xfId="7" applyFont="1" applyBorder="1" applyAlignment="1">
      <alignment horizontal="center" vertical="center" textRotation="90" wrapText="1"/>
    </xf>
    <xf numFmtId="0" fontId="23" fillId="0" borderId="18" xfId="7" applyFont="1" applyBorder="1" applyAlignment="1">
      <alignment horizontal="center" vertical="center" textRotation="90" wrapText="1"/>
    </xf>
    <xf numFmtId="0" fontId="23" fillId="0" borderId="42" xfId="7" applyFont="1" applyBorder="1" applyAlignment="1">
      <alignment horizontal="center" vertical="center" textRotation="90" wrapText="1"/>
    </xf>
    <xf numFmtId="0" fontId="26" fillId="0" borderId="52" xfId="7" applyFont="1" applyBorder="1" applyAlignment="1">
      <alignment horizontal="center" vertical="center" wrapText="1"/>
    </xf>
    <xf numFmtId="0" fontId="26" fillId="0" borderId="17" xfId="7" applyFont="1" applyBorder="1" applyAlignment="1">
      <alignment horizontal="center" vertical="center" wrapText="1"/>
    </xf>
    <xf numFmtId="0" fontId="26" fillId="0" borderId="46" xfId="7" applyFont="1" applyBorder="1" applyAlignment="1">
      <alignment horizontal="center" vertical="center" wrapText="1"/>
    </xf>
    <xf numFmtId="0" fontId="10" fillId="0" borderId="8" xfId="7" applyFont="1" applyBorder="1" applyAlignment="1">
      <alignment horizontal="left" vertical="top" wrapText="1"/>
    </xf>
    <xf numFmtId="0" fontId="10" fillId="0" borderId="55" xfId="7" applyFont="1" applyBorder="1" applyAlignment="1">
      <alignment horizontal="left" vertical="top" wrapText="1"/>
    </xf>
    <xf numFmtId="49" fontId="26" fillId="2" borderId="50" xfId="7" applyNumberFormat="1" applyFont="1" applyFill="1" applyBorder="1" applyAlignment="1">
      <alignment horizontal="center" vertical="top"/>
    </xf>
    <xf numFmtId="49" fontId="26" fillId="2" borderId="42" xfId="7" applyNumberFormat="1" applyFont="1" applyFill="1" applyBorder="1" applyAlignment="1">
      <alignment horizontal="center" vertical="top"/>
    </xf>
    <xf numFmtId="0" fontId="10" fillId="0" borderId="23" xfId="7" applyFont="1" applyBorder="1" applyAlignment="1">
      <alignment horizontal="center" vertical="center" wrapText="1"/>
    </xf>
    <xf numFmtId="0" fontId="10" fillId="0" borderId="24" xfId="7" applyFont="1" applyBorder="1" applyAlignment="1">
      <alignment horizontal="center" vertical="center" wrapText="1"/>
    </xf>
    <xf numFmtId="49" fontId="11" fillId="0" borderId="27" xfId="7" applyNumberFormat="1" applyFont="1" applyBorder="1" applyAlignment="1">
      <alignment horizontal="center" vertical="top"/>
    </xf>
    <xf numFmtId="49" fontId="11" fillId="8" borderId="22" xfId="7" applyNumberFormat="1" applyFont="1" applyFill="1" applyBorder="1" applyAlignment="1">
      <alignment horizontal="right" vertical="top"/>
    </xf>
    <xf numFmtId="0" fontId="10" fillId="0" borderId="75" xfId="7" applyFont="1" applyBorder="1" applyAlignment="1">
      <alignment vertical="center" wrapText="1"/>
    </xf>
    <xf numFmtId="0" fontId="10" fillId="0" borderId="45" xfId="7" applyFont="1" applyBorder="1" applyAlignment="1">
      <alignment vertical="center" wrapText="1"/>
    </xf>
    <xf numFmtId="49" fontId="26" fillId="14" borderId="32" xfId="7" applyNumberFormat="1" applyFont="1" applyFill="1" applyBorder="1" applyAlignment="1">
      <alignment horizontal="right" vertical="top"/>
    </xf>
    <xf numFmtId="49" fontId="26" fillId="14" borderId="23" xfId="7" applyNumberFormat="1" applyFont="1" applyFill="1" applyBorder="1" applyAlignment="1">
      <alignment horizontal="right" vertical="top"/>
    </xf>
    <xf numFmtId="49" fontId="26" fillId="14" borderId="24" xfId="7" applyNumberFormat="1" applyFont="1" applyFill="1" applyBorder="1" applyAlignment="1">
      <alignment horizontal="right" vertical="top"/>
    </xf>
    <xf numFmtId="0" fontId="9" fillId="0" borderId="43" xfId="7" applyFont="1" applyBorder="1" applyAlignment="1">
      <alignment horizontal="right" vertical="top"/>
    </xf>
    <xf numFmtId="0" fontId="26" fillId="6" borderId="32" xfId="7" applyFont="1" applyFill="1" applyBorder="1" applyAlignment="1">
      <alignment horizontal="right" vertical="top" wrapText="1"/>
    </xf>
    <xf numFmtId="0" fontId="26" fillId="6" borderId="23" xfId="7" applyFont="1" applyFill="1" applyBorder="1" applyAlignment="1">
      <alignment horizontal="right" vertical="top" wrapText="1"/>
    </xf>
    <xf numFmtId="0" fontId="26" fillId="6" borderId="24" xfId="7" applyFont="1" applyFill="1" applyBorder="1" applyAlignment="1">
      <alignment horizontal="right" vertical="top" wrapText="1"/>
    </xf>
    <xf numFmtId="2" fontId="51" fillId="6" borderId="32" xfId="7" applyNumberFormat="1" applyFont="1" applyFill="1" applyBorder="1" applyAlignment="1">
      <alignment horizontal="center" vertical="top" wrapText="1"/>
    </xf>
    <xf numFmtId="2" fontId="51" fillId="6" borderId="23" xfId="7" applyNumberFormat="1" applyFont="1" applyFill="1" applyBorder="1" applyAlignment="1">
      <alignment horizontal="center" vertical="top" wrapText="1"/>
    </xf>
    <xf numFmtId="2" fontId="51" fillId="6" borderId="24" xfId="7" applyNumberFormat="1" applyFont="1" applyFill="1" applyBorder="1" applyAlignment="1">
      <alignment horizontal="center" vertical="top" wrapText="1"/>
    </xf>
    <xf numFmtId="2" fontId="30" fillId="0" borderId="52" xfId="7" applyNumberFormat="1" applyFont="1" applyBorder="1" applyAlignment="1">
      <alignment horizontal="center" vertical="top" wrapText="1"/>
    </xf>
    <xf numFmtId="2" fontId="30" fillId="0" borderId="17" xfId="7" applyNumberFormat="1" applyFont="1" applyBorder="1" applyAlignment="1">
      <alignment horizontal="center" vertical="top" wrapText="1"/>
    </xf>
    <xf numFmtId="2" fontId="30" fillId="0" borderId="46" xfId="7" applyNumberFormat="1" applyFont="1" applyBorder="1" applyAlignment="1">
      <alignment horizontal="center" vertical="top" wrapText="1"/>
    </xf>
    <xf numFmtId="49" fontId="11" fillId="7" borderId="52" xfId="7" applyNumberFormat="1" applyFont="1" applyFill="1" applyBorder="1" applyAlignment="1">
      <alignment horizontal="center" vertical="top"/>
    </xf>
    <xf numFmtId="49" fontId="11" fillId="7" borderId="53" xfId="7" applyNumberFormat="1" applyFont="1" applyFill="1" applyBorder="1" applyAlignment="1">
      <alignment horizontal="center" vertical="top"/>
    </xf>
    <xf numFmtId="49" fontId="11" fillId="8" borderId="5" xfId="7" applyNumberFormat="1" applyFont="1" applyFill="1" applyBorder="1" applyAlignment="1">
      <alignment horizontal="center" vertical="top"/>
    </xf>
    <xf numFmtId="49" fontId="11" fillId="8" borderId="12" xfId="7" applyNumberFormat="1" applyFont="1" applyFill="1" applyBorder="1" applyAlignment="1">
      <alignment horizontal="center" vertical="top"/>
    </xf>
    <xf numFmtId="49" fontId="11" fillId="0" borderId="46" xfId="7" applyNumberFormat="1" applyFont="1" applyBorder="1" applyAlignment="1">
      <alignment horizontal="center" vertical="top"/>
    </xf>
    <xf numFmtId="49" fontId="11" fillId="0" borderId="47" xfId="7" applyNumberFormat="1" applyFont="1" applyBorder="1" applyAlignment="1">
      <alignment horizontal="center" vertical="top"/>
    </xf>
    <xf numFmtId="49" fontId="11" fillId="0" borderId="48" xfId="7" applyNumberFormat="1" applyFont="1" applyBorder="1" applyAlignment="1">
      <alignment horizontal="center" vertical="top"/>
    </xf>
    <xf numFmtId="0" fontId="10" fillId="0" borderId="17" xfId="7" applyFont="1" applyBorder="1" applyAlignment="1">
      <alignment vertical="center" wrapText="1"/>
    </xf>
    <xf numFmtId="0" fontId="10" fillId="0" borderId="0" xfId="7" applyFont="1" applyAlignment="1">
      <alignment vertical="center" wrapText="1"/>
    </xf>
    <xf numFmtId="0" fontId="10" fillId="0" borderId="21" xfId="7" applyFont="1" applyBorder="1" applyAlignment="1">
      <alignment vertical="center" wrapText="1"/>
    </xf>
    <xf numFmtId="49" fontId="19" fillId="0" borderId="5" xfId="7" applyNumberFormat="1" applyFont="1" applyBorder="1" applyAlignment="1">
      <alignment horizontal="center" vertical="top"/>
    </xf>
    <xf numFmtId="49" fontId="19" fillId="0" borderId="12" xfId="7" applyNumberFormat="1" applyFont="1" applyBorder="1" applyAlignment="1">
      <alignment horizontal="center" vertical="top"/>
    </xf>
    <xf numFmtId="49" fontId="11" fillId="0" borderId="65" xfId="7" applyNumberFormat="1" applyFont="1" applyBorder="1" applyAlignment="1">
      <alignment horizontal="center" vertical="top"/>
    </xf>
    <xf numFmtId="49" fontId="11" fillId="0" borderId="41" xfId="7" applyNumberFormat="1" applyFont="1" applyBorder="1" applyAlignment="1">
      <alignment horizontal="center" vertical="top"/>
    </xf>
    <xf numFmtId="0" fontId="10" fillId="0" borderId="25" xfId="7" applyFont="1" applyBorder="1" applyAlignment="1">
      <alignment vertical="center" wrapText="1"/>
    </xf>
    <xf numFmtId="0" fontId="10" fillId="0" borderId="63" xfId="7" applyFont="1" applyBorder="1" applyAlignment="1">
      <alignment vertical="center" wrapText="1"/>
    </xf>
    <xf numFmtId="49" fontId="10" fillId="0" borderId="50" xfId="7" applyNumberFormat="1" applyFont="1" applyBorder="1" applyAlignment="1">
      <alignment horizontal="left" vertical="top" wrapText="1"/>
    </xf>
    <xf numFmtId="49" fontId="10" fillId="0" borderId="42" xfId="7" applyNumberFormat="1" applyFont="1" applyBorder="1" applyAlignment="1">
      <alignment horizontal="left" vertical="top" wrapText="1"/>
    </xf>
    <xf numFmtId="0" fontId="4" fillId="0" borderId="57" xfId="0" applyFont="1" applyBorder="1" applyAlignment="1">
      <alignment vertical="top" wrapText="1"/>
    </xf>
    <xf numFmtId="0" fontId="4" fillId="0" borderId="56" xfId="0" applyFont="1" applyBorder="1" applyAlignment="1">
      <alignment vertical="top" wrapText="1"/>
    </xf>
    <xf numFmtId="2" fontId="6" fillId="0" borderId="62" xfId="0" applyNumberFormat="1" applyFont="1" applyBorder="1" applyAlignment="1">
      <alignment horizontal="center" vertical="top" wrapText="1"/>
    </xf>
    <xf numFmtId="2" fontId="6" fillId="0" borderId="69" xfId="0" applyNumberFormat="1" applyFont="1" applyBorder="1" applyAlignment="1">
      <alignment horizontal="center" vertical="top" wrapText="1"/>
    </xf>
    <xf numFmtId="2" fontId="6" fillId="0" borderId="54" xfId="0" applyNumberFormat="1" applyFont="1" applyBorder="1" applyAlignment="1">
      <alignment horizontal="center" vertical="top" wrapText="1"/>
    </xf>
    <xf numFmtId="0" fontId="4" fillId="0" borderId="70" xfId="0" applyFont="1" applyBorder="1" applyAlignment="1">
      <alignment vertical="top" wrapText="1"/>
    </xf>
    <xf numFmtId="0" fontId="5" fillId="6" borderId="32" xfId="0" applyFont="1" applyFill="1" applyBorder="1" applyAlignment="1">
      <alignment horizontal="right" vertical="top" wrapText="1"/>
    </xf>
    <xf numFmtId="0" fontId="5" fillId="6" borderId="23" xfId="0" applyFont="1" applyFill="1" applyBorder="1" applyAlignment="1">
      <alignment horizontal="right" vertical="top" wrapText="1"/>
    </xf>
    <xf numFmtId="0" fontId="5" fillId="6" borderId="24" xfId="0" applyFont="1" applyFill="1" applyBorder="1" applyAlignment="1">
      <alignment horizontal="right" vertical="top" wrapText="1"/>
    </xf>
    <xf numFmtId="164" fontId="5" fillId="6" borderId="32" xfId="0" applyNumberFormat="1" applyFont="1" applyFill="1" applyBorder="1" applyAlignment="1">
      <alignment horizontal="center" vertical="top" wrapText="1"/>
    </xf>
    <xf numFmtId="164" fontId="5" fillId="6" borderId="23" xfId="0" applyNumberFormat="1" applyFont="1" applyFill="1" applyBorder="1" applyAlignment="1">
      <alignment horizontal="center" vertical="top" wrapText="1"/>
    </xf>
    <xf numFmtId="164" fontId="5" fillId="6" borderId="24" xfId="0" applyNumberFormat="1" applyFont="1" applyFill="1" applyBorder="1" applyAlignment="1">
      <alignment horizontal="center" vertical="top" wrapText="1"/>
    </xf>
    <xf numFmtId="2" fontId="6" fillId="0" borderId="52" xfId="0" applyNumberFormat="1" applyFont="1" applyBorder="1" applyAlignment="1">
      <alignment horizontal="center" vertical="top" wrapText="1"/>
    </xf>
    <xf numFmtId="2" fontId="6" fillId="0" borderId="17" xfId="0" applyNumberFormat="1" applyFont="1" applyBorder="1" applyAlignment="1">
      <alignment horizontal="center" vertical="top" wrapText="1"/>
    </xf>
    <xf numFmtId="2" fontId="6" fillId="0" borderId="46" xfId="0" applyNumberFormat="1" applyFont="1" applyBorder="1" applyAlignment="1">
      <alignment horizontal="center" vertical="top" wrapText="1"/>
    </xf>
    <xf numFmtId="0" fontId="5" fillId="5" borderId="3" xfId="0" applyFont="1" applyFill="1" applyBorder="1" applyAlignment="1">
      <alignment horizontal="right" vertical="top" wrapText="1"/>
    </xf>
    <xf numFmtId="0" fontId="4" fillId="0" borderId="4" xfId="0" applyFont="1" applyBorder="1" applyAlignment="1">
      <alignment vertical="top" wrapText="1"/>
    </xf>
    <xf numFmtId="0" fontId="4" fillId="0" borderId="60" xfId="0" applyFont="1" applyBorder="1" applyAlignment="1">
      <alignment vertical="top" wrapText="1"/>
    </xf>
    <xf numFmtId="164" fontId="3" fillId="5" borderId="23" xfId="0" applyNumberFormat="1" applyFont="1" applyFill="1" applyBorder="1" applyAlignment="1">
      <alignment horizontal="center" vertical="top" wrapText="1"/>
    </xf>
    <xf numFmtId="164" fontId="3" fillId="5" borderId="24" xfId="0" applyNumberFormat="1" applyFont="1" applyFill="1" applyBorder="1" applyAlignment="1">
      <alignment horizontal="center" vertical="top" wrapText="1"/>
    </xf>
    <xf numFmtId="0" fontId="4" fillId="0" borderId="62" xfId="0" applyFont="1" applyBorder="1" applyAlignment="1">
      <alignment vertical="top" wrapText="1"/>
    </xf>
    <xf numFmtId="0" fontId="4" fillId="0" borderId="69" xfId="0" applyFont="1" applyBorder="1" applyAlignment="1">
      <alignment vertical="top" wrapText="1"/>
    </xf>
    <xf numFmtId="2" fontId="39" fillId="0" borderId="54" xfId="0" applyNumberFormat="1" applyFont="1" applyBorder="1" applyAlignment="1">
      <alignment horizontal="center" vertical="top" wrapText="1"/>
    </xf>
    <xf numFmtId="2" fontId="39" fillId="0" borderId="62" xfId="0" applyNumberFormat="1" applyFont="1" applyBorder="1" applyAlignment="1">
      <alignment horizontal="center" vertical="top" wrapText="1"/>
    </xf>
    <xf numFmtId="2" fontId="39" fillId="0" borderId="69" xfId="0" applyNumberFormat="1" applyFont="1" applyBorder="1" applyAlignment="1">
      <alignment horizontal="center" vertical="top" wrapText="1"/>
    </xf>
    <xf numFmtId="164" fontId="6" fillId="0" borderId="54" xfId="0" applyNumberFormat="1" applyFont="1" applyBorder="1" applyAlignment="1">
      <alignment horizontal="center" vertical="top" wrapText="1"/>
    </xf>
    <xf numFmtId="164" fontId="6" fillId="0" borderId="62" xfId="0" applyNumberFormat="1" applyFont="1" applyBorder="1" applyAlignment="1">
      <alignment horizontal="center" vertical="top" wrapText="1"/>
    </xf>
    <xf numFmtId="164" fontId="6" fillId="0" borderId="69" xfId="0" applyNumberFormat="1" applyFont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4" fillId="6" borderId="4" xfId="0" applyFont="1" applyFill="1" applyBorder="1" applyAlignment="1">
      <alignment vertical="top" wrapText="1"/>
    </xf>
    <xf numFmtId="0" fontId="4" fillId="6" borderId="22" xfId="0" applyFont="1" applyFill="1" applyBorder="1" applyAlignment="1">
      <alignment vertical="top" wrapText="1"/>
    </xf>
    <xf numFmtId="2" fontId="5" fillId="6" borderId="32" xfId="0" applyNumberFormat="1" applyFont="1" applyFill="1" applyBorder="1" applyAlignment="1">
      <alignment horizontal="center" vertical="top" wrapText="1"/>
    </xf>
    <xf numFmtId="2" fontId="5" fillId="6" borderId="23" xfId="0" applyNumberFormat="1" applyFont="1" applyFill="1" applyBorder="1" applyAlignment="1">
      <alignment horizontal="center" vertical="top" wrapText="1"/>
    </xf>
    <xf numFmtId="2" fontId="5" fillId="6" borderId="24" xfId="0" applyNumberFormat="1" applyFont="1" applyFill="1" applyBorder="1" applyAlignment="1">
      <alignment horizontal="center" vertical="top" wrapText="1"/>
    </xf>
    <xf numFmtId="0" fontId="6" fillId="4" borderId="54" xfId="0" applyFont="1" applyFill="1" applyBorder="1" applyAlignment="1">
      <alignment horizontal="left" vertical="top" wrapText="1"/>
    </xf>
    <xf numFmtId="0" fontId="4" fillId="4" borderId="62" xfId="0" applyFont="1" applyFill="1" applyBorder="1" applyAlignment="1">
      <alignment horizontal="left" vertical="top" wrapText="1"/>
    </xf>
    <xf numFmtId="0" fontId="4" fillId="4" borderId="69" xfId="0" applyFont="1" applyFill="1" applyBorder="1" applyAlignment="1">
      <alignment horizontal="left" vertical="top" wrapText="1"/>
    </xf>
    <xf numFmtId="49" fontId="20" fillId="0" borderId="43" xfId="0" applyNumberFormat="1" applyFont="1" applyBorder="1" applyAlignment="1">
      <alignment horizontal="center" vertical="top" wrapText="1"/>
    </xf>
    <xf numFmtId="49" fontId="2" fillId="0" borderId="50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49" fontId="5" fillId="3" borderId="32" xfId="0" applyNumberFormat="1" applyFont="1" applyFill="1" applyBorder="1" applyAlignment="1">
      <alignment horizontal="right" vertical="top"/>
    </xf>
    <xf numFmtId="49" fontId="5" fillId="3" borderId="23" xfId="0" applyNumberFormat="1" applyFont="1" applyFill="1" applyBorder="1" applyAlignment="1">
      <alignment horizontal="right" vertical="top"/>
    </xf>
    <xf numFmtId="49" fontId="5" fillId="3" borderId="24" xfId="0" applyNumberFormat="1" applyFont="1" applyFill="1" applyBorder="1" applyAlignment="1">
      <alignment horizontal="right" vertical="top"/>
    </xf>
    <xf numFmtId="49" fontId="5" fillId="11" borderId="22" xfId="0" applyNumberFormat="1" applyFont="1" applyFill="1" applyBorder="1" applyAlignment="1">
      <alignment horizontal="right" vertical="top"/>
    </xf>
    <xf numFmtId="49" fontId="5" fillId="11" borderId="23" xfId="0" applyNumberFormat="1" applyFont="1" applyFill="1" applyBorder="1" applyAlignment="1">
      <alignment horizontal="right" vertical="top"/>
    </xf>
    <xf numFmtId="0" fontId="24" fillId="11" borderId="32" xfId="0" applyFont="1" applyFill="1" applyBorder="1" applyAlignment="1">
      <alignment horizontal="center" vertical="top"/>
    </xf>
    <xf numFmtId="0" fontId="24" fillId="11" borderId="23" xfId="0" applyFont="1" applyFill="1" applyBorder="1" applyAlignment="1">
      <alignment horizontal="center" vertical="top"/>
    </xf>
    <xf numFmtId="0" fontId="24" fillId="11" borderId="24" xfId="0" applyFont="1" applyFill="1" applyBorder="1" applyAlignment="1">
      <alignment horizontal="center" vertical="top"/>
    </xf>
    <xf numFmtId="49" fontId="5" fillId="6" borderId="22" xfId="0" applyNumberFormat="1" applyFont="1" applyFill="1" applyBorder="1" applyAlignment="1">
      <alignment horizontal="right" vertical="top"/>
    </xf>
    <xf numFmtId="49" fontId="5" fillId="6" borderId="23" xfId="0" applyNumberFormat="1" applyFont="1" applyFill="1" applyBorder="1" applyAlignment="1">
      <alignment horizontal="right" vertical="top"/>
    </xf>
    <xf numFmtId="0" fontId="24" fillId="6" borderId="32" xfId="0" applyFont="1" applyFill="1" applyBorder="1" applyAlignment="1">
      <alignment horizontal="center" vertical="top"/>
    </xf>
    <xf numFmtId="0" fontId="24" fillId="6" borderId="23" xfId="0" applyFont="1" applyFill="1" applyBorder="1" applyAlignment="1">
      <alignment horizontal="center" vertical="top"/>
    </xf>
    <xf numFmtId="0" fontId="24" fillId="6" borderId="24" xfId="0" applyFont="1" applyFill="1" applyBorder="1" applyAlignment="1">
      <alignment horizontal="center" vertical="top"/>
    </xf>
    <xf numFmtId="49" fontId="26" fillId="2" borderId="34" xfId="0" applyNumberFormat="1" applyFont="1" applyFill="1" applyBorder="1" applyAlignment="1">
      <alignment horizontal="center" vertical="top"/>
    </xf>
    <xf numFmtId="49" fontId="26" fillId="2" borderId="6" xfId="0" applyNumberFormat="1" applyFont="1" applyFill="1" applyBorder="1" applyAlignment="1">
      <alignment horizontal="center" vertical="top"/>
    </xf>
    <xf numFmtId="49" fontId="26" fillId="2" borderId="39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3" borderId="30" xfId="0" applyNumberFormat="1" applyFont="1" applyFill="1" applyBorder="1" applyAlignment="1">
      <alignment horizontal="center" vertical="top"/>
    </xf>
    <xf numFmtId="49" fontId="5" fillId="11" borderId="30" xfId="0" applyNumberFormat="1" applyFont="1" applyFill="1" applyBorder="1" applyAlignment="1">
      <alignment horizontal="center" vertical="top" wrapText="1"/>
    </xf>
    <xf numFmtId="49" fontId="5" fillId="11" borderId="0" xfId="0" applyNumberFormat="1" applyFont="1" applyFill="1" applyBorder="1" applyAlignment="1">
      <alignment horizontal="center" vertical="top" wrapText="1"/>
    </xf>
    <xf numFmtId="49" fontId="17" fillId="0" borderId="50" xfId="0" applyNumberFormat="1" applyFont="1" applyBorder="1" applyAlignment="1">
      <alignment horizontal="center" vertical="top"/>
    </xf>
    <xf numFmtId="49" fontId="17" fillId="0" borderId="42" xfId="0" applyNumberFormat="1" applyFont="1" applyBorder="1" applyAlignment="1">
      <alignment horizontal="center" vertical="top"/>
    </xf>
    <xf numFmtId="0" fontId="4" fillId="11" borderId="30" xfId="0" applyFont="1" applyFill="1" applyBorder="1" applyAlignment="1">
      <alignment horizontal="center" vertical="top" wrapText="1"/>
    </xf>
    <xf numFmtId="0" fontId="4" fillId="11" borderId="35" xfId="0" applyFont="1" applyFill="1" applyBorder="1" applyAlignment="1">
      <alignment horizontal="center" vertical="top" wrapText="1"/>
    </xf>
    <xf numFmtId="0" fontId="4" fillId="11" borderId="67" xfId="0" applyFont="1" applyFill="1" applyBorder="1" applyAlignment="1">
      <alignment horizontal="center" vertical="top" wrapText="1"/>
    </xf>
    <xf numFmtId="0" fontId="4" fillId="11" borderId="65" xfId="0" applyFont="1" applyFill="1" applyBorder="1" applyAlignment="1">
      <alignment horizontal="center" vertical="top" wrapText="1"/>
    </xf>
    <xf numFmtId="0" fontId="4" fillId="11" borderId="7" xfId="0" applyFont="1" applyFill="1" applyBorder="1" applyAlignment="1">
      <alignment horizontal="center" vertical="top" wrapText="1"/>
    </xf>
    <xf numFmtId="0" fontId="4" fillId="11" borderId="0" xfId="0" applyFont="1" applyFill="1" applyBorder="1" applyAlignment="1">
      <alignment horizontal="center" vertical="top" wrapText="1"/>
    </xf>
    <xf numFmtId="0" fontId="4" fillId="11" borderId="28" xfId="0" applyFont="1" applyFill="1" applyBorder="1" applyAlignment="1">
      <alignment horizontal="center" vertical="top" wrapText="1"/>
    </xf>
    <xf numFmtId="0" fontId="4" fillId="11" borderId="40" xfId="0" applyFont="1" applyFill="1" applyBorder="1" applyAlignment="1">
      <alignment horizontal="center" vertical="top" wrapText="1"/>
    </xf>
    <xf numFmtId="0" fontId="4" fillId="11" borderId="43" xfId="0" applyFont="1" applyFill="1" applyBorder="1" applyAlignment="1">
      <alignment horizontal="center" vertical="top" wrapText="1"/>
    </xf>
    <xf numFmtId="0" fontId="4" fillId="11" borderId="41" xfId="0" applyFont="1" applyFill="1" applyBorder="1" applyAlignment="1">
      <alignment horizontal="center" vertical="top" wrapText="1"/>
    </xf>
    <xf numFmtId="49" fontId="17" fillId="0" borderId="55" xfId="0" applyNumberFormat="1" applyFont="1" applyBorder="1" applyAlignment="1">
      <alignment horizontal="center" vertical="top"/>
    </xf>
    <xf numFmtId="49" fontId="5" fillId="11" borderId="23" xfId="0" applyNumberFormat="1" applyFont="1" applyFill="1" applyBorder="1" applyAlignment="1">
      <alignment horizontal="left" vertical="top" wrapText="1"/>
    </xf>
    <xf numFmtId="49" fontId="5" fillId="11" borderId="24" xfId="0" applyNumberFormat="1" applyFont="1" applyFill="1" applyBorder="1" applyAlignment="1">
      <alignment horizontal="left" vertical="top" wrapText="1"/>
    </xf>
    <xf numFmtId="49" fontId="26" fillId="2" borderId="52" xfId="0" applyNumberFormat="1" applyFont="1" applyFill="1" applyBorder="1" applyAlignment="1">
      <alignment horizontal="center" vertical="top"/>
    </xf>
    <xf numFmtId="49" fontId="26" fillId="2" borderId="59" xfId="0" applyNumberFormat="1" applyFont="1" applyFill="1" applyBorder="1" applyAlignment="1">
      <alignment horizontal="center" vertical="top"/>
    </xf>
    <xf numFmtId="49" fontId="26" fillId="2" borderId="53" xfId="0" applyNumberFormat="1" applyFont="1" applyFill="1" applyBorder="1" applyAlignment="1">
      <alignment horizontal="center" vertical="top"/>
    </xf>
    <xf numFmtId="49" fontId="17" fillId="0" borderId="5" xfId="0" applyNumberFormat="1" applyFont="1" applyBorder="1" applyAlignment="1">
      <alignment horizontal="center" vertical="top" wrapText="1"/>
    </xf>
    <xf numFmtId="0" fontId="3" fillId="2" borderId="22" xfId="0" applyFont="1" applyFill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2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</cellXfs>
  <cellStyles count="34">
    <cellStyle name="Comma 2" xfId="6"/>
    <cellStyle name="Comma 2 2" xfId="10"/>
    <cellStyle name="Comma 2 2 2" xfId="12"/>
    <cellStyle name="Comma 2 2 2 2" xfId="18"/>
    <cellStyle name="Comma 2 2 2 2 2" xfId="30"/>
    <cellStyle name="Comma 2 2 2 3" xfId="24"/>
    <cellStyle name="Comma 2 2 3" xfId="14"/>
    <cellStyle name="Comma 2 2 3 2" xfId="20"/>
    <cellStyle name="Comma 2 2 3 2 2" xfId="32"/>
    <cellStyle name="Comma 2 2 3 3" xfId="26"/>
    <cellStyle name="Comma 2 2 4" xfId="16"/>
    <cellStyle name="Comma 2 2 4 2" xfId="28"/>
    <cellStyle name="Comma 2 2 5" xfId="22"/>
    <cellStyle name="Comma 2 3" xfId="11"/>
    <cellStyle name="Comma 2 3 2" xfId="17"/>
    <cellStyle name="Comma 2 3 2 2" xfId="29"/>
    <cellStyle name="Comma 2 3 3" xfId="23"/>
    <cellStyle name="Comma 2 4" xfId="13"/>
    <cellStyle name="Comma 2 4 2" xfId="19"/>
    <cellStyle name="Comma 2 4 2 2" xfId="31"/>
    <cellStyle name="Comma 2 4 3" xfId="25"/>
    <cellStyle name="Comma 2 5" xfId="15"/>
    <cellStyle name="Comma 2 5 2" xfId="27"/>
    <cellStyle name="Comma 2 6" xfId="21"/>
    <cellStyle name="Įprastas" xfId="0" builtinId="0"/>
    <cellStyle name="Įprastas 2" xfId="2"/>
    <cellStyle name="Įprastas 3" xfId="7"/>
    <cellStyle name="Įprastas 4" xfId="9"/>
    <cellStyle name="Kablelis" xfId="33" builtinId="3"/>
    <cellStyle name="Normal 2" xfId="1"/>
    <cellStyle name="Normal 2 2" xfId="3"/>
    <cellStyle name="Normal 3" xfId="4"/>
    <cellStyle name="Normal_1 lentelė(1)" xfId="5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0"/>
  <sheetViews>
    <sheetView workbookViewId="0">
      <selection activeCell="AD3" sqref="AD3"/>
    </sheetView>
  </sheetViews>
  <sheetFormatPr defaultRowHeight="12.75"/>
  <cols>
    <col min="1" max="2" width="2.5703125" customWidth="1"/>
    <col min="3" max="3" width="1.42578125" customWidth="1"/>
    <col min="4" max="4" width="1.5703125" customWidth="1"/>
    <col min="5" max="5" width="1.85546875" customWidth="1"/>
    <col min="6" max="6" width="24.140625" customWidth="1"/>
    <col min="7" max="7" width="7.85546875" customWidth="1"/>
    <col min="8" max="8" width="5.42578125" customWidth="1"/>
    <col min="9" max="9" width="5.7109375" customWidth="1"/>
    <col min="10" max="10" width="9.7109375" customWidth="1"/>
    <col min="11" max="11" width="7.85546875" customWidth="1"/>
    <col min="12" max="12" width="6.7109375" customWidth="1"/>
    <col min="13" max="13" width="8.85546875" customWidth="1"/>
    <col min="14" max="14" width="7.85546875" customWidth="1"/>
    <col min="15" max="15" width="8.42578125" customWidth="1"/>
    <col min="16" max="16" width="19.28515625" customWidth="1"/>
    <col min="17" max="17" width="4.140625" customWidth="1"/>
    <col min="18" max="18" width="3.28515625" customWidth="1"/>
    <col min="19" max="19" width="3.85546875" customWidth="1"/>
    <col min="20" max="20" width="2.7109375" customWidth="1"/>
    <col min="21" max="25" width="0" hidden="1" customWidth="1"/>
  </cols>
  <sheetData>
    <row r="1" spans="1:25" ht="45.6" customHeight="1">
      <c r="A1" s="346"/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1225" t="s">
        <v>454</v>
      </c>
      <c r="Q1" s="1225"/>
      <c r="R1" s="1225"/>
      <c r="S1" s="1225"/>
      <c r="T1" s="346"/>
      <c r="U1" s="346"/>
      <c r="V1" s="346"/>
      <c r="W1" s="346"/>
      <c r="X1" s="346"/>
      <c r="Y1" s="346"/>
    </row>
    <row r="2" spans="1:25" ht="15.75">
      <c r="A2" s="30"/>
      <c r="B2" s="30"/>
      <c r="C2" s="30"/>
      <c r="D2" s="30"/>
      <c r="E2" s="30"/>
      <c r="F2" s="30"/>
      <c r="G2" s="73" t="s">
        <v>67</v>
      </c>
      <c r="H2" s="73"/>
      <c r="I2" s="74"/>
      <c r="J2" s="73"/>
      <c r="K2" s="73"/>
      <c r="L2" s="73"/>
      <c r="M2" s="73"/>
      <c r="N2" s="73"/>
      <c r="O2" s="73"/>
      <c r="P2" s="73"/>
      <c r="Q2" s="30"/>
      <c r="R2" s="30"/>
      <c r="S2" s="30"/>
      <c r="T2" s="30"/>
      <c r="U2" s="30"/>
      <c r="V2" s="30"/>
      <c r="W2" s="30"/>
      <c r="X2" s="30"/>
      <c r="Y2" s="30"/>
    </row>
    <row r="3" spans="1:25" ht="13.9" customHeight="1" thickBot="1">
      <c r="A3" s="9"/>
      <c r="B3" s="9"/>
      <c r="C3" s="9"/>
      <c r="D3" s="9"/>
      <c r="E3" s="9"/>
      <c r="F3" s="1226" t="s">
        <v>33</v>
      </c>
      <c r="G3" s="1226"/>
      <c r="H3" s="1226"/>
      <c r="I3" s="1226"/>
      <c r="J3" s="1226"/>
      <c r="K3" s="1226"/>
      <c r="L3" s="1226"/>
      <c r="M3" s="1226"/>
      <c r="N3" s="1226"/>
      <c r="O3" s="1226"/>
      <c r="P3" s="1226"/>
      <c r="Q3" s="1226"/>
      <c r="R3" s="1226"/>
      <c r="S3" s="1226"/>
      <c r="T3" s="1226"/>
      <c r="U3" s="1226"/>
      <c r="V3" s="1226"/>
      <c r="W3" s="1226"/>
      <c r="X3" s="1226"/>
      <c r="Y3" s="1226"/>
    </row>
    <row r="4" spans="1:25" ht="45" customHeight="1">
      <c r="A4" s="1227" t="s">
        <v>1</v>
      </c>
      <c r="B4" s="1227" t="s">
        <v>2</v>
      </c>
      <c r="C4" s="365"/>
      <c r="D4" s="365"/>
      <c r="E4" s="365"/>
      <c r="F4" s="1230" t="s">
        <v>3</v>
      </c>
      <c r="G4" s="1233" t="s">
        <v>4</v>
      </c>
      <c r="H4" s="1236" t="s">
        <v>5</v>
      </c>
      <c r="I4" s="1233" t="s">
        <v>6</v>
      </c>
      <c r="J4" s="1239" t="s">
        <v>213</v>
      </c>
      <c r="K4" s="1240"/>
      <c r="L4" s="1240"/>
      <c r="M4" s="1241"/>
      <c r="N4" s="1242" t="s">
        <v>183</v>
      </c>
      <c r="O4" s="1245" t="s">
        <v>219</v>
      </c>
      <c r="P4" s="1213" t="s">
        <v>21</v>
      </c>
      <c r="Q4" s="1214"/>
      <c r="R4" s="1214"/>
      <c r="S4" s="1215"/>
      <c r="T4" s="30"/>
      <c r="U4" s="30"/>
      <c r="V4" s="30"/>
      <c r="W4" s="30"/>
      <c r="X4" s="30"/>
      <c r="Y4" s="30"/>
    </row>
    <row r="5" spans="1:25" ht="13.15" customHeight="1">
      <c r="A5" s="1228"/>
      <c r="B5" s="1228"/>
      <c r="C5" s="366"/>
      <c r="D5" s="366"/>
      <c r="E5" s="366"/>
      <c r="F5" s="1231"/>
      <c r="G5" s="1234"/>
      <c r="H5" s="1237"/>
      <c r="I5" s="1234"/>
      <c r="J5" s="1216" t="s">
        <v>7</v>
      </c>
      <c r="K5" s="1218" t="s">
        <v>8</v>
      </c>
      <c r="L5" s="1218"/>
      <c r="M5" s="1219" t="s">
        <v>68</v>
      </c>
      <c r="N5" s="1243"/>
      <c r="O5" s="1246"/>
      <c r="P5" s="1221" t="s">
        <v>32</v>
      </c>
      <c r="Q5" s="1223" t="s">
        <v>232</v>
      </c>
      <c r="R5" s="1223"/>
      <c r="S5" s="1224"/>
      <c r="T5" s="30"/>
      <c r="U5" s="30"/>
      <c r="V5" s="30"/>
      <c r="W5" s="30"/>
      <c r="X5" s="30"/>
      <c r="Y5" s="30"/>
    </row>
    <row r="6" spans="1:25" ht="96.6" customHeight="1" thickBot="1">
      <c r="A6" s="1229"/>
      <c r="B6" s="1229"/>
      <c r="C6" s="367"/>
      <c r="D6" s="367"/>
      <c r="E6" s="367"/>
      <c r="F6" s="1232"/>
      <c r="G6" s="1235"/>
      <c r="H6" s="1238"/>
      <c r="I6" s="1235"/>
      <c r="J6" s="1217"/>
      <c r="K6" s="338" t="s">
        <v>7</v>
      </c>
      <c r="L6" s="338" t="s">
        <v>10</v>
      </c>
      <c r="M6" s="1220"/>
      <c r="N6" s="1244"/>
      <c r="O6" s="1247"/>
      <c r="P6" s="1222"/>
      <c r="Q6" s="31" t="s">
        <v>163</v>
      </c>
      <c r="R6" s="31" t="s">
        <v>182</v>
      </c>
      <c r="S6" s="32" t="s">
        <v>214</v>
      </c>
      <c r="T6" s="30"/>
      <c r="U6" s="30"/>
      <c r="V6" s="30"/>
      <c r="W6" s="30"/>
      <c r="X6" s="30"/>
      <c r="Y6" s="30"/>
    </row>
    <row r="7" spans="1:25" ht="13.5" thickBot="1">
      <c r="A7" s="1273" t="s">
        <v>69</v>
      </c>
      <c r="B7" s="1273"/>
      <c r="C7" s="1273"/>
      <c r="D7" s="1273"/>
      <c r="E7" s="1273"/>
      <c r="F7" s="1273"/>
      <c r="G7" s="1273"/>
      <c r="H7" s="1273"/>
      <c r="I7" s="1273"/>
      <c r="J7" s="1273"/>
      <c r="K7" s="1273"/>
      <c r="L7" s="1273"/>
      <c r="M7" s="1273"/>
      <c r="N7" s="1273"/>
      <c r="O7" s="1273"/>
      <c r="P7" s="1273"/>
      <c r="Q7" s="1273"/>
      <c r="R7" s="1273"/>
      <c r="S7" s="1274"/>
      <c r="T7" s="30"/>
      <c r="U7" s="30"/>
      <c r="V7" s="30"/>
      <c r="W7" s="30"/>
      <c r="X7" s="30"/>
      <c r="Y7" s="30"/>
    </row>
    <row r="8" spans="1:25" ht="13.9" customHeight="1" thickBot="1">
      <c r="A8" s="12" t="s">
        <v>11</v>
      </c>
      <c r="B8" s="1275" t="s">
        <v>70</v>
      </c>
      <c r="C8" s="1275"/>
      <c r="D8" s="1275"/>
      <c r="E8" s="1275"/>
      <c r="F8" s="1275"/>
      <c r="G8" s="1275"/>
      <c r="H8" s="1275"/>
      <c r="I8" s="1275"/>
      <c r="J8" s="1275"/>
      <c r="K8" s="1275"/>
      <c r="L8" s="1275"/>
      <c r="M8" s="1275"/>
      <c r="N8" s="1275"/>
      <c r="O8" s="1275"/>
      <c r="P8" s="1275"/>
      <c r="Q8" s="1275"/>
      <c r="R8" s="1275"/>
      <c r="S8" s="1276"/>
      <c r="T8" s="30"/>
      <c r="U8" s="30"/>
      <c r="V8" s="30"/>
      <c r="W8" s="30"/>
      <c r="X8" s="30"/>
      <c r="Y8" s="30"/>
    </row>
    <row r="9" spans="1:25" ht="13.15" customHeight="1">
      <c r="A9" s="1248" t="s">
        <v>11</v>
      </c>
      <c r="B9" s="1251" t="s">
        <v>11</v>
      </c>
      <c r="C9" s="1254"/>
      <c r="D9" s="1255"/>
      <c r="E9" s="1256"/>
      <c r="F9" s="1277" t="s">
        <v>71</v>
      </c>
      <c r="G9" s="1266" t="s">
        <v>40</v>
      </c>
      <c r="H9" s="1270" t="s">
        <v>62</v>
      </c>
      <c r="I9" s="379" t="s">
        <v>72</v>
      </c>
      <c r="J9" s="328">
        <f>K9+M9</f>
        <v>1556.1999999999998</v>
      </c>
      <c r="K9" s="327">
        <f t="shared" ref="K9:O12" si="0">K15+K21+K27+K33+K39+K45+K51+K57+K63</f>
        <v>0</v>
      </c>
      <c r="L9" s="327">
        <f t="shared" si="0"/>
        <v>0</v>
      </c>
      <c r="M9" s="327">
        <f t="shared" si="0"/>
        <v>1556.1999999999998</v>
      </c>
      <c r="N9" s="327">
        <f t="shared" si="0"/>
        <v>44.25</v>
      </c>
      <c r="O9" s="327">
        <f t="shared" si="0"/>
        <v>34.35</v>
      </c>
      <c r="P9" s="380"/>
      <c r="Q9" s="381"/>
      <c r="R9" s="382"/>
      <c r="S9" s="361"/>
      <c r="T9" s="30"/>
      <c r="U9" s="30"/>
      <c r="V9" s="30"/>
      <c r="W9" s="30"/>
      <c r="X9" s="30"/>
      <c r="Y9" s="30"/>
    </row>
    <row r="10" spans="1:25">
      <c r="A10" s="1249"/>
      <c r="B10" s="1252"/>
      <c r="C10" s="1257"/>
      <c r="D10" s="1258"/>
      <c r="E10" s="1259"/>
      <c r="F10" s="1278"/>
      <c r="G10" s="1267"/>
      <c r="H10" s="1271"/>
      <c r="I10" s="383" t="s">
        <v>63</v>
      </c>
      <c r="J10" s="141">
        <f>K10+M10</f>
        <v>2761.9</v>
      </c>
      <c r="K10" s="384">
        <f t="shared" si="0"/>
        <v>17.900000000000002</v>
      </c>
      <c r="L10" s="384">
        <f t="shared" si="0"/>
        <v>10.1</v>
      </c>
      <c r="M10" s="384">
        <f t="shared" si="0"/>
        <v>2744</v>
      </c>
      <c r="N10" s="384">
        <f t="shared" si="0"/>
        <v>590</v>
      </c>
      <c r="O10" s="384">
        <f t="shared" si="0"/>
        <v>346.7</v>
      </c>
      <c r="P10" s="385"/>
      <c r="Q10" s="321"/>
      <c r="R10" s="386"/>
      <c r="S10" s="362"/>
      <c r="T10" s="30"/>
      <c r="U10" s="30"/>
      <c r="V10" s="30"/>
      <c r="W10" s="30"/>
      <c r="X10" s="30"/>
      <c r="Y10" s="30"/>
    </row>
    <row r="11" spans="1:25">
      <c r="A11" s="1249"/>
      <c r="B11" s="1252"/>
      <c r="C11" s="1257"/>
      <c r="D11" s="1258"/>
      <c r="E11" s="1259"/>
      <c r="F11" s="1278"/>
      <c r="G11" s="1268"/>
      <c r="H11" s="1272"/>
      <c r="I11" s="383" t="s">
        <v>36</v>
      </c>
      <c r="J11" s="141">
        <f>K11+M11</f>
        <v>7.6</v>
      </c>
      <c r="K11" s="384">
        <f t="shared" si="0"/>
        <v>7.6</v>
      </c>
      <c r="L11" s="384">
        <f t="shared" si="0"/>
        <v>7.3000000000000007</v>
      </c>
      <c r="M11" s="384">
        <f t="shared" si="0"/>
        <v>0</v>
      </c>
      <c r="N11" s="384">
        <f t="shared" si="0"/>
        <v>0</v>
      </c>
      <c r="O11" s="384">
        <f t="shared" si="0"/>
        <v>0</v>
      </c>
      <c r="P11" s="385"/>
      <c r="Q11" s="387"/>
      <c r="R11" s="386"/>
      <c r="S11" s="228"/>
      <c r="T11" s="30"/>
      <c r="U11" s="30"/>
      <c r="V11" s="30"/>
      <c r="W11" s="30"/>
      <c r="X11" s="30"/>
      <c r="Y11" s="30"/>
    </row>
    <row r="12" spans="1:25">
      <c r="A12" s="1249"/>
      <c r="B12" s="1252"/>
      <c r="C12" s="1257"/>
      <c r="D12" s="1258"/>
      <c r="E12" s="1259"/>
      <c r="F12" s="1278"/>
      <c r="G12" s="1268"/>
      <c r="H12" s="1268"/>
      <c r="I12" s="388" t="s">
        <v>222</v>
      </c>
      <c r="J12" s="141">
        <f>K12+M12</f>
        <v>2486.6799999999998</v>
      </c>
      <c r="K12" s="384">
        <f t="shared" si="0"/>
        <v>3.6</v>
      </c>
      <c r="L12" s="384">
        <f t="shared" si="0"/>
        <v>0</v>
      </c>
      <c r="M12" s="384">
        <f t="shared" si="0"/>
        <v>2483.08</v>
      </c>
      <c r="N12" s="384">
        <f t="shared" si="0"/>
        <v>0</v>
      </c>
      <c r="O12" s="384">
        <f t="shared" si="0"/>
        <v>0</v>
      </c>
      <c r="P12" s="389"/>
      <c r="Q12" s="387"/>
      <c r="R12" s="386"/>
      <c r="S12" s="228"/>
      <c r="T12" s="30"/>
      <c r="U12" s="30"/>
      <c r="V12" s="30"/>
      <c r="W12" s="30"/>
      <c r="X12" s="30"/>
      <c r="Y12" s="30"/>
    </row>
    <row r="13" spans="1:25" ht="13.5" thickBot="1">
      <c r="A13" s="1249"/>
      <c r="B13" s="1252"/>
      <c r="C13" s="1257"/>
      <c r="D13" s="1258"/>
      <c r="E13" s="1259"/>
      <c r="F13" s="1278"/>
      <c r="G13" s="1268"/>
      <c r="H13" s="1268"/>
      <c r="I13" s="390" t="s">
        <v>52</v>
      </c>
      <c r="J13" s="329">
        <f>K13+M13</f>
        <v>800</v>
      </c>
      <c r="K13" s="391">
        <f>K19+K25+K31+K37+K43+K49+K55+K61+K67</f>
        <v>0</v>
      </c>
      <c r="L13" s="391">
        <f>L19+L25+L31+L37+L43+L49+L55+L61+L67</f>
        <v>0</v>
      </c>
      <c r="M13" s="391">
        <f>M19+M25+M31+M37+M43+M49+M55+M61+M67+M73</f>
        <v>800</v>
      </c>
      <c r="N13" s="391">
        <f>N19+N25+N31+N37+N43+N49+N55+N61+N67</f>
        <v>0</v>
      </c>
      <c r="O13" s="391">
        <f>O19+O25+O31+O37+O43+O49+O55+O61+O67</f>
        <v>0</v>
      </c>
      <c r="P13" s="389"/>
      <c r="Q13" s="387"/>
      <c r="R13" s="386"/>
      <c r="S13" s="228"/>
      <c r="T13" s="30"/>
      <c r="U13" s="30"/>
      <c r="V13" s="30"/>
      <c r="W13" s="30"/>
      <c r="X13" s="30"/>
      <c r="Y13" s="30"/>
    </row>
    <row r="14" spans="1:25" ht="13.5" thickBot="1">
      <c r="A14" s="1250"/>
      <c r="B14" s="1253"/>
      <c r="C14" s="1260"/>
      <c r="D14" s="1261"/>
      <c r="E14" s="1262"/>
      <c r="F14" s="1279"/>
      <c r="G14" s="1269"/>
      <c r="H14" s="1269"/>
      <c r="I14" s="13" t="s">
        <v>12</v>
      </c>
      <c r="J14" s="57">
        <f>J9+J10+J13+J11+J12+J13</f>
        <v>8412.380000000001</v>
      </c>
      <c r="K14" s="57">
        <f t="shared" ref="K14:O14" si="1">K9+K10+K13+K11+K12+K13</f>
        <v>29.1</v>
      </c>
      <c r="L14" s="57">
        <f t="shared" si="1"/>
        <v>17.399999999999999</v>
      </c>
      <c r="M14" s="57">
        <f t="shared" si="1"/>
        <v>8383.2799999999988</v>
      </c>
      <c r="N14" s="57">
        <f t="shared" si="1"/>
        <v>634.25</v>
      </c>
      <c r="O14" s="57">
        <f t="shared" si="1"/>
        <v>381.05</v>
      </c>
      <c r="P14" s="392"/>
      <c r="Q14" s="241"/>
      <c r="R14" s="393"/>
      <c r="S14" s="229"/>
      <c r="T14" s="30"/>
      <c r="U14" s="30"/>
      <c r="V14" s="30"/>
      <c r="W14" s="30"/>
      <c r="X14" s="30"/>
      <c r="Y14" s="30"/>
    </row>
    <row r="15" spans="1:25" ht="13.15" customHeight="1">
      <c r="A15" s="1248"/>
      <c r="B15" s="1251"/>
      <c r="C15" s="1254"/>
      <c r="D15" s="1255"/>
      <c r="E15" s="1256"/>
      <c r="F15" s="1263" t="s">
        <v>73</v>
      </c>
      <c r="G15" s="1266" t="s">
        <v>40</v>
      </c>
      <c r="H15" s="1270" t="s">
        <v>191</v>
      </c>
      <c r="I15" s="92" t="s">
        <v>72</v>
      </c>
      <c r="J15" s="132">
        <f>K15+M15</f>
        <v>0</v>
      </c>
      <c r="K15" s="133"/>
      <c r="L15" s="288"/>
      <c r="M15" s="394">
        <v>0</v>
      </c>
      <c r="N15" s="172">
        <v>0</v>
      </c>
      <c r="O15" s="173">
        <v>0</v>
      </c>
      <c r="P15" s="380"/>
      <c r="Q15" s="381"/>
      <c r="R15" s="382"/>
      <c r="S15" s="361"/>
      <c r="T15" s="30"/>
      <c r="U15" s="30"/>
      <c r="V15" s="30"/>
      <c r="W15" s="30"/>
      <c r="X15" s="30"/>
      <c r="Y15" s="30"/>
    </row>
    <row r="16" spans="1:25" ht="34.15" customHeight="1">
      <c r="A16" s="1249"/>
      <c r="B16" s="1252"/>
      <c r="C16" s="1257"/>
      <c r="D16" s="1258"/>
      <c r="E16" s="1259"/>
      <c r="F16" s="1264"/>
      <c r="G16" s="1267"/>
      <c r="H16" s="1271"/>
      <c r="I16" s="69" t="s">
        <v>63</v>
      </c>
      <c r="J16" s="138">
        <f t="shared" ref="J16:J19" si="2">K16+M16</f>
        <v>0</v>
      </c>
      <c r="K16" s="139">
        <v>0</v>
      </c>
      <c r="L16" s="129">
        <v>0</v>
      </c>
      <c r="M16" s="395">
        <v>0</v>
      </c>
      <c r="N16" s="174">
        <v>0</v>
      </c>
      <c r="O16" s="175">
        <v>0</v>
      </c>
      <c r="P16" s="396" t="s">
        <v>192</v>
      </c>
      <c r="Q16" s="321"/>
      <c r="R16" s="386"/>
      <c r="S16" s="362"/>
      <c r="T16" s="30"/>
      <c r="U16" s="30"/>
      <c r="V16" s="30"/>
      <c r="W16" s="30"/>
      <c r="X16" s="30"/>
      <c r="Y16" s="30"/>
    </row>
    <row r="17" spans="1:25">
      <c r="A17" s="1249"/>
      <c r="B17" s="1252"/>
      <c r="C17" s="1257"/>
      <c r="D17" s="1258"/>
      <c r="E17" s="1259"/>
      <c r="F17" s="1264"/>
      <c r="G17" s="1268"/>
      <c r="H17" s="1272"/>
      <c r="I17" s="69" t="s">
        <v>36</v>
      </c>
      <c r="J17" s="138">
        <f t="shared" si="2"/>
        <v>0</v>
      </c>
      <c r="K17" s="139">
        <v>0</v>
      </c>
      <c r="L17" s="129">
        <v>0</v>
      </c>
      <c r="M17" s="395">
        <v>0</v>
      </c>
      <c r="N17" s="174">
        <v>0</v>
      </c>
      <c r="O17" s="175">
        <v>0</v>
      </c>
      <c r="P17" s="397"/>
      <c r="Q17" s="387"/>
      <c r="R17" s="386"/>
      <c r="S17" s="228"/>
      <c r="T17" s="30"/>
      <c r="U17" s="30"/>
      <c r="V17" s="332"/>
      <c r="W17" s="30"/>
      <c r="X17" s="30"/>
      <c r="Y17" s="30"/>
    </row>
    <row r="18" spans="1:25">
      <c r="A18" s="1249"/>
      <c r="B18" s="1252"/>
      <c r="C18" s="1257"/>
      <c r="D18" s="1258"/>
      <c r="E18" s="1259"/>
      <c r="F18" s="1264"/>
      <c r="G18" s="1268"/>
      <c r="H18" s="1268"/>
      <c r="I18" s="69" t="s">
        <v>222</v>
      </c>
      <c r="J18" s="166">
        <f t="shared" si="2"/>
        <v>0</v>
      </c>
      <c r="K18" s="139">
        <v>0</v>
      </c>
      <c r="L18" s="129"/>
      <c r="M18" s="395">
        <v>0</v>
      </c>
      <c r="N18" s="174">
        <v>0</v>
      </c>
      <c r="O18" s="175">
        <v>0</v>
      </c>
      <c r="P18" s="398"/>
      <c r="Q18" s="387"/>
      <c r="R18" s="386"/>
      <c r="S18" s="228"/>
      <c r="T18" s="30"/>
      <c r="U18" s="30"/>
      <c r="V18" s="332"/>
      <c r="W18" s="30"/>
      <c r="X18" s="30"/>
      <c r="Y18" s="30"/>
    </row>
    <row r="19" spans="1:25">
      <c r="A19" s="1249"/>
      <c r="B19" s="1252"/>
      <c r="C19" s="1257"/>
      <c r="D19" s="1258"/>
      <c r="E19" s="1259"/>
      <c r="F19" s="1264"/>
      <c r="G19" s="1268"/>
      <c r="H19" s="1268"/>
      <c r="I19" s="27" t="s">
        <v>52</v>
      </c>
      <c r="J19" s="166">
        <f t="shared" si="2"/>
        <v>0</v>
      </c>
      <c r="K19" s="235">
        <v>0</v>
      </c>
      <c r="L19" s="292"/>
      <c r="M19" s="399">
        <v>0</v>
      </c>
      <c r="N19" s="400">
        <v>0</v>
      </c>
      <c r="O19" s="176">
        <v>0</v>
      </c>
      <c r="P19" s="398"/>
      <c r="Q19" s="387"/>
      <c r="R19" s="386"/>
      <c r="S19" s="228"/>
      <c r="T19" s="30"/>
      <c r="U19" s="30"/>
      <c r="V19" s="332"/>
      <c r="W19" s="30"/>
      <c r="X19" s="30"/>
      <c r="Y19" s="30"/>
    </row>
    <row r="20" spans="1:25" ht="13.5" thickBot="1">
      <c r="A20" s="1250"/>
      <c r="B20" s="1253"/>
      <c r="C20" s="1260"/>
      <c r="D20" s="1261"/>
      <c r="E20" s="1262"/>
      <c r="F20" s="1265"/>
      <c r="G20" s="1269"/>
      <c r="H20" s="1269"/>
      <c r="I20" s="13" t="s">
        <v>12</v>
      </c>
      <c r="J20" s="47">
        <f>SUM(J15:J19)</f>
        <v>0</v>
      </c>
      <c r="K20" s="47">
        <f t="shared" ref="K20:O20" si="3">SUM(K15:K19)</f>
        <v>0</v>
      </c>
      <c r="L20" s="47">
        <f t="shared" si="3"/>
        <v>0</v>
      </c>
      <c r="M20" s="47">
        <f t="shared" si="3"/>
        <v>0</v>
      </c>
      <c r="N20" s="47">
        <f t="shared" si="3"/>
        <v>0</v>
      </c>
      <c r="O20" s="47">
        <f t="shared" si="3"/>
        <v>0</v>
      </c>
      <c r="P20" s="401"/>
      <c r="Q20" s="241"/>
      <c r="R20" s="393"/>
      <c r="S20" s="229"/>
      <c r="T20" s="30"/>
      <c r="U20" s="30"/>
      <c r="V20" s="332"/>
      <c r="W20" s="30"/>
      <c r="X20" s="30"/>
      <c r="Y20" s="30"/>
    </row>
    <row r="21" spans="1:25" ht="13.15" customHeight="1">
      <c r="A21" s="1248"/>
      <c r="B21" s="1251"/>
      <c r="C21" s="1254"/>
      <c r="D21" s="1255"/>
      <c r="E21" s="1256"/>
      <c r="F21" s="1263" t="s">
        <v>76</v>
      </c>
      <c r="G21" s="1266" t="s">
        <v>40</v>
      </c>
      <c r="H21" s="1270" t="s">
        <v>191</v>
      </c>
      <c r="I21" s="92" t="s">
        <v>72</v>
      </c>
      <c r="J21" s="132">
        <f>K21+M21</f>
        <v>0</v>
      </c>
      <c r="K21" s="133"/>
      <c r="L21" s="288"/>
      <c r="M21" s="394">
        <v>0</v>
      </c>
      <c r="N21" s="172">
        <v>0</v>
      </c>
      <c r="O21" s="173">
        <v>0</v>
      </c>
      <c r="P21" s="402"/>
      <c r="Q21" s="381"/>
      <c r="R21" s="382"/>
      <c r="S21" s="361"/>
      <c r="T21" s="30"/>
      <c r="U21" s="30"/>
      <c r="V21" s="332"/>
      <c r="W21" s="30"/>
      <c r="X21" s="30"/>
      <c r="Y21" s="30"/>
    </row>
    <row r="22" spans="1:25" ht="13.15" customHeight="1">
      <c r="A22" s="1249"/>
      <c r="B22" s="1252"/>
      <c r="C22" s="1257"/>
      <c r="D22" s="1258"/>
      <c r="E22" s="1259"/>
      <c r="F22" s="1264"/>
      <c r="G22" s="1267"/>
      <c r="H22" s="1271"/>
      <c r="I22" s="69" t="s">
        <v>63</v>
      </c>
      <c r="J22" s="138">
        <f t="shared" ref="J22:J25" si="4">K22+M22</f>
        <v>0</v>
      </c>
      <c r="K22" s="139">
        <v>0</v>
      </c>
      <c r="L22" s="129">
        <v>0</v>
      </c>
      <c r="M22" s="395">
        <v>0</v>
      </c>
      <c r="N22" s="174">
        <v>0</v>
      </c>
      <c r="O22" s="175">
        <v>0</v>
      </c>
      <c r="P22" s="1286" t="s">
        <v>233</v>
      </c>
      <c r="Q22" s="321"/>
      <c r="R22" s="386"/>
      <c r="S22" s="362"/>
      <c r="T22" s="30"/>
      <c r="U22" s="30"/>
      <c r="V22" s="332"/>
      <c r="W22" s="30"/>
      <c r="X22" s="30"/>
      <c r="Y22" s="30"/>
    </row>
    <row r="23" spans="1:25">
      <c r="A23" s="1249"/>
      <c r="B23" s="1252"/>
      <c r="C23" s="1257"/>
      <c r="D23" s="1258"/>
      <c r="E23" s="1259"/>
      <c r="F23" s="1264"/>
      <c r="G23" s="1267"/>
      <c r="H23" s="1271"/>
      <c r="I23" s="69" t="s">
        <v>36</v>
      </c>
      <c r="J23" s="138">
        <f t="shared" si="4"/>
        <v>0</v>
      </c>
      <c r="K23" s="139">
        <v>0</v>
      </c>
      <c r="L23" s="129">
        <v>0</v>
      </c>
      <c r="M23" s="395">
        <v>0</v>
      </c>
      <c r="N23" s="174">
        <v>0</v>
      </c>
      <c r="O23" s="175">
        <v>0</v>
      </c>
      <c r="P23" s="1287"/>
      <c r="Q23" s="321"/>
      <c r="R23" s="386"/>
      <c r="S23" s="362"/>
      <c r="T23" s="30"/>
      <c r="U23" s="30"/>
      <c r="V23" s="332"/>
      <c r="W23" s="30"/>
      <c r="X23" s="30"/>
      <c r="Y23" s="30"/>
    </row>
    <row r="24" spans="1:25">
      <c r="A24" s="1249"/>
      <c r="B24" s="1252"/>
      <c r="C24" s="1257"/>
      <c r="D24" s="1258"/>
      <c r="E24" s="1259"/>
      <c r="F24" s="1264"/>
      <c r="G24" s="1267"/>
      <c r="H24" s="1285"/>
      <c r="I24" s="69" t="s">
        <v>222</v>
      </c>
      <c r="J24" s="166">
        <f t="shared" si="4"/>
        <v>0</v>
      </c>
      <c r="K24" s="139">
        <v>0</v>
      </c>
      <c r="L24" s="129"/>
      <c r="M24" s="395">
        <v>0</v>
      </c>
      <c r="N24" s="174">
        <v>0</v>
      </c>
      <c r="O24" s="175">
        <v>0</v>
      </c>
      <c r="P24" s="298"/>
      <c r="Q24" s="321"/>
      <c r="R24" s="386"/>
      <c r="S24" s="362"/>
      <c r="T24" s="30"/>
      <c r="U24" s="30"/>
      <c r="V24" s="332"/>
      <c r="W24" s="30"/>
      <c r="X24" s="30"/>
      <c r="Y24" s="30"/>
    </row>
    <row r="25" spans="1:25">
      <c r="A25" s="1249"/>
      <c r="B25" s="1252"/>
      <c r="C25" s="1257"/>
      <c r="D25" s="1258"/>
      <c r="E25" s="1259"/>
      <c r="F25" s="1264"/>
      <c r="G25" s="1267"/>
      <c r="H25" s="1285"/>
      <c r="I25" s="27" t="s">
        <v>52</v>
      </c>
      <c r="J25" s="166">
        <f t="shared" si="4"/>
        <v>0</v>
      </c>
      <c r="K25" s="235">
        <v>0</v>
      </c>
      <c r="L25" s="292"/>
      <c r="M25" s="399">
        <v>0</v>
      </c>
      <c r="N25" s="400">
        <v>0</v>
      </c>
      <c r="O25" s="176">
        <v>0</v>
      </c>
      <c r="P25" s="298"/>
      <c r="Q25" s="321"/>
      <c r="R25" s="386"/>
      <c r="S25" s="362"/>
      <c r="T25" s="30"/>
      <c r="U25" s="30"/>
      <c r="V25" s="332"/>
      <c r="W25" s="30"/>
      <c r="X25" s="30"/>
      <c r="Y25" s="30"/>
    </row>
    <row r="26" spans="1:25" ht="13.5" thickBot="1">
      <c r="A26" s="1250"/>
      <c r="B26" s="1253"/>
      <c r="C26" s="1260"/>
      <c r="D26" s="1261"/>
      <c r="E26" s="1262"/>
      <c r="F26" s="1265"/>
      <c r="G26" s="1269"/>
      <c r="H26" s="1269"/>
      <c r="I26" s="13" t="s">
        <v>12</v>
      </c>
      <c r="J26" s="47">
        <f>SUM(J21:J25)</f>
        <v>0</v>
      </c>
      <c r="K26" s="47">
        <f t="shared" ref="K26:O26" si="5">SUM(K21:K25)</f>
        <v>0</v>
      </c>
      <c r="L26" s="47">
        <f t="shared" si="5"/>
        <v>0</v>
      </c>
      <c r="M26" s="47">
        <f t="shared" si="5"/>
        <v>0</v>
      </c>
      <c r="N26" s="47">
        <f t="shared" si="5"/>
        <v>0</v>
      </c>
      <c r="O26" s="47">
        <f t="shared" si="5"/>
        <v>0</v>
      </c>
      <c r="P26" s="403"/>
      <c r="Q26" s="404"/>
      <c r="R26" s="393"/>
      <c r="S26" s="363"/>
      <c r="T26" s="30"/>
      <c r="U26" s="30"/>
      <c r="V26" s="332"/>
      <c r="W26" s="30"/>
      <c r="X26" s="30"/>
      <c r="Y26" s="30"/>
    </row>
    <row r="27" spans="1:25" ht="13.15" customHeight="1">
      <c r="A27" s="1248"/>
      <c r="B27" s="1251"/>
      <c r="C27" s="1254"/>
      <c r="D27" s="1255"/>
      <c r="E27" s="1256"/>
      <c r="F27" s="1263" t="s">
        <v>77</v>
      </c>
      <c r="G27" s="1266" t="s">
        <v>40</v>
      </c>
      <c r="H27" s="1280" t="s">
        <v>193</v>
      </c>
      <c r="I27" s="92" t="s">
        <v>72</v>
      </c>
      <c r="J27" s="132">
        <f>K27+M27</f>
        <v>1296.8</v>
      </c>
      <c r="K27" s="133">
        <v>0</v>
      </c>
      <c r="L27" s="280">
        <v>0</v>
      </c>
      <c r="M27" s="394">
        <v>1296.8</v>
      </c>
      <c r="N27" s="172">
        <v>0</v>
      </c>
      <c r="O27" s="173">
        <v>0</v>
      </c>
      <c r="P27" s="1283" t="s">
        <v>379</v>
      </c>
      <c r="Q27" s="405" t="s">
        <v>41</v>
      </c>
      <c r="R27" s="406"/>
      <c r="S27" s="374"/>
      <c r="T27" s="30"/>
      <c r="U27" s="30"/>
      <c r="V27" s="332"/>
      <c r="W27" s="30"/>
      <c r="X27" s="30"/>
      <c r="Y27" s="30"/>
    </row>
    <row r="28" spans="1:25" ht="28.9" customHeight="1">
      <c r="A28" s="1249"/>
      <c r="B28" s="1252"/>
      <c r="C28" s="1257"/>
      <c r="D28" s="1258"/>
      <c r="E28" s="1259"/>
      <c r="F28" s="1264"/>
      <c r="G28" s="1267"/>
      <c r="H28" s="1281"/>
      <c r="I28" s="69" t="s">
        <v>63</v>
      </c>
      <c r="J28" s="138">
        <f t="shared" ref="J28:J31" si="6">K28+M28</f>
        <v>1201.3000000000002</v>
      </c>
      <c r="K28" s="139">
        <v>4.4000000000000004</v>
      </c>
      <c r="L28" s="129">
        <v>2.6</v>
      </c>
      <c r="M28" s="395">
        <v>1196.9000000000001</v>
      </c>
      <c r="N28" s="174">
        <v>0</v>
      </c>
      <c r="O28" s="175">
        <v>0</v>
      </c>
      <c r="P28" s="1284"/>
      <c r="Q28" s="407"/>
      <c r="R28" s="408"/>
      <c r="S28" s="375"/>
      <c r="T28" s="30"/>
      <c r="U28" s="30"/>
      <c r="V28" s="332"/>
      <c r="W28" s="30"/>
      <c r="X28" s="30"/>
      <c r="Y28" s="30"/>
    </row>
    <row r="29" spans="1:25">
      <c r="A29" s="1249"/>
      <c r="B29" s="1252"/>
      <c r="C29" s="1257"/>
      <c r="D29" s="1258"/>
      <c r="E29" s="1259"/>
      <c r="F29" s="1264"/>
      <c r="G29" s="1267"/>
      <c r="H29" s="1281"/>
      <c r="I29" s="69" t="s">
        <v>36</v>
      </c>
      <c r="J29" s="138">
        <f t="shared" si="6"/>
        <v>5.0999999999999996</v>
      </c>
      <c r="K29" s="139">
        <v>5.0999999999999996</v>
      </c>
      <c r="L29" s="129">
        <v>5</v>
      </c>
      <c r="M29" s="395">
        <v>0</v>
      </c>
      <c r="N29" s="174">
        <v>0</v>
      </c>
      <c r="O29" s="175">
        <v>0</v>
      </c>
      <c r="P29" s="385"/>
      <c r="Q29" s="407"/>
      <c r="R29" s="408"/>
      <c r="S29" s="375"/>
      <c r="T29" s="30"/>
      <c r="U29" s="30"/>
      <c r="V29" s="332"/>
      <c r="W29" s="30"/>
      <c r="X29" s="30"/>
      <c r="Y29" s="30"/>
    </row>
    <row r="30" spans="1:25">
      <c r="A30" s="1249"/>
      <c r="B30" s="1252"/>
      <c r="C30" s="1257"/>
      <c r="D30" s="1258"/>
      <c r="E30" s="1259"/>
      <c r="F30" s="1264"/>
      <c r="G30" s="1267"/>
      <c r="H30" s="1281"/>
      <c r="I30" s="69" t="s">
        <v>222</v>
      </c>
      <c r="J30" s="166">
        <f t="shared" si="6"/>
        <v>2372.48</v>
      </c>
      <c r="K30" s="139">
        <v>0.4</v>
      </c>
      <c r="L30" s="129">
        <v>0</v>
      </c>
      <c r="M30" s="395">
        <v>2372.08</v>
      </c>
      <c r="N30" s="174">
        <v>0</v>
      </c>
      <c r="O30" s="175">
        <v>0</v>
      </c>
      <c r="P30" s="409"/>
      <c r="Q30" s="407"/>
      <c r="R30" s="408"/>
      <c r="S30" s="375"/>
      <c r="T30" s="30"/>
      <c r="U30" s="30"/>
      <c r="V30" s="332"/>
      <c r="W30" s="30"/>
      <c r="X30" s="30"/>
      <c r="Y30" s="30"/>
    </row>
    <row r="31" spans="1:25">
      <c r="A31" s="1249"/>
      <c r="B31" s="1252"/>
      <c r="C31" s="1257"/>
      <c r="D31" s="1258"/>
      <c r="E31" s="1259"/>
      <c r="F31" s="1264"/>
      <c r="G31" s="1267"/>
      <c r="H31" s="1281"/>
      <c r="I31" s="27" t="s">
        <v>52</v>
      </c>
      <c r="J31" s="166">
        <f t="shared" si="6"/>
        <v>0</v>
      </c>
      <c r="K31" s="235">
        <v>0</v>
      </c>
      <c r="L31" s="292">
        <v>0</v>
      </c>
      <c r="M31" s="399">
        <v>0</v>
      </c>
      <c r="N31" s="400">
        <v>0</v>
      </c>
      <c r="O31" s="176">
        <v>0</v>
      </c>
      <c r="P31" s="409"/>
      <c r="Q31" s="407"/>
      <c r="R31" s="408"/>
      <c r="S31" s="375"/>
      <c r="T31" s="30"/>
      <c r="U31" s="30"/>
      <c r="V31" s="332"/>
      <c r="W31" s="30"/>
      <c r="X31" s="30"/>
      <c r="Y31" s="30"/>
    </row>
    <row r="32" spans="1:25" ht="13.5" thickBot="1">
      <c r="A32" s="1250"/>
      <c r="B32" s="1253"/>
      <c r="C32" s="1260"/>
      <c r="D32" s="1261"/>
      <c r="E32" s="1262"/>
      <c r="F32" s="1265"/>
      <c r="G32" s="1269"/>
      <c r="H32" s="1282"/>
      <c r="I32" s="13" t="s">
        <v>12</v>
      </c>
      <c r="J32" s="47">
        <f>SUM(J27:J31)</f>
        <v>4875.68</v>
      </c>
      <c r="K32" s="47">
        <f t="shared" ref="K32:O32" si="7">SUM(K27:K31)</f>
        <v>9.9</v>
      </c>
      <c r="L32" s="47">
        <f t="shared" si="7"/>
        <v>7.6</v>
      </c>
      <c r="M32" s="47">
        <f t="shared" si="7"/>
        <v>4865.78</v>
      </c>
      <c r="N32" s="47">
        <f t="shared" si="7"/>
        <v>0</v>
      </c>
      <c r="O32" s="47">
        <f t="shared" si="7"/>
        <v>0</v>
      </c>
      <c r="P32" s="410"/>
      <c r="Q32" s="411"/>
      <c r="R32" s="412"/>
      <c r="S32" s="376"/>
      <c r="T32" s="30"/>
      <c r="U32" s="30"/>
      <c r="V32" s="332"/>
      <c r="W32" s="30"/>
      <c r="X32" s="30"/>
      <c r="Y32" s="30"/>
    </row>
    <row r="33" spans="1:25" ht="13.15" customHeight="1">
      <c r="A33" s="1248"/>
      <c r="B33" s="1251"/>
      <c r="C33" s="1254"/>
      <c r="D33" s="1255"/>
      <c r="E33" s="1256"/>
      <c r="F33" s="1263" t="s">
        <v>78</v>
      </c>
      <c r="G33" s="1266" t="s">
        <v>40</v>
      </c>
      <c r="H33" s="1270" t="s">
        <v>194</v>
      </c>
      <c r="I33" s="92" t="s">
        <v>72</v>
      </c>
      <c r="J33" s="132">
        <f>K33+M33</f>
        <v>259.39999999999998</v>
      </c>
      <c r="K33" s="133">
        <v>0</v>
      </c>
      <c r="L33" s="413">
        <v>0</v>
      </c>
      <c r="M33" s="394">
        <v>259.39999999999998</v>
      </c>
      <c r="N33" s="172">
        <v>0</v>
      </c>
      <c r="O33" s="173">
        <v>0</v>
      </c>
      <c r="P33" s="380"/>
      <c r="Q33" s="357"/>
      <c r="R33" s="359"/>
      <c r="S33" s="231"/>
      <c r="T33" s="30"/>
      <c r="U33" s="30"/>
      <c r="V33" s="332"/>
      <c r="W33" s="30"/>
      <c r="X33" s="30"/>
      <c r="Y33" s="30"/>
    </row>
    <row r="34" spans="1:25" ht="15.6" customHeight="1">
      <c r="A34" s="1249"/>
      <c r="B34" s="1252"/>
      <c r="C34" s="1257"/>
      <c r="D34" s="1258"/>
      <c r="E34" s="1259"/>
      <c r="F34" s="1264"/>
      <c r="G34" s="1267"/>
      <c r="H34" s="1271"/>
      <c r="I34" s="69" t="s">
        <v>63</v>
      </c>
      <c r="J34" s="138">
        <f t="shared" ref="J34:J37" si="8">K34+M34</f>
        <v>1056</v>
      </c>
      <c r="K34" s="139">
        <v>2</v>
      </c>
      <c r="L34" s="129">
        <v>0</v>
      </c>
      <c r="M34" s="395">
        <v>1054</v>
      </c>
      <c r="N34" s="174">
        <v>0</v>
      </c>
      <c r="O34" s="175">
        <v>0</v>
      </c>
      <c r="P34" s="1286" t="s">
        <v>207</v>
      </c>
      <c r="Q34" s="358" t="s">
        <v>41</v>
      </c>
      <c r="R34" s="360"/>
      <c r="S34" s="27"/>
      <c r="T34" s="30"/>
      <c r="U34" s="30"/>
      <c r="V34" s="332"/>
      <c r="W34" s="30"/>
      <c r="X34" s="30"/>
      <c r="Y34" s="30"/>
    </row>
    <row r="35" spans="1:25">
      <c r="A35" s="1249"/>
      <c r="B35" s="1252"/>
      <c r="C35" s="1257"/>
      <c r="D35" s="1258"/>
      <c r="E35" s="1259"/>
      <c r="F35" s="1264"/>
      <c r="G35" s="1267"/>
      <c r="H35" s="1271"/>
      <c r="I35" s="69" t="s">
        <v>36</v>
      </c>
      <c r="J35" s="138">
        <f t="shared" si="8"/>
        <v>1</v>
      </c>
      <c r="K35" s="139">
        <v>1</v>
      </c>
      <c r="L35" s="129">
        <v>0.9</v>
      </c>
      <c r="M35" s="395">
        <v>0</v>
      </c>
      <c r="N35" s="174">
        <v>0</v>
      </c>
      <c r="O35" s="175">
        <v>0</v>
      </c>
      <c r="P35" s="1287"/>
      <c r="Q35" s="358"/>
      <c r="R35" s="360"/>
      <c r="S35" s="27"/>
      <c r="T35" s="30"/>
      <c r="U35" s="30"/>
      <c r="V35" s="332"/>
      <c r="W35" s="30"/>
      <c r="X35" s="30"/>
      <c r="Y35" s="30"/>
    </row>
    <row r="36" spans="1:25">
      <c r="A36" s="1249"/>
      <c r="B36" s="1252"/>
      <c r="C36" s="1257"/>
      <c r="D36" s="1258"/>
      <c r="E36" s="1259"/>
      <c r="F36" s="1264"/>
      <c r="G36" s="1267"/>
      <c r="H36" s="1285"/>
      <c r="I36" s="69" t="s">
        <v>222</v>
      </c>
      <c r="J36" s="166">
        <f t="shared" si="8"/>
        <v>0</v>
      </c>
      <c r="K36" s="139">
        <v>0</v>
      </c>
      <c r="L36" s="129">
        <v>0</v>
      </c>
      <c r="M36" s="395">
        <v>0</v>
      </c>
      <c r="N36" s="174">
        <v>0</v>
      </c>
      <c r="O36" s="175">
        <v>0</v>
      </c>
      <c r="P36" s="124"/>
      <c r="Q36" s="358"/>
      <c r="R36" s="360"/>
      <c r="S36" s="27"/>
      <c r="T36" s="30"/>
      <c r="U36" s="30"/>
      <c r="V36" s="332"/>
      <c r="W36" s="30"/>
      <c r="X36" s="30"/>
      <c r="Y36" s="30"/>
    </row>
    <row r="37" spans="1:25">
      <c r="A37" s="1249"/>
      <c r="B37" s="1252"/>
      <c r="C37" s="1257"/>
      <c r="D37" s="1258"/>
      <c r="E37" s="1259"/>
      <c r="F37" s="1264"/>
      <c r="G37" s="1267"/>
      <c r="H37" s="1285"/>
      <c r="I37" s="27" t="s">
        <v>52</v>
      </c>
      <c r="J37" s="166">
        <f t="shared" si="8"/>
        <v>0</v>
      </c>
      <c r="K37" s="235">
        <v>0</v>
      </c>
      <c r="L37" s="292">
        <v>0</v>
      </c>
      <c r="M37" s="399">
        <v>0</v>
      </c>
      <c r="N37" s="400">
        <v>0</v>
      </c>
      <c r="O37" s="176">
        <v>0</v>
      </c>
      <c r="P37" s="124"/>
      <c r="Q37" s="358"/>
      <c r="R37" s="360"/>
      <c r="S37" s="27"/>
      <c r="T37" s="30"/>
      <c r="U37" s="30"/>
      <c r="V37" s="332"/>
      <c r="W37" s="30"/>
      <c r="X37" s="30"/>
      <c r="Y37" s="30"/>
    </row>
    <row r="38" spans="1:25" ht="12.6" customHeight="1" thickBot="1">
      <c r="A38" s="1250"/>
      <c r="B38" s="1253"/>
      <c r="C38" s="1260"/>
      <c r="D38" s="1261"/>
      <c r="E38" s="1262"/>
      <c r="F38" s="1265"/>
      <c r="G38" s="1269"/>
      <c r="H38" s="1269"/>
      <c r="I38" s="13" t="s">
        <v>12</v>
      </c>
      <c r="J38" s="47">
        <f>SUM(J33:J37)</f>
        <v>1316.4</v>
      </c>
      <c r="K38" s="47">
        <f t="shared" ref="K38:O38" si="9">SUM(K33:K37)</f>
        <v>3</v>
      </c>
      <c r="L38" s="47">
        <f t="shared" si="9"/>
        <v>0.9</v>
      </c>
      <c r="M38" s="47">
        <f t="shared" si="9"/>
        <v>1313.4</v>
      </c>
      <c r="N38" s="47">
        <f t="shared" si="9"/>
        <v>0</v>
      </c>
      <c r="O38" s="47">
        <f t="shared" si="9"/>
        <v>0</v>
      </c>
      <c r="P38" s="414"/>
      <c r="Q38" s="415"/>
      <c r="R38" s="122"/>
      <c r="S38" s="115"/>
      <c r="T38" s="30"/>
      <c r="U38" s="30"/>
      <c r="V38" s="332"/>
      <c r="W38" s="30"/>
      <c r="X38" s="30"/>
      <c r="Y38" s="30"/>
    </row>
    <row r="39" spans="1:25" ht="6" hidden="1" customHeight="1" thickBot="1">
      <c r="A39" s="1248"/>
      <c r="B39" s="1251"/>
      <c r="C39" s="1254"/>
      <c r="D39" s="1255"/>
      <c r="E39" s="1256"/>
      <c r="F39" s="1288" t="s">
        <v>79</v>
      </c>
      <c r="G39" s="1266" t="s">
        <v>40</v>
      </c>
      <c r="H39" s="1270" t="s">
        <v>194</v>
      </c>
      <c r="I39" s="92" t="s">
        <v>72</v>
      </c>
      <c r="J39" s="132">
        <f>K39+M39</f>
        <v>0</v>
      </c>
      <c r="K39" s="133"/>
      <c r="L39" s="288"/>
      <c r="M39" s="394">
        <v>0</v>
      </c>
      <c r="N39" s="172">
        <v>0</v>
      </c>
      <c r="O39" s="173">
        <v>0</v>
      </c>
      <c r="P39" s="1283" t="s">
        <v>208</v>
      </c>
      <c r="Q39" s="357"/>
      <c r="R39" s="359"/>
      <c r="S39" s="231"/>
      <c r="T39" s="30"/>
      <c r="U39" s="30"/>
      <c r="V39" s="332"/>
      <c r="W39" s="30"/>
      <c r="X39" s="30"/>
      <c r="Y39" s="30"/>
    </row>
    <row r="40" spans="1:25" ht="13.9" hidden="1" customHeight="1" thickBot="1">
      <c r="A40" s="1249"/>
      <c r="B40" s="1252"/>
      <c r="C40" s="1257"/>
      <c r="D40" s="1258"/>
      <c r="E40" s="1259"/>
      <c r="F40" s="1289"/>
      <c r="G40" s="1267"/>
      <c r="H40" s="1285"/>
      <c r="I40" s="69" t="s">
        <v>63</v>
      </c>
      <c r="J40" s="138">
        <f t="shared" ref="J40:J43" si="10">K40+M40</f>
        <v>0</v>
      </c>
      <c r="K40" s="139">
        <v>0</v>
      </c>
      <c r="L40" s="129">
        <v>0</v>
      </c>
      <c r="M40" s="395">
        <v>0</v>
      </c>
      <c r="N40" s="174">
        <v>0</v>
      </c>
      <c r="O40" s="175">
        <v>0</v>
      </c>
      <c r="P40" s="1287"/>
      <c r="Q40" s="416"/>
      <c r="R40" s="234"/>
      <c r="S40" s="417"/>
      <c r="T40" s="204"/>
      <c r="U40" s="204"/>
      <c r="V40" s="335"/>
      <c r="W40" s="30"/>
      <c r="X40" s="30"/>
      <c r="Y40" s="30"/>
    </row>
    <row r="41" spans="1:25" ht="13.9" hidden="1" customHeight="1" thickBot="1">
      <c r="A41" s="1249"/>
      <c r="B41" s="1252"/>
      <c r="C41" s="1257"/>
      <c r="D41" s="1258"/>
      <c r="E41" s="1259"/>
      <c r="F41" s="1289"/>
      <c r="G41" s="1267"/>
      <c r="H41" s="1285"/>
      <c r="I41" s="69" t="s">
        <v>36</v>
      </c>
      <c r="J41" s="138">
        <f t="shared" si="10"/>
        <v>0</v>
      </c>
      <c r="K41" s="139">
        <v>0</v>
      </c>
      <c r="L41" s="129">
        <v>0</v>
      </c>
      <c r="M41" s="395">
        <v>0</v>
      </c>
      <c r="N41" s="174">
        <v>0</v>
      </c>
      <c r="O41" s="175">
        <v>0</v>
      </c>
      <c r="P41" s="397"/>
      <c r="Q41" s="358"/>
      <c r="R41" s="360"/>
      <c r="S41" s="27"/>
      <c r="T41" s="30"/>
      <c r="U41" s="30"/>
      <c r="V41" s="332"/>
      <c r="W41" s="30"/>
      <c r="X41" s="30"/>
      <c r="Y41" s="30"/>
    </row>
    <row r="42" spans="1:25" ht="13.9" hidden="1" customHeight="1" thickBot="1">
      <c r="A42" s="1249"/>
      <c r="B42" s="1252"/>
      <c r="C42" s="1257"/>
      <c r="D42" s="1258"/>
      <c r="E42" s="1259"/>
      <c r="F42" s="1289"/>
      <c r="G42" s="1267"/>
      <c r="H42" s="1285"/>
      <c r="I42" s="69" t="s">
        <v>222</v>
      </c>
      <c r="J42" s="166">
        <f t="shared" si="10"/>
        <v>0</v>
      </c>
      <c r="K42" s="139">
        <v>0</v>
      </c>
      <c r="L42" s="129"/>
      <c r="M42" s="395">
        <v>0</v>
      </c>
      <c r="N42" s="174">
        <v>0</v>
      </c>
      <c r="O42" s="175">
        <v>0</v>
      </c>
      <c r="P42" s="418"/>
      <c r="Q42" s="358"/>
      <c r="R42" s="360"/>
      <c r="S42" s="27"/>
      <c r="T42" s="30"/>
      <c r="U42" s="30"/>
      <c r="V42" s="332"/>
      <c r="W42" s="30"/>
      <c r="X42" s="30"/>
      <c r="Y42" s="30"/>
    </row>
    <row r="43" spans="1:25" ht="13.9" hidden="1" customHeight="1" thickBot="1">
      <c r="A43" s="1249"/>
      <c r="B43" s="1252"/>
      <c r="C43" s="1257"/>
      <c r="D43" s="1258"/>
      <c r="E43" s="1259"/>
      <c r="F43" s="1289"/>
      <c r="G43" s="1267"/>
      <c r="H43" s="1285"/>
      <c r="I43" s="27" t="s">
        <v>52</v>
      </c>
      <c r="J43" s="166">
        <f t="shared" si="10"/>
        <v>0</v>
      </c>
      <c r="K43" s="235">
        <v>0</v>
      </c>
      <c r="L43" s="292"/>
      <c r="M43" s="399">
        <v>0</v>
      </c>
      <c r="N43" s="400">
        <v>0</v>
      </c>
      <c r="O43" s="176">
        <v>0</v>
      </c>
      <c r="P43" s="418"/>
      <c r="Q43" s="358"/>
      <c r="R43" s="360"/>
      <c r="S43" s="27"/>
      <c r="T43" s="30"/>
      <c r="U43" s="30"/>
      <c r="V43" s="332"/>
      <c r="W43" s="30"/>
      <c r="X43" s="30"/>
      <c r="Y43" s="30"/>
    </row>
    <row r="44" spans="1:25" ht="1.9" hidden="1" customHeight="1" thickBot="1">
      <c r="A44" s="1250"/>
      <c r="B44" s="1253"/>
      <c r="C44" s="1260"/>
      <c r="D44" s="1261"/>
      <c r="E44" s="1262"/>
      <c r="F44" s="1290"/>
      <c r="G44" s="1269"/>
      <c r="H44" s="1269"/>
      <c r="I44" s="13" t="s">
        <v>12</v>
      </c>
      <c r="J44" s="47">
        <f>SUM(J39:J43)</f>
        <v>0</v>
      </c>
      <c r="K44" s="47">
        <f t="shared" ref="K44:O44" si="11">SUM(K39:K43)</f>
        <v>0</v>
      </c>
      <c r="L44" s="47">
        <f t="shared" si="11"/>
        <v>0</v>
      </c>
      <c r="M44" s="47">
        <f t="shared" si="11"/>
        <v>0</v>
      </c>
      <c r="N44" s="47">
        <f t="shared" si="11"/>
        <v>0</v>
      </c>
      <c r="O44" s="47">
        <f t="shared" si="11"/>
        <v>0</v>
      </c>
      <c r="P44" s="419"/>
      <c r="Q44" s="415"/>
      <c r="R44" s="122"/>
      <c r="S44" s="115"/>
      <c r="T44" s="30"/>
      <c r="U44" s="30"/>
      <c r="V44" s="332"/>
      <c r="W44" s="30"/>
      <c r="X44" s="30"/>
      <c r="Y44" s="30"/>
    </row>
    <row r="45" spans="1:25" ht="0.6" hidden="1" customHeight="1">
      <c r="A45" s="1248"/>
      <c r="B45" s="1251"/>
      <c r="C45" s="1254"/>
      <c r="D45" s="1255"/>
      <c r="E45" s="1256"/>
      <c r="F45" s="1263" t="s">
        <v>81</v>
      </c>
      <c r="G45" s="1266" t="s">
        <v>40</v>
      </c>
      <c r="H45" s="1270" t="s">
        <v>193</v>
      </c>
      <c r="I45" s="92" t="s">
        <v>72</v>
      </c>
      <c r="J45" s="132">
        <f>K45+M45</f>
        <v>0</v>
      </c>
      <c r="K45" s="133"/>
      <c r="L45" s="288"/>
      <c r="M45" s="394">
        <v>0</v>
      </c>
      <c r="N45" s="172">
        <v>0</v>
      </c>
      <c r="O45" s="173">
        <v>0</v>
      </c>
      <c r="P45" s="402" t="s">
        <v>74</v>
      </c>
      <c r="Q45" s="357"/>
      <c r="R45" s="359"/>
      <c r="S45" s="361"/>
      <c r="T45" s="30"/>
      <c r="U45" s="30"/>
      <c r="V45" s="332"/>
      <c r="W45" s="30"/>
      <c r="X45" s="30"/>
      <c r="Y45" s="30"/>
    </row>
    <row r="46" spans="1:25" ht="0.6" hidden="1" customHeight="1">
      <c r="A46" s="1249"/>
      <c r="B46" s="1252"/>
      <c r="C46" s="1257"/>
      <c r="D46" s="1258"/>
      <c r="E46" s="1259"/>
      <c r="F46" s="1264"/>
      <c r="G46" s="1267"/>
      <c r="H46" s="1271"/>
      <c r="I46" s="69" t="s">
        <v>63</v>
      </c>
      <c r="J46" s="138">
        <f t="shared" ref="J46:J49" si="12">K46+M46</f>
        <v>0</v>
      </c>
      <c r="K46" s="139">
        <v>0</v>
      </c>
      <c r="L46" s="129">
        <v>0</v>
      </c>
      <c r="M46" s="395">
        <v>0</v>
      </c>
      <c r="N46" s="174">
        <v>0</v>
      </c>
      <c r="O46" s="175">
        <v>0</v>
      </c>
      <c r="P46" s="348" t="s">
        <v>209</v>
      </c>
      <c r="Q46" s="358"/>
      <c r="R46" s="360"/>
      <c r="S46" s="362"/>
      <c r="T46" s="30"/>
      <c r="U46" s="30"/>
      <c r="V46" s="332"/>
      <c r="W46" s="30"/>
      <c r="X46" s="30"/>
      <c r="Y46" s="30"/>
    </row>
    <row r="47" spans="1:25" ht="0.6" hidden="1" customHeight="1">
      <c r="A47" s="1249"/>
      <c r="B47" s="1252"/>
      <c r="C47" s="1257"/>
      <c r="D47" s="1258"/>
      <c r="E47" s="1259"/>
      <c r="F47" s="1264"/>
      <c r="G47" s="1268"/>
      <c r="H47" s="1272"/>
      <c r="I47" s="69" t="s">
        <v>36</v>
      </c>
      <c r="J47" s="138">
        <f t="shared" si="12"/>
        <v>0</v>
      </c>
      <c r="K47" s="139">
        <v>0</v>
      </c>
      <c r="L47" s="129">
        <v>0</v>
      </c>
      <c r="M47" s="395">
        <v>0</v>
      </c>
      <c r="N47" s="174">
        <v>0</v>
      </c>
      <c r="O47" s="175">
        <v>0</v>
      </c>
      <c r="P47" s="348"/>
      <c r="Q47" s="420"/>
      <c r="R47" s="227"/>
      <c r="S47" s="228"/>
      <c r="T47" s="30"/>
      <c r="U47" s="30"/>
      <c r="V47" s="332"/>
      <c r="W47" s="30"/>
      <c r="X47" s="30"/>
      <c r="Y47" s="30"/>
    </row>
    <row r="48" spans="1:25" ht="0.6" hidden="1" customHeight="1">
      <c r="A48" s="1249"/>
      <c r="B48" s="1252"/>
      <c r="C48" s="1257"/>
      <c r="D48" s="1258"/>
      <c r="E48" s="1259"/>
      <c r="F48" s="1264"/>
      <c r="G48" s="1268"/>
      <c r="H48" s="1268"/>
      <c r="I48" s="69" t="s">
        <v>222</v>
      </c>
      <c r="J48" s="166">
        <f t="shared" si="12"/>
        <v>0</v>
      </c>
      <c r="K48" s="139">
        <v>0</v>
      </c>
      <c r="L48" s="129"/>
      <c r="M48" s="395">
        <v>0</v>
      </c>
      <c r="N48" s="174">
        <v>0</v>
      </c>
      <c r="O48" s="175">
        <v>0</v>
      </c>
      <c r="P48" s="421"/>
      <c r="Q48" s="420"/>
      <c r="R48" s="227"/>
      <c r="S48" s="228"/>
      <c r="T48" s="30"/>
      <c r="U48" s="30"/>
      <c r="V48" s="332"/>
      <c r="W48" s="30"/>
      <c r="X48" s="30"/>
      <c r="Y48" s="30"/>
    </row>
    <row r="49" spans="1:25" ht="0.6" hidden="1" customHeight="1">
      <c r="A49" s="1249"/>
      <c r="B49" s="1252"/>
      <c r="C49" s="1257"/>
      <c r="D49" s="1258"/>
      <c r="E49" s="1259"/>
      <c r="F49" s="1264"/>
      <c r="G49" s="1268"/>
      <c r="H49" s="1268"/>
      <c r="I49" s="27" t="s">
        <v>52</v>
      </c>
      <c r="J49" s="166">
        <f t="shared" si="12"/>
        <v>0</v>
      </c>
      <c r="K49" s="235">
        <v>0</v>
      </c>
      <c r="L49" s="292"/>
      <c r="M49" s="399">
        <v>0</v>
      </c>
      <c r="N49" s="400">
        <v>0</v>
      </c>
      <c r="O49" s="176">
        <v>0</v>
      </c>
      <c r="P49" s="335"/>
      <c r="Q49" s="420"/>
      <c r="R49" s="227"/>
      <c r="S49" s="228"/>
      <c r="T49" s="30"/>
      <c r="U49" s="30"/>
      <c r="V49" s="332"/>
      <c r="W49" s="30"/>
      <c r="X49" s="30"/>
      <c r="Y49" s="30"/>
    </row>
    <row r="50" spans="1:25" ht="0.6" hidden="1" customHeight="1" thickBot="1">
      <c r="A50" s="1250"/>
      <c r="B50" s="1253"/>
      <c r="C50" s="1260"/>
      <c r="D50" s="1261"/>
      <c r="E50" s="1262"/>
      <c r="F50" s="1265"/>
      <c r="G50" s="1269"/>
      <c r="H50" s="1269"/>
      <c r="I50" s="13" t="s">
        <v>12</v>
      </c>
      <c r="J50" s="47">
        <f>SUM(J45:J49)</f>
        <v>0</v>
      </c>
      <c r="K50" s="47">
        <f t="shared" ref="K50:O50" si="13">SUM(K45:K49)</f>
        <v>0</v>
      </c>
      <c r="L50" s="47">
        <f t="shared" si="13"/>
        <v>0</v>
      </c>
      <c r="M50" s="47">
        <f t="shared" si="13"/>
        <v>0</v>
      </c>
      <c r="N50" s="47">
        <f t="shared" si="13"/>
        <v>0</v>
      </c>
      <c r="O50" s="47">
        <f t="shared" si="13"/>
        <v>0</v>
      </c>
      <c r="P50" s="422"/>
      <c r="Q50" s="415"/>
      <c r="R50" s="122"/>
      <c r="S50" s="229"/>
      <c r="T50" s="30"/>
      <c r="U50" s="30"/>
      <c r="V50" s="332"/>
      <c r="W50" s="30"/>
      <c r="X50" s="30"/>
      <c r="Y50" s="30"/>
    </row>
    <row r="51" spans="1:25" ht="0.6" hidden="1" customHeight="1">
      <c r="A51" s="1248"/>
      <c r="B51" s="1251"/>
      <c r="C51" s="1254"/>
      <c r="D51" s="1255"/>
      <c r="E51" s="1256"/>
      <c r="F51" s="1263" t="s">
        <v>84</v>
      </c>
      <c r="G51" s="1266" t="s">
        <v>40</v>
      </c>
      <c r="H51" s="1291" t="s">
        <v>434</v>
      </c>
      <c r="I51" s="92" t="s">
        <v>72</v>
      </c>
      <c r="J51" s="132">
        <f>K51+M51</f>
        <v>0</v>
      </c>
      <c r="K51" s="133">
        <v>0</v>
      </c>
      <c r="L51" s="413">
        <v>0</v>
      </c>
      <c r="M51" s="394">
        <v>0</v>
      </c>
      <c r="N51" s="172">
        <v>0</v>
      </c>
      <c r="O51" s="173">
        <v>0</v>
      </c>
      <c r="P51" s="402" t="s">
        <v>75</v>
      </c>
      <c r="Q51" s="357" t="s">
        <v>41</v>
      </c>
      <c r="R51" s="359"/>
      <c r="S51" s="361"/>
      <c r="T51" s="30"/>
      <c r="U51" s="30"/>
      <c r="V51" s="332"/>
      <c r="W51" s="30"/>
      <c r="X51" s="30"/>
      <c r="Y51" s="30"/>
    </row>
    <row r="52" spans="1:25">
      <c r="A52" s="1249"/>
      <c r="B52" s="1252"/>
      <c r="C52" s="1257"/>
      <c r="D52" s="1258"/>
      <c r="E52" s="1259"/>
      <c r="F52" s="1264"/>
      <c r="G52" s="1267"/>
      <c r="H52" s="1292"/>
      <c r="I52" s="69" t="s">
        <v>63</v>
      </c>
      <c r="J52" s="138">
        <f t="shared" ref="J52:J55" si="14">K52+M52</f>
        <v>87.7</v>
      </c>
      <c r="K52" s="139">
        <v>7.7</v>
      </c>
      <c r="L52" s="129">
        <v>5.6</v>
      </c>
      <c r="M52" s="395">
        <v>80</v>
      </c>
      <c r="N52" s="174">
        <v>0</v>
      </c>
      <c r="O52" s="175">
        <v>0</v>
      </c>
      <c r="P52" s="421"/>
      <c r="Q52" s="358"/>
      <c r="R52" s="360"/>
      <c r="S52" s="362"/>
      <c r="T52" s="30"/>
      <c r="U52" s="30"/>
      <c r="V52" s="332"/>
      <c r="W52" s="30"/>
      <c r="X52" s="30"/>
      <c r="Y52" s="30"/>
    </row>
    <row r="53" spans="1:25">
      <c r="A53" s="1249"/>
      <c r="B53" s="1252"/>
      <c r="C53" s="1257"/>
      <c r="D53" s="1258"/>
      <c r="E53" s="1259"/>
      <c r="F53" s="1264"/>
      <c r="G53" s="1268"/>
      <c r="H53" s="1293"/>
      <c r="I53" s="69" t="s">
        <v>36</v>
      </c>
      <c r="J53" s="138">
        <f t="shared" si="14"/>
        <v>1.5</v>
      </c>
      <c r="K53" s="139">
        <v>1.5</v>
      </c>
      <c r="L53" s="129">
        <v>1.4</v>
      </c>
      <c r="M53" s="395">
        <v>0</v>
      </c>
      <c r="N53" s="174">
        <v>0</v>
      </c>
      <c r="O53" s="175">
        <v>0</v>
      </c>
      <c r="P53" s="421"/>
      <c r="Q53" s="420"/>
      <c r="R53" s="227"/>
      <c r="S53" s="228"/>
      <c r="T53" s="30"/>
      <c r="U53" s="30"/>
      <c r="V53" s="332"/>
      <c r="W53" s="30"/>
      <c r="X53" s="30"/>
      <c r="Y53" s="30"/>
    </row>
    <row r="54" spans="1:25">
      <c r="A54" s="1249"/>
      <c r="B54" s="1252"/>
      <c r="C54" s="1257"/>
      <c r="D54" s="1258"/>
      <c r="E54" s="1259"/>
      <c r="F54" s="1264"/>
      <c r="G54" s="1268"/>
      <c r="H54" s="1294"/>
      <c r="I54" s="69" t="s">
        <v>222</v>
      </c>
      <c r="J54" s="166">
        <f t="shared" si="14"/>
        <v>109</v>
      </c>
      <c r="K54" s="139">
        <v>3</v>
      </c>
      <c r="L54" s="129">
        <v>0</v>
      </c>
      <c r="M54" s="395">
        <v>106</v>
      </c>
      <c r="N54" s="174">
        <v>0</v>
      </c>
      <c r="O54" s="175">
        <v>0</v>
      </c>
      <c r="P54" s="335"/>
      <c r="Q54" s="420"/>
      <c r="R54" s="227"/>
      <c r="S54" s="228"/>
      <c r="T54" s="30"/>
      <c r="U54" s="30"/>
      <c r="V54" s="332"/>
      <c r="W54" s="30"/>
      <c r="X54" s="30"/>
      <c r="Y54" s="30"/>
    </row>
    <row r="55" spans="1:25">
      <c r="A55" s="1249"/>
      <c r="B55" s="1252"/>
      <c r="C55" s="1257"/>
      <c r="D55" s="1258"/>
      <c r="E55" s="1259"/>
      <c r="F55" s="1264"/>
      <c r="G55" s="1268"/>
      <c r="H55" s="1294"/>
      <c r="I55" s="27" t="s">
        <v>52</v>
      </c>
      <c r="J55" s="166">
        <f t="shared" si="14"/>
        <v>0</v>
      </c>
      <c r="K55" s="235">
        <v>0</v>
      </c>
      <c r="L55" s="292"/>
      <c r="M55" s="399">
        <v>0</v>
      </c>
      <c r="N55" s="400">
        <v>0</v>
      </c>
      <c r="O55" s="176">
        <v>0</v>
      </c>
      <c r="P55" s="335"/>
      <c r="Q55" s="420"/>
      <c r="R55" s="227"/>
      <c r="S55" s="228"/>
      <c r="T55" s="30"/>
      <c r="U55" s="30"/>
      <c r="V55" s="332"/>
      <c r="W55" s="30"/>
      <c r="X55" s="30"/>
      <c r="Y55" s="30"/>
    </row>
    <row r="56" spans="1:25" ht="13.5" thickBot="1">
      <c r="A56" s="1250"/>
      <c r="B56" s="1253"/>
      <c r="C56" s="1260"/>
      <c r="D56" s="1261"/>
      <c r="E56" s="1262"/>
      <c r="F56" s="1265"/>
      <c r="G56" s="1269"/>
      <c r="H56" s="1295"/>
      <c r="I56" s="13" t="s">
        <v>12</v>
      </c>
      <c r="J56" s="47">
        <f>SUM(J51:J55)</f>
        <v>198.2</v>
      </c>
      <c r="K56" s="47">
        <f t="shared" ref="K56:O56" si="15">SUM(K51:K55)</f>
        <v>12.2</v>
      </c>
      <c r="L56" s="47">
        <f t="shared" si="15"/>
        <v>7</v>
      </c>
      <c r="M56" s="47">
        <f t="shared" si="15"/>
        <v>186</v>
      </c>
      <c r="N56" s="47">
        <f t="shared" si="15"/>
        <v>0</v>
      </c>
      <c r="O56" s="47">
        <f t="shared" si="15"/>
        <v>0</v>
      </c>
      <c r="P56" s="422"/>
      <c r="Q56" s="415"/>
      <c r="R56" s="122"/>
      <c r="S56" s="229"/>
      <c r="T56" s="30"/>
      <c r="U56" s="30"/>
      <c r="V56" s="332"/>
      <c r="W56" s="30"/>
      <c r="X56" s="30"/>
      <c r="Y56" s="30"/>
    </row>
    <row r="57" spans="1:25" ht="13.15" customHeight="1">
      <c r="A57" s="1248"/>
      <c r="B57" s="1251"/>
      <c r="C57" s="1254"/>
      <c r="D57" s="1255"/>
      <c r="E57" s="1256"/>
      <c r="F57" s="1263" t="s">
        <v>165</v>
      </c>
      <c r="G57" s="1266" t="s">
        <v>40</v>
      </c>
      <c r="H57" s="1291" t="s">
        <v>62</v>
      </c>
      <c r="I57" s="92" t="s">
        <v>72</v>
      </c>
      <c r="J57" s="132">
        <f>K57+M57</f>
        <v>0</v>
      </c>
      <c r="K57" s="133"/>
      <c r="L57" s="288"/>
      <c r="M57" s="394">
        <v>0</v>
      </c>
      <c r="N57" s="172">
        <v>0</v>
      </c>
      <c r="O57" s="173">
        <v>0</v>
      </c>
      <c r="P57" s="402"/>
      <c r="Q57" s="357"/>
      <c r="R57" s="359"/>
      <c r="S57" s="361"/>
      <c r="T57" s="30"/>
      <c r="U57" s="30"/>
      <c r="V57" s="332"/>
      <c r="W57" s="30"/>
      <c r="X57" s="30"/>
      <c r="Y57" s="30"/>
    </row>
    <row r="58" spans="1:25">
      <c r="A58" s="1249"/>
      <c r="B58" s="1252"/>
      <c r="C58" s="1257"/>
      <c r="D58" s="1258"/>
      <c r="E58" s="1259"/>
      <c r="F58" s="1264"/>
      <c r="G58" s="1267"/>
      <c r="H58" s="1292"/>
      <c r="I58" s="69" t="s">
        <v>63</v>
      </c>
      <c r="J58" s="138">
        <f t="shared" ref="J58:J61" si="16">K58+M58</f>
        <v>0</v>
      </c>
      <c r="K58" s="139">
        <v>0</v>
      </c>
      <c r="L58" s="129">
        <v>0</v>
      </c>
      <c r="M58" s="395">
        <v>0</v>
      </c>
      <c r="N58" s="174">
        <v>0</v>
      </c>
      <c r="O58" s="175">
        <v>0</v>
      </c>
      <c r="P58" s="421"/>
      <c r="Q58" s="358"/>
      <c r="R58" s="360"/>
      <c r="S58" s="362"/>
      <c r="T58" s="30"/>
      <c r="U58" s="30"/>
      <c r="V58" s="332"/>
      <c r="W58" s="30"/>
      <c r="X58" s="30"/>
      <c r="Y58" s="30"/>
    </row>
    <row r="59" spans="1:25">
      <c r="A59" s="1249"/>
      <c r="B59" s="1252"/>
      <c r="C59" s="1257"/>
      <c r="D59" s="1258"/>
      <c r="E59" s="1259"/>
      <c r="F59" s="1264"/>
      <c r="G59" s="1268"/>
      <c r="H59" s="1293"/>
      <c r="I59" s="69" t="s">
        <v>36</v>
      </c>
      <c r="J59" s="138">
        <f t="shared" si="16"/>
        <v>0</v>
      </c>
      <c r="K59" s="139">
        <v>0</v>
      </c>
      <c r="L59" s="129">
        <v>0</v>
      </c>
      <c r="M59" s="395">
        <v>0</v>
      </c>
      <c r="N59" s="174">
        <v>0</v>
      </c>
      <c r="O59" s="175">
        <v>0</v>
      </c>
      <c r="P59" s="421"/>
      <c r="Q59" s="420"/>
      <c r="R59" s="227"/>
      <c r="S59" s="228"/>
      <c r="T59" s="30"/>
      <c r="U59" s="30"/>
      <c r="V59" s="332"/>
      <c r="W59" s="30"/>
      <c r="X59" s="30"/>
      <c r="Y59" s="30"/>
    </row>
    <row r="60" spans="1:25">
      <c r="A60" s="1249"/>
      <c r="B60" s="1252"/>
      <c r="C60" s="1257"/>
      <c r="D60" s="1258"/>
      <c r="E60" s="1259"/>
      <c r="F60" s="1264"/>
      <c r="G60" s="1268"/>
      <c r="H60" s="1294"/>
      <c r="I60" s="69" t="s">
        <v>222</v>
      </c>
      <c r="J60" s="166">
        <f t="shared" si="16"/>
        <v>0</v>
      </c>
      <c r="K60" s="139">
        <v>0</v>
      </c>
      <c r="L60" s="129"/>
      <c r="M60" s="395">
        <v>0</v>
      </c>
      <c r="N60" s="174">
        <v>0</v>
      </c>
      <c r="O60" s="175">
        <v>0</v>
      </c>
      <c r="P60" s="335"/>
      <c r="Q60" s="420"/>
      <c r="R60" s="227"/>
      <c r="S60" s="228"/>
      <c r="T60" s="30"/>
      <c r="U60" s="30"/>
      <c r="V60" s="332"/>
      <c r="W60" s="30"/>
      <c r="X60" s="30"/>
      <c r="Y60" s="30"/>
    </row>
    <row r="61" spans="1:25">
      <c r="A61" s="1249"/>
      <c r="B61" s="1252"/>
      <c r="C61" s="1257"/>
      <c r="D61" s="1258"/>
      <c r="E61" s="1259"/>
      <c r="F61" s="1264"/>
      <c r="G61" s="1268"/>
      <c r="H61" s="1294"/>
      <c r="I61" s="27" t="s">
        <v>52</v>
      </c>
      <c r="J61" s="166">
        <f t="shared" si="16"/>
        <v>0</v>
      </c>
      <c r="K61" s="235">
        <v>0</v>
      </c>
      <c r="L61" s="292"/>
      <c r="M61" s="399">
        <v>0</v>
      </c>
      <c r="N61" s="400">
        <v>0</v>
      </c>
      <c r="O61" s="176">
        <v>0</v>
      </c>
      <c r="P61" s="335"/>
      <c r="Q61" s="420"/>
      <c r="R61" s="227"/>
      <c r="S61" s="228"/>
      <c r="T61" s="30"/>
      <c r="U61" s="30"/>
      <c r="V61" s="332"/>
      <c r="W61" s="30"/>
      <c r="X61" s="30"/>
      <c r="Y61" s="30"/>
    </row>
    <row r="62" spans="1:25" ht="13.5" thickBot="1">
      <c r="A62" s="1250"/>
      <c r="B62" s="1253"/>
      <c r="C62" s="1260"/>
      <c r="D62" s="1261"/>
      <c r="E62" s="1262"/>
      <c r="F62" s="1265"/>
      <c r="G62" s="1269"/>
      <c r="H62" s="1295"/>
      <c r="I62" s="13" t="s">
        <v>12</v>
      </c>
      <c r="J62" s="47">
        <f>SUM(J57:J61)</f>
        <v>0</v>
      </c>
      <c r="K62" s="47">
        <f t="shared" ref="K62:O62" si="17">SUM(K57:K61)</f>
        <v>0</v>
      </c>
      <c r="L62" s="47">
        <f t="shared" si="17"/>
        <v>0</v>
      </c>
      <c r="M62" s="47">
        <f t="shared" si="17"/>
        <v>0</v>
      </c>
      <c r="N62" s="47">
        <f t="shared" si="17"/>
        <v>0</v>
      </c>
      <c r="O62" s="47">
        <f t="shared" si="17"/>
        <v>0</v>
      </c>
      <c r="P62" s="422"/>
      <c r="Q62" s="415"/>
      <c r="R62" s="122"/>
      <c r="S62" s="229"/>
      <c r="T62" s="30"/>
      <c r="U62" s="30"/>
      <c r="V62" s="332"/>
      <c r="W62" s="30"/>
      <c r="X62" s="30"/>
      <c r="Y62" s="30"/>
    </row>
    <row r="63" spans="1:25" ht="13.15" customHeight="1">
      <c r="A63" s="340"/>
      <c r="B63" s="1296"/>
      <c r="C63" s="1254"/>
      <c r="D63" s="1255"/>
      <c r="E63" s="1256"/>
      <c r="F63" s="1263" t="s">
        <v>223</v>
      </c>
      <c r="G63" s="1266" t="s">
        <v>40</v>
      </c>
      <c r="H63" s="1291" t="s">
        <v>205</v>
      </c>
      <c r="I63" s="92" t="s">
        <v>72</v>
      </c>
      <c r="J63" s="132">
        <f>K63+M63</f>
        <v>0</v>
      </c>
      <c r="K63" s="133">
        <v>0</v>
      </c>
      <c r="L63" s="280">
        <v>0</v>
      </c>
      <c r="M63" s="394">
        <v>0</v>
      </c>
      <c r="N63" s="172">
        <v>44.25</v>
      </c>
      <c r="O63" s="173">
        <v>34.35</v>
      </c>
      <c r="P63" s="423" t="s">
        <v>75</v>
      </c>
      <c r="Q63" s="424"/>
      <c r="R63" s="425"/>
      <c r="S63" s="426" t="s">
        <v>41</v>
      </c>
      <c r="T63" s="30"/>
      <c r="U63" s="30"/>
      <c r="V63" s="332"/>
      <c r="W63" s="30"/>
      <c r="X63" s="30"/>
      <c r="Y63" s="30"/>
    </row>
    <row r="64" spans="1:25">
      <c r="A64" s="340"/>
      <c r="B64" s="1252"/>
      <c r="C64" s="1257"/>
      <c r="D64" s="1258"/>
      <c r="E64" s="1259"/>
      <c r="F64" s="1264"/>
      <c r="G64" s="1267"/>
      <c r="H64" s="1292"/>
      <c r="I64" s="69" t="s">
        <v>63</v>
      </c>
      <c r="J64" s="138">
        <f>K64+M64</f>
        <v>416.90000000000003</v>
      </c>
      <c r="K64" s="139">
        <v>3.8</v>
      </c>
      <c r="L64" s="129">
        <v>1.9</v>
      </c>
      <c r="M64" s="395">
        <v>413.1</v>
      </c>
      <c r="N64" s="174">
        <v>590</v>
      </c>
      <c r="O64" s="175">
        <v>346.7</v>
      </c>
      <c r="P64" s="427"/>
      <c r="Q64" s="428"/>
      <c r="R64" s="429"/>
      <c r="S64" s="430"/>
      <c r="T64" s="30"/>
      <c r="U64" s="30"/>
      <c r="V64" s="332"/>
      <c r="W64" s="30"/>
      <c r="X64" s="30"/>
      <c r="Y64" s="30"/>
    </row>
    <row r="65" spans="1:25">
      <c r="A65" s="340"/>
      <c r="B65" s="1252"/>
      <c r="C65" s="1257"/>
      <c r="D65" s="1258"/>
      <c r="E65" s="1259"/>
      <c r="F65" s="1264"/>
      <c r="G65" s="1268"/>
      <c r="H65" s="1293"/>
      <c r="I65" s="69" t="s">
        <v>36</v>
      </c>
      <c r="J65" s="138">
        <f t="shared" ref="J65:J67" si="18">K65+M65</f>
        <v>0</v>
      </c>
      <c r="K65" s="139">
        <v>0</v>
      </c>
      <c r="L65" s="129">
        <v>0</v>
      </c>
      <c r="M65" s="395">
        <v>0</v>
      </c>
      <c r="N65" s="174">
        <v>0</v>
      </c>
      <c r="O65" s="175">
        <v>0</v>
      </c>
      <c r="P65" s="396"/>
      <c r="Q65" s="431"/>
      <c r="R65" s="432"/>
      <c r="S65" s="433"/>
      <c r="T65" s="30"/>
      <c r="U65" s="30"/>
      <c r="V65" s="332"/>
      <c r="W65" s="30"/>
      <c r="X65" s="30"/>
      <c r="Y65" s="30"/>
    </row>
    <row r="66" spans="1:25">
      <c r="A66" s="340"/>
      <c r="B66" s="1252"/>
      <c r="C66" s="1257"/>
      <c r="D66" s="1258"/>
      <c r="E66" s="1259"/>
      <c r="F66" s="1264"/>
      <c r="G66" s="1268"/>
      <c r="H66" s="1294"/>
      <c r="I66" s="69" t="s">
        <v>222</v>
      </c>
      <c r="J66" s="138">
        <f t="shared" si="18"/>
        <v>5.2</v>
      </c>
      <c r="K66" s="139">
        <v>0.2</v>
      </c>
      <c r="L66" s="129">
        <v>0</v>
      </c>
      <c r="M66" s="395">
        <v>5</v>
      </c>
      <c r="N66" s="174">
        <v>0</v>
      </c>
      <c r="O66" s="175">
        <v>0</v>
      </c>
      <c r="P66" s="396"/>
      <c r="Q66" s="420"/>
      <c r="R66" s="227"/>
      <c r="S66" s="232"/>
      <c r="T66" s="30"/>
      <c r="U66" s="30"/>
      <c r="V66" s="332"/>
      <c r="W66" s="30"/>
      <c r="X66" s="30"/>
      <c r="Y66" s="30"/>
    </row>
    <row r="67" spans="1:25">
      <c r="A67" s="340"/>
      <c r="B67" s="1252"/>
      <c r="C67" s="1257"/>
      <c r="D67" s="1258"/>
      <c r="E67" s="1259"/>
      <c r="F67" s="1264"/>
      <c r="G67" s="1268"/>
      <c r="H67" s="1294"/>
      <c r="I67" s="27" t="s">
        <v>52</v>
      </c>
      <c r="J67" s="138">
        <f t="shared" si="18"/>
        <v>0</v>
      </c>
      <c r="K67" s="235">
        <v>0</v>
      </c>
      <c r="L67" s="292">
        <v>0</v>
      </c>
      <c r="M67" s="399">
        <v>0</v>
      </c>
      <c r="N67" s="400">
        <v>0</v>
      </c>
      <c r="O67" s="176">
        <v>0</v>
      </c>
      <c r="P67" s="396"/>
      <c r="Q67" s="420"/>
      <c r="R67" s="227"/>
      <c r="S67" s="232"/>
      <c r="T67" s="30"/>
      <c r="U67" s="30"/>
      <c r="V67" s="332"/>
      <c r="W67" s="30"/>
      <c r="X67" s="30"/>
      <c r="Y67" s="30"/>
    </row>
    <row r="68" spans="1:25" ht="13.5" thickBot="1">
      <c r="A68" s="340"/>
      <c r="B68" s="1297"/>
      <c r="C68" s="1260"/>
      <c r="D68" s="1261"/>
      <c r="E68" s="1262"/>
      <c r="F68" s="1265"/>
      <c r="G68" s="1269"/>
      <c r="H68" s="1295"/>
      <c r="I68" s="13" t="s">
        <v>12</v>
      </c>
      <c r="J68" s="47">
        <f>SUM(J63:J67)</f>
        <v>422.1</v>
      </c>
      <c r="K68" s="47">
        <f t="shared" ref="K68:O68" si="19">SUM(K63:K67)</f>
        <v>4</v>
      </c>
      <c r="L68" s="47">
        <f t="shared" si="19"/>
        <v>1.9</v>
      </c>
      <c r="M68" s="47">
        <f t="shared" si="19"/>
        <v>418.1</v>
      </c>
      <c r="N68" s="47">
        <f t="shared" si="19"/>
        <v>634.25</v>
      </c>
      <c r="O68" s="47">
        <f t="shared" si="19"/>
        <v>381.05</v>
      </c>
      <c r="P68" s="434"/>
      <c r="Q68" s="415"/>
      <c r="R68" s="122"/>
      <c r="S68" s="115"/>
      <c r="T68" s="30"/>
      <c r="U68" s="30"/>
      <c r="V68" s="332"/>
      <c r="W68" s="30"/>
      <c r="X68" s="30"/>
      <c r="Y68" s="30"/>
    </row>
    <row r="69" spans="1:25" s="547" customFormat="1" ht="13.15" customHeight="1">
      <c r="A69" s="546"/>
      <c r="B69" s="1296"/>
      <c r="C69" s="1254"/>
      <c r="D69" s="1255"/>
      <c r="E69" s="1256"/>
      <c r="F69" s="1302" t="s">
        <v>453</v>
      </c>
      <c r="G69" s="1305" t="s">
        <v>40</v>
      </c>
      <c r="H69" s="1309" t="s">
        <v>205</v>
      </c>
      <c r="I69" s="296" t="s">
        <v>72</v>
      </c>
      <c r="J69" s="1057">
        <f>K69+M69</f>
        <v>0</v>
      </c>
      <c r="K69" s="1058"/>
      <c r="L69" s="1059"/>
      <c r="M69" s="1060"/>
      <c r="N69" s="1061"/>
      <c r="O69" s="1062"/>
      <c r="P69" s="1063" t="s">
        <v>75</v>
      </c>
      <c r="Q69" s="1064"/>
      <c r="R69" s="1065"/>
      <c r="S69" s="1066" t="s">
        <v>41</v>
      </c>
      <c r="T69" s="30"/>
      <c r="U69" s="30"/>
      <c r="V69" s="332"/>
      <c r="W69" s="30"/>
      <c r="X69" s="30"/>
      <c r="Y69" s="30"/>
    </row>
    <row r="70" spans="1:25" s="547" customFormat="1">
      <c r="A70" s="546"/>
      <c r="B70" s="1252"/>
      <c r="C70" s="1257"/>
      <c r="D70" s="1258"/>
      <c r="E70" s="1259"/>
      <c r="F70" s="1303"/>
      <c r="G70" s="1306"/>
      <c r="H70" s="1310"/>
      <c r="I70" s="516" t="s">
        <v>63</v>
      </c>
      <c r="J70" s="517">
        <f>K70+M70</f>
        <v>0</v>
      </c>
      <c r="K70" s="518"/>
      <c r="L70" s="519"/>
      <c r="M70" s="522"/>
      <c r="N70" s="1067"/>
      <c r="O70" s="1068"/>
      <c r="P70" s="1069"/>
      <c r="Q70" s="1070"/>
      <c r="R70" s="1071"/>
      <c r="S70" s="1072"/>
      <c r="T70" s="30"/>
      <c r="U70" s="30"/>
      <c r="V70" s="332"/>
      <c r="W70" s="30"/>
      <c r="X70" s="30"/>
      <c r="Y70" s="30"/>
    </row>
    <row r="71" spans="1:25" s="547" customFormat="1">
      <c r="A71" s="546"/>
      <c r="B71" s="1252"/>
      <c r="C71" s="1257"/>
      <c r="D71" s="1258"/>
      <c r="E71" s="1259"/>
      <c r="F71" s="1303"/>
      <c r="G71" s="1307"/>
      <c r="H71" s="1311"/>
      <c r="I71" s="516" t="s">
        <v>36</v>
      </c>
      <c r="J71" s="517">
        <f t="shared" ref="J71:J73" si="20">K71+M71</f>
        <v>0</v>
      </c>
      <c r="K71" s="518"/>
      <c r="L71" s="519"/>
      <c r="M71" s="522"/>
      <c r="N71" s="1067"/>
      <c r="O71" s="1068"/>
      <c r="P71" s="1073"/>
      <c r="Q71" s="1074"/>
      <c r="R71" s="1075"/>
      <c r="S71" s="1076"/>
      <c r="T71" s="30"/>
      <c r="U71" s="30"/>
      <c r="V71" s="332"/>
      <c r="W71" s="30"/>
      <c r="X71" s="30"/>
      <c r="Y71" s="30"/>
    </row>
    <row r="72" spans="1:25" s="547" customFormat="1">
      <c r="A72" s="546"/>
      <c r="B72" s="1252"/>
      <c r="C72" s="1257"/>
      <c r="D72" s="1258"/>
      <c r="E72" s="1259"/>
      <c r="F72" s="1303"/>
      <c r="G72" s="1307"/>
      <c r="H72" s="1312"/>
      <c r="I72" s="516" t="s">
        <v>222</v>
      </c>
      <c r="J72" s="517">
        <f t="shared" si="20"/>
        <v>0</v>
      </c>
      <c r="K72" s="518"/>
      <c r="L72" s="519"/>
      <c r="M72" s="522"/>
      <c r="N72" s="1067"/>
      <c r="O72" s="1068"/>
      <c r="P72" s="1073"/>
      <c r="Q72" s="1077"/>
      <c r="R72" s="1078"/>
      <c r="S72" s="1079"/>
      <c r="T72" s="30"/>
      <c r="U72" s="30"/>
      <c r="V72" s="332"/>
      <c r="W72" s="30"/>
      <c r="X72" s="30"/>
      <c r="Y72" s="30"/>
    </row>
    <row r="73" spans="1:25" s="547" customFormat="1">
      <c r="A73" s="546"/>
      <c r="B73" s="1252"/>
      <c r="C73" s="1257"/>
      <c r="D73" s="1258"/>
      <c r="E73" s="1259"/>
      <c r="F73" s="1303"/>
      <c r="G73" s="1307"/>
      <c r="H73" s="1312"/>
      <c r="I73" s="1080" t="s">
        <v>52</v>
      </c>
      <c r="J73" s="517">
        <f t="shared" si="20"/>
        <v>800</v>
      </c>
      <c r="K73" s="1081">
        <v>0</v>
      </c>
      <c r="L73" s="1082">
        <v>0</v>
      </c>
      <c r="M73" s="523">
        <v>800</v>
      </c>
      <c r="N73" s="1083">
        <v>2632</v>
      </c>
      <c r="O73" s="1084">
        <v>2190</v>
      </c>
      <c r="P73" s="1073"/>
      <c r="Q73" s="1077"/>
      <c r="R73" s="1078"/>
      <c r="S73" s="1079"/>
      <c r="T73" s="30"/>
      <c r="U73" s="30"/>
      <c r="V73" s="332"/>
      <c r="W73" s="30"/>
      <c r="X73" s="30"/>
      <c r="Y73" s="30"/>
    </row>
    <row r="74" spans="1:25" s="547" customFormat="1" ht="27" customHeight="1" thickBot="1">
      <c r="A74" s="546"/>
      <c r="B74" s="1297"/>
      <c r="C74" s="1260"/>
      <c r="D74" s="1261"/>
      <c r="E74" s="1262"/>
      <c r="F74" s="1304"/>
      <c r="G74" s="1308"/>
      <c r="H74" s="1313"/>
      <c r="I74" s="1085" t="s">
        <v>12</v>
      </c>
      <c r="J74" s="1086">
        <f>SUM(J69:J73)</f>
        <v>800</v>
      </c>
      <c r="K74" s="1086">
        <f t="shared" ref="K74:O74" si="21">SUM(K69:K73)</f>
        <v>0</v>
      </c>
      <c r="L74" s="1086">
        <f t="shared" si="21"/>
        <v>0</v>
      </c>
      <c r="M74" s="1086">
        <f t="shared" si="21"/>
        <v>800</v>
      </c>
      <c r="N74" s="1086">
        <f t="shared" si="21"/>
        <v>2632</v>
      </c>
      <c r="O74" s="1086">
        <f t="shared" si="21"/>
        <v>2190</v>
      </c>
      <c r="P74" s="1087"/>
      <c r="Q74" s="1088"/>
      <c r="R74" s="1089"/>
      <c r="S74" s="1090"/>
      <c r="T74" s="30"/>
      <c r="U74" s="30"/>
      <c r="V74" s="332"/>
      <c r="W74" s="30"/>
      <c r="X74" s="30"/>
      <c r="Y74" s="30"/>
    </row>
    <row r="75" spans="1:25" ht="13.5" thickBot="1">
      <c r="A75" s="14" t="s">
        <v>11</v>
      </c>
      <c r="B75" s="1298" t="s">
        <v>14</v>
      </c>
      <c r="C75" s="1299"/>
      <c r="D75" s="1299"/>
      <c r="E75" s="1299"/>
      <c r="F75" s="1300"/>
      <c r="G75" s="1300"/>
      <c r="H75" s="1300"/>
      <c r="I75" s="1301"/>
      <c r="J75" s="56">
        <f>J20+J26+J32+J38+J44+J50+J56+J68+J74</f>
        <v>7612.38</v>
      </c>
      <c r="K75" s="56">
        <f>K20+K26+K32+K38+K44+K50+K56+K68+K74</f>
        <v>29.1</v>
      </c>
      <c r="L75" s="56">
        <f t="shared" ref="L75" si="22">L20+L26+L32+L38+L44+L50+L56+L68+L74</f>
        <v>17.399999999999999</v>
      </c>
      <c r="M75" s="56">
        <f>M20+M26+M32+M38+M44+M50+M56+M68+M74</f>
        <v>7583.2800000000007</v>
      </c>
      <c r="N75" s="56">
        <f t="shared" ref="N75:O75" si="23">N20+N26+N32+N38+N44+N50+N56+N68+N74</f>
        <v>3266.25</v>
      </c>
      <c r="O75" s="56">
        <f t="shared" si="23"/>
        <v>2571.0500000000002</v>
      </c>
      <c r="P75" s="15"/>
      <c r="Q75" s="16"/>
      <c r="R75" s="16"/>
      <c r="S75" s="17"/>
      <c r="T75" s="435"/>
      <c r="U75" s="30"/>
      <c r="V75" s="332"/>
      <c r="W75" s="30"/>
      <c r="X75" s="30"/>
      <c r="Y75" s="30"/>
    </row>
    <row r="76" spans="1:25" ht="13.9" customHeight="1" thickBot="1">
      <c r="A76" s="12" t="s">
        <v>13</v>
      </c>
      <c r="B76" s="1314" t="s">
        <v>85</v>
      </c>
      <c r="C76" s="1315"/>
      <c r="D76" s="1315"/>
      <c r="E76" s="1315"/>
      <c r="F76" s="1315"/>
      <c r="G76" s="1315"/>
      <c r="H76" s="1315"/>
      <c r="I76" s="1315"/>
      <c r="J76" s="1315"/>
      <c r="K76" s="1315"/>
      <c r="L76" s="1315"/>
      <c r="M76" s="1315"/>
      <c r="N76" s="1315"/>
      <c r="O76" s="1315"/>
      <c r="P76" s="1315"/>
      <c r="Q76" s="1315"/>
      <c r="R76" s="1315"/>
      <c r="S76" s="1316"/>
      <c r="T76" s="435"/>
      <c r="U76" s="30"/>
      <c r="V76" s="332"/>
      <c r="W76" s="30"/>
      <c r="X76" s="30"/>
      <c r="Y76" s="30"/>
    </row>
    <row r="77" spans="1:25" ht="13.15" customHeight="1">
      <c r="A77" s="1248" t="s">
        <v>13</v>
      </c>
      <c r="B77" s="1251" t="s">
        <v>11</v>
      </c>
      <c r="C77" s="1254"/>
      <c r="D77" s="1255"/>
      <c r="E77" s="1256"/>
      <c r="F77" s="1277" t="s">
        <v>86</v>
      </c>
      <c r="G77" s="1266" t="s">
        <v>40</v>
      </c>
      <c r="H77" s="1270" t="s">
        <v>62</v>
      </c>
      <c r="I77" s="379" t="s">
        <v>72</v>
      </c>
      <c r="J77" s="132">
        <f>K77+M77</f>
        <v>2400.3000000000002</v>
      </c>
      <c r="K77" s="327">
        <f>K83+K89+K95+K101+K107+K113+K119+K129+K135+K139+K145+K151+K157+K163+K169+K174+K180+K186+K192+K198+K204+K210+K216+K222+K228+K234+K240</f>
        <v>0</v>
      </c>
      <c r="L77" s="327">
        <f t="shared" ref="L77:O77" si="24">L83+L89+L95+L101+L107+L113+L119+L129+L135+L139+L145+L151+L157+L163+L169+L174+L180+L186+L192+L198+L204+L210+L216+L222+L228+L234+L240</f>
        <v>0</v>
      </c>
      <c r="M77" s="327">
        <f t="shared" si="24"/>
        <v>2400.3000000000002</v>
      </c>
      <c r="N77" s="327">
        <f t="shared" si="24"/>
        <v>1</v>
      </c>
      <c r="O77" s="327">
        <f t="shared" si="24"/>
        <v>0</v>
      </c>
      <c r="P77" s="380"/>
      <c r="Q77" s="357"/>
      <c r="R77" s="359"/>
      <c r="S77" s="361"/>
      <c r="T77" s="435"/>
      <c r="U77" s="30"/>
      <c r="V77" s="332"/>
      <c r="W77" s="30"/>
      <c r="X77" s="30"/>
      <c r="Y77" s="30"/>
    </row>
    <row r="78" spans="1:25">
      <c r="A78" s="1249"/>
      <c r="B78" s="1252"/>
      <c r="C78" s="1257"/>
      <c r="D78" s="1258"/>
      <c r="E78" s="1259"/>
      <c r="F78" s="1278"/>
      <c r="G78" s="1267"/>
      <c r="H78" s="1271"/>
      <c r="I78" s="383" t="s">
        <v>63</v>
      </c>
      <c r="J78" s="138">
        <f>K78+M78</f>
        <v>7006.2000000000007</v>
      </c>
      <c r="K78" s="384">
        <f>K84+K90+K96+K102+K108+K114+K120+K130+K140+K146+K152+K158+K164+K170+K175+K181+K187+K193+K199+K205+K211+K217+K223+K229+K235+K241+K247</f>
        <v>1295.8</v>
      </c>
      <c r="L78" s="384">
        <f t="shared" ref="L78:O78" si="25">L84+L90+L96+L102+L108+L114+L120+L130+L140+L146+L152+L158+L164+L170+L175+L181+L187+L193+L199+L205+L211+L217+L223+L229+L235+L241+L247</f>
        <v>45.6</v>
      </c>
      <c r="M78" s="384">
        <f t="shared" si="25"/>
        <v>5710.4000000000005</v>
      </c>
      <c r="N78" s="384">
        <f t="shared" si="25"/>
        <v>2622.94</v>
      </c>
      <c r="O78" s="384">
        <f t="shared" si="25"/>
        <v>479</v>
      </c>
      <c r="P78" s="397"/>
      <c r="Q78" s="358"/>
      <c r="R78" s="360"/>
      <c r="S78" s="362"/>
      <c r="T78" s="435"/>
      <c r="U78" s="30"/>
      <c r="V78" s="332"/>
      <c r="W78" s="30"/>
      <c r="X78" s="30"/>
      <c r="Y78" s="30"/>
    </row>
    <row r="79" spans="1:25">
      <c r="A79" s="1249"/>
      <c r="B79" s="1252"/>
      <c r="C79" s="1257"/>
      <c r="D79" s="1258"/>
      <c r="E79" s="1259"/>
      <c r="F79" s="1278"/>
      <c r="G79" s="1268"/>
      <c r="H79" s="1272"/>
      <c r="I79" s="383" t="s">
        <v>36</v>
      </c>
      <c r="J79" s="138">
        <f>K79+M79</f>
        <v>28.7</v>
      </c>
      <c r="K79" s="384">
        <f>K85+K91+K97+K103+K109+K115+K121+K125+K131+K141+K147+K153+K159+K165+K171+K176+K182+K188+K194+K200+K206+K212+K218+K224+K230+K236+K242+K248</f>
        <v>28.7</v>
      </c>
      <c r="L79" s="384">
        <f t="shared" ref="L79:O79" si="26">L85+L91+L97+L103+L109+L115+L121+L125+L131+L141+L147+L153+L159+L165+L171+L176+L182+L188+L194+L200+L206+L212+L218+L224+L230+L236+L242+L248</f>
        <v>19.899999999999999</v>
      </c>
      <c r="M79" s="384">
        <f t="shared" si="26"/>
        <v>0</v>
      </c>
      <c r="N79" s="384">
        <f t="shared" si="26"/>
        <v>1467.14</v>
      </c>
      <c r="O79" s="384">
        <f t="shared" si="26"/>
        <v>155</v>
      </c>
      <c r="P79" s="397"/>
      <c r="Q79" s="420"/>
      <c r="R79" s="227"/>
      <c r="S79" s="228"/>
      <c r="T79" s="435"/>
      <c r="U79" s="30"/>
      <c r="V79" s="332"/>
      <c r="W79" s="30"/>
      <c r="X79" s="30"/>
      <c r="Y79" s="30"/>
    </row>
    <row r="80" spans="1:25">
      <c r="A80" s="1249"/>
      <c r="B80" s="1252"/>
      <c r="C80" s="1257"/>
      <c r="D80" s="1258"/>
      <c r="E80" s="1259"/>
      <c r="F80" s="1278"/>
      <c r="G80" s="1268"/>
      <c r="H80" s="1268"/>
      <c r="I80" s="436" t="s">
        <v>222</v>
      </c>
      <c r="J80" s="138">
        <f t="shared" ref="J80" si="27">K80+M80</f>
        <v>3033.91</v>
      </c>
      <c r="K80" s="437">
        <f>K86+K92+K98+K104+K110+K116+K122+K132+K142+K148+K154+K160+K166+K177+K189+K195+K201+K207+K213+K219+K225+K231+K237+K183+K243+K249</f>
        <v>1245.8</v>
      </c>
      <c r="L80" s="437">
        <f t="shared" ref="L80:O80" si="28">L86+L92+L98+L104+L110+L116+L122+L132+L142+L148+L154+L160+L166+L177+L189+L195+L201+L207+L213+L219+L225+L231+L237+L183+L243+L249</f>
        <v>9</v>
      </c>
      <c r="M80" s="437">
        <f t="shared" si="28"/>
        <v>1788.1100000000001</v>
      </c>
      <c r="N80" s="437">
        <f t="shared" si="28"/>
        <v>0</v>
      </c>
      <c r="O80" s="437">
        <f t="shared" si="28"/>
        <v>0</v>
      </c>
      <c r="P80" s="418"/>
      <c r="Q80" s="420"/>
      <c r="R80" s="227"/>
      <c r="S80" s="228"/>
      <c r="T80" s="435"/>
      <c r="U80" s="30"/>
      <c r="V80" s="332"/>
      <c r="W80" s="30"/>
      <c r="X80" s="30"/>
      <c r="Y80" s="30"/>
    </row>
    <row r="81" spans="1:25">
      <c r="A81" s="1249"/>
      <c r="B81" s="1252"/>
      <c r="C81" s="1257"/>
      <c r="D81" s="1258"/>
      <c r="E81" s="1259"/>
      <c r="F81" s="1278"/>
      <c r="G81" s="1268"/>
      <c r="H81" s="1268"/>
      <c r="I81" s="436" t="s">
        <v>52</v>
      </c>
      <c r="J81" s="138">
        <f>K81+M81</f>
        <v>0</v>
      </c>
      <c r="K81" s="437">
        <f>K87+K93+K99+K105+K111+K117+K123+K133+K143+K149+K155+K161+K167+K178+K184+K190+K196+K202+K208+K214+K220+K226+K232+K238+K126+K136+K244+K250</f>
        <v>0</v>
      </c>
      <c r="L81" s="437">
        <f t="shared" ref="L81:O82" si="29">L87+L93+L99+L105+L111+L117+L123+L133+L143+L149+L155+L161+L167+L178+L184+L190+L196+L202+L208+L214+L220+L226+L232+L238+L126+L136+L244+L250</f>
        <v>0</v>
      </c>
      <c r="M81" s="437">
        <f t="shared" si="29"/>
        <v>0</v>
      </c>
      <c r="N81" s="437">
        <f t="shared" si="29"/>
        <v>3147</v>
      </c>
      <c r="O81" s="437">
        <f t="shared" si="29"/>
        <v>1831</v>
      </c>
      <c r="P81" s="418"/>
      <c r="Q81" s="420"/>
      <c r="R81" s="227"/>
      <c r="S81" s="228"/>
      <c r="T81" s="435"/>
      <c r="U81" s="30"/>
      <c r="V81" s="332"/>
      <c r="W81" s="30"/>
      <c r="X81" s="30"/>
      <c r="Y81" s="30"/>
    </row>
    <row r="82" spans="1:25" ht="13.5" thickBot="1">
      <c r="A82" s="1250"/>
      <c r="B82" s="1253"/>
      <c r="C82" s="1260"/>
      <c r="D82" s="1261"/>
      <c r="E82" s="1262"/>
      <c r="F82" s="1279"/>
      <c r="G82" s="1269"/>
      <c r="H82" s="1269"/>
      <c r="I82" s="13" t="s">
        <v>12</v>
      </c>
      <c r="J82" s="155">
        <f>SUM(J77:J81)</f>
        <v>12469.11</v>
      </c>
      <c r="K82" s="238">
        <f>K88+K94+K100+K106+K112+K118+K124+K134+K144+K150+K156+K162+K168+K179+K185+K191+K197+K203+K209+K215+K221+K227+K233+K239+K127+K137+K245+K251</f>
        <v>2570.3000000000002</v>
      </c>
      <c r="L82" s="238">
        <f t="shared" si="29"/>
        <v>74.500000000000014</v>
      </c>
      <c r="M82" s="238">
        <f t="shared" si="29"/>
        <v>9898.8100000000013</v>
      </c>
      <c r="N82" s="238">
        <f t="shared" si="29"/>
        <v>7238.08</v>
      </c>
      <c r="O82" s="238">
        <f t="shared" si="29"/>
        <v>2465</v>
      </c>
      <c r="P82" s="438"/>
      <c r="Q82" s="415"/>
      <c r="R82" s="122"/>
      <c r="S82" s="229"/>
      <c r="T82" s="435"/>
      <c r="U82" s="30"/>
      <c r="V82" s="332"/>
      <c r="W82" s="30"/>
      <c r="X82" s="30"/>
      <c r="Y82" s="30"/>
    </row>
    <row r="83" spans="1:25" ht="17.45" customHeight="1">
      <c r="A83" s="1248"/>
      <c r="B83" s="1251"/>
      <c r="C83" s="1254"/>
      <c r="D83" s="1255"/>
      <c r="E83" s="1256"/>
      <c r="F83" s="1263" t="s">
        <v>87</v>
      </c>
      <c r="G83" s="1266" t="s">
        <v>40</v>
      </c>
      <c r="H83" s="1270" t="s">
        <v>195</v>
      </c>
      <c r="I83" s="92" t="s">
        <v>72</v>
      </c>
      <c r="J83" s="132">
        <f>K83+M83</f>
        <v>0</v>
      </c>
      <c r="K83" s="133">
        <v>0</v>
      </c>
      <c r="L83" s="288">
        <v>0</v>
      </c>
      <c r="M83" s="394">
        <v>0</v>
      </c>
      <c r="N83" s="172">
        <v>0</v>
      </c>
      <c r="O83" s="173">
        <v>0</v>
      </c>
      <c r="P83" s="1283" t="s">
        <v>380</v>
      </c>
      <c r="Q83" s="357" t="s">
        <v>41</v>
      </c>
      <c r="R83" s="359"/>
      <c r="S83" s="361"/>
      <c r="T83" s="435"/>
      <c r="U83" s="30"/>
      <c r="V83" s="332"/>
      <c r="W83" s="30"/>
      <c r="X83" s="30"/>
      <c r="Y83" s="30"/>
    </row>
    <row r="84" spans="1:25">
      <c r="A84" s="1249"/>
      <c r="B84" s="1252"/>
      <c r="C84" s="1257"/>
      <c r="D84" s="1258"/>
      <c r="E84" s="1259"/>
      <c r="F84" s="1264"/>
      <c r="G84" s="1267"/>
      <c r="H84" s="1271"/>
      <c r="I84" s="69" t="s">
        <v>63</v>
      </c>
      <c r="J84" s="138">
        <f>K84+M84</f>
        <v>401.1</v>
      </c>
      <c r="K84" s="139">
        <v>1.1000000000000001</v>
      </c>
      <c r="L84" s="129">
        <v>0</v>
      </c>
      <c r="M84" s="395">
        <v>400</v>
      </c>
      <c r="N84" s="174">
        <v>0</v>
      </c>
      <c r="O84" s="175">
        <v>0</v>
      </c>
      <c r="P84" s="1317"/>
      <c r="Q84" s="358"/>
      <c r="R84" s="360"/>
      <c r="S84" s="362"/>
      <c r="T84" s="435"/>
      <c r="U84" s="30"/>
      <c r="V84" s="332"/>
      <c r="W84" s="30"/>
      <c r="X84" s="30"/>
      <c r="Y84" s="30"/>
    </row>
    <row r="85" spans="1:25">
      <c r="A85" s="1249"/>
      <c r="B85" s="1252"/>
      <c r="C85" s="1257"/>
      <c r="D85" s="1258"/>
      <c r="E85" s="1259"/>
      <c r="F85" s="1264"/>
      <c r="G85" s="1268"/>
      <c r="H85" s="1272"/>
      <c r="I85" s="69" t="s">
        <v>36</v>
      </c>
      <c r="J85" s="138">
        <f>K85+M85</f>
        <v>2.6</v>
      </c>
      <c r="K85" s="139">
        <v>2.6</v>
      </c>
      <c r="L85" s="129">
        <v>2.5</v>
      </c>
      <c r="M85" s="395">
        <v>0</v>
      </c>
      <c r="N85" s="177">
        <v>0</v>
      </c>
      <c r="O85" s="175">
        <v>0</v>
      </c>
      <c r="P85" s="439"/>
      <c r="Q85" s="420"/>
      <c r="R85" s="227"/>
      <c r="S85" s="228"/>
      <c r="T85" s="435"/>
      <c r="U85" s="30"/>
      <c r="V85" s="332"/>
      <c r="W85" s="30"/>
      <c r="X85" s="30"/>
      <c r="Y85" s="30"/>
    </row>
    <row r="86" spans="1:25">
      <c r="A86" s="1249"/>
      <c r="B86" s="1252"/>
      <c r="C86" s="1257"/>
      <c r="D86" s="1258"/>
      <c r="E86" s="1259"/>
      <c r="F86" s="1264"/>
      <c r="G86" s="1268"/>
      <c r="H86" s="1268"/>
      <c r="I86" s="440" t="s">
        <v>222</v>
      </c>
      <c r="J86" s="138">
        <f t="shared" ref="J86:J87" si="30">K86+M86</f>
        <v>50.1</v>
      </c>
      <c r="K86" s="441">
        <v>0.1</v>
      </c>
      <c r="L86" s="442">
        <v>0</v>
      </c>
      <c r="M86" s="443">
        <v>50</v>
      </c>
      <c r="N86" s="178">
        <v>0</v>
      </c>
      <c r="O86" s="179">
        <v>0</v>
      </c>
      <c r="P86" s="335"/>
      <c r="Q86" s="420"/>
      <c r="R86" s="227"/>
      <c r="S86" s="228"/>
      <c r="T86" s="435"/>
      <c r="U86" s="30"/>
      <c r="V86" s="332"/>
      <c r="W86" s="30"/>
      <c r="X86" s="30"/>
      <c r="Y86" s="30"/>
    </row>
    <row r="87" spans="1:25">
      <c r="A87" s="1249"/>
      <c r="B87" s="1252"/>
      <c r="C87" s="1257"/>
      <c r="D87" s="1258"/>
      <c r="E87" s="1259"/>
      <c r="F87" s="1264"/>
      <c r="G87" s="1268"/>
      <c r="H87" s="1268"/>
      <c r="I87" s="440" t="s">
        <v>52</v>
      </c>
      <c r="J87" s="138">
        <f t="shared" si="30"/>
        <v>0</v>
      </c>
      <c r="K87" s="441">
        <v>0</v>
      </c>
      <c r="L87" s="442">
        <v>0</v>
      </c>
      <c r="M87" s="443">
        <v>0</v>
      </c>
      <c r="N87" s="178">
        <v>0</v>
      </c>
      <c r="O87" s="179">
        <v>0</v>
      </c>
      <c r="P87" s="335"/>
      <c r="Q87" s="420"/>
      <c r="R87" s="227"/>
      <c r="S87" s="228"/>
      <c r="T87" s="435"/>
      <c r="U87" s="30"/>
      <c r="V87" s="332"/>
      <c r="W87" s="30"/>
      <c r="X87" s="30"/>
      <c r="Y87" s="30"/>
    </row>
    <row r="88" spans="1:25" ht="13.5" thickBot="1">
      <c r="A88" s="1250"/>
      <c r="B88" s="1253"/>
      <c r="C88" s="1260"/>
      <c r="D88" s="1261"/>
      <c r="E88" s="1262"/>
      <c r="F88" s="1265"/>
      <c r="G88" s="1269"/>
      <c r="H88" s="1269"/>
      <c r="I88" s="13" t="s">
        <v>12</v>
      </c>
      <c r="J88" s="47">
        <f>SUM(J83:J87)</f>
        <v>453.80000000000007</v>
      </c>
      <c r="K88" s="47">
        <f t="shared" ref="K88:O88" si="31">SUM(K83:K87)</f>
        <v>3.8000000000000003</v>
      </c>
      <c r="L88" s="47">
        <f t="shared" si="31"/>
        <v>2.5</v>
      </c>
      <c r="M88" s="47">
        <f t="shared" si="31"/>
        <v>450</v>
      </c>
      <c r="N88" s="58">
        <f t="shared" si="31"/>
        <v>0</v>
      </c>
      <c r="O88" s="52">
        <f t="shared" si="31"/>
        <v>0</v>
      </c>
      <c r="P88" s="444"/>
      <c r="Q88" s="415"/>
      <c r="R88" s="122"/>
      <c r="S88" s="229"/>
      <c r="T88" s="30"/>
      <c r="U88" s="30"/>
      <c r="V88" s="30"/>
      <c r="W88" s="30"/>
      <c r="X88" s="30"/>
      <c r="Y88" s="30"/>
    </row>
    <row r="89" spans="1:25" ht="13.15" customHeight="1">
      <c r="A89" s="1248"/>
      <c r="B89" s="1251"/>
      <c r="C89" s="1254"/>
      <c r="D89" s="1255"/>
      <c r="E89" s="1256"/>
      <c r="F89" s="1263" t="s">
        <v>88</v>
      </c>
      <c r="G89" s="1266" t="s">
        <v>40</v>
      </c>
      <c r="H89" s="1270" t="s">
        <v>193</v>
      </c>
      <c r="I89" s="92" t="s">
        <v>72</v>
      </c>
      <c r="J89" s="132">
        <f>K89+M89</f>
        <v>150</v>
      </c>
      <c r="K89" s="133">
        <v>0</v>
      </c>
      <c r="L89" s="288">
        <v>0</v>
      </c>
      <c r="M89" s="394">
        <v>150</v>
      </c>
      <c r="N89" s="172">
        <v>0</v>
      </c>
      <c r="O89" s="173">
        <v>0</v>
      </c>
      <c r="P89" s="1283" t="s">
        <v>210</v>
      </c>
      <c r="Q89" s="357" t="s">
        <v>41</v>
      </c>
      <c r="R89" s="359"/>
      <c r="S89" s="361"/>
      <c r="T89" s="30"/>
      <c r="U89" s="30"/>
      <c r="V89" s="30"/>
      <c r="W89" s="30"/>
      <c r="X89" s="30"/>
      <c r="Y89" s="30"/>
    </row>
    <row r="90" spans="1:25" ht="27" customHeight="1">
      <c r="A90" s="1249"/>
      <c r="B90" s="1252"/>
      <c r="C90" s="1257"/>
      <c r="D90" s="1258"/>
      <c r="E90" s="1259"/>
      <c r="F90" s="1264"/>
      <c r="G90" s="1267"/>
      <c r="H90" s="1271"/>
      <c r="I90" s="69" t="s">
        <v>63</v>
      </c>
      <c r="J90" s="138">
        <f>K90+M90</f>
        <v>1650</v>
      </c>
      <c r="K90" s="139">
        <v>4</v>
      </c>
      <c r="L90" s="129">
        <v>0</v>
      </c>
      <c r="M90" s="395">
        <v>1646</v>
      </c>
      <c r="N90" s="174">
        <v>0</v>
      </c>
      <c r="O90" s="175">
        <v>0</v>
      </c>
      <c r="P90" s="1287"/>
      <c r="Q90" s="358"/>
      <c r="R90" s="360"/>
      <c r="S90" s="362"/>
      <c r="T90" s="30"/>
      <c r="U90" s="30"/>
      <c r="V90" s="30"/>
      <c r="W90" s="30"/>
      <c r="X90" s="30"/>
      <c r="Y90" s="30"/>
    </row>
    <row r="91" spans="1:25">
      <c r="A91" s="1249"/>
      <c r="B91" s="1252"/>
      <c r="C91" s="1257"/>
      <c r="D91" s="1258"/>
      <c r="E91" s="1259"/>
      <c r="F91" s="1264"/>
      <c r="G91" s="1268"/>
      <c r="H91" s="1272"/>
      <c r="I91" s="69" t="s">
        <v>36</v>
      </c>
      <c r="J91" s="138">
        <f>K91+M91</f>
        <v>0.4</v>
      </c>
      <c r="K91" s="139">
        <v>0.4</v>
      </c>
      <c r="L91" s="129">
        <v>0.3</v>
      </c>
      <c r="M91" s="395">
        <v>0</v>
      </c>
      <c r="N91" s="177">
        <v>0</v>
      </c>
      <c r="O91" s="175">
        <v>0</v>
      </c>
      <c r="P91" s="421"/>
      <c r="Q91" s="420"/>
      <c r="R91" s="227"/>
      <c r="S91" s="228"/>
      <c r="T91" s="30"/>
      <c r="U91" s="30"/>
      <c r="V91" s="30"/>
      <c r="W91" s="30"/>
      <c r="X91" s="30"/>
      <c r="Y91" s="30"/>
    </row>
    <row r="92" spans="1:25">
      <c r="A92" s="1249"/>
      <c r="B92" s="1252"/>
      <c r="C92" s="1257"/>
      <c r="D92" s="1258"/>
      <c r="E92" s="1259"/>
      <c r="F92" s="1264"/>
      <c r="G92" s="1268"/>
      <c r="H92" s="1268"/>
      <c r="I92" s="440" t="s">
        <v>222</v>
      </c>
      <c r="J92" s="138">
        <f t="shared" ref="J92:J93" si="32">K92+M92</f>
        <v>0.3</v>
      </c>
      <c r="K92" s="441">
        <v>0.3</v>
      </c>
      <c r="L92" s="442">
        <v>0</v>
      </c>
      <c r="M92" s="443">
        <v>0</v>
      </c>
      <c r="N92" s="178">
        <v>0</v>
      </c>
      <c r="O92" s="179">
        <v>0</v>
      </c>
      <c r="P92" s="335"/>
      <c r="Q92" s="420"/>
      <c r="R92" s="227"/>
      <c r="S92" s="228"/>
      <c r="T92" s="30"/>
      <c r="U92" s="30"/>
      <c r="V92" s="30"/>
      <c r="W92" s="30"/>
      <c r="X92" s="30"/>
      <c r="Y92" s="30"/>
    </row>
    <row r="93" spans="1:25">
      <c r="A93" s="1249"/>
      <c r="B93" s="1252"/>
      <c r="C93" s="1257"/>
      <c r="D93" s="1258"/>
      <c r="E93" s="1259"/>
      <c r="F93" s="1264"/>
      <c r="G93" s="1268"/>
      <c r="H93" s="1268"/>
      <c r="I93" s="440" t="s">
        <v>52</v>
      </c>
      <c r="J93" s="138">
        <f t="shared" si="32"/>
        <v>0</v>
      </c>
      <c r="K93" s="441">
        <v>0</v>
      </c>
      <c r="L93" s="442">
        <v>0</v>
      </c>
      <c r="M93" s="443">
        <v>0</v>
      </c>
      <c r="N93" s="178">
        <v>0</v>
      </c>
      <c r="O93" s="179">
        <v>0</v>
      </c>
      <c r="P93" s="335"/>
      <c r="Q93" s="420"/>
      <c r="R93" s="227"/>
      <c r="S93" s="228"/>
      <c r="T93" s="30"/>
      <c r="U93" s="30"/>
      <c r="V93" s="30"/>
      <c r="W93" s="30"/>
      <c r="X93" s="30"/>
      <c r="Y93" s="30"/>
    </row>
    <row r="94" spans="1:25" ht="13.5" thickBot="1">
      <c r="A94" s="1250"/>
      <c r="B94" s="1253"/>
      <c r="C94" s="1260"/>
      <c r="D94" s="1261"/>
      <c r="E94" s="1262"/>
      <c r="F94" s="1265"/>
      <c r="G94" s="1269"/>
      <c r="H94" s="1269"/>
      <c r="I94" s="13" t="s">
        <v>12</v>
      </c>
      <c r="J94" s="47">
        <f>SUM(J89:J93)</f>
        <v>1800.7</v>
      </c>
      <c r="K94" s="47">
        <f t="shared" ref="K94:O94" si="33">SUM(K89:K93)</f>
        <v>4.7</v>
      </c>
      <c r="L94" s="47">
        <f t="shared" si="33"/>
        <v>0.3</v>
      </c>
      <c r="M94" s="47">
        <f t="shared" si="33"/>
        <v>1796</v>
      </c>
      <c r="N94" s="58">
        <f t="shared" si="33"/>
        <v>0</v>
      </c>
      <c r="O94" s="52">
        <f t="shared" si="33"/>
        <v>0</v>
      </c>
      <c r="P94" s="445"/>
      <c r="Q94" s="415"/>
      <c r="R94" s="122"/>
      <c r="S94" s="229"/>
      <c r="T94" s="30"/>
      <c r="U94" s="30"/>
      <c r="V94" s="30"/>
      <c r="W94" s="30"/>
      <c r="X94" s="30"/>
      <c r="Y94" s="30"/>
    </row>
    <row r="95" spans="1:25" ht="13.15" customHeight="1">
      <c r="A95" s="1248"/>
      <c r="B95" s="1251"/>
      <c r="C95" s="1254"/>
      <c r="D95" s="1255"/>
      <c r="E95" s="1256"/>
      <c r="F95" s="1263" t="s">
        <v>89</v>
      </c>
      <c r="G95" s="1266" t="s">
        <v>40</v>
      </c>
      <c r="H95" s="1270" t="s">
        <v>195</v>
      </c>
      <c r="I95" s="92" t="s">
        <v>72</v>
      </c>
      <c r="J95" s="132">
        <f>K95+M95</f>
        <v>0</v>
      </c>
      <c r="K95" s="133">
        <v>0</v>
      </c>
      <c r="L95" s="288">
        <v>0</v>
      </c>
      <c r="M95" s="394">
        <v>0</v>
      </c>
      <c r="N95" s="172">
        <v>0</v>
      </c>
      <c r="O95" s="173">
        <v>0</v>
      </c>
      <c r="P95" s="402" t="s">
        <v>75</v>
      </c>
      <c r="Q95" s="357" t="s">
        <v>41</v>
      </c>
      <c r="R95" s="359"/>
      <c r="S95" s="361"/>
      <c r="T95" s="30"/>
      <c r="U95" s="30"/>
      <c r="V95" s="30"/>
      <c r="W95" s="30"/>
      <c r="X95" s="30"/>
      <c r="Y95" s="30"/>
    </row>
    <row r="96" spans="1:25">
      <c r="A96" s="1249"/>
      <c r="B96" s="1252"/>
      <c r="C96" s="1257"/>
      <c r="D96" s="1258"/>
      <c r="E96" s="1259"/>
      <c r="F96" s="1264"/>
      <c r="G96" s="1267"/>
      <c r="H96" s="1271"/>
      <c r="I96" s="69" t="s">
        <v>63</v>
      </c>
      <c r="J96" s="138">
        <f>K96+M96</f>
        <v>173.9</v>
      </c>
      <c r="K96" s="139">
        <v>173.9</v>
      </c>
      <c r="L96" s="129">
        <v>1.6</v>
      </c>
      <c r="M96" s="395">
        <v>0</v>
      </c>
      <c r="N96" s="174">
        <v>0</v>
      </c>
      <c r="O96" s="175">
        <v>0</v>
      </c>
      <c r="P96" s="421"/>
      <c r="Q96" s="358"/>
      <c r="R96" s="360"/>
      <c r="S96" s="362"/>
      <c r="T96" s="30"/>
      <c r="U96" s="30"/>
      <c r="V96" s="30"/>
      <c r="W96" s="30"/>
      <c r="X96" s="30"/>
      <c r="Y96" s="30"/>
    </row>
    <row r="97" spans="1:25">
      <c r="A97" s="1249"/>
      <c r="B97" s="1252"/>
      <c r="C97" s="1257"/>
      <c r="D97" s="1258"/>
      <c r="E97" s="1259"/>
      <c r="F97" s="1264"/>
      <c r="G97" s="1268"/>
      <c r="H97" s="1272"/>
      <c r="I97" s="69" t="s">
        <v>36</v>
      </c>
      <c r="J97" s="138">
        <f>K97+M97</f>
        <v>0</v>
      </c>
      <c r="K97" s="139">
        <v>0</v>
      </c>
      <c r="L97" s="129">
        <v>0</v>
      </c>
      <c r="M97" s="395">
        <v>0</v>
      </c>
      <c r="N97" s="177">
        <v>0</v>
      </c>
      <c r="O97" s="175">
        <v>0</v>
      </c>
      <c r="P97" s="421"/>
      <c r="Q97" s="420"/>
      <c r="R97" s="227"/>
      <c r="S97" s="228"/>
      <c r="T97" s="30"/>
      <c r="U97" s="30"/>
      <c r="V97" s="30"/>
      <c r="W97" s="30"/>
      <c r="X97" s="30"/>
      <c r="Y97" s="30"/>
    </row>
    <row r="98" spans="1:25">
      <c r="A98" s="1249"/>
      <c r="B98" s="1252"/>
      <c r="C98" s="1257"/>
      <c r="D98" s="1258"/>
      <c r="E98" s="1259"/>
      <c r="F98" s="1264"/>
      <c r="G98" s="1268"/>
      <c r="H98" s="1268"/>
      <c r="I98" s="440" t="s">
        <v>222</v>
      </c>
      <c r="J98" s="138">
        <f t="shared" ref="J98:J99" si="34">K98+M98</f>
        <v>3.5</v>
      </c>
      <c r="K98" s="441">
        <v>3.5</v>
      </c>
      <c r="L98" s="442">
        <v>0</v>
      </c>
      <c r="M98" s="443">
        <v>0</v>
      </c>
      <c r="N98" s="178">
        <v>0</v>
      </c>
      <c r="O98" s="179">
        <v>0</v>
      </c>
      <c r="P98" s="335"/>
      <c r="Q98" s="420"/>
      <c r="R98" s="227"/>
      <c r="S98" s="228"/>
      <c r="T98" s="30"/>
      <c r="U98" s="30"/>
      <c r="V98" s="30"/>
      <c r="W98" s="30"/>
      <c r="X98" s="30"/>
      <c r="Y98" s="30"/>
    </row>
    <row r="99" spans="1:25">
      <c r="A99" s="1249"/>
      <c r="B99" s="1252"/>
      <c r="C99" s="1257"/>
      <c r="D99" s="1258"/>
      <c r="E99" s="1259"/>
      <c r="F99" s="1264"/>
      <c r="G99" s="1268"/>
      <c r="H99" s="1268"/>
      <c r="I99" s="440" t="s">
        <v>52</v>
      </c>
      <c r="J99" s="138">
        <f t="shared" si="34"/>
        <v>0</v>
      </c>
      <c r="K99" s="441">
        <v>0</v>
      </c>
      <c r="L99" s="442">
        <v>0</v>
      </c>
      <c r="M99" s="443">
        <v>0</v>
      </c>
      <c r="N99" s="178">
        <v>0</v>
      </c>
      <c r="O99" s="179">
        <v>0</v>
      </c>
      <c r="P99" s="335"/>
      <c r="Q99" s="420"/>
      <c r="R99" s="227"/>
      <c r="S99" s="228"/>
      <c r="T99" s="30"/>
      <c r="U99" s="30"/>
      <c r="V99" s="30"/>
      <c r="W99" s="30"/>
      <c r="X99" s="30"/>
      <c r="Y99" s="30"/>
    </row>
    <row r="100" spans="1:25" ht="13.5" thickBot="1">
      <c r="A100" s="1250"/>
      <c r="B100" s="1253"/>
      <c r="C100" s="1260"/>
      <c r="D100" s="1261"/>
      <c r="E100" s="1262"/>
      <c r="F100" s="1265"/>
      <c r="G100" s="1269"/>
      <c r="H100" s="1269"/>
      <c r="I100" s="13" t="s">
        <v>12</v>
      </c>
      <c r="J100" s="47">
        <f>SUM(J95:J99)</f>
        <v>177.4</v>
      </c>
      <c r="K100" s="47">
        <f t="shared" ref="K100:O100" si="35">SUM(K95:K99)</f>
        <v>177.4</v>
      </c>
      <c r="L100" s="47">
        <f t="shared" si="35"/>
        <v>1.6</v>
      </c>
      <c r="M100" s="47">
        <f t="shared" si="35"/>
        <v>0</v>
      </c>
      <c r="N100" s="58">
        <f t="shared" si="35"/>
        <v>0</v>
      </c>
      <c r="O100" s="52">
        <f t="shared" si="35"/>
        <v>0</v>
      </c>
      <c r="P100" s="422"/>
      <c r="Q100" s="415"/>
      <c r="R100" s="122"/>
      <c r="S100" s="229"/>
      <c r="T100" s="30"/>
      <c r="U100" s="30"/>
      <c r="V100" s="30"/>
      <c r="W100" s="30"/>
      <c r="X100" s="30"/>
      <c r="Y100" s="30"/>
    </row>
    <row r="101" spans="1:25" ht="13.15" customHeight="1">
      <c r="A101" s="1248"/>
      <c r="B101" s="1251"/>
      <c r="C101" s="1254"/>
      <c r="D101" s="1255"/>
      <c r="E101" s="1256"/>
      <c r="F101" s="1263" t="s">
        <v>90</v>
      </c>
      <c r="G101" s="1266" t="s">
        <v>40</v>
      </c>
      <c r="H101" s="1270" t="s">
        <v>195</v>
      </c>
      <c r="I101" s="92" t="s">
        <v>72</v>
      </c>
      <c r="J101" s="132">
        <f>K101+M101</f>
        <v>0</v>
      </c>
      <c r="K101" s="133">
        <v>0</v>
      </c>
      <c r="L101" s="288">
        <v>0</v>
      </c>
      <c r="M101" s="394">
        <v>0</v>
      </c>
      <c r="N101" s="172">
        <v>0</v>
      </c>
      <c r="O101" s="173">
        <v>0</v>
      </c>
      <c r="P101" s="402" t="s">
        <v>75</v>
      </c>
      <c r="Q101" s="357" t="s">
        <v>41</v>
      </c>
      <c r="R101" s="359"/>
      <c r="S101" s="361"/>
      <c r="T101" s="30"/>
      <c r="U101" s="30"/>
      <c r="V101" s="30"/>
      <c r="W101" s="30"/>
      <c r="X101" s="30"/>
      <c r="Y101" s="30"/>
    </row>
    <row r="102" spans="1:25">
      <c r="A102" s="1249"/>
      <c r="B102" s="1252"/>
      <c r="C102" s="1257"/>
      <c r="D102" s="1258"/>
      <c r="E102" s="1259"/>
      <c r="F102" s="1264"/>
      <c r="G102" s="1267"/>
      <c r="H102" s="1271"/>
      <c r="I102" s="69" t="s">
        <v>63</v>
      </c>
      <c r="J102" s="138">
        <f>K102+M102</f>
        <v>123.4</v>
      </c>
      <c r="K102" s="139">
        <v>123.4</v>
      </c>
      <c r="L102" s="129">
        <v>1.1000000000000001</v>
      </c>
      <c r="M102" s="395">
        <v>0</v>
      </c>
      <c r="N102" s="174">
        <v>0</v>
      </c>
      <c r="O102" s="175">
        <v>0</v>
      </c>
      <c r="P102" s="421"/>
      <c r="Q102" s="358"/>
      <c r="R102" s="360"/>
      <c r="S102" s="362"/>
      <c r="T102" s="30"/>
      <c r="U102" s="30"/>
      <c r="V102" s="30"/>
      <c r="W102" s="30"/>
      <c r="X102" s="30"/>
      <c r="Y102" s="30"/>
    </row>
    <row r="103" spans="1:25">
      <c r="A103" s="1249"/>
      <c r="B103" s="1252"/>
      <c r="C103" s="1257"/>
      <c r="D103" s="1258"/>
      <c r="E103" s="1259"/>
      <c r="F103" s="1264"/>
      <c r="G103" s="1268"/>
      <c r="H103" s="1272"/>
      <c r="I103" s="69" t="s">
        <v>36</v>
      </c>
      <c r="J103" s="138">
        <f>K103+M103</f>
        <v>0</v>
      </c>
      <c r="K103" s="139">
        <v>0</v>
      </c>
      <c r="L103" s="129">
        <v>0</v>
      </c>
      <c r="M103" s="395">
        <v>0</v>
      </c>
      <c r="N103" s="177">
        <v>0</v>
      </c>
      <c r="O103" s="175">
        <v>0</v>
      </c>
      <c r="P103" s="421"/>
      <c r="Q103" s="420"/>
      <c r="R103" s="227"/>
      <c r="S103" s="228"/>
      <c r="T103" s="30"/>
      <c r="U103" s="30"/>
      <c r="V103" s="30"/>
      <c r="W103" s="30"/>
      <c r="X103" s="30"/>
      <c r="Y103" s="30"/>
    </row>
    <row r="104" spans="1:25">
      <c r="A104" s="1249"/>
      <c r="B104" s="1252"/>
      <c r="C104" s="1257"/>
      <c r="D104" s="1258"/>
      <c r="E104" s="1259"/>
      <c r="F104" s="1264"/>
      <c r="G104" s="1268"/>
      <c r="H104" s="1268"/>
      <c r="I104" s="440" t="s">
        <v>222</v>
      </c>
      <c r="J104" s="138">
        <f t="shared" ref="J104:J105" si="36">K104+M104</f>
        <v>0</v>
      </c>
      <c r="K104" s="441">
        <v>0</v>
      </c>
      <c r="L104" s="442">
        <v>0</v>
      </c>
      <c r="M104" s="443">
        <v>0</v>
      </c>
      <c r="N104" s="178">
        <v>0</v>
      </c>
      <c r="O104" s="179">
        <v>0</v>
      </c>
      <c r="P104" s="335"/>
      <c r="Q104" s="420"/>
      <c r="R104" s="227"/>
      <c r="S104" s="228"/>
      <c r="T104" s="30"/>
      <c r="U104" s="30"/>
      <c r="V104" s="30"/>
      <c r="W104" s="30"/>
      <c r="X104" s="30"/>
      <c r="Y104" s="30"/>
    </row>
    <row r="105" spans="1:25">
      <c r="A105" s="1249"/>
      <c r="B105" s="1252"/>
      <c r="C105" s="1257"/>
      <c r="D105" s="1258"/>
      <c r="E105" s="1259"/>
      <c r="F105" s="1264"/>
      <c r="G105" s="1268"/>
      <c r="H105" s="1268"/>
      <c r="I105" s="440" t="s">
        <v>52</v>
      </c>
      <c r="J105" s="138">
        <f t="shared" si="36"/>
        <v>0</v>
      </c>
      <c r="K105" s="441">
        <v>0</v>
      </c>
      <c r="L105" s="442">
        <v>0</v>
      </c>
      <c r="M105" s="443">
        <v>0</v>
      </c>
      <c r="N105" s="178">
        <v>0</v>
      </c>
      <c r="O105" s="179">
        <v>0</v>
      </c>
      <c r="P105" s="335"/>
      <c r="Q105" s="420"/>
      <c r="R105" s="227"/>
      <c r="S105" s="228"/>
      <c r="T105" s="30"/>
      <c r="U105" s="30"/>
      <c r="V105" s="30"/>
      <c r="W105" s="30"/>
      <c r="X105" s="30"/>
      <c r="Y105" s="30"/>
    </row>
    <row r="106" spans="1:25" ht="13.5" thickBot="1">
      <c r="A106" s="1250"/>
      <c r="B106" s="1253"/>
      <c r="C106" s="1260"/>
      <c r="D106" s="1261"/>
      <c r="E106" s="1262"/>
      <c r="F106" s="1265"/>
      <c r="G106" s="1269"/>
      <c r="H106" s="1269"/>
      <c r="I106" s="13" t="s">
        <v>12</v>
      </c>
      <c r="J106" s="47">
        <f>SUM(J101:J105)</f>
        <v>123.4</v>
      </c>
      <c r="K106" s="47">
        <f t="shared" ref="K106:O106" si="37">SUM(K101:K105)</f>
        <v>123.4</v>
      </c>
      <c r="L106" s="47">
        <f t="shared" si="37"/>
        <v>1.1000000000000001</v>
      </c>
      <c r="M106" s="47">
        <f t="shared" si="37"/>
        <v>0</v>
      </c>
      <c r="N106" s="58">
        <f t="shared" si="37"/>
        <v>0</v>
      </c>
      <c r="O106" s="52">
        <f t="shared" si="37"/>
        <v>0</v>
      </c>
      <c r="P106" s="422"/>
      <c r="Q106" s="415"/>
      <c r="R106" s="122"/>
      <c r="S106" s="229"/>
      <c r="T106" s="30"/>
      <c r="U106" s="30"/>
      <c r="V106" s="30"/>
      <c r="W106" s="30"/>
      <c r="X106" s="30"/>
      <c r="Y106" s="30"/>
    </row>
    <row r="107" spans="1:25" ht="19.899999999999999" customHeight="1">
      <c r="A107" s="1318"/>
      <c r="B107" s="1251"/>
      <c r="C107" s="1254"/>
      <c r="D107" s="1255"/>
      <c r="E107" s="1256"/>
      <c r="F107" s="1263" t="s">
        <v>196</v>
      </c>
      <c r="G107" s="1266" t="s">
        <v>40</v>
      </c>
      <c r="H107" s="1270" t="s">
        <v>197</v>
      </c>
      <c r="I107" s="92" t="s">
        <v>72</v>
      </c>
      <c r="J107" s="132">
        <f>K107+M107</f>
        <v>658.8</v>
      </c>
      <c r="K107" s="133">
        <v>0</v>
      </c>
      <c r="L107" s="280">
        <v>0</v>
      </c>
      <c r="M107" s="394">
        <v>658.8</v>
      </c>
      <c r="N107" s="172">
        <v>0</v>
      </c>
      <c r="O107" s="173">
        <v>0</v>
      </c>
      <c r="P107" s="1283" t="s">
        <v>381</v>
      </c>
      <c r="Q107" s="357" t="s">
        <v>41</v>
      </c>
      <c r="R107" s="359"/>
      <c r="S107" s="361"/>
      <c r="T107" s="30"/>
      <c r="U107" s="30"/>
      <c r="V107" s="30"/>
      <c r="W107" s="30"/>
      <c r="X107" s="30"/>
      <c r="Y107" s="30"/>
    </row>
    <row r="108" spans="1:25">
      <c r="A108" s="1319"/>
      <c r="B108" s="1252"/>
      <c r="C108" s="1257"/>
      <c r="D108" s="1258"/>
      <c r="E108" s="1259"/>
      <c r="F108" s="1264"/>
      <c r="G108" s="1267"/>
      <c r="H108" s="1271"/>
      <c r="I108" s="69" t="s">
        <v>63</v>
      </c>
      <c r="J108" s="138">
        <f>K108+M108</f>
        <v>859.2</v>
      </c>
      <c r="K108" s="139">
        <v>2.1</v>
      </c>
      <c r="L108" s="129">
        <v>2</v>
      </c>
      <c r="M108" s="395">
        <v>857.1</v>
      </c>
      <c r="N108" s="174">
        <v>0</v>
      </c>
      <c r="O108" s="175">
        <v>0</v>
      </c>
      <c r="P108" s="1284"/>
      <c r="Q108" s="358"/>
      <c r="R108" s="360"/>
      <c r="S108" s="362"/>
      <c r="T108" s="30"/>
      <c r="U108" s="30"/>
      <c r="V108" s="30"/>
      <c r="W108" s="30"/>
      <c r="X108" s="30"/>
      <c r="Y108" s="30"/>
    </row>
    <row r="109" spans="1:25">
      <c r="A109" s="1319"/>
      <c r="B109" s="1252"/>
      <c r="C109" s="1257"/>
      <c r="D109" s="1258"/>
      <c r="E109" s="1259"/>
      <c r="F109" s="1264"/>
      <c r="G109" s="1268"/>
      <c r="H109" s="1272"/>
      <c r="I109" s="69" t="s">
        <v>36</v>
      </c>
      <c r="J109" s="138">
        <f>K109+M109</f>
        <v>2.1</v>
      </c>
      <c r="K109" s="139">
        <v>2.1</v>
      </c>
      <c r="L109" s="129">
        <v>2</v>
      </c>
      <c r="M109" s="395">
        <v>0</v>
      </c>
      <c r="N109" s="177">
        <v>0</v>
      </c>
      <c r="O109" s="175">
        <v>0</v>
      </c>
      <c r="P109" s="446"/>
      <c r="Q109" s="420"/>
      <c r="R109" s="227"/>
      <c r="S109" s="228"/>
      <c r="T109" s="30"/>
      <c r="U109" s="30"/>
      <c r="V109" s="30"/>
      <c r="W109" s="30"/>
      <c r="X109" s="30"/>
      <c r="Y109" s="30"/>
    </row>
    <row r="110" spans="1:25">
      <c r="A110" s="1319"/>
      <c r="B110" s="1252"/>
      <c r="C110" s="1257"/>
      <c r="D110" s="1258"/>
      <c r="E110" s="1259"/>
      <c r="F110" s="1264"/>
      <c r="G110" s="1268"/>
      <c r="H110" s="1268"/>
      <c r="I110" s="440" t="s">
        <v>222</v>
      </c>
      <c r="J110" s="138">
        <f t="shared" ref="J110:J111" si="38">K110+M110</f>
        <v>0</v>
      </c>
      <c r="K110" s="441">
        <v>0</v>
      </c>
      <c r="L110" s="442">
        <v>0</v>
      </c>
      <c r="M110" s="443">
        <v>0</v>
      </c>
      <c r="N110" s="178">
        <v>0</v>
      </c>
      <c r="O110" s="179">
        <v>0</v>
      </c>
      <c r="P110" s="398"/>
      <c r="Q110" s="420"/>
      <c r="R110" s="227"/>
      <c r="S110" s="228"/>
      <c r="T110" s="30"/>
      <c r="U110" s="30"/>
      <c r="V110" s="30"/>
      <c r="W110" s="30"/>
      <c r="X110" s="30"/>
      <c r="Y110" s="30"/>
    </row>
    <row r="111" spans="1:25">
      <c r="A111" s="1319"/>
      <c r="B111" s="1252"/>
      <c r="C111" s="1257"/>
      <c r="D111" s="1258"/>
      <c r="E111" s="1259"/>
      <c r="F111" s="1264"/>
      <c r="G111" s="1268"/>
      <c r="H111" s="1268"/>
      <c r="I111" s="440" t="s">
        <v>52</v>
      </c>
      <c r="J111" s="138">
        <f t="shared" si="38"/>
        <v>0</v>
      </c>
      <c r="K111" s="441">
        <v>0</v>
      </c>
      <c r="L111" s="442">
        <v>0</v>
      </c>
      <c r="M111" s="443">
        <v>0</v>
      </c>
      <c r="N111" s="178">
        <v>0</v>
      </c>
      <c r="O111" s="179">
        <v>0</v>
      </c>
      <c r="P111" s="398"/>
      <c r="Q111" s="420"/>
      <c r="R111" s="227"/>
      <c r="S111" s="228"/>
      <c r="T111" s="30"/>
      <c r="U111" s="30"/>
      <c r="V111" s="30"/>
      <c r="W111" s="30"/>
      <c r="X111" s="30"/>
      <c r="Y111" s="30"/>
    </row>
    <row r="112" spans="1:25" ht="13.5" thickBot="1">
      <c r="A112" s="1320"/>
      <c r="B112" s="1253"/>
      <c r="C112" s="1260"/>
      <c r="D112" s="1261"/>
      <c r="E112" s="1262"/>
      <c r="F112" s="1265"/>
      <c r="G112" s="1269"/>
      <c r="H112" s="1269"/>
      <c r="I112" s="13" t="s">
        <v>12</v>
      </c>
      <c r="J112" s="47">
        <f>SUM(J107:J111)</f>
        <v>1520.1</v>
      </c>
      <c r="K112" s="47">
        <f t="shared" ref="K112:O112" si="39">SUM(K107:K111)</f>
        <v>4.2</v>
      </c>
      <c r="L112" s="47">
        <f t="shared" si="39"/>
        <v>4</v>
      </c>
      <c r="M112" s="47">
        <f t="shared" si="39"/>
        <v>1515.9</v>
      </c>
      <c r="N112" s="58">
        <f t="shared" si="39"/>
        <v>0</v>
      </c>
      <c r="O112" s="52">
        <f t="shared" si="39"/>
        <v>0</v>
      </c>
      <c r="P112" s="43"/>
      <c r="Q112" s="415"/>
      <c r="R112" s="122"/>
      <c r="S112" s="229"/>
      <c r="T112" s="30"/>
      <c r="U112" s="30"/>
      <c r="V112" s="30"/>
      <c r="W112" s="30"/>
      <c r="X112" s="30"/>
      <c r="Y112" s="30"/>
    </row>
    <row r="113" spans="1:25" ht="13.15" customHeight="1">
      <c r="A113" s="1248"/>
      <c r="B113" s="1251"/>
      <c r="C113" s="1254"/>
      <c r="D113" s="1255"/>
      <c r="E113" s="1256"/>
      <c r="F113" s="1263" t="s">
        <v>91</v>
      </c>
      <c r="G113" s="1266" t="s">
        <v>40</v>
      </c>
      <c r="H113" s="1270" t="s">
        <v>197</v>
      </c>
      <c r="I113" s="92" t="s">
        <v>72</v>
      </c>
      <c r="J113" s="132">
        <f>K113+M113</f>
        <v>0</v>
      </c>
      <c r="K113" s="133">
        <v>0</v>
      </c>
      <c r="L113" s="288">
        <v>0</v>
      </c>
      <c r="M113" s="394">
        <v>0</v>
      </c>
      <c r="N113" s="172">
        <v>0</v>
      </c>
      <c r="O113" s="173">
        <v>0</v>
      </c>
      <c r="P113" s="402" t="s">
        <v>75</v>
      </c>
      <c r="Q113" s="357" t="s">
        <v>41</v>
      </c>
      <c r="R113" s="447"/>
      <c r="S113" s="361"/>
      <c r="T113" s="30"/>
      <c r="U113" s="30"/>
      <c r="V113" s="30"/>
      <c r="W113" s="30"/>
      <c r="X113" s="30"/>
      <c r="Y113" s="30"/>
    </row>
    <row r="114" spans="1:25">
      <c r="A114" s="1249"/>
      <c r="B114" s="1252"/>
      <c r="C114" s="1257"/>
      <c r="D114" s="1258"/>
      <c r="E114" s="1259"/>
      <c r="F114" s="1264"/>
      <c r="G114" s="1267"/>
      <c r="H114" s="1271"/>
      <c r="I114" s="69" t="s">
        <v>63</v>
      </c>
      <c r="J114" s="138">
        <f>K114+M114</f>
        <v>200</v>
      </c>
      <c r="K114" s="139">
        <v>0</v>
      </c>
      <c r="L114" s="129">
        <v>0</v>
      </c>
      <c r="M114" s="395">
        <v>200</v>
      </c>
      <c r="N114" s="174">
        <v>0</v>
      </c>
      <c r="O114" s="175">
        <v>0</v>
      </c>
      <c r="P114" s="421"/>
      <c r="Q114" s="358"/>
      <c r="R114" s="448"/>
      <c r="S114" s="362"/>
      <c r="T114" s="30"/>
      <c r="U114" s="30"/>
      <c r="V114" s="30"/>
      <c r="W114" s="30"/>
      <c r="X114" s="30"/>
      <c r="Y114" s="30"/>
    </row>
    <row r="115" spans="1:25">
      <c r="A115" s="1249"/>
      <c r="B115" s="1252"/>
      <c r="C115" s="1257"/>
      <c r="D115" s="1258"/>
      <c r="E115" s="1259"/>
      <c r="F115" s="1264"/>
      <c r="G115" s="1268"/>
      <c r="H115" s="1272"/>
      <c r="I115" s="69" t="s">
        <v>36</v>
      </c>
      <c r="J115" s="138">
        <f>K115+M115</f>
        <v>0</v>
      </c>
      <c r="K115" s="139">
        <v>0</v>
      </c>
      <c r="L115" s="129">
        <v>0</v>
      </c>
      <c r="M115" s="395">
        <v>0</v>
      </c>
      <c r="N115" s="177">
        <v>0</v>
      </c>
      <c r="O115" s="175">
        <v>0</v>
      </c>
      <c r="P115" s="397"/>
      <c r="Q115" s="420"/>
      <c r="R115" s="449"/>
      <c r="S115" s="228"/>
      <c r="T115" s="30"/>
      <c r="U115" s="30"/>
      <c r="V115" s="30"/>
      <c r="W115" s="30"/>
      <c r="X115" s="30"/>
      <c r="Y115" s="30"/>
    </row>
    <row r="116" spans="1:25">
      <c r="A116" s="1249"/>
      <c r="B116" s="1252"/>
      <c r="C116" s="1257"/>
      <c r="D116" s="1258"/>
      <c r="E116" s="1259"/>
      <c r="F116" s="1264"/>
      <c r="G116" s="1268"/>
      <c r="H116" s="1268"/>
      <c r="I116" s="440" t="s">
        <v>222</v>
      </c>
      <c r="J116" s="138">
        <f t="shared" ref="J116:J117" si="40">K116+M116</f>
        <v>412.4</v>
      </c>
      <c r="K116" s="441">
        <v>0</v>
      </c>
      <c r="L116" s="442">
        <v>0</v>
      </c>
      <c r="M116" s="443">
        <v>412.4</v>
      </c>
      <c r="N116" s="178">
        <v>0</v>
      </c>
      <c r="O116" s="179">
        <v>0</v>
      </c>
      <c r="P116" s="398"/>
      <c r="Q116" s="420"/>
      <c r="R116" s="449"/>
      <c r="S116" s="228"/>
      <c r="T116" s="30"/>
      <c r="U116" s="30"/>
      <c r="V116" s="30"/>
      <c r="W116" s="30"/>
      <c r="X116" s="30"/>
      <c r="Y116" s="30"/>
    </row>
    <row r="117" spans="1:25">
      <c r="A117" s="1249"/>
      <c r="B117" s="1252"/>
      <c r="C117" s="1257"/>
      <c r="D117" s="1258"/>
      <c r="E117" s="1259"/>
      <c r="F117" s="1264"/>
      <c r="G117" s="1268"/>
      <c r="H117" s="1268"/>
      <c r="I117" s="440" t="s">
        <v>52</v>
      </c>
      <c r="J117" s="138">
        <f t="shared" si="40"/>
        <v>0</v>
      </c>
      <c r="K117" s="441">
        <v>0</v>
      </c>
      <c r="L117" s="442">
        <v>0</v>
      </c>
      <c r="M117" s="443">
        <v>0</v>
      </c>
      <c r="N117" s="178">
        <v>0</v>
      </c>
      <c r="O117" s="179">
        <v>0</v>
      </c>
      <c r="P117" s="398"/>
      <c r="Q117" s="420"/>
      <c r="R117" s="449"/>
      <c r="S117" s="228"/>
      <c r="T117" s="30"/>
      <c r="U117" s="30"/>
      <c r="V117" s="30"/>
      <c r="W117" s="30"/>
      <c r="X117" s="30"/>
      <c r="Y117" s="30"/>
    </row>
    <row r="118" spans="1:25" ht="13.5" thickBot="1">
      <c r="A118" s="1250"/>
      <c r="B118" s="1253"/>
      <c r="C118" s="1260"/>
      <c r="D118" s="1261"/>
      <c r="E118" s="1262"/>
      <c r="F118" s="1265"/>
      <c r="G118" s="1269"/>
      <c r="H118" s="1269"/>
      <c r="I118" s="13" t="s">
        <v>12</v>
      </c>
      <c r="J118" s="47">
        <f>SUM(J113:J117)</f>
        <v>612.4</v>
      </c>
      <c r="K118" s="47">
        <f t="shared" ref="K118:O118" si="41">SUM(K113:K117)</f>
        <v>0</v>
      </c>
      <c r="L118" s="47">
        <f t="shared" si="41"/>
        <v>0</v>
      </c>
      <c r="M118" s="47">
        <f t="shared" si="41"/>
        <v>612.4</v>
      </c>
      <c r="N118" s="58">
        <f t="shared" si="41"/>
        <v>0</v>
      </c>
      <c r="O118" s="52">
        <f t="shared" si="41"/>
        <v>0</v>
      </c>
      <c r="P118" s="43"/>
      <c r="Q118" s="415"/>
      <c r="R118" s="450"/>
      <c r="S118" s="229"/>
      <c r="T118" s="30"/>
      <c r="U118" s="30"/>
      <c r="V118" s="30"/>
      <c r="W118" s="30"/>
      <c r="X118" s="30"/>
      <c r="Y118" s="30"/>
    </row>
    <row r="119" spans="1:25" ht="13.15" customHeight="1">
      <c r="A119" s="1321"/>
      <c r="B119" s="1324"/>
      <c r="C119" s="1255"/>
      <c r="D119" s="1255"/>
      <c r="E119" s="1256"/>
      <c r="F119" s="1263" t="s">
        <v>92</v>
      </c>
      <c r="G119" s="1266" t="s">
        <v>40</v>
      </c>
      <c r="H119" s="1270" t="s">
        <v>193</v>
      </c>
      <c r="I119" s="92" t="s">
        <v>72</v>
      </c>
      <c r="J119" s="132">
        <f>K119+M119</f>
        <v>0</v>
      </c>
      <c r="K119" s="133">
        <v>0</v>
      </c>
      <c r="L119" s="288">
        <v>0</v>
      </c>
      <c r="M119" s="394">
        <v>0</v>
      </c>
      <c r="N119" s="172">
        <v>0</v>
      </c>
      <c r="O119" s="173">
        <v>0</v>
      </c>
      <c r="P119" s="446" t="s">
        <v>75</v>
      </c>
      <c r="Q119" s="358"/>
      <c r="R119" s="360" t="s">
        <v>41</v>
      </c>
      <c r="S119" s="361"/>
      <c r="T119" s="30"/>
      <c r="U119" s="30"/>
      <c r="V119" s="30"/>
      <c r="W119" s="30"/>
      <c r="X119" s="30"/>
      <c r="Y119" s="30"/>
    </row>
    <row r="120" spans="1:25">
      <c r="A120" s="1322"/>
      <c r="B120" s="1325"/>
      <c r="C120" s="1258"/>
      <c r="D120" s="1258"/>
      <c r="E120" s="1259"/>
      <c r="F120" s="1264"/>
      <c r="G120" s="1267"/>
      <c r="H120" s="1271"/>
      <c r="I120" s="69" t="s">
        <v>63</v>
      </c>
      <c r="J120" s="138">
        <f>K120+M120</f>
        <v>0</v>
      </c>
      <c r="K120" s="139">
        <v>0</v>
      </c>
      <c r="L120" s="129">
        <v>0</v>
      </c>
      <c r="M120" s="395">
        <v>0</v>
      </c>
      <c r="N120" s="174">
        <v>0</v>
      </c>
      <c r="O120" s="175">
        <v>0</v>
      </c>
      <c r="P120" s="397"/>
      <c r="Q120" s="358"/>
      <c r="R120" s="360"/>
      <c r="S120" s="362"/>
      <c r="T120" s="30"/>
      <c r="U120" s="30"/>
      <c r="V120" s="30"/>
      <c r="W120" s="30"/>
      <c r="X120" s="30"/>
      <c r="Y120" s="30"/>
    </row>
    <row r="121" spans="1:25">
      <c r="A121" s="1322"/>
      <c r="B121" s="1325"/>
      <c r="C121" s="1258"/>
      <c r="D121" s="1258"/>
      <c r="E121" s="1259"/>
      <c r="F121" s="1264"/>
      <c r="G121" s="1268"/>
      <c r="H121" s="1272"/>
      <c r="I121" s="69" t="s">
        <v>36</v>
      </c>
      <c r="J121" s="138">
        <f>K121+M121</f>
        <v>0</v>
      </c>
      <c r="K121" s="451">
        <v>0</v>
      </c>
      <c r="L121" s="129">
        <v>0</v>
      </c>
      <c r="M121" s="395">
        <v>0</v>
      </c>
      <c r="N121" s="177">
        <v>0</v>
      </c>
      <c r="O121" s="175">
        <v>0</v>
      </c>
      <c r="P121" s="446"/>
      <c r="Q121" s="420"/>
      <c r="R121" s="227"/>
      <c r="S121" s="228"/>
      <c r="T121" s="30"/>
      <c r="U121" s="30"/>
      <c r="V121" s="30"/>
      <c r="W121" s="30"/>
      <c r="X121" s="30"/>
      <c r="Y121" s="30"/>
    </row>
    <row r="122" spans="1:25">
      <c r="A122" s="1322"/>
      <c r="B122" s="1325"/>
      <c r="C122" s="1258"/>
      <c r="D122" s="1258"/>
      <c r="E122" s="1259"/>
      <c r="F122" s="1264"/>
      <c r="G122" s="1268"/>
      <c r="H122" s="1268"/>
      <c r="I122" s="440" t="s">
        <v>222</v>
      </c>
      <c r="J122" s="138">
        <f t="shared" ref="J122:J123" si="42">K122+M122</f>
        <v>0</v>
      </c>
      <c r="K122" s="452">
        <v>0</v>
      </c>
      <c r="L122" s="442">
        <v>0</v>
      </c>
      <c r="M122" s="443">
        <v>0</v>
      </c>
      <c r="N122" s="178">
        <v>0</v>
      </c>
      <c r="O122" s="179">
        <v>0</v>
      </c>
      <c r="P122" s="335"/>
      <c r="Q122" s="420"/>
      <c r="R122" s="227"/>
      <c r="S122" s="228"/>
      <c r="T122" s="30"/>
      <c r="U122" s="30"/>
      <c r="V122" s="30"/>
      <c r="W122" s="30"/>
      <c r="X122" s="30"/>
      <c r="Y122" s="30"/>
    </row>
    <row r="123" spans="1:25">
      <c r="A123" s="1322"/>
      <c r="B123" s="1325"/>
      <c r="C123" s="1258"/>
      <c r="D123" s="1258"/>
      <c r="E123" s="1259"/>
      <c r="F123" s="1264"/>
      <c r="G123" s="1268"/>
      <c r="H123" s="1268"/>
      <c r="I123" s="440" t="s">
        <v>52</v>
      </c>
      <c r="J123" s="138">
        <f t="shared" si="42"/>
        <v>0</v>
      </c>
      <c r="K123" s="452">
        <v>0</v>
      </c>
      <c r="L123" s="442">
        <v>0</v>
      </c>
      <c r="M123" s="443">
        <v>0</v>
      </c>
      <c r="N123" s="178">
        <v>0</v>
      </c>
      <c r="O123" s="179">
        <v>0</v>
      </c>
      <c r="P123" s="346"/>
      <c r="Q123" s="420"/>
      <c r="R123" s="227"/>
      <c r="S123" s="228"/>
      <c r="T123" s="30"/>
      <c r="U123" s="30"/>
      <c r="V123" s="30"/>
      <c r="W123" s="30"/>
      <c r="X123" s="30"/>
      <c r="Y123" s="30"/>
    </row>
    <row r="124" spans="1:25" ht="13.5" thickBot="1">
      <c r="A124" s="1323"/>
      <c r="B124" s="1326"/>
      <c r="C124" s="1261"/>
      <c r="D124" s="1261"/>
      <c r="E124" s="1262"/>
      <c r="F124" s="1265"/>
      <c r="G124" s="1269"/>
      <c r="H124" s="1269"/>
      <c r="I124" s="13" t="s">
        <v>12</v>
      </c>
      <c r="J124" s="47">
        <f>SUM(J119:J123)</f>
        <v>0</v>
      </c>
      <c r="K124" s="48">
        <f>SUM(K119:K121)</f>
        <v>0</v>
      </c>
      <c r="L124" s="49">
        <f>SUM(L119:L121)</f>
        <v>0</v>
      </c>
      <c r="M124" s="50">
        <f>SUM(M119:M121)</f>
        <v>0</v>
      </c>
      <c r="N124" s="51">
        <f>SUM(N119:N123)</f>
        <v>0</v>
      </c>
      <c r="O124" s="52">
        <f>SUM(O119:O123)</f>
        <v>0</v>
      </c>
      <c r="P124" s="346"/>
      <c r="Q124" s="415"/>
      <c r="R124" s="122"/>
      <c r="S124" s="229"/>
      <c r="T124" s="30"/>
      <c r="U124" s="30"/>
      <c r="V124" s="30"/>
      <c r="W124" s="30"/>
      <c r="X124" s="30"/>
      <c r="Y124" s="30"/>
    </row>
    <row r="125" spans="1:25" ht="13.15" customHeight="1">
      <c r="A125" s="1321"/>
      <c r="B125" s="1324"/>
      <c r="C125" s="1255"/>
      <c r="D125" s="1255"/>
      <c r="E125" s="1256"/>
      <c r="F125" s="1263" t="s">
        <v>93</v>
      </c>
      <c r="G125" s="1266" t="s">
        <v>40</v>
      </c>
      <c r="H125" s="1291" t="s">
        <v>354</v>
      </c>
      <c r="I125" s="92" t="s">
        <v>36</v>
      </c>
      <c r="J125" s="132">
        <f>K125+M125</f>
        <v>0</v>
      </c>
      <c r="K125" s="133">
        <v>0</v>
      </c>
      <c r="L125" s="413">
        <v>0</v>
      </c>
      <c r="M125" s="394">
        <v>0</v>
      </c>
      <c r="N125" s="53">
        <v>0</v>
      </c>
      <c r="O125" s="328">
        <v>0</v>
      </c>
      <c r="P125" s="453" t="s">
        <v>75</v>
      </c>
      <c r="Q125" s="357"/>
      <c r="R125" s="359"/>
      <c r="S125" s="361"/>
      <c r="T125" s="30"/>
      <c r="U125" s="30"/>
      <c r="V125" s="30"/>
      <c r="W125" s="30"/>
      <c r="X125" s="30"/>
      <c r="Y125" s="30"/>
    </row>
    <row r="126" spans="1:25">
      <c r="A126" s="1322"/>
      <c r="B126" s="1325"/>
      <c r="C126" s="1258"/>
      <c r="D126" s="1258"/>
      <c r="E126" s="1259"/>
      <c r="F126" s="1264"/>
      <c r="G126" s="1267"/>
      <c r="H126" s="1292"/>
      <c r="I126" s="69" t="s">
        <v>52</v>
      </c>
      <c r="J126" s="138">
        <f>K126+M126</f>
        <v>0</v>
      </c>
      <c r="K126" s="139">
        <v>0</v>
      </c>
      <c r="L126" s="454">
        <v>0</v>
      </c>
      <c r="M126" s="395">
        <v>0</v>
      </c>
      <c r="N126" s="54">
        <v>0</v>
      </c>
      <c r="O126" s="141">
        <v>0</v>
      </c>
      <c r="P126" s="455"/>
      <c r="Q126" s="358"/>
      <c r="R126" s="360"/>
      <c r="S126" s="362"/>
      <c r="T126" s="30"/>
      <c r="U126" s="30"/>
      <c r="V126" s="30"/>
      <c r="W126" s="30"/>
      <c r="X126" s="30"/>
      <c r="Y126" s="30"/>
    </row>
    <row r="127" spans="1:25">
      <c r="A127" s="1322"/>
      <c r="B127" s="1325"/>
      <c r="C127" s="1258"/>
      <c r="D127" s="1258"/>
      <c r="E127" s="1259"/>
      <c r="F127" s="1264"/>
      <c r="G127" s="1268"/>
      <c r="H127" s="1293"/>
      <c r="I127" s="27"/>
      <c r="J127" s="456"/>
      <c r="K127" s="457"/>
      <c r="L127" s="458"/>
      <c r="M127" s="459"/>
      <c r="N127" s="460"/>
      <c r="O127" s="461"/>
      <c r="P127" s="455"/>
      <c r="Q127" s="420"/>
      <c r="R127" s="227"/>
      <c r="S127" s="228"/>
      <c r="T127" s="30"/>
      <c r="U127" s="30"/>
      <c r="V127" s="30"/>
      <c r="W127" s="30"/>
      <c r="X127" s="30"/>
      <c r="Y127" s="30"/>
    </row>
    <row r="128" spans="1:25" ht="13.5" thickBot="1">
      <c r="A128" s="1323"/>
      <c r="B128" s="1326"/>
      <c r="C128" s="1261"/>
      <c r="D128" s="1261"/>
      <c r="E128" s="1262"/>
      <c r="F128" s="1265"/>
      <c r="G128" s="1269"/>
      <c r="H128" s="1295"/>
      <c r="I128" s="13" t="s">
        <v>12</v>
      </c>
      <c r="J128" s="47">
        <f t="shared" ref="J128:O128" si="43">SUM(J125:J127)</f>
        <v>0</v>
      </c>
      <c r="K128" s="48">
        <f t="shared" si="43"/>
        <v>0</v>
      </c>
      <c r="L128" s="49">
        <f t="shared" si="43"/>
        <v>0</v>
      </c>
      <c r="M128" s="50">
        <f t="shared" si="43"/>
        <v>0</v>
      </c>
      <c r="N128" s="51">
        <f>SUM(N125:N127)</f>
        <v>0</v>
      </c>
      <c r="O128" s="52">
        <f t="shared" si="43"/>
        <v>0</v>
      </c>
      <c r="P128" s="392"/>
      <c r="Q128" s="415"/>
      <c r="R128" s="122"/>
      <c r="S128" s="229"/>
      <c r="T128" s="30"/>
      <c r="U128" s="30"/>
      <c r="V128" s="30"/>
      <c r="W128" s="30"/>
      <c r="X128" s="30"/>
      <c r="Y128" s="30"/>
    </row>
    <row r="129" spans="1:25" ht="13.15" customHeight="1">
      <c r="A129" s="1321"/>
      <c r="B129" s="1324"/>
      <c r="C129" s="1255"/>
      <c r="D129" s="1255"/>
      <c r="E129" s="1256"/>
      <c r="F129" s="1327" t="s">
        <v>94</v>
      </c>
      <c r="G129" s="1266" t="s">
        <v>40</v>
      </c>
      <c r="H129" s="1291" t="s">
        <v>197</v>
      </c>
      <c r="I129" s="92" t="s">
        <v>72</v>
      </c>
      <c r="J129" s="132">
        <f>K129+M129</f>
        <v>0</v>
      </c>
      <c r="K129" s="133">
        <v>0</v>
      </c>
      <c r="L129" s="288">
        <v>0</v>
      </c>
      <c r="M129" s="394">
        <v>0</v>
      </c>
      <c r="N129" s="172">
        <v>0</v>
      </c>
      <c r="O129" s="173">
        <v>0</v>
      </c>
      <c r="P129" s="347" t="s">
        <v>75</v>
      </c>
      <c r="Q129" s="357" t="s">
        <v>41</v>
      </c>
      <c r="R129" s="359"/>
      <c r="S129" s="361"/>
      <c r="T129" s="30"/>
      <c r="U129" s="30"/>
      <c r="V129" s="30"/>
      <c r="W129" s="30"/>
      <c r="X129" s="30"/>
      <c r="Y129" s="30"/>
    </row>
    <row r="130" spans="1:25">
      <c r="A130" s="1322"/>
      <c r="B130" s="1325"/>
      <c r="C130" s="1258"/>
      <c r="D130" s="1258"/>
      <c r="E130" s="1259"/>
      <c r="F130" s="1328"/>
      <c r="G130" s="1267"/>
      <c r="H130" s="1292"/>
      <c r="I130" s="69" t="s">
        <v>63</v>
      </c>
      <c r="J130" s="138">
        <f>K130+M130</f>
        <v>1505</v>
      </c>
      <c r="K130" s="139">
        <v>5</v>
      </c>
      <c r="L130" s="129">
        <v>2.5</v>
      </c>
      <c r="M130" s="395">
        <v>1500</v>
      </c>
      <c r="N130" s="174">
        <v>0</v>
      </c>
      <c r="O130" s="175">
        <v>0</v>
      </c>
      <c r="P130" s="421"/>
      <c r="Q130" s="358"/>
      <c r="R130" s="360"/>
      <c r="S130" s="362"/>
      <c r="T130" s="41"/>
      <c r="U130" s="30"/>
      <c r="V130" s="30"/>
      <c r="W130" s="30"/>
      <c r="X130" s="30"/>
      <c r="Y130" s="30"/>
    </row>
    <row r="131" spans="1:25">
      <c r="A131" s="1322"/>
      <c r="B131" s="1325"/>
      <c r="C131" s="1258"/>
      <c r="D131" s="1258"/>
      <c r="E131" s="1259"/>
      <c r="F131" s="1328"/>
      <c r="G131" s="1268"/>
      <c r="H131" s="1293"/>
      <c r="I131" s="69" t="s">
        <v>36</v>
      </c>
      <c r="J131" s="138">
        <f>K131+M131</f>
        <v>0</v>
      </c>
      <c r="K131" s="139">
        <v>0</v>
      </c>
      <c r="L131" s="129">
        <v>0</v>
      </c>
      <c r="M131" s="395">
        <v>0</v>
      </c>
      <c r="N131" s="177">
        <v>0</v>
      </c>
      <c r="O131" s="175">
        <v>0</v>
      </c>
      <c r="P131" s="348"/>
      <c r="Q131" s="420"/>
      <c r="R131" s="227"/>
      <c r="S131" s="228"/>
      <c r="T131" s="30"/>
      <c r="U131" s="30"/>
      <c r="V131" s="30"/>
      <c r="W131" s="30"/>
      <c r="X131" s="30"/>
      <c r="Y131" s="30"/>
    </row>
    <row r="132" spans="1:25">
      <c r="A132" s="1322"/>
      <c r="B132" s="1325"/>
      <c r="C132" s="1258"/>
      <c r="D132" s="1258"/>
      <c r="E132" s="1259"/>
      <c r="F132" s="1328"/>
      <c r="G132" s="1268"/>
      <c r="H132" s="1294"/>
      <c r="I132" s="440" t="s">
        <v>222</v>
      </c>
      <c r="J132" s="138">
        <f t="shared" ref="J132:J133" si="44">K132+M132</f>
        <v>1109.2</v>
      </c>
      <c r="K132" s="441">
        <v>9.1999999999999993</v>
      </c>
      <c r="L132" s="442">
        <v>9</v>
      </c>
      <c r="M132" s="443">
        <v>1100</v>
      </c>
      <c r="N132" s="178">
        <v>0</v>
      </c>
      <c r="O132" s="179">
        <v>0</v>
      </c>
      <c r="P132" s="462"/>
      <c r="Q132" s="420"/>
      <c r="R132" s="227"/>
      <c r="S132" s="228"/>
      <c r="T132" s="30"/>
      <c r="U132" s="30"/>
      <c r="V132" s="30"/>
      <c r="W132" s="30"/>
      <c r="X132" s="30"/>
      <c r="Y132" s="30"/>
    </row>
    <row r="133" spans="1:25">
      <c r="A133" s="1322"/>
      <c r="B133" s="1325"/>
      <c r="C133" s="1258"/>
      <c r="D133" s="1258"/>
      <c r="E133" s="1259"/>
      <c r="F133" s="1328"/>
      <c r="G133" s="1268"/>
      <c r="H133" s="1294"/>
      <c r="I133" s="440" t="s">
        <v>52</v>
      </c>
      <c r="J133" s="138">
        <f t="shared" si="44"/>
        <v>0</v>
      </c>
      <c r="K133" s="441">
        <v>0</v>
      </c>
      <c r="L133" s="442">
        <v>0</v>
      </c>
      <c r="M133" s="443">
        <v>0</v>
      </c>
      <c r="N133" s="178">
        <v>0</v>
      </c>
      <c r="O133" s="179">
        <v>0</v>
      </c>
      <c r="P133" s="462"/>
      <c r="Q133" s="420"/>
      <c r="R133" s="227"/>
      <c r="S133" s="228"/>
      <c r="T133" s="30"/>
      <c r="U133" s="30"/>
      <c r="V133" s="30"/>
      <c r="W133" s="30"/>
      <c r="X133" s="30"/>
      <c r="Y133" s="30"/>
    </row>
    <row r="134" spans="1:25" ht="13.5" thickBot="1">
      <c r="A134" s="1323"/>
      <c r="B134" s="1326"/>
      <c r="C134" s="1261"/>
      <c r="D134" s="1261"/>
      <c r="E134" s="1262"/>
      <c r="F134" s="1329"/>
      <c r="G134" s="1269"/>
      <c r="H134" s="1295"/>
      <c r="I134" s="13" t="s">
        <v>12</v>
      </c>
      <c r="J134" s="47">
        <f>SUM(J129:J133)</f>
        <v>2614.1999999999998</v>
      </c>
      <c r="K134" s="47">
        <f t="shared" ref="K134:O134" si="45">SUM(K129:K133)</f>
        <v>14.2</v>
      </c>
      <c r="L134" s="47">
        <f t="shared" si="45"/>
        <v>11.5</v>
      </c>
      <c r="M134" s="47">
        <f t="shared" si="45"/>
        <v>2600</v>
      </c>
      <c r="N134" s="58">
        <f t="shared" si="45"/>
        <v>0</v>
      </c>
      <c r="O134" s="52">
        <f t="shared" si="45"/>
        <v>0</v>
      </c>
      <c r="P134" s="422"/>
      <c r="Q134" s="415"/>
      <c r="R134" s="122"/>
      <c r="S134" s="229"/>
      <c r="T134" s="30"/>
      <c r="U134" s="30"/>
      <c r="V134" s="30"/>
      <c r="W134" s="30"/>
      <c r="X134" s="30"/>
      <c r="Y134" s="30"/>
    </row>
    <row r="135" spans="1:25" ht="13.15" customHeight="1">
      <c r="A135" s="1248"/>
      <c r="B135" s="1324"/>
      <c r="C135" s="1255"/>
      <c r="D135" s="1255"/>
      <c r="E135" s="1256"/>
      <c r="F135" s="1263" t="s">
        <v>96</v>
      </c>
      <c r="G135" s="1266" t="s">
        <v>40</v>
      </c>
      <c r="H135" s="1291" t="s">
        <v>62</v>
      </c>
      <c r="I135" s="92" t="s">
        <v>72</v>
      </c>
      <c r="J135" s="132">
        <f>K135+M135</f>
        <v>0</v>
      </c>
      <c r="K135" s="133">
        <v>0</v>
      </c>
      <c r="L135" s="413">
        <v>0</v>
      </c>
      <c r="M135" s="394">
        <v>0</v>
      </c>
      <c r="N135" s="53">
        <v>0</v>
      </c>
      <c r="O135" s="328">
        <v>0</v>
      </c>
      <c r="P135" s="421"/>
      <c r="Q135" s="357"/>
      <c r="R135" s="359"/>
      <c r="S135" s="361"/>
      <c r="T135" s="30"/>
      <c r="U135" s="30"/>
      <c r="V135" s="30"/>
      <c r="W135" s="30"/>
      <c r="X135" s="30"/>
      <c r="Y135" s="30"/>
    </row>
    <row r="136" spans="1:25">
      <c r="A136" s="1249"/>
      <c r="B136" s="1325"/>
      <c r="C136" s="1258"/>
      <c r="D136" s="1258"/>
      <c r="E136" s="1259"/>
      <c r="F136" s="1264"/>
      <c r="G136" s="1267"/>
      <c r="H136" s="1292"/>
      <c r="I136" s="69" t="s">
        <v>52</v>
      </c>
      <c r="J136" s="138">
        <f>K136+M136</f>
        <v>0</v>
      </c>
      <c r="K136" s="139">
        <v>0</v>
      </c>
      <c r="L136" s="454">
        <v>0</v>
      </c>
      <c r="M136" s="395">
        <v>0</v>
      </c>
      <c r="N136" s="54">
        <v>0</v>
      </c>
      <c r="O136" s="141">
        <v>0</v>
      </c>
      <c r="P136" s="421"/>
      <c r="Q136" s="358"/>
      <c r="R136" s="360"/>
      <c r="S136" s="362"/>
      <c r="T136" s="30"/>
      <c r="U136" s="30"/>
      <c r="V136" s="30"/>
      <c r="W136" s="30"/>
      <c r="X136" s="30"/>
      <c r="Y136" s="30"/>
    </row>
    <row r="137" spans="1:25">
      <c r="A137" s="1249"/>
      <c r="B137" s="1325"/>
      <c r="C137" s="1258"/>
      <c r="D137" s="1258"/>
      <c r="E137" s="1259"/>
      <c r="F137" s="1264"/>
      <c r="G137" s="1268"/>
      <c r="H137" s="1293"/>
      <c r="I137" s="27"/>
      <c r="J137" s="456"/>
      <c r="K137" s="457"/>
      <c r="L137" s="458"/>
      <c r="M137" s="459"/>
      <c r="N137" s="460"/>
      <c r="O137" s="461"/>
      <c r="P137" s="421"/>
      <c r="Q137" s="420"/>
      <c r="R137" s="227"/>
      <c r="S137" s="228"/>
      <c r="T137" s="30"/>
      <c r="U137" s="30"/>
      <c r="V137" s="30"/>
      <c r="W137" s="30"/>
      <c r="X137" s="30"/>
      <c r="Y137" s="30"/>
    </row>
    <row r="138" spans="1:25" ht="13.5" thickBot="1">
      <c r="A138" s="1250"/>
      <c r="B138" s="1326"/>
      <c r="C138" s="1261"/>
      <c r="D138" s="1261"/>
      <c r="E138" s="1262"/>
      <c r="F138" s="1265"/>
      <c r="G138" s="1269"/>
      <c r="H138" s="1295"/>
      <c r="I138" s="13" t="s">
        <v>12</v>
      </c>
      <c r="J138" s="47">
        <f t="shared" ref="J138:O138" si="46">SUM(J135:J137)</f>
        <v>0</v>
      </c>
      <c r="K138" s="48">
        <f t="shared" si="46"/>
        <v>0</v>
      </c>
      <c r="L138" s="49">
        <f t="shared" si="46"/>
        <v>0</v>
      </c>
      <c r="M138" s="50">
        <f t="shared" si="46"/>
        <v>0</v>
      </c>
      <c r="N138" s="51">
        <f t="shared" si="46"/>
        <v>0</v>
      </c>
      <c r="O138" s="52">
        <f t="shared" si="46"/>
        <v>0</v>
      </c>
      <c r="P138" s="422"/>
      <c r="Q138" s="415"/>
      <c r="R138" s="122"/>
      <c r="S138" s="229"/>
      <c r="T138" s="30"/>
      <c r="U138" s="30"/>
      <c r="V138" s="30"/>
      <c r="W138" s="30"/>
      <c r="X138" s="30"/>
      <c r="Y138" s="30"/>
    </row>
    <row r="139" spans="1:25" ht="13.15" customHeight="1">
      <c r="A139" s="1248"/>
      <c r="B139" s="1324"/>
      <c r="C139" s="1255"/>
      <c r="D139" s="1255"/>
      <c r="E139" s="1256"/>
      <c r="F139" s="1263" t="s">
        <v>97</v>
      </c>
      <c r="G139" s="1270" t="s">
        <v>40</v>
      </c>
      <c r="H139" s="1270" t="s">
        <v>51</v>
      </c>
      <c r="I139" s="92" t="s">
        <v>72</v>
      </c>
      <c r="J139" s="132">
        <f>K139+M139</f>
        <v>0</v>
      </c>
      <c r="K139" s="133">
        <v>0</v>
      </c>
      <c r="L139" s="288">
        <v>0</v>
      </c>
      <c r="M139" s="394">
        <v>0</v>
      </c>
      <c r="N139" s="172">
        <v>0</v>
      </c>
      <c r="O139" s="173">
        <v>0</v>
      </c>
      <c r="P139" s="463"/>
      <c r="Q139" s="357"/>
      <c r="R139" s="359"/>
      <c r="S139" s="361"/>
      <c r="T139" s="30"/>
      <c r="U139" s="30"/>
      <c r="V139" s="30"/>
      <c r="W139" s="30"/>
      <c r="X139" s="30"/>
      <c r="Y139" s="30"/>
    </row>
    <row r="140" spans="1:25" ht="13.15" customHeight="1">
      <c r="A140" s="1249"/>
      <c r="B140" s="1325"/>
      <c r="C140" s="1258"/>
      <c r="D140" s="1258"/>
      <c r="E140" s="1259"/>
      <c r="F140" s="1264"/>
      <c r="G140" s="1285"/>
      <c r="H140" s="1271"/>
      <c r="I140" s="69" t="s">
        <v>63</v>
      </c>
      <c r="J140" s="138">
        <f>K140+M140</f>
        <v>0</v>
      </c>
      <c r="K140" s="139">
        <v>0</v>
      </c>
      <c r="L140" s="129">
        <v>0</v>
      </c>
      <c r="M140" s="395">
        <v>0</v>
      </c>
      <c r="N140" s="174">
        <v>0</v>
      </c>
      <c r="O140" s="175">
        <v>0</v>
      </c>
      <c r="P140" s="1422" t="s">
        <v>98</v>
      </c>
      <c r="Q140" s="358" t="s">
        <v>41</v>
      </c>
      <c r="R140" s="360" t="s">
        <v>41</v>
      </c>
      <c r="S140" s="362" t="s">
        <v>41</v>
      </c>
      <c r="T140" s="30"/>
      <c r="U140" s="30"/>
      <c r="V140" s="30"/>
      <c r="W140" s="30"/>
      <c r="X140" s="30"/>
      <c r="Y140" s="30"/>
    </row>
    <row r="141" spans="1:25">
      <c r="A141" s="1249"/>
      <c r="B141" s="1325"/>
      <c r="C141" s="1258"/>
      <c r="D141" s="1258"/>
      <c r="E141" s="1259"/>
      <c r="F141" s="1264"/>
      <c r="G141" s="1268"/>
      <c r="H141" s="1272"/>
      <c r="I141" s="69" t="s">
        <v>36</v>
      </c>
      <c r="J141" s="138">
        <f>K141+M141</f>
        <v>8</v>
      </c>
      <c r="K141" s="451">
        <v>8</v>
      </c>
      <c r="L141" s="129">
        <v>0</v>
      </c>
      <c r="M141" s="395">
        <v>0</v>
      </c>
      <c r="N141" s="177">
        <v>8</v>
      </c>
      <c r="O141" s="175">
        <v>8</v>
      </c>
      <c r="P141" s="1423"/>
      <c r="Q141" s="420"/>
      <c r="R141" s="227"/>
      <c r="S141" s="228"/>
      <c r="T141" s="41"/>
      <c r="U141" s="30"/>
      <c r="V141" s="30"/>
      <c r="W141" s="30"/>
      <c r="X141" s="30"/>
      <c r="Y141" s="30"/>
    </row>
    <row r="142" spans="1:25">
      <c r="A142" s="1249"/>
      <c r="B142" s="1325"/>
      <c r="C142" s="1258"/>
      <c r="D142" s="1258"/>
      <c r="E142" s="1259"/>
      <c r="F142" s="1264"/>
      <c r="G142" s="1268"/>
      <c r="H142" s="1268"/>
      <c r="I142" s="440" t="s">
        <v>222</v>
      </c>
      <c r="J142" s="138">
        <f t="shared" ref="J142:J143" si="47">K142+M142</f>
        <v>0</v>
      </c>
      <c r="K142" s="452">
        <v>0</v>
      </c>
      <c r="L142" s="442">
        <v>0</v>
      </c>
      <c r="M142" s="443">
        <v>0</v>
      </c>
      <c r="N142" s="178">
        <v>0</v>
      </c>
      <c r="O142" s="179">
        <v>0</v>
      </c>
      <c r="P142" s="41"/>
      <c r="Q142" s="420"/>
      <c r="R142" s="227"/>
      <c r="S142" s="228"/>
      <c r="T142" s="30"/>
      <c r="U142" s="30"/>
      <c r="V142" s="30"/>
      <c r="W142" s="30"/>
      <c r="X142" s="30"/>
      <c r="Y142" s="30"/>
    </row>
    <row r="143" spans="1:25">
      <c r="A143" s="1249"/>
      <c r="B143" s="1325"/>
      <c r="C143" s="1258"/>
      <c r="D143" s="1258"/>
      <c r="E143" s="1259"/>
      <c r="F143" s="1264"/>
      <c r="G143" s="1268"/>
      <c r="H143" s="1268"/>
      <c r="I143" s="440" t="s">
        <v>52</v>
      </c>
      <c r="J143" s="138">
        <f t="shared" si="47"/>
        <v>0</v>
      </c>
      <c r="K143" s="452">
        <v>0</v>
      </c>
      <c r="L143" s="442">
        <v>0</v>
      </c>
      <c r="M143" s="443">
        <v>0</v>
      </c>
      <c r="N143" s="178">
        <v>0</v>
      </c>
      <c r="O143" s="179">
        <v>0</v>
      </c>
      <c r="P143" s="41"/>
      <c r="Q143" s="420"/>
      <c r="R143" s="227"/>
      <c r="S143" s="228"/>
      <c r="T143" s="30"/>
      <c r="U143" s="30"/>
      <c r="V143" s="30"/>
      <c r="W143" s="30"/>
      <c r="X143" s="30"/>
      <c r="Y143" s="30"/>
    </row>
    <row r="144" spans="1:25" ht="13.5" thickBot="1">
      <c r="A144" s="1250"/>
      <c r="B144" s="1326"/>
      <c r="C144" s="1261"/>
      <c r="D144" s="1261"/>
      <c r="E144" s="1262"/>
      <c r="F144" s="1265"/>
      <c r="G144" s="1269"/>
      <c r="H144" s="1269"/>
      <c r="I144" s="13" t="s">
        <v>12</v>
      </c>
      <c r="J144" s="47">
        <f>SUM(J139:J143)</f>
        <v>8</v>
      </c>
      <c r="K144" s="47">
        <f t="shared" ref="K144:O144" si="48">SUM(K139:K143)</f>
        <v>8</v>
      </c>
      <c r="L144" s="47">
        <f t="shared" si="48"/>
        <v>0</v>
      </c>
      <c r="M144" s="47">
        <f t="shared" si="48"/>
        <v>0</v>
      </c>
      <c r="N144" s="58">
        <f t="shared" si="48"/>
        <v>8</v>
      </c>
      <c r="O144" s="52">
        <f t="shared" si="48"/>
        <v>8</v>
      </c>
      <c r="P144" s="330"/>
      <c r="Q144" s="415"/>
      <c r="R144" s="122"/>
      <c r="S144" s="229"/>
      <c r="T144" s="30"/>
      <c r="U144" s="30"/>
      <c r="V144" s="30"/>
      <c r="W144" s="30"/>
      <c r="X144" s="30"/>
      <c r="Y144" s="30"/>
    </row>
    <row r="145" spans="1:25" ht="13.15" customHeight="1">
      <c r="A145" s="1248"/>
      <c r="B145" s="1324"/>
      <c r="C145" s="1255"/>
      <c r="D145" s="1255"/>
      <c r="E145" s="1256"/>
      <c r="F145" s="1263" t="s">
        <v>166</v>
      </c>
      <c r="G145" s="1270" t="s">
        <v>40</v>
      </c>
      <c r="H145" s="1330" t="s">
        <v>198</v>
      </c>
      <c r="I145" s="92" t="s">
        <v>72</v>
      </c>
      <c r="J145" s="132">
        <f>K145+M145</f>
        <v>0</v>
      </c>
      <c r="K145" s="133">
        <v>0</v>
      </c>
      <c r="L145" s="288">
        <v>0</v>
      </c>
      <c r="M145" s="394">
        <v>0</v>
      </c>
      <c r="N145" s="172">
        <v>0</v>
      </c>
      <c r="O145" s="173">
        <v>0</v>
      </c>
      <c r="P145" s="464" t="s">
        <v>75</v>
      </c>
      <c r="Q145" s="357" t="s">
        <v>41</v>
      </c>
      <c r="R145" s="359"/>
      <c r="S145" s="361"/>
      <c r="T145" s="30"/>
      <c r="U145" s="30"/>
      <c r="V145" s="30"/>
      <c r="W145" s="30"/>
      <c r="X145" s="30"/>
      <c r="Y145" s="30"/>
    </row>
    <row r="146" spans="1:25">
      <c r="A146" s="1249"/>
      <c r="B146" s="1325"/>
      <c r="C146" s="1258"/>
      <c r="D146" s="1258"/>
      <c r="E146" s="1259"/>
      <c r="F146" s="1264"/>
      <c r="G146" s="1285"/>
      <c r="H146" s="1271"/>
      <c r="I146" s="69" t="s">
        <v>63</v>
      </c>
      <c r="J146" s="138">
        <f>K146+M146</f>
        <v>191.4</v>
      </c>
      <c r="K146" s="139">
        <v>191.4</v>
      </c>
      <c r="L146" s="129">
        <v>2.2999999999999998</v>
      </c>
      <c r="M146" s="395">
        <v>0</v>
      </c>
      <c r="N146" s="174">
        <v>0</v>
      </c>
      <c r="O146" s="175">
        <v>0</v>
      </c>
      <c r="P146" s="465"/>
      <c r="Q146" s="358"/>
      <c r="R146" s="360"/>
      <c r="S146" s="362"/>
      <c r="T146" s="30"/>
      <c r="U146" s="30"/>
      <c r="V146" s="30"/>
      <c r="W146" s="30"/>
      <c r="X146" s="30"/>
      <c r="Y146" s="30"/>
    </row>
    <row r="147" spans="1:25">
      <c r="A147" s="1249"/>
      <c r="B147" s="1325"/>
      <c r="C147" s="1258"/>
      <c r="D147" s="1258"/>
      <c r="E147" s="1259"/>
      <c r="F147" s="1264"/>
      <c r="G147" s="1268"/>
      <c r="H147" s="1272"/>
      <c r="I147" s="69" t="s">
        <v>36</v>
      </c>
      <c r="J147" s="138">
        <f>K147+M147</f>
        <v>6.1</v>
      </c>
      <c r="K147" s="139">
        <v>6.1</v>
      </c>
      <c r="L147" s="129">
        <v>6</v>
      </c>
      <c r="M147" s="395">
        <v>0</v>
      </c>
      <c r="N147" s="177">
        <v>0</v>
      </c>
      <c r="O147" s="175">
        <v>0</v>
      </c>
      <c r="P147" s="465"/>
      <c r="Q147" s="420"/>
      <c r="R147" s="227"/>
      <c r="S147" s="228"/>
      <c r="T147" s="30"/>
      <c r="U147" s="30"/>
      <c r="V147" s="30"/>
      <c r="W147" s="30"/>
      <c r="X147" s="30"/>
      <c r="Y147" s="30"/>
    </row>
    <row r="148" spans="1:25">
      <c r="A148" s="1249"/>
      <c r="B148" s="1325"/>
      <c r="C148" s="1258"/>
      <c r="D148" s="1258"/>
      <c r="E148" s="1259"/>
      <c r="F148" s="1264"/>
      <c r="G148" s="1268"/>
      <c r="H148" s="1268"/>
      <c r="I148" s="440" t="s">
        <v>222</v>
      </c>
      <c r="J148" s="138">
        <f t="shared" ref="J148:J149" si="49">K148+M148</f>
        <v>1129</v>
      </c>
      <c r="K148" s="441">
        <v>1129</v>
      </c>
      <c r="L148" s="442">
        <v>0</v>
      </c>
      <c r="M148" s="443">
        <v>0</v>
      </c>
      <c r="N148" s="178">
        <v>0</v>
      </c>
      <c r="O148" s="179">
        <v>0</v>
      </c>
      <c r="P148" s="334"/>
      <c r="Q148" s="420"/>
      <c r="R148" s="227"/>
      <c r="S148" s="228"/>
      <c r="T148" s="30"/>
      <c r="U148" s="30"/>
      <c r="V148" s="30"/>
      <c r="W148" s="30"/>
      <c r="X148" s="30"/>
      <c r="Y148" s="30"/>
    </row>
    <row r="149" spans="1:25">
      <c r="A149" s="1249"/>
      <c r="B149" s="1325"/>
      <c r="C149" s="1258"/>
      <c r="D149" s="1258"/>
      <c r="E149" s="1259"/>
      <c r="F149" s="1264"/>
      <c r="G149" s="1268"/>
      <c r="H149" s="1268"/>
      <c r="I149" s="440" t="s">
        <v>52</v>
      </c>
      <c r="J149" s="138">
        <f t="shared" si="49"/>
        <v>0</v>
      </c>
      <c r="K149" s="441">
        <v>0</v>
      </c>
      <c r="L149" s="442">
        <v>0</v>
      </c>
      <c r="M149" s="443">
        <v>0</v>
      </c>
      <c r="N149" s="178">
        <v>0</v>
      </c>
      <c r="O149" s="179">
        <v>0</v>
      </c>
      <c r="P149" s="334"/>
      <c r="Q149" s="420"/>
      <c r="R149" s="227"/>
      <c r="S149" s="228"/>
      <c r="T149" s="30"/>
      <c r="U149" s="30"/>
      <c r="V149" s="30"/>
      <c r="W149" s="30"/>
      <c r="X149" s="30"/>
      <c r="Y149" s="30"/>
    </row>
    <row r="150" spans="1:25" ht="18" customHeight="1" thickBot="1">
      <c r="A150" s="1250"/>
      <c r="B150" s="1326"/>
      <c r="C150" s="1261"/>
      <c r="D150" s="1261"/>
      <c r="E150" s="1262"/>
      <c r="F150" s="1265"/>
      <c r="G150" s="1269"/>
      <c r="H150" s="1269"/>
      <c r="I150" s="13" t="s">
        <v>12</v>
      </c>
      <c r="J150" s="47">
        <f>SUM(J145:J149)</f>
        <v>1326.5</v>
      </c>
      <c r="K150" s="47">
        <f t="shared" ref="K150:O150" si="50">SUM(K145:K149)</f>
        <v>1326.5</v>
      </c>
      <c r="L150" s="47">
        <f t="shared" si="50"/>
        <v>8.3000000000000007</v>
      </c>
      <c r="M150" s="47">
        <f t="shared" si="50"/>
        <v>0</v>
      </c>
      <c r="N150" s="58">
        <f t="shared" si="50"/>
        <v>0</v>
      </c>
      <c r="O150" s="52">
        <f t="shared" si="50"/>
        <v>0</v>
      </c>
      <c r="P150" s="466"/>
      <c r="Q150" s="415"/>
      <c r="R150" s="122"/>
      <c r="S150" s="229"/>
      <c r="T150" s="30"/>
      <c r="U150" s="30"/>
      <c r="V150" s="30"/>
      <c r="W150" s="30"/>
      <c r="X150" s="30"/>
      <c r="Y150" s="30"/>
    </row>
    <row r="151" spans="1:25" ht="13.15" customHeight="1">
      <c r="A151" s="341"/>
      <c r="B151" s="467"/>
      <c r="C151" s="1255"/>
      <c r="D151" s="1255"/>
      <c r="E151" s="1256"/>
      <c r="F151" s="1263" t="s">
        <v>234</v>
      </c>
      <c r="G151" s="1270" t="s">
        <v>40</v>
      </c>
      <c r="H151" s="1330" t="s">
        <v>435</v>
      </c>
      <c r="I151" s="92" t="s">
        <v>72</v>
      </c>
      <c r="J151" s="132">
        <f>K151+M151</f>
        <v>0</v>
      </c>
      <c r="K151" s="133">
        <v>0</v>
      </c>
      <c r="L151" s="288">
        <v>0</v>
      </c>
      <c r="M151" s="394">
        <v>0</v>
      </c>
      <c r="N151" s="172">
        <v>0</v>
      </c>
      <c r="O151" s="173">
        <v>0</v>
      </c>
      <c r="P151" s="464" t="s">
        <v>83</v>
      </c>
      <c r="Q151" s="357" t="s">
        <v>41</v>
      </c>
      <c r="R151" s="359"/>
      <c r="S151" s="361"/>
      <c r="T151" s="30"/>
      <c r="U151" s="30"/>
      <c r="V151" s="30"/>
      <c r="W151" s="30"/>
      <c r="X151" s="30"/>
      <c r="Y151" s="30"/>
    </row>
    <row r="152" spans="1:25">
      <c r="A152" s="340"/>
      <c r="B152" s="468"/>
      <c r="C152" s="1258"/>
      <c r="D152" s="1258"/>
      <c r="E152" s="1259"/>
      <c r="F152" s="1264"/>
      <c r="G152" s="1285"/>
      <c r="H152" s="1271"/>
      <c r="I152" s="69" t="s">
        <v>63</v>
      </c>
      <c r="J152" s="138">
        <f>K152+M152</f>
        <v>239</v>
      </c>
      <c r="K152" s="139">
        <v>0</v>
      </c>
      <c r="L152" s="129">
        <v>0</v>
      </c>
      <c r="M152" s="395">
        <v>239</v>
      </c>
      <c r="N152" s="174">
        <v>241</v>
      </c>
      <c r="O152" s="175">
        <v>479</v>
      </c>
      <c r="P152" s="465" t="s">
        <v>75</v>
      </c>
      <c r="Q152" s="358"/>
      <c r="R152" s="360"/>
      <c r="S152" s="362"/>
      <c r="T152" s="30"/>
      <c r="U152" s="30"/>
      <c r="V152" s="30"/>
      <c r="W152" s="30"/>
      <c r="X152" s="30"/>
      <c r="Y152" s="30"/>
    </row>
    <row r="153" spans="1:25">
      <c r="A153" s="340"/>
      <c r="B153" s="468"/>
      <c r="C153" s="1258"/>
      <c r="D153" s="1258"/>
      <c r="E153" s="1259"/>
      <c r="F153" s="1264"/>
      <c r="G153" s="1268"/>
      <c r="H153" s="1272"/>
      <c r="I153" s="69" t="s">
        <v>36</v>
      </c>
      <c r="J153" s="138">
        <f>K153+M153</f>
        <v>2.1</v>
      </c>
      <c r="K153" s="139">
        <v>2.1</v>
      </c>
      <c r="L153" s="129">
        <v>2</v>
      </c>
      <c r="M153" s="395">
        <v>0</v>
      </c>
      <c r="N153" s="177">
        <v>411</v>
      </c>
      <c r="O153" s="175">
        <v>54</v>
      </c>
      <c r="P153" s="465"/>
      <c r="Q153" s="420"/>
      <c r="R153" s="227"/>
      <c r="S153" s="228"/>
      <c r="T153" s="30"/>
      <c r="U153" s="30"/>
      <c r="V153" s="30"/>
      <c r="W153" s="30"/>
      <c r="X153" s="30"/>
      <c r="Y153" s="30"/>
    </row>
    <row r="154" spans="1:25">
      <c r="A154" s="340"/>
      <c r="B154" s="468"/>
      <c r="C154" s="1258"/>
      <c r="D154" s="1258"/>
      <c r="E154" s="1259"/>
      <c r="F154" s="1264"/>
      <c r="G154" s="1268"/>
      <c r="H154" s="1268"/>
      <c r="I154" s="440" t="s">
        <v>222</v>
      </c>
      <c r="J154" s="138">
        <f t="shared" ref="J154:J155" si="51">K154+M154</f>
        <v>20</v>
      </c>
      <c r="K154" s="441">
        <v>0</v>
      </c>
      <c r="L154" s="442">
        <v>0</v>
      </c>
      <c r="M154" s="443">
        <v>20</v>
      </c>
      <c r="N154" s="178">
        <v>0</v>
      </c>
      <c r="O154" s="179">
        <v>0</v>
      </c>
      <c r="P154" s="334"/>
      <c r="Q154" s="420"/>
      <c r="R154" s="227"/>
      <c r="S154" s="228"/>
      <c r="T154" s="30"/>
      <c r="U154" s="30"/>
      <c r="V154" s="30"/>
      <c r="W154" s="30"/>
      <c r="X154" s="30"/>
      <c r="Y154" s="30"/>
    </row>
    <row r="155" spans="1:25">
      <c r="A155" s="340"/>
      <c r="B155" s="468"/>
      <c r="C155" s="1258"/>
      <c r="D155" s="1258"/>
      <c r="E155" s="1259"/>
      <c r="F155" s="1264"/>
      <c r="G155" s="1268"/>
      <c r="H155" s="1268"/>
      <c r="I155" s="440" t="s">
        <v>52</v>
      </c>
      <c r="J155" s="138">
        <f t="shared" si="51"/>
        <v>0</v>
      </c>
      <c r="K155" s="441">
        <v>0</v>
      </c>
      <c r="L155" s="442">
        <v>0</v>
      </c>
      <c r="M155" s="443">
        <v>0</v>
      </c>
      <c r="N155" s="178">
        <v>0</v>
      </c>
      <c r="O155" s="179">
        <v>0</v>
      </c>
      <c r="P155" s="334"/>
      <c r="Q155" s="420"/>
      <c r="R155" s="227"/>
      <c r="S155" s="228"/>
      <c r="T155" s="30"/>
      <c r="U155" s="30"/>
      <c r="V155" s="30"/>
      <c r="W155" s="30"/>
      <c r="X155" s="30"/>
      <c r="Y155" s="30"/>
    </row>
    <row r="156" spans="1:25" ht="19.899999999999999" customHeight="1" thickBot="1">
      <c r="A156" s="342"/>
      <c r="B156" s="469"/>
      <c r="C156" s="1261"/>
      <c r="D156" s="1261"/>
      <c r="E156" s="1262"/>
      <c r="F156" s="1265"/>
      <c r="G156" s="1269"/>
      <c r="H156" s="1269"/>
      <c r="I156" s="13" t="s">
        <v>12</v>
      </c>
      <c r="J156" s="47">
        <f>SUM(J151:J155)</f>
        <v>261.10000000000002</v>
      </c>
      <c r="K156" s="47">
        <f t="shared" ref="K156:O156" si="52">SUM(K151:K155)</f>
        <v>2.1</v>
      </c>
      <c r="L156" s="47">
        <f t="shared" si="52"/>
        <v>2</v>
      </c>
      <c r="M156" s="47">
        <f t="shared" si="52"/>
        <v>259</v>
      </c>
      <c r="N156" s="58">
        <f t="shared" si="52"/>
        <v>652</v>
      </c>
      <c r="O156" s="52">
        <f t="shared" si="52"/>
        <v>533</v>
      </c>
      <c r="P156" s="466"/>
      <c r="Q156" s="415"/>
      <c r="R156" s="122"/>
      <c r="S156" s="229"/>
      <c r="T156" s="30"/>
      <c r="U156" s="30"/>
      <c r="V156" s="30"/>
      <c r="W156" s="30"/>
      <c r="X156" s="30"/>
      <c r="Y156" s="30"/>
    </row>
    <row r="157" spans="1:25" ht="13.15" customHeight="1">
      <c r="A157" s="1248"/>
      <c r="B157" s="1324"/>
      <c r="C157" s="1255"/>
      <c r="D157" s="1255"/>
      <c r="E157" s="1256"/>
      <c r="F157" s="1327" t="s">
        <v>184</v>
      </c>
      <c r="G157" s="1330" t="s">
        <v>423</v>
      </c>
      <c r="H157" s="1330" t="s">
        <v>99</v>
      </c>
      <c r="I157" s="92" t="s">
        <v>72</v>
      </c>
      <c r="J157" s="132">
        <f>K157+M157</f>
        <v>1591.5</v>
      </c>
      <c r="K157" s="133">
        <v>0</v>
      </c>
      <c r="L157" s="288">
        <v>0</v>
      </c>
      <c r="M157" s="394">
        <v>1591.5</v>
      </c>
      <c r="N157" s="172">
        <v>0</v>
      </c>
      <c r="O157" s="173">
        <v>0</v>
      </c>
      <c r="P157" s="464"/>
      <c r="Q157" s="357"/>
      <c r="R157" s="359"/>
      <c r="S157" s="361"/>
      <c r="T157" s="30"/>
      <c r="U157" s="30"/>
      <c r="V157" s="30"/>
      <c r="W157" s="30"/>
      <c r="X157" s="30"/>
      <c r="Y157" s="30"/>
    </row>
    <row r="158" spans="1:25" ht="13.15" customHeight="1">
      <c r="A158" s="1249"/>
      <c r="B158" s="1325"/>
      <c r="C158" s="1258"/>
      <c r="D158" s="1258"/>
      <c r="E158" s="1259"/>
      <c r="F158" s="1328"/>
      <c r="G158" s="1331"/>
      <c r="H158" s="1271"/>
      <c r="I158" s="69" t="s">
        <v>63</v>
      </c>
      <c r="J158" s="138">
        <f>K158+M158</f>
        <v>802.3</v>
      </c>
      <c r="K158" s="139">
        <v>0</v>
      </c>
      <c r="L158" s="129">
        <v>0</v>
      </c>
      <c r="M158" s="395">
        <v>802.3</v>
      </c>
      <c r="N158" s="174">
        <v>2197</v>
      </c>
      <c r="O158" s="175">
        <v>0</v>
      </c>
      <c r="P158" s="1424" t="s">
        <v>235</v>
      </c>
      <c r="Q158" s="358"/>
      <c r="R158" s="360" t="s">
        <v>41</v>
      </c>
      <c r="S158" s="362"/>
      <c r="T158" s="30"/>
      <c r="U158" s="30"/>
      <c r="V158" s="30"/>
      <c r="W158" s="30"/>
      <c r="X158" s="30"/>
      <c r="Y158" s="30"/>
    </row>
    <row r="159" spans="1:25">
      <c r="A159" s="1249"/>
      <c r="B159" s="1325"/>
      <c r="C159" s="1258"/>
      <c r="D159" s="1258"/>
      <c r="E159" s="1259"/>
      <c r="F159" s="1328"/>
      <c r="G159" s="1332"/>
      <c r="H159" s="1334"/>
      <c r="I159" s="69" t="s">
        <v>36</v>
      </c>
      <c r="J159" s="138">
        <f>K159+M159</f>
        <v>4</v>
      </c>
      <c r="K159" s="139">
        <v>4</v>
      </c>
      <c r="L159" s="129">
        <v>3.9</v>
      </c>
      <c r="M159" s="395">
        <v>0</v>
      </c>
      <c r="N159" s="177">
        <v>992.5</v>
      </c>
      <c r="O159" s="175">
        <v>80</v>
      </c>
      <c r="P159" s="1284"/>
      <c r="Q159" s="420"/>
      <c r="R159" s="227"/>
      <c r="S159" s="228"/>
      <c r="T159" s="470"/>
      <c r="U159" s="30"/>
      <c r="V159" s="30"/>
      <c r="W159" s="30"/>
      <c r="X159" s="30"/>
      <c r="Y159" s="30"/>
    </row>
    <row r="160" spans="1:25">
      <c r="A160" s="1249"/>
      <c r="B160" s="1325"/>
      <c r="C160" s="1258"/>
      <c r="D160" s="1258"/>
      <c r="E160" s="1259"/>
      <c r="F160" s="1328"/>
      <c r="G160" s="1332"/>
      <c r="H160" s="1268"/>
      <c r="I160" s="440" t="s">
        <v>222</v>
      </c>
      <c r="J160" s="138">
        <f t="shared" ref="J160" si="53">K160+M160</f>
        <v>120</v>
      </c>
      <c r="K160" s="441">
        <v>0</v>
      </c>
      <c r="L160" s="442">
        <v>0</v>
      </c>
      <c r="M160" s="443">
        <v>120</v>
      </c>
      <c r="N160" s="178">
        <v>0</v>
      </c>
      <c r="O160" s="179">
        <v>0</v>
      </c>
      <c r="P160" s="398"/>
      <c r="Q160" s="420"/>
      <c r="R160" s="227"/>
      <c r="S160" s="228"/>
      <c r="T160" s="30"/>
      <c r="U160" s="30"/>
      <c r="V160" s="30"/>
      <c r="W160" s="30"/>
      <c r="X160" s="30"/>
      <c r="Y160" s="30"/>
    </row>
    <row r="161" spans="1:25">
      <c r="A161" s="1249"/>
      <c r="B161" s="1325"/>
      <c r="C161" s="1258"/>
      <c r="D161" s="1258"/>
      <c r="E161" s="1259"/>
      <c r="F161" s="1328"/>
      <c r="G161" s="1332"/>
      <c r="H161" s="1268"/>
      <c r="I161" s="440" t="s">
        <v>52</v>
      </c>
      <c r="J161" s="138">
        <f>K161+M161</f>
        <v>0</v>
      </c>
      <c r="K161" s="441">
        <v>0</v>
      </c>
      <c r="L161" s="442">
        <v>0</v>
      </c>
      <c r="M161" s="443">
        <v>0</v>
      </c>
      <c r="N161" s="178">
        <v>3147</v>
      </c>
      <c r="O161" s="179">
        <v>1831</v>
      </c>
      <c r="P161" s="398"/>
      <c r="Q161" s="420"/>
      <c r="R161" s="227"/>
      <c r="S161" s="228"/>
      <c r="T161" s="41"/>
      <c r="U161" s="30"/>
      <c r="V161" s="30"/>
      <c r="W161" s="30"/>
      <c r="X161" s="30"/>
      <c r="Y161" s="30"/>
    </row>
    <row r="162" spans="1:25" ht="13.5" thickBot="1">
      <c r="A162" s="1250"/>
      <c r="B162" s="1326"/>
      <c r="C162" s="1261"/>
      <c r="D162" s="1261"/>
      <c r="E162" s="1262"/>
      <c r="F162" s="1329"/>
      <c r="G162" s="1333"/>
      <c r="H162" s="1269"/>
      <c r="I162" s="13" t="s">
        <v>12</v>
      </c>
      <c r="J162" s="47">
        <f>SUM(J157:J161)</f>
        <v>2517.8000000000002</v>
      </c>
      <c r="K162" s="47">
        <f t="shared" ref="K162:L162" si="54">SUM(K157:K161)</f>
        <v>4</v>
      </c>
      <c r="L162" s="47">
        <f t="shared" si="54"/>
        <v>3.9</v>
      </c>
      <c r="M162" s="47">
        <f>SUM(M157:M161)</f>
        <v>2513.8000000000002</v>
      </c>
      <c r="N162" s="58">
        <f>SUM(N157:N161)</f>
        <v>6336.5</v>
      </c>
      <c r="O162" s="52">
        <f>SUM(O157:O161)</f>
        <v>1911</v>
      </c>
      <c r="P162" s="401"/>
      <c r="Q162" s="415"/>
      <c r="R162" s="122"/>
      <c r="S162" s="229"/>
      <c r="T162" s="30"/>
      <c r="U162" s="30"/>
      <c r="V162" s="30"/>
      <c r="W162" s="30"/>
      <c r="X162" s="30"/>
      <c r="Y162" s="30"/>
    </row>
    <row r="163" spans="1:25" ht="13.15" customHeight="1">
      <c r="A163" s="1248"/>
      <c r="B163" s="1324"/>
      <c r="C163" s="1255"/>
      <c r="D163" s="1255"/>
      <c r="E163" s="1256"/>
      <c r="F163" s="1263" t="s">
        <v>181</v>
      </c>
      <c r="G163" s="1270" t="s">
        <v>40</v>
      </c>
      <c r="H163" s="1270" t="s">
        <v>51</v>
      </c>
      <c r="I163" s="92" t="s">
        <v>72</v>
      </c>
      <c r="J163" s="132">
        <f>K163+M163</f>
        <v>0</v>
      </c>
      <c r="K163" s="133">
        <v>0</v>
      </c>
      <c r="L163" s="288">
        <v>0</v>
      </c>
      <c r="M163" s="394">
        <v>0</v>
      </c>
      <c r="N163" s="172">
        <v>0</v>
      </c>
      <c r="O163" s="173">
        <v>0</v>
      </c>
      <c r="P163" s="421" t="s">
        <v>75</v>
      </c>
      <c r="Q163" s="357" t="s">
        <v>41</v>
      </c>
      <c r="R163" s="359"/>
      <c r="S163" s="361"/>
      <c r="T163" s="333"/>
      <c r="U163" s="30"/>
      <c r="V163" s="30"/>
      <c r="W163" s="30"/>
      <c r="X163" s="30"/>
      <c r="Y163" s="30"/>
    </row>
    <row r="164" spans="1:25">
      <c r="A164" s="1249"/>
      <c r="B164" s="1325"/>
      <c r="C164" s="1258"/>
      <c r="D164" s="1258"/>
      <c r="E164" s="1259"/>
      <c r="F164" s="1264"/>
      <c r="G164" s="1285"/>
      <c r="H164" s="1271"/>
      <c r="I164" s="69" t="s">
        <v>63</v>
      </c>
      <c r="J164" s="138">
        <f>K164+M164</f>
        <v>256.3</v>
      </c>
      <c r="K164" s="139">
        <v>225.7</v>
      </c>
      <c r="L164" s="129">
        <v>15.6</v>
      </c>
      <c r="M164" s="395">
        <v>30.6</v>
      </c>
      <c r="N164" s="174">
        <v>0</v>
      </c>
      <c r="O164" s="175">
        <v>0</v>
      </c>
      <c r="P164" s="421"/>
      <c r="Q164" s="358"/>
      <c r="R164" s="360"/>
      <c r="S164" s="362"/>
      <c r="T164" s="333"/>
      <c r="U164" s="30"/>
      <c r="V164" s="30"/>
      <c r="W164" s="30"/>
      <c r="X164" s="30"/>
      <c r="Y164" s="30"/>
    </row>
    <row r="165" spans="1:25" ht="12" customHeight="1">
      <c r="A165" s="1249"/>
      <c r="B165" s="1325"/>
      <c r="C165" s="1258"/>
      <c r="D165" s="1258"/>
      <c r="E165" s="1259"/>
      <c r="F165" s="1264"/>
      <c r="G165" s="1268"/>
      <c r="H165" s="1272"/>
      <c r="I165" s="69" t="s">
        <v>36</v>
      </c>
      <c r="J165" s="138">
        <f>K165+M165</f>
        <v>3</v>
      </c>
      <c r="K165" s="139">
        <v>3</v>
      </c>
      <c r="L165" s="129">
        <v>2.9</v>
      </c>
      <c r="M165" s="395">
        <v>0</v>
      </c>
      <c r="N165" s="177">
        <v>0</v>
      </c>
      <c r="O165" s="175">
        <v>0</v>
      </c>
      <c r="P165" s="421"/>
      <c r="Q165" s="420"/>
      <c r="R165" s="227"/>
      <c r="S165" s="228"/>
      <c r="T165" s="333"/>
      <c r="U165" s="30"/>
      <c r="V165" s="30"/>
      <c r="W165" s="30"/>
      <c r="X165" s="30"/>
      <c r="Y165" s="30"/>
    </row>
    <row r="166" spans="1:25">
      <c r="A166" s="1249"/>
      <c r="B166" s="1325"/>
      <c r="C166" s="1258"/>
      <c r="D166" s="1258"/>
      <c r="E166" s="1259"/>
      <c r="F166" s="1264"/>
      <c r="G166" s="1268"/>
      <c r="H166" s="1268"/>
      <c r="I166" s="440" t="s">
        <v>222</v>
      </c>
      <c r="J166" s="138">
        <f t="shared" ref="J166:J167" si="55">K166+M166</f>
        <v>42.4</v>
      </c>
      <c r="K166" s="441">
        <v>37</v>
      </c>
      <c r="L166" s="442">
        <v>0</v>
      </c>
      <c r="M166" s="443">
        <v>5.4</v>
      </c>
      <c r="N166" s="178">
        <v>0</v>
      </c>
      <c r="O166" s="179">
        <v>0</v>
      </c>
      <c r="P166" s="335"/>
      <c r="Q166" s="420"/>
      <c r="R166" s="227"/>
      <c r="S166" s="228"/>
      <c r="T166" s="333"/>
      <c r="U166" s="30"/>
      <c r="V166" s="30"/>
      <c r="W166" s="30"/>
      <c r="X166" s="30"/>
      <c r="Y166" s="30"/>
    </row>
    <row r="167" spans="1:25">
      <c r="A167" s="1249"/>
      <c r="B167" s="1325"/>
      <c r="C167" s="1258"/>
      <c r="D167" s="1258"/>
      <c r="E167" s="1259"/>
      <c r="F167" s="1264"/>
      <c r="G167" s="1268"/>
      <c r="H167" s="1268"/>
      <c r="I167" s="440" t="s">
        <v>52</v>
      </c>
      <c r="J167" s="138">
        <f t="shared" si="55"/>
        <v>0</v>
      </c>
      <c r="K167" s="441">
        <v>0</v>
      </c>
      <c r="L167" s="442">
        <v>0</v>
      </c>
      <c r="M167" s="443">
        <v>0</v>
      </c>
      <c r="N167" s="178">
        <v>0</v>
      </c>
      <c r="O167" s="179">
        <v>0</v>
      </c>
      <c r="P167" s="335"/>
      <c r="Q167" s="420"/>
      <c r="R167" s="227"/>
      <c r="S167" s="228"/>
      <c r="T167" s="333"/>
      <c r="U167" s="30"/>
      <c r="V167" s="30"/>
      <c r="W167" s="30"/>
      <c r="X167" s="30"/>
      <c r="Y167" s="30"/>
    </row>
    <row r="168" spans="1:25" ht="13.15" customHeight="1" thickBot="1">
      <c r="A168" s="1250"/>
      <c r="B168" s="1326"/>
      <c r="C168" s="1261"/>
      <c r="D168" s="1261"/>
      <c r="E168" s="1262"/>
      <c r="F168" s="1265"/>
      <c r="G168" s="1269"/>
      <c r="H168" s="1269"/>
      <c r="I168" s="13" t="s">
        <v>12</v>
      </c>
      <c r="J168" s="47">
        <f>SUM(J163:J167)</f>
        <v>301.7</v>
      </c>
      <c r="K168" s="47">
        <f t="shared" ref="K168:O168" si="56">SUM(K163:K167)</f>
        <v>265.7</v>
      </c>
      <c r="L168" s="47">
        <f t="shared" si="56"/>
        <v>18.5</v>
      </c>
      <c r="M168" s="47">
        <f t="shared" si="56"/>
        <v>36</v>
      </c>
      <c r="N168" s="58">
        <f t="shared" si="56"/>
        <v>0</v>
      </c>
      <c r="O168" s="52">
        <f t="shared" si="56"/>
        <v>0</v>
      </c>
      <c r="P168" s="422"/>
      <c r="Q168" s="415"/>
      <c r="R168" s="122"/>
      <c r="S168" s="229"/>
      <c r="T168" s="333"/>
      <c r="U168" s="30"/>
      <c r="V168" s="30"/>
      <c r="W168" s="30"/>
      <c r="X168" s="30"/>
      <c r="Y168" s="30"/>
    </row>
    <row r="169" spans="1:25" ht="3.6" hidden="1" customHeight="1" thickBot="1">
      <c r="A169" s="1248"/>
      <c r="B169" s="1324"/>
      <c r="C169" s="471"/>
      <c r="D169" s="355"/>
      <c r="E169" s="355"/>
      <c r="F169" s="1263" t="s">
        <v>100</v>
      </c>
      <c r="G169" s="1266" t="s">
        <v>40</v>
      </c>
      <c r="H169" s="1270" t="s">
        <v>82</v>
      </c>
      <c r="I169" s="92" t="s">
        <v>72</v>
      </c>
      <c r="J169" s="132">
        <f>K169+M169</f>
        <v>0</v>
      </c>
      <c r="K169" s="133">
        <v>0</v>
      </c>
      <c r="L169" s="288"/>
      <c r="M169" s="394">
        <v>0</v>
      </c>
      <c r="N169" s="53">
        <v>0</v>
      </c>
      <c r="O169" s="328">
        <v>0</v>
      </c>
      <c r="P169" s="421" t="s">
        <v>74</v>
      </c>
      <c r="Q169" s="357" t="s">
        <v>41</v>
      </c>
      <c r="R169" s="359"/>
      <c r="S169" s="361"/>
      <c r="T169" s="333"/>
      <c r="U169" s="30"/>
      <c r="V169" s="30"/>
      <c r="W169" s="30"/>
      <c r="X169" s="30"/>
      <c r="Y169" s="30"/>
    </row>
    <row r="170" spans="1:25" ht="13.9" hidden="1" customHeight="1" thickBot="1">
      <c r="A170" s="1249"/>
      <c r="B170" s="1325"/>
      <c r="C170" s="472"/>
      <c r="D170" s="352"/>
      <c r="E170" s="352"/>
      <c r="F170" s="1264"/>
      <c r="G170" s="1267"/>
      <c r="H170" s="1271"/>
      <c r="I170" s="69" t="s">
        <v>63</v>
      </c>
      <c r="J170" s="138">
        <f>K170+M170</f>
        <v>0</v>
      </c>
      <c r="K170" s="139">
        <v>0</v>
      </c>
      <c r="L170" s="129">
        <v>0</v>
      </c>
      <c r="M170" s="395">
        <v>0</v>
      </c>
      <c r="N170" s="54">
        <v>0</v>
      </c>
      <c r="O170" s="141">
        <v>0</v>
      </c>
      <c r="P170" s="421" t="s">
        <v>75</v>
      </c>
      <c r="Q170" s="358"/>
      <c r="R170" s="360" t="s">
        <v>41</v>
      </c>
      <c r="S170" s="362"/>
      <c r="T170" s="333"/>
      <c r="U170" s="30"/>
      <c r="V170" s="30"/>
      <c r="W170" s="30"/>
      <c r="X170" s="30"/>
      <c r="Y170" s="30"/>
    </row>
    <row r="171" spans="1:25" ht="40.15" hidden="1" customHeight="1" thickBot="1">
      <c r="A171" s="1249"/>
      <c r="B171" s="1325"/>
      <c r="C171" s="472"/>
      <c r="D171" s="352"/>
      <c r="E171" s="352"/>
      <c r="F171" s="1264"/>
      <c r="G171" s="1268"/>
      <c r="H171" s="1272"/>
      <c r="I171" s="69" t="s">
        <v>36</v>
      </c>
      <c r="J171" s="138">
        <f>K171+M171</f>
        <v>0</v>
      </c>
      <c r="K171" s="139">
        <v>0</v>
      </c>
      <c r="L171" s="129">
        <v>0</v>
      </c>
      <c r="M171" s="395">
        <v>0</v>
      </c>
      <c r="N171" s="54">
        <v>0</v>
      </c>
      <c r="O171" s="141">
        <v>0</v>
      </c>
      <c r="P171" s="348" t="s">
        <v>167</v>
      </c>
      <c r="Q171" s="420"/>
      <c r="R171" s="227"/>
      <c r="S171" s="228"/>
      <c r="T171" s="333"/>
      <c r="U171" s="30"/>
      <c r="V171" s="30"/>
      <c r="W171" s="30"/>
      <c r="X171" s="30"/>
      <c r="Y171" s="30"/>
    </row>
    <row r="172" spans="1:25" ht="13.9" hidden="1" customHeight="1" thickBot="1">
      <c r="A172" s="1249"/>
      <c r="B172" s="1325"/>
      <c r="C172" s="472"/>
      <c r="D172" s="352"/>
      <c r="E172" s="352"/>
      <c r="F172" s="1264"/>
      <c r="G172" s="1268"/>
      <c r="H172" s="1268"/>
      <c r="I172" s="27"/>
      <c r="J172" s="456"/>
      <c r="K172" s="457"/>
      <c r="L172" s="458"/>
      <c r="M172" s="459"/>
      <c r="N172" s="460"/>
      <c r="O172" s="461"/>
      <c r="P172" s="76"/>
      <c r="Q172" s="420"/>
      <c r="R172" s="227"/>
      <c r="S172" s="228"/>
      <c r="T172" s="333"/>
      <c r="U172" s="30"/>
      <c r="V172" s="30"/>
      <c r="W172" s="30"/>
      <c r="X172" s="30"/>
      <c r="Y172" s="30"/>
    </row>
    <row r="173" spans="1:25" ht="13.9" hidden="1" customHeight="1" thickBot="1">
      <c r="A173" s="1335"/>
      <c r="B173" s="1336"/>
      <c r="C173" s="473"/>
      <c r="D173" s="474"/>
      <c r="E173" s="474"/>
      <c r="F173" s="1265"/>
      <c r="G173" s="1269"/>
      <c r="H173" s="1269"/>
      <c r="I173" s="13" t="s">
        <v>12</v>
      </c>
      <c r="J173" s="47">
        <f>SUM(J169:J172)</f>
        <v>0</v>
      </c>
      <c r="K173" s="47">
        <f t="shared" ref="K173:O173" si="57">SUM(K169:K172)</f>
        <v>0</v>
      </c>
      <c r="L173" s="47">
        <f t="shared" si="57"/>
        <v>0</v>
      </c>
      <c r="M173" s="47">
        <f t="shared" si="57"/>
        <v>0</v>
      </c>
      <c r="N173" s="47">
        <f t="shared" si="57"/>
        <v>0</v>
      </c>
      <c r="O173" s="47">
        <f t="shared" si="57"/>
        <v>0</v>
      </c>
      <c r="P173" s="422"/>
      <c r="Q173" s="415"/>
      <c r="R173" s="122"/>
      <c r="S173" s="229"/>
      <c r="T173" s="333"/>
      <c r="U173" s="30"/>
      <c r="V173" s="30"/>
      <c r="W173" s="30"/>
      <c r="X173" s="30"/>
      <c r="Y173" s="30"/>
    </row>
    <row r="174" spans="1:25">
      <c r="A174" s="1248"/>
      <c r="B174" s="1324"/>
      <c r="C174" s="1255"/>
      <c r="D174" s="1255"/>
      <c r="E174" s="1337"/>
      <c r="F174" s="1340" t="s">
        <v>101</v>
      </c>
      <c r="G174" s="1270" t="s">
        <v>40</v>
      </c>
      <c r="H174" s="1270" t="s">
        <v>193</v>
      </c>
      <c r="I174" s="92" t="s">
        <v>72</v>
      </c>
      <c r="J174" s="132">
        <f>K174+M174</f>
        <v>0</v>
      </c>
      <c r="K174" s="133">
        <v>0</v>
      </c>
      <c r="L174" s="288">
        <v>0</v>
      </c>
      <c r="M174" s="394">
        <v>0</v>
      </c>
      <c r="N174" s="172">
        <v>0</v>
      </c>
      <c r="O174" s="173">
        <v>0</v>
      </c>
      <c r="P174" s="421" t="s">
        <v>75</v>
      </c>
      <c r="Q174" s="357" t="s">
        <v>41</v>
      </c>
      <c r="R174" s="359"/>
      <c r="S174" s="361"/>
      <c r="T174" s="333"/>
      <c r="U174" s="30"/>
      <c r="V174" s="30"/>
      <c r="W174" s="30"/>
      <c r="X174" s="30"/>
      <c r="Y174" s="30"/>
    </row>
    <row r="175" spans="1:25" ht="19.149999999999999" customHeight="1">
      <c r="A175" s="1249"/>
      <c r="B175" s="1325"/>
      <c r="C175" s="1258"/>
      <c r="D175" s="1258"/>
      <c r="E175" s="1338"/>
      <c r="F175" s="1341"/>
      <c r="G175" s="1285"/>
      <c r="H175" s="1271"/>
      <c r="I175" s="69" t="s">
        <v>63</v>
      </c>
      <c r="J175" s="138">
        <f>K175+M175</f>
        <v>0</v>
      </c>
      <c r="K175" s="139">
        <v>0</v>
      </c>
      <c r="L175" s="129">
        <v>0</v>
      </c>
      <c r="M175" s="395">
        <v>0</v>
      </c>
      <c r="N175" s="174">
        <v>0</v>
      </c>
      <c r="O175" s="175">
        <v>0</v>
      </c>
      <c r="P175" s="421"/>
      <c r="Q175" s="358"/>
      <c r="R175" s="360"/>
      <c r="S175" s="362"/>
      <c r="T175" s="333"/>
      <c r="U175" s="30"/>
      <c r="V175" s="30"/>
      <c r="W175" s="30"/>
      <c r="X175" s="30"/>
      <c r="Y175" s="30"/>
    </row>
    <row r="176" spans="1:25" ht="16.899999999999999" customHeight="1">
      <c r="A176" s="1249"/>
      <c r="B176" s="1325"/>
      <c r="C176" s="1258"/>
      <c r="D176" s="1258"/>
      <c r="E176" s="1338"/>
      <c r="F176" s="1341"/>
      <c r="G176" s="1268"/>
      <c r="H176" s="1272"/>
      <c r="I176" s="69" t="s">
        <v>36</v>
      </c>
      <c r="J176" s="138">
        <f>K176+M176</f>
        <v>0</v>
      </c>
      <c r="K176" s="139">
        <v>0</v>
      </c>
      <c r="L176" s="129">
        <v>0</v>
      </c>
      <c r="M176" s="395">
        <v>0</v>
      </c>
      <c r="N176" s="177">
        <v>0</v>
      </c>
      <c r="O176" s="175">
        <v>0</v>
      </c>
      <c r="P176" s="421"/>
      <c r="Q176" s="420"/>
      <c r="R176" s="227"/>
      <c r="S176" s="228"/>
      <c r="T176" s="333"/>
      <c r="U176" s="30"/>
      <c r="V176" s="30"/>
      <c r="W176" s="30"/>
      <c r="X176" s="30"/>
      <c r="Y176" s="30"/>
    </row>
    <row r="177" spans="1:25" ht="26.45" customHeight="1">
      <c r="A177" s="1249"/>
      <c r="B177" s="1325"/>
      <c r="C177" s="1258"/>
      <c r="D177" s="1258"/>
      <c r="E177" s="1338"/>
      <c r="F177" s="1341"/>
      <c r="G177" s="1268"/>
      <c r="H177" s="1268"/>
      <c r="I177" s="440" t="s">
        <v>222</v>
      </c>
      <c r="J177" s="138">
        <f t="shared" ref="J177:J178" si="58">K177+M177</f>
        <v>7</v>
      </c>
      <c r="K177" s="441">
        <v>7</v>
      </c>
      <c r="L177" s="442">
        <v>0</v>
      </c>
      <c r="M177" s="443">
        <v>0</v>
      </c>
      <c r="N177" s="178">
        <v>0</v>
      </c>
      <c r="O177" s="179">
        <v>0</v>
      </c>
      <c r="P177" s="335"/>
      <c r="Q177" s="420"/>
      <c r="R177" s="227"/>
      <c r="S177" s="228"/>
      <c r="T177" s="333"/>
      <c r="U177" s="30"/>
      <c r="V177" s="30"/>
      <c r="W177" s="30"/>
      <c r="X177" s="30"/>
      <c r="Y177" s="30"/>
    </row>
    <row r="178" spans="1:25" ht="16.899999999999999" customHeight="1">
      <c r="A178" s="1249"/>
      <c r="B178" s="1325"/>
      <c r="C178" s="1258"/>
      <c r="D178" s="1258"/>
      <c r="E178" s="1338"/>
      <c r="F178" s="1341"/>
      <c r="G178" s="1268"/>
      <c r="H178" s="1268"/>
      <c r="I178" s="440" t="s">
        <v>52</v>
      </c>
      <c r="J178" s="138">
        <f t="shared" si="58"/>
        <v>0</v>
      </c>
      <c r="K178" s="441">
        <v>0</v>
      </c>
      <c r="L178" s="442">
        <v>0</v>
      </c>
      <c r="M178" s="443">
        <v>0</v>
      </c>
      <c r="N178" s="178">
        <v>0</v>
      </c>
      <c r="O178" s="179">
        <v>0</v>
      </c>
      <c r="P178" s="335"/>
      <c r="Q178" s="420"/>
      <c r="R178" s="227"/>
      <c r="S178" s="228"/>
      <c r="T178" s="333"/>
      <c r="U178" s="30"/>
      <c r="V178" s="30"/>
      <c r="W178" s="30"/>
      <c r="X178" s="30"/>
      <c r="Y178" s="30"/>
    </row>
    <row r="179" spans="1:25" ht="13.5" thickBot="1">
      <c r="A179" s="1250"/>
      <c r="B179" s="1326"/>
      <c r="C179" s="1261"/>
      <c r="D179" s="1261"/>
      <c r="E179" s="1339"/>
      <c r="F179" s="1342"/>
      <c r="G179" s="1269"/>
      <c r="H179" s="1269"/>
      <c r="I179" s="13" t="s">
        <v>12</v>
      </c>
      <c r="J179" s="47">
        <f>SUM(J174:J178)</f>
        <v>7</v>
      </c>
      <c r="K179" s="47">
        <f t="shared" ref="K179:O179" si="59">SUM(K174:K178)</f>
        <v>7</v>
      </c>
      <c r="L179" s="47">
        <f t="shared" si="59"/>
        <v>0</v>
      </c>
      <c r="M179" s="47">
        <f t="shared" si="59"/>
        <v>0</v>
      </c>
      <c r="N179" s="58">
        <f t="shared" si="59"/>
        <v>0</v>
      </c>
      <c r="O179" s="52">
        <f t="shared" si="59"/>
        <v>0</v>
      </c>
      <c r="P179" s="422"/>
      <c r="Q179" s="415"/>
      <c r="R179" s="122"/>
      <c r="S179" s="229"/>
      <c r="T179" s="333"/>
      <c r="U179" s="30"/>
      <c r="V179" s="30"/>
      <c r="W179" s="30"/>
      <c r="X179" s="30"/>
      <c r="Y179" s="30"/>
    </row>
    <row r="180" spans="1:25" ht="13.15" customHeight="1">
      <c r="A180" s="1248"/>
      <c r="B180" s="1324"/>
      <c r="C180" s="1258"/>
      <c r="D180" s="1258"/>
      <c r="E180" s="1259"/>
      <c r="F180" s="1263" t="s">
        <v>102</v>
      </c>
      <c r="G180" s="1270" t="s">
        <v>40</v>
      </c>
      <c r="H180" s="1270" t="s">
        <v>193</v>
      </c>
      <c r="I180" s="92" t="s">
        <v>72</v>
      </c>
      <c r="J180" s="132">
        <f>K180+M180</f>
        <v>0</v>
      </c>
      <c r="K180" s="133">
        <v>0</v>
      </c>
      <c r="L180" s="288">
        <v>0</v>
      </c>
      <c r="M180" s="394">
        <v>0</v>
      </c>
      <c r="N180" s="172">
        <v>0</v>
      </c>
      <c r="O180" s="173">
        <v>0</v>
      </c>
      <c r="P180" s="421" t="s">
        <v>75</v>
      </c>
      <c r="Q180" s="357" t="s">
        <v>41</v>
      </c>
      <c r="R180" s="359"/>
      <c r="S180" s="361"/>
      <c r="T180" s="333"/>
      <c r="U180" s="30"/>
      <c r="V180" s="30"/>
      <c r="W180" s="30"/>
      <c r="X180" s="30"/>
      <c r="Y180" s="30"/>
    </row>
    <row r="181" spans="1:25">
      <c r="A181" s="1249"/>
      <c r="B181" s="1325"/>
      <c r="C181" s="1258"/>
      <c r="D181" s="1258"/>
      <c r="E181" s="1259"/>
      <c r="F181" s="1264"/>
      <c r="G181" s="1285"/>
      <c r="H181" s="1271"/>
      <c r="I181" s="69" t="s">
        <v>63</v>
      </c>
      <c r="J181" s="138">
        <f>K181+M181</f>
        <v>0</v>
      </c>
      <c r="K181" s="139">
        <v>0</v>
      </c>
      <c r="L181" s="129">
        <v>0</v>
      </c>
      <c r="M181" s="395">
        <v>0</v>
      </c>
      <c r="N181" s="174">
        <v>0</v>
      </c>
      <c r="O181" s="175">
        <v>0</v>
      </c>
      <c r="P181" s="421"/>
      <c r="Q181" s="358"/>
      <c r="R181" s="360"/>
      <c r="S181" s="362"/>
      <c r="T181" s="333"/>
      <c r="U181" s="30"/>
      <c r="V181" s="30"/>
      <c r="W181" s="30"/>
      <c r="X181" s="30"/>
      <c r="Y181" s="30"/>
    </row>
    <row r="182" spans="1:25">
      <c r="A182" s="1249"/>
      <c r="B182" s="1325"/>
      <c r="C182" s="1258"/>
      <c r="D182" s="1258"/>
      <c r="E182" s="1259"/>
      <c r="F182" s="1264"/>
      <c r="G182" s="1268"/>
      <c r="H182" s="1272"/>
      <c r="I182" s="69" t="s">
        <v>36</v>
      </c>
      <c r="J182" s="138">
        <f>K182+M182</f>
        <v>0</v>
      </c>
      <c r="K182" s="139">
        <v>0</v>
      </c>
      <c r="L182" s="129">
        <v>0</v>
      </c>
      <c r="M182" s="395">
        <v>0</v>
      </c>
      <c r="N182" s="177">
        <v>0</v>
      </c>
      <c r="O182" s="175">
        <v>0</v>
      </c>
      <c r="P182" s="421"/>
      <c r="Q182" s="420"/>
      <c r="R182" s="227"/>
      <c r="S182" s="228"/>
      <c r="T182" s="333"/>
      <c r="U182" s="30"/>
      <c r="V182" s="30"/>
      <c r="W182" s="30"/>
      <c r="X182" s="30"/>
      <c r="Y182" s="30"/>
    </row>
    <row r="183" spans="1:25">
      <c r="A183" s="1249"/>
      <c r="B183" s="1325"/>
      <c r="C183" s="1258"/>
      <c r="D183" s="1258"/>
      <c r="E183" s="1259"/>
      <c r="F183" s="1264"/>
      <c r="G183" s="1268"/>
      <c r="H183" s="1268"/>
      <c r="I183" s="440" t="s">
        <v>222</v>
      </c>
      <c r="J183" s="138">
        <f t="shared" ref="J183:J184" si="60">K183+M183</f>
        <v>20</v>
      </c>
      <c r="K183" s="441">
        <v>20</v>
      </c>
      <c r="L183" s="442">
        <v>0</v>
      </c>
      <c r="M183" s="443">
        <v>0</v>
      </c>
      <c r="N183" s="178">
        <v>0</v>
      </c>
      <c r="O183" s="179">
        <v>0</v>
      </c>
      <c r="P183" s="335"/>
      <c r="Q183" s="420"/>
      <c r="R183" s="227"/>
      <c r="S183" s="228"/>
      <c r="T183" s="333"/>
      <c r="U183" s="30"/>
      <c r="V183" s="30"/>
      <c r="W183" s="30"/>
      <c r="X183" s="30"/>
      <c r="Y183" s="30"/>
    </row>
    <row r="184" spans="1:25">
      <c r="A184" s="1249"/>
      <c r="B184" s="1325"/>
      <c r="C184" s="1258"/>
      <c r="D184" s="1258"/>
      <c r="E184" s="1259"/>
      <c r="F184" s="1264"/>
      <c r="G184" s="1268"/>
      <c r="H184" s="1268"/>
      <c r="I184" s="440" t="s">
        <v>52</v>
      </c>
      <c r="J184" s="138">
        <f t="shared" si="60"/>
        <v>0</v>
      </c>
      <c r="K184" s="441">
        <v>0</v>
      </c>
      <c r="L184" s="442">
        <v>0</v>
      </c>
      <c r="M184" s="443">
        <v>0</v>
      </c>
      <c r="N184" s="178">
        <v>0</v>
      </c>
      <c r="O184" s="179">
        <v>0</v>
      </c>
      <c r="P184" s="335"/>
      <c r="Q184" s="420"/>
      <c r="R184" s="227"/>
      <c r="S184" s="228"/>
      <c r="T184" s="333"/>
      <c r="U184" s="30"/>
      <c r="V184" s="30"/>
      <c r="W184" s="30"/>
      <c r="X184" s="30"/>
      <c r="Y184" s="30"/>
    </row>
    <row r="185" spans="1:25" ht="15" customHeight="1" thickBot="1">
      <c r="A185" s="1250"/>
      <c r="B185" s="1326"/>
      <c r="C185" s="1261"/>
      <c r="D185" s="1261"/>
      <c r="E185" s="1262"/>
      <c r="F185" s="1265"/>
      <c r="G185" s="1269"/>
      <c r="H185" s="1269"/>
      <c r="I185" s="13" t="s">
        <v>12</v>
      </c>
      <c r="J185" s="47">
        <f>SUM(J180:J184)</f>
        <v>20</v>
      </c>
      <c r="K185" s="47">
        <f t="shared" ref="K185:O185" si="61">SUM(K180:K184)</f>
        <v>20</v>
      </c>
      <c r="L185" s="47">
        <f t="shared" si="61"/>
        <v>0</v>
      </c>
      <c r="M185" s="47">
        <f t="shared" si="61"/>
        <v>0</v>
      </c>
      <c r="N185" s="58">
        <f t="shared" si="61"/>
        <v>0</v>
      </c>
      <c r="O185" s="52">
        <f t="shared" si="61"/>
        <v>0</v>
      </c>
      <c r="P185" s="422"/>
      <c r="Q185" s="415"/>
      <c r="R185" s="122"/>
      <c r="S185" s="229"/>
      <c r="T185" s="333"/>
      <c r="U185" s="30"/>
      <c r="V185" s="30"/>
      <c r="W185" s="30"/>
      <c r="X185" s="30"/>
      <c r="Y185" s="30"/>
    </row>
    <row r="186" spans="1:25" ht="13.15" customHeight="1">
      <c r="A186" s="1248"/>
      <c r="B186" s="1324"/>
      <c r="C186" s="1255"/>
      <c r="D186" s="1255"/>
      <c r="E186" s="1256"/>
      <c r="F186" s="1263" t="s">
        <v>103</v>
      </c>
      <c r="G186" s="1270" t="s">
        <v>40</v>
      </c>
      <c r="H186" s="1270" t="s">
        <v>200</v>
      </c>
      <c r="I186" s="92" t="s">
        <v>72</v>
      </c>
      <c r="J186" s="132">
        <f>K186+M186</f>
        <v>0</v>
      </c>
      <c r="K186" s="133">
        <v>0</v>
      </c>
      <c r="L186" s="288">
        <v>0</v>
      </c>
      <c r="M186" s="394">
        <v>0</v>
      </c>
      <c r="N186" s="172">
        <v>1</v>
      </c>
      <c r="O186" s="173">
        <v>0</v>
      </c>
      <c r="P186" s="421" t="s">
        <v>75</v>
      </c>
      <c r="Q186" s="357"/>
      <c r="R186" s="359" t="s">
        <v>41</v>
      </c>
      <c r="S186" s="361"/>
      <c r="T186" s="333"/>
      <c r="U186" s="30"/>
      <c r="V186" s="30"/>
      <c r="W186" s="30"/>
      <c r="X186" s="30"/>
      <c r="Y186" s="30"/>
    </row>
    <row r="187" spans="1:25">
      <c r="A187" s="1249"/>
      <c r="B187" s="1325"/>
      <c r="C187" s="1258"/>
      <c r="D187" s="1258"/>
      <c r="E187" s="1259"/>
      <c r="F187" s="1264"/>
      <c r="G187" s="1285"/>
      <c r="H187" s="1271"/>
      <c r="I187" s="69" t="s">
        <v>63</v>
      </c>
      <c r="J187" s="138">
        <f>K187+M187</f>
        <v>5</v>
      </c>
      <c r="K187" s="139">
        <v>5</v>
      </c>
      <c r="L187" s="129">
        <v>0.9</v>
      </c>
      <c r="M187" s="395">
        <v>0</v>
      </c>
      <c r="N187" s="174">
        <v>5</v>
      </c>
      <c r="O187" s="175">
        <v>0</v>
      </c>
      <c r="P187" s="421"/>
      <c r="Q187" s="358"/>
      <c r="R187" s="360"/>
      <c r="S187" s="362"/>
      <c r="T187" s="333"/>
      <c r="U187" s="30"/>
      <c r="V187" s="30"/>
      <c r="W187" s="30"/>
      <c r="X187" s="30"/>
      <c r="Y187" s="30"/>
    </row>
    <row r="188" spans="1:25">
      <c r="A188" s="1249"/>
      <c r="B188" s="1325"/>
      <c r="C188" s="1258"/>
      <c r="D188" s="1258"/>
      <c r="E188" s="1259"/>
      <c r="F188" s="1264"/>
      <c r="G188" s="1268"/>
      <c r="H188" s="1272"/>
      <c r="I188" s="69" t="s">
        <v>36</v>
      </c>
      <c r="J188" s="138">
        <f>K188+M188</f>
        <v>0</v>
      </c>
      <c r="K188" s="139">
        <v>0</v>
      </c>
      <c r="L188" s="129">
        <v>0</v>
      </c>
      <c r="M188" s="395">
        <v>0</v>
      </c>
      <c r="N188" s="177">
        <v>0</v>
      </c>
      <c r="O188" s="175">
        <v>0</v>
      </c>
      <c r="P188" s="421"/>
      <c r="Q188" s="420"/>
      <c r="R188" s="227"/>
      <c r="S188" s="228"/>
      <c r="T188" s="333"/>
      <c r="U188" s="30"/>
      <c r="V188" s="30"/>
      <c r="W188" s="30"/>
      <c r="X188" s="30"/>
      <c r="Y188" s="30"/>
    </row>
    <row r="189" spans="1:25">
      <c r="A189" s="1249"/>
      <c r="B189" s="1325"/>
      <c r="C189" s="1258"/>
      <c r="D189" s="1258"/>
      <c r="E189" s="1259"/>
      <c r="F189" s="1264"/>
      <c r="G189" s="1268"/>
      <c r="H189" s="1268"/>
      <c r="I189" s="440" t="s">
        <v>222</v>
      </c>
      <c r="J189" s="138">
        <f t="shared" ref="J189:J190" si="62">K189+M189</f>
        <v>1</v>
      </c>
      <c r="K189" s="441">
        <v>1</v>
      </c>
      <c r="L189" s="442">
        <v>0</v>
      </c>
      <c r="M189" s="443">
        <v>0</v>
      </c>
      <c r="N189" s="178">
        <v>0</v>
      </c>
      <c r="O189" s="179">
        <v>0</v>
      </c>
      <c r="P189" s="335"/>
      <c r="Q189" s="420"/>
      <c r="R189" s="227"/>
      <c r="S189" s="228"/>
      <c r="T189" s="333"/>
      <c r="U189" s="30"/>
      <c r="V189" s="30"/>
      <c r="W189" s="30"/>
      <c r="X189" s="30"/>
      <c r="Y189" s="30"/>
    </row>
    <row r="190" spans="1:25">
      <c r="A190" s="1249"/>
      <c r="B190" s="1325"/>
      <c r="C190" s="1258"/>
      <c r="D190" s="1258"/>
      <c r="E190" s="1259"/>
      <c r="F190" s="1264"/>
      <c r="G190" s="1268"/>
      <c r="H190" s="1268"/>
      <c r="I190" s="440" t="s">
        <v>52</v>
      </c>
      <c r="J190" s="138">
        <f t="shared" si="62"/>
        <v>0</v>
      </c>
      <c r="K190" s="441">
        <v>0</v>
      </c>
      <c r="L190" s="442">
        <v>0</v>
      </c>
      <c r="M190" s="443">
        <v>0</v>
      </c>
      <c r="N190" s="178">
        <v>0</v>
      </c>
      <c r="O190" s="179">
        <v>0</v>
      </c>
      <c r="P190" s="335"/>
      <c r="Q190" s="420"/>
      <c r="R190" s="227"/>
      <c r="S190" s="228"/>
      <c r="T190" s="333"/>
      <c r="U190" s="30"/>
      <c r="V190" s="30"/>
      <c r="W190" s="30"/>
      <c r="X190" s="30"/>
      <c r="Y190" s="30"/>
    </row>
    <row r="191" spans="1:25" ht="18" customHeight="1" thickBot="1">
      <c r="A191" s="1250"/>
      <c r="B191" s="1326"/>
      <c r="C191" s="1261"/>
      <c r="D191" s="1261"/>
      <c r="E191" s="1262"/>
      <c r="F191" s="1265"/>
      <c r="G191" s="1269"/>
      <c r="H191" s="1269"/>
      <c r="I191" s="13" t="s">
        <v>12</v>
      </c>
      <c r="J191" s="47">
        <f>SUM(J186:J190)</f>
        <v>6</v>
      </c>
      <c r="K191" s="47">
        <f t="shared" ref="K191:O191" si="63">SUM(K186:K190)</f>
        <v>6</v>
      </c>
      <c r="L191" s="47">
        <f t="shared" si="63"/>
        <v>0.9</v>
      </c>
      <c r="M191" s="47">
        <f t="shared" si="63"/>
        <v>0</v>
      </c>
      <c r="N191" s="58">
        <f t="shared" si="63"/>
        <v>6</v>
      </c>
      <c r="O191" s="52">
        <f t="shared" si="63"/>
        <v>0</v>
      </c>
      <c r="P191" s="422"/>
      <c r="Q191" s="415"/>
      <c r="R191" s="122"/>
      <c r="S191" s="229"/>
      <c r="T191" s="333"/>
      <c r="U191" s="30"/>
      <c r="V191" s="30"/>
      <c r="W191" s="30"/>
      <c r="X191" s="30"/>
      <c r="Y191" s="30"/>
    </row>
    <row r="192" spans="1:25" ht="0.6" hidden="1" customHeight="1" thickBot="1">
      <c r="A192" s="1343"/>
      <c r="B192" s="1344"/>
      <c r="C192" s="1254"/>
      <c r="D192" s="1255"/>
      <c r="E192" s="1256"/>
      <c r="F192" s="1263" t="s">
        <v>104</v>
      </c>
      <c r="G192" s="1270" t="s">
        <v>40</v>
      </c>
      <c r="H192" s="1270" t="s">
        <v>193</v>
      </c>
      <c r="I192" s="92" t="s">
        <v>72</v>
      </c>
      <c r="J192" s="132">
        <f>K192+M192</f>
        <v>0</v>
      </c>
      <c r="K192" s="133">
        <v>0</v>
      </c>
      <c r="L192" s="288">
        <v>0</v>
      </c>
      <c r="M192" s="394">
        <v>0</v>
      </c>
      <c r="N192" s="172">
        <v>0</v>
      </c>
      <c r="O192" s="173">
        <v>0</v>
      </c>
      <c r="P192" s="421"/>
      <c r="Q192" s="357"/>
      <c r="R192" s="359"/>
      <c r="S192" s="361"/>
      <c r="T192" s="333"/>
      <c r="U192" s="30"/>
      <c r="V192" s="30"/>
      <c r="W192" s="30"/>
      <c r="X192" s="30"/>
      <c r="Y192" s="30"/>
    </row>
    <row r="193" spans="1:25" ht="13.9" hidden="1" customHeight="1" thickBot="1">
      <c r="A193" s="1249"/>
      <c r="B193" s="1252"/>
      <c r="C193" s="1257"/>
      <c r="D193" s="1258"/>
      <c r="E193" s="1259"/>
      <c r="F193" s="1264"/>
      <c r="G193" s="1285"/>
      <c r="H193" s="1271"/>
      <c r="I193" s="69" t="s">
        <v>63</v>
      </c>
      <c r="J193" s="138">
        <f>K193+M193</f>
        <v>0</v>
      </c>
      <c r="K193" s="139">
        <v>0</v>
      </c>
      <c r="L193" s="129">
        <v>0</v>
      </c>
      <c r="M193" s="395">
        <v>0</v>
      </c>
      <c r="N193" s="174">
        <v>0</v>
      </c>
      <c r="O193" s="175">
        <v>0</v>
      </c>
      <c r="P193" s="421"/>
      <c r="Q193" s="358"/>
      <c r="R193" s="360"/>
      <c r="S193" s="362"/>
      <c r="T193" s="333"/>
      <c r="U193" s="30"/>
      <c r="V193" s="30"/>
      <c r="W193" s="30"/>
      <c r="X193" s="30"/>
      <c r="Y193" s="30"/>
    </row>
    <row r="194" spans="1:25" ht="13.9" hidden="1" customHeight="1" thickBot="1">
      <c r="A194" s="1249"/>
      <c r="B194" s="1252"/>
      <c r="C194" s="1257"/>
      <c r="D194" s="1258"/>
      <c r="E194" s="1259"/>
      <c r="F194" s="1264"/>
      <c r="G194" s="1285"/>
      <c r="H194" s="1271"/>
      <c r="I194" s="69" t="s">
        <v>36</v>
      </c>
      <c r="J194" s="138">
        <f>K194+M194</f>
        <v>0</v>
      </c>
      <c r="K194" s="139">
        <v>0</v>
      </c>
      <c r="L194" s="129">
        <v>0</v>
      </c>
      <c r="M194" s="395">
        <v>0</v>
      </c>
      <c r="N194" s="177">
        <v>0</v>
      </c>
      <c r="O194" s="175">
        <v>0</v>
      </c>
      <c r="P194" s="421"/>
      <c r="Q194" s="358"/>
      <c r="R194" s="360"/>
      <c r="S194" s="362"/>
      <c r="T194" s="333"/>
      <c r="U194" s="30"/>
      <c r="V194" s="30"/>
      <c r="W194" s="30"/>
      <c r="X194" s="30"/>
      <c r="Y194" s="30"/>
    </row>
    <row r="195" spans="1:25" ht="13.9" hidden="1" customHeight="1" thickBot="1">
      <c r="A195" s="1249"/>
      <c r="B195" s="1252"/>
      <c r="C195" s="1257"/>
      <c r="D195" s="1258"/>
      <c r="E195" s="1259"/>
      <c r="F195" s="1264"/>
      <c r="G195" s="1268"/>
      <c r="H195" s="1272"/>
      <c r="I195" s="440" t="s">
        <v>222</v>
      </c>
      <c r="J195" s="138">
        <f t="shared" ref="J195:J196" si="64">K195+M195</f>
        <v>0</v>
      </c>
      <c r="K195" s="441">
        <v>0</v>
      </c>
      <c r="L195" s="442">
        <v>0</v>
      </c>
      <c r="M195" s="443">
        <v>0</v>
      </c>
      <c r="N195" s="178">
        <v>0</v>
      </c>
      <c r="O195" s="179">
        <v>0</v>
      </c>
      <c r="P195" s="421"/>
      <c r="Q195" s="420"/>
      <c r="R195" s="227"/>
      <c r="S195" s="228"/>
      <c r="T195" s="333"/>
      <c r="U195" s="30"/>
      <c r="V195" s="30"/>
      <c r="W195" s="30"/>
      <c r="X195" s="30"/>
      <c r="Y195" s="30"/>
    </row>
    <row r="196" spans="1:25" ht="13.9" hidden="1" customHeight="1" thickBot="1">
      <c r="A196" s="1249"/>
      <c r="B196" s="1252"/>
      <c r="C196" s="1257"/>
      <c r="D196" s="1258"/>
      <c r="E196" s="1259"/>
      <c r="F196" s="1264"/>
      <c r="G196" s="1268"/>
      <c r="H196" s="1268"/>
      <c r="I196" s="440" t="s">
        <v>52</v>
      </c>
      <c r="J196" s="138">
        <f t="shared" si="64"/>
        <v>0</v>
      </c>
      <c r="K196" s="441">
        <v>0</v>
      </c>
      <c r="L196" s="442">
        <v>0</v>
      </c>
      <c r="M196" s="443">
        <v>0</v>
      </c>
      <c r="N196" s="178">
        <v>0</v>
      </c>
      <c r="O196" s="179">
        <v>0</v>
      </c>
      <c r="P196" s="335"/>
      <c r="Q196" s="420"/>
      <c r="R196" s="227"/>
      <c r="S196" s="228"/>
      <c r="T196" s="333"/>
      <c r="U196" s="30"/>
      <c r="V196" s="30"/>
      <c r="W196" s="30"/>
      <c r="X196" s="30"/>
      <c r="Y196" s="30"/>
    </row>
    <row r="197" spans="1:25" ht="13.9" hidden="1" customHeight="1" thickBot="1">
      <c r="A197" s="1335"/>
      <c r="B197" s="1345"/>
      <c r="C197" s="1260"/>
      <c r="D197" s="1261"/>
      <c r="E197" s="1262"/>
      <c r="F197" s="1265"/>
      <c r="G197" s="1269"/>
      <c r="H197" s="1269"/>
      <c r="I197" s="13" t="s">
        <v>12</v>
      </c>
      <c r="J197" s="47">
        <f>SUM(J192:J196)</f>
        <v>0</v>
      </c>
      <c r="K197" s="47">
        <f t="shared" ref="K197:O197" si="65">SUM(K192:K196)</f>
        <v>0</v>
      </c>
      <c r="L197" s="47">
        <f t="shared" si="65"/>
        <v>0</v>
      </c>
      <c r="M197" s="47">
        <f t="shared" si="65"/>
        <v>0</v>
      </c>
      <c r="N197" s="58">
        <f t="shared" si="65"/>
        <v>0</v>
      </c>
      <c r="O197" s="52">
        <f t="shared" si="65"/>
        <v>0</v>
      </c>
      <c r="P197" s="422"/>
      <c r="Q197" s="415"/>
      <c r="R197" s="122"/>
      <c r="S197" s="229"/>
      <c r="T197" s="333"/>
      <c r="U197" s="30"/>
      <c r="V197" s="30"/>
      <c r="W197" s="30"/>
      <c r="X197" s="30"/>
      <c r="Y197" s="30"/>
    </row>
    <row r="198" spans="1:25">
      <c r="A198" s="1248"/>
      <c r="B198" s="1324"/>
      <c r="C198" s="1255"/>
      <c r="D198" s="1255"/>
      <c r="E198" s="1256"/>
      <c r="F198" s="1263" t="s">
        <v>105</v>
      </c>
      <c r="G198" s="1270" t="s">
        <v>40</v>
      </c>
      <c r="H198" s="1270" t="s">
        <v>193</v>
      </c>
      <c r="I198" s="92" t="s">
        <v>72</v>
      </c>
      <c r="J198" s="132">
        <f>K198+M198</f>
        <v>0</v>
      </c>
      <c r="K198" s="133">
        <v>0</v>
      </c>
      <c r="L198" s="288">
        <v>0</v>
      </c>
      <c r="M198" s="394">
        <v>0</v>
      </c>
      <c r="N198" s="172">
        <v>0</v>
      </c>
      <c r="O198" s="173">
        <v>0</v>
      </c>
      <c r="P198" s="421" t="s">
        <v>75</v>
      </c>
      <c r="Q198" s="357"/>
      <c r="R198" s="359"/>
      <c r="S198" s="361" t="s">
        <v>41</v>
      </c>
      <c r="T198" s="333"/>
      <c r="U198" s="30"/>
      <c r="V198" s="30"/>
      <c r="W198" s="30"/>
      <c r="X198" s="30"/>
      <c r="Y198" s="30"/>
    </row>
    <row r="199" spans="1:25">
      <c r="A199" s="1249"/>
      <c r="B199" s="1325"/>
      <c r="C199" s="1258"/>
      <c r="D199" s="1258"/>
      <c r="E199" s="1259"/>
      <c r="F199" s="1264"/>
      <c r="G199" s="1285"/>
      <c r="H199" s="1271"/>
      <c r="I199" s="69" t="s">
        <v>63</v>
      </c>
      <c r="J199" s="138">
        <f>K199+M199</f>
        <v>0</v>
      </c>
      <c r="K199" s="139">
        <v>0</v>
      </c>
      <c r="L199" s="129">
        <v>0</v>
      </c>
      <c r="M199" s="395">
        <v>0</v>
      </c>
      <c r="N199" s="174">
        <v>0</v>
      </c>
      <c r="O199" s="175">
        <v>0</v>
      </c>
      <c r="P199" s="421"/>
      <c r="Q199" s="358"/>
      <c r="R199" s="360"/>
      <c r="S199" s="362"/>
      <c r="T199" s="333"/>
      <c r="U199" s="30"/>
      <c r="V199" s="30"/>
      <c r="W199" s="30"/>
      <c r="X199" s="30"/>
      <c r="Y199" s="30"/>
    </row>
    <row r="200" spans="1:25">
      <c r="A200" s="1249"/>
      <c r="B200" s="1325"/>
      <c r="C200" s="1258"/>
      <c r="D200" s="1258"/>
      <c r="E200" s="1259"/>
      <c r="F200" s="1264"/>
      <c r="G200" s="1268"/>
      <c r="H200" s="1272"/>
      <c r="I200" s="69" t="s">
        <v>36</v>
      </c>
      <c r="J200" s="138">
        <f>K200+M200</f>
        <v>0</v>
      </c>
      <c r="K200" s="139">
        <v>0</v>
      </c>
      <c r="L200" s="129">
        <v>0</v>
      </c>
      <c r="M200" s="395">
        <v>0</v>
      </c>
      <c r="N200" s="177">
        <v>7</v>
      </c>
      <c r="O200" s="175">
        <v>7</v>
      </c>
      <c r="P200" s="421"/>
      <c r="Q200" s="420"/>
      <c r="R200" s="227"/>
      <c r="S200" s="228"/>
      <c r="T200" s="333"/>
      <c r="U200" s="30"/>
      <c r="V200" s="30"/>
      <c r="W200" s="30"/>
      <c r="X200" s="30"/>
      <c r="Y200" s="30"/>
    </row>
    <row r="201" spans="1:25">
      <c r="A201" s="1249"/>
      <c r="B201" s="1325"/>
      <c r="C201" s="1258"/>
      <c r="D201" s="1258"/>
      <c r="E201" s="1259"/>
      <c r="F201" s="1264"/>
      <c r="G201" s="1268"/>
      <c r="H201" s="1268"/>
      <c r="I201" s="440" t="s">
        <v>222</v>
      </c>
      <c r="J201" s="138">
        <f t="shared" ref="J201:J202" si="66">K201+M201</f>
        <v>15</v>
      </c>
      <c r="K201" s="441">
        <v>15</v>
      </c>
      <c r="L201" s="442">
        <v>0</v>
      </c>
      <c r="M201" s="443">
        <v>0</v>
      </c>
      <c r="N201" s="178">
        <v>0</v>
      </c>
      <c r="O201" s="179">
        <v>0</v>
      </c>
      <c r="P201" s="335"/>
      <c r="Q201" s="420"/>
      <c r="R201" s="227"/>
      <c r="S201" s="228"/>
      <c r="T201" s="333"/>
      <c r="U201" s="30"/>
      <c r="V201" s="30"/>
      <c r="W201" s="30"/>
      <c r="X201" s="30"/>
      <c r="Y201" s="30"/>
    </row>
    <row r="202" spans="1:25">
      <c r="A202" s="1249"/>
      <c r="B202" s="1325"/>
      <c r="C202" s="1258"/>
      <c r="D202" s="1258"/>
      <c r="E202" s="1259"/>
      <c r="F202" s="1264"/>
      <c r="G202" s="1268"/>
      <c r="H202" s="1268"/>
      <c r="I202" s="440" t="s">
        <v>52</v>
      </c>
      <c r="J202" s="138">
        <f t="shared" si="66"/>
        <v>0</v>
      </c>
      <c r="K202" s="441">
        <v>0</v>
      </c>
      <c r="L202" s="442">
        <v>0</v>
      </c>
      <c r="M202" s="443">
        <v>0</v>
      </c>
      <c r="N202" s="178">
        <v>0</v>
      </c>
      <c r="O202" s="179">
        <v>0</v>
      </c>
      <c r="P202" s="335"/>
      <c r="Q202" s="420"/>
      <c r="R202" s="227"/>
      <c r="S202" s="228"/>
      <c r="T202" s="333"/>
      <c r="U202" s="30"/>
      <c r="V202" s="30"/>
      <c r="W202" s="30"/>
      <c r="X202" s="30"/>
      <c r="Y202" s="30"/>
    </row>
    <row r="203" spans="1:25" ht="21" customHeight="1" thickBot="1">
      <c r="A203" s="1250"/>
      <c r="B203" s="1326"/>
      <c r="C203" s="1261"/>
      <c r="D203" s="1261"/>
      <c r="E203" s="1262"/>
      <c r="F203" s="1265"/>
      <c r="G203" s="1269"/>
      <c r="H203" s="1269"/>
      <c r="I203" s="13" t="s">
        <v>12</v>
      </c>
      <c r="J203" s="47">
        <f>SUM(J198:J202)</f>
        <v>15</v>
      </c>
      <c r="K203" s="47">
        <f t="shared" ref="K203:O203" si="67">SUM(K198:K202)</f>
        <v>15</v>
      </c>
      <c r="L203" s="47">
        <f t="shared" si="67"/>
        <v>0</v>
      </c>
      <c r="M203" s="47">
        <f t="shared" si="67"/>
        <v>0</v>
      </c>
      <c r="N203" s="58">
        <f t="shared" si="67"/>
        <v>7</v>
      </c>
      <c r="O203" s="52">
        <f t="shared" si="67"/>
        <v>7</v>
      </c>
      <c r="P203" s="422"/>
      <c r="Q203" s="415"/>
      <c r="R203" s="122"/>
      <c r="S203" s="229"/>
      <c r="T203" s="333"/>
      <c r="U203" s="30"/>
      <c r="V203" s="30"/>
      <c r="W203" s="30"/>
      <c r="X203" s="30"/>
      <c r="Y203" s="30"/>
    </row>
    <row r="204" spans="1:25" ht="13.15" customHeight="1">
      <c r="A204" s="1248"/>
      <c r="B204" s="1324"/>
      <c r="C204" s="1255"/>
      <c r="D204" s="1255"/>
      <c r="E204" s="1256"/>
      <c r="F204" s="1263" t="s">
        <v>106</v>
      </c>
      <c r="G204" s="1270" t="s">
        <v>40</v>
      </c>
      <c r="H204" s="1270" t="s">
        <v>193</v>
      </c>
      <c r="I204" s="92" t="s">
        <v>72</v>
      </c>
      <c r="J204" s="132">
        <f>K204+M204</f>
        <v>0</v>
      </c>
      <c r="K204" s="133">
        <v>0</v>
      </c>
      <c r="L204" s="288">
        <v>0</v>
      </c>
      <c r="M204" s="394">
        <v>0</v>
      </c>
      <c r="N204" s="172">
        <v>0</v>
      </c>
      <c r="O204" s="173">
        <v>0</v>
      </c>
      <c r="P204" s="402" t="s">
        <v>75</v>
      </c>
      <c r="Q204" s="357"/>
      <c r="R204" s="359"/>
      <c r="S204" s="361" t="s">
        <v>41</v>
      </c>
      <c r="T204" s="333"/>
      <c r="U204" s="30"/>
      <c r="V204" s="30"/>
      <c r="W204" s="30"/>
      <c r="X204" s="30"/>
      <c r="Y204" s="30"/>
    </row>
    <row r="205" spans="1:25">
      <c r="A205" s="1249"/>
      <c r="B205" s="1325"/>
      <c r="C205" s="1258"/>
      <c r="D205" s="1258"/>
      <c r="E205" s="1259"/>
      <c r="F205" s="1264"/>
      <c r="G205" s="1285"/>
      <c r="H205" s="1271"/>
      <c r="I205" s="69" t="s">
        <v>63</v>
      </c>
      <c r="J205" s="138">
        <f>K205+M205</f>
        <v>0</v>
      </c>
      <c r="K205" s="139">
        <v>0</v>
      </c>
      <c r="L205" s="129">
        <v>0</v>
      </c>
      <c r="M205" s="395">
        <v>0</v>
      </c>
      <c r="N205" s="174">
        <v>0</v>
      </c>
      <c r="O205" s="175">
        <v>0</v>
      </c>
      <c r="P205" s="421"/>
      <c r="Q205" s="358"/>
      <c r="R205" s="360"/>
      <c r="S205" s="362"/>
      <c r="T205" s="333"/>
      <c r="U205" s="30"/>
      <c r="V205" s="30"/>
      <c r="W205" s="30"/>
      <c r="X205" s="30"/>
      <c r="Y205" s="30"/>
    </row>
    <row r="206" spans="1:25">
      <c r="A206" s="1249"/>
      <c r="B206" s="1325"/>
      <c r="C206" s="1258"/>
      <c r="D206" s="1258"/>
      <c r="E206" s="1259"/>
      <c r="F206" s="1264"/>
      <c r="G206" s="1268"/>
      <c r="H206" s="1272"/>
      <c r="I206" s="69" t="s">
        <v>36</v>
      </c>
      <c r="J206" s="138">
        <f>K206+M206</f>
        <v>0</v>
      </c>
      <c r="K206" s="139">
        <v>0</v>
      </c>
      <c r="L206" s="129">
        <v>0</v>
      </c>
      <c r="M206" s="395">
        <v>0</v>
      </c>
      <c r="N206" s="177">
        <v>6</v>
      </c>
      <c r="O206" s="175">
        <v>6</v>
      </c>
      <c r="P206" s="421"/>
      <c r="Q206" s="420"/>
      <c r="R206" s="227"/>
      <c r="S206" s="228"/>
      <c r="T206" s="333"/>
      <c r="U206" s="30"/>
      <c r="V206" s="30"/>
      <c r="W206" s="30"/>
      <c r="X206" s="30"/>
      <c r="Y206" s="30"/>
    </row>
    <row r="207" spans="1:25">
      <c r="A207" s="1249"/>
      <c r="B207" s="1325"/>
      <c r="C207" s="1258"/>
      <c r="D207" s="1258"/>
      <c r="E207" s="1259"/>
      <c r="F207" s="1264"/>
      <c r="G207" s="1268"/>
      <c r="H207" s="1268"/>
      <c r="I207" s="440" t="s">
        <v>222</v>
      </c>
      <c r="J207" s="138">
        <f t="shared" ref="J207:J208" si="68">K207+M207</f>
        <v>6</v>
      </c>
      <c r="K207" s="441">
        <v>6</v>
      </c>
      <c r="L207" s="442">
        <v>0</v>
      </c>
      <c r="M207" s="443">
        <v>0</v>
      </c>
      <c r="N207" s="178">
        <v>0</v>
      </c>
      <c r="O207" s="179">
        <v>0</v>
      </c>
      <c r="P207" s="335"/>
      <c r="Q207" s="420"/>
      <c r="R207" s="227"/>
      <c r="S207" s="228"/>
      <c r="T207" s="333"/>
      <c r="U207" s="30"/>
      <c r="V207" s="30"/>
      <c r="W207" s="30"/>
      <c r="X207" s="30"/>
      <c r="Y207" s="30"/>
    </row>
    <row r="208" spans="1:25">
      <c r="A208" s="1249"/>
      <c r="B208" s="1325"/>
      <c r="C208" s="1258"/>
      <c r="D208" s="1258"/>
      <c r="E208" s="1259"/>
      <c r="F208" s="1264"/>
      <c r="G208" s="1268"/>
      <c r="H208" s="1268"/>
      <c r="I208" s="440" t="s">
        <v>52</v>
      </c>
      <c r="J208" s="138">
        <f t="shared" si="68"/>
        <v>0</v>
      </c>
      <c r="K208" s="441">
        <v>0</v>
      </c>
      <c r="L208" s="442">
        <v>0</v>
      </c>
      <c r="M208" s="443">
        <v>0</v>
      </c>
      <c r="N208" s="178">
        <v>0</v>
      </c>
      <c r="O208" s="179">
        <v>0</v>
      </c>
      <c r="P208" s="335"/>
      <c r="Q208" s="420"/>
      <c r="R208" s="227"/>
      <c r="S208" s="228"/>
      <c r="T208" s="333"/>
      <c r="U208" s="30"/>
      <c r="V208" s="30"/>
      <c r="W208" s="30"/>
      <c r="X208" s="30"/>
      <c r="Y208" s="30"/>
    </row>
    <row r="209" spans="1:25" ht="13.5" thickBot="1">
      <c r="A209" s="1250"/>
      <c r="B209" s="1326"/>
      <c r="C209" s="1261"/>
      <c r="D209" s="1261"/>
      <c r="E209" s="1262"/>
      <c r="F209" s="1265"/>
      <c r="G209" s="1269"/>
      <c r="H209" s="1269"/>
      <c r="I209" s="13" t="s">
        <v>12</v>
      </c>
      <c r="J209" s="47">
        <f>SUM(J204:J208)</f>
        <v>6</v>
      </c>
      <c r="K209" s="47">
        <f t="shared" ref="K209:O209" si="69">SUM(K204:K208)</f>
        <v>6</v>
      </c>
      <c r="L209" s="47">
        <f t="shared" si="69"/>
        <v>0</v>
      </c>
      <c r="M209" s="47">
        <f t="shared" si="69"/>
        <v>0</v>
      </c>
      <c r="N209" s="58">
        <f t="shared" si="69"/>
        <v>6</v>
      </c>
      <c r="O209" s="52">
        <f t="shared" si="69"/>
        <v>6</v>
      </c>
      <c r="P209" s="422"/>
      <c r="Q209" s="415"/>
      <c r="R209" s="122"/>
      <c r="S209" s="229"/>
      <c r="T209" s="333"/>
      <c r="U209" s="30"/>
      <c r="V209" s="30"/>
      <c r="W209" s="30"/>
      <c r="X209" s="30"/>
      <c r="Y209" s="30"/>
    </row>
    <row r="210" spans="1:25" ht="13.15" customHeight="1">
      <c r="A210" s="267"/>
      <c r="B210" s="467"/>
      <c r="C210" s="1255"/>
      <c r="D210" s="1255"/>
      <c r="E210" s="1256"/>
      <c r="F210" s="1263" t="s">
        <v>164</v>
      </c>
      <c r="G210" s="1270" t="s">
        <v>40</v>
      </c>
      <c r="H210" s="1270" t="s">
        <v>199</v>
      </c>
      <c r="I210" s="92" t="s">
        <v>72</v>
      </c>
      <c r="J210" s="132">
        <f>K210+M210</f>
        <v>0</v>
      </c>
      <c r="K210" s="133">
        <v>0</v>
      </c>
      <c r="L210" s="288">
        <v>0</v>
      </c>
      <c r="M210" s="394">
        <v>0</v>
      </c>
      <c r="N210" s="172">
        <v>0</v>
      </c>
      <c r="O210" s="173">
        <v>0</v>
      </c>
      <c r="P210" s="402" t="s">
        <v>75</v>
      </c>
      <c r="Q210" s="357" t="s">
        <v>41</v>
      </c>
      <c r="R210" s="359"/>
      <c r="S210" s="361"/>
      <c r="T210" s="333"/>
      <c r="U210" s="30"/>
      <c r="V210" s="30"/>
      <c r="W210" s="30"/>
      <c r="X210" s="30"/>
      <c r="Y210" s="30"/>
    </row>
    <row r="211" spans="1:25">
      <c r="A211" s="343"/>
      <c r="B211" s="468"/>
      <c r="C211" s="1258"/>
      <c r="D211" s="1258"/>
      <c r="E211" s="1259"/>
      <c r="F211" s="1264"/>
      <c r="G211" s="1285"/>
      <c r="H211" s="1271"/>
      <c r="I211" s="69" t="s">
        <v>63</v>
      </c>
      <c r="J211" s="138">
        <f>K211+M211</f>
        <v>57.5</v>
      </c>
      <c r="K211" s="139">
        <v>57.5</v>
      </c>
      <c r="L211" s="129">
        <v>0</v>
      </c>
      <c r="M211" s="395">
        <v>0</v>
      </c>
      <c r="N211" s="174">
        <v>0</v>
      </c>
      <c r="O211" s="175">
        <v>0</v>
      </c>
      <c r="P211" s="421"/>
      <c r="Q211" s="358"/>
      <c r="R211" s="360"/>
      <c r="S211" s="362"/>
      <c r="T211" s="333"/>
      <c r="U211" s="30"/>
      <c r="V211" s="30"/>
      <c r="W211" s="30"/>
      <c r="X211" s="30"/>
      <c r="Y211" s="30"/>
    </row>
    <row r="212" spans="1:25">
      <c r="A212" s="343"/>
      <c r="B212" s="468"/>
      <c r="C212" s="1258"/>
      <c r="D212" s="1258"/>
      <c r="E212" s="1259"/>
      <c r="F212" s="1264"/>
      <c r="G212" s="1268"/>
      <c r="H212" s="1272"/>
      <c r="I212" s="69" t="s">
        <v>36</v>
      </c>
      <c r="J212" s="138">
        <f>K212+M212</f>
        <v>0</v>
      </c>
      <c r="K212" s="139">
        <v>0</v>
      </c>
      <c r="L212" s="129">
        <v>0</v>
      </c>
      <c r="M212" s="395">
        <v>0</v>
      </c>
      <c r="N212" s="177">
        <v>0</v>
      </c>
      <c r="O212" s="175">
        <v>0</v>
      </c>
      <c r="P212" s="421"/>
      <c r="Q212" s="420"/>
      <c r="R212" s="227"/>
      <c r="S212" s="228"/>
      <c r="T212" s="333"/>
      <c r="U212" s="30"/>
      <c r="V212" s="30"/>
      <c r="W212" s="30"/>
      <c r="X212" s="30"/>
      <c r="Y212" s="30"/>
    </row>
    <row r="213" spans="1:25">
      <c r="A213" s="343"/>
      <c r="B213" s="468"/>
      <c r="C213" s="1258"/>
      <c r="D213" s="1258"/>
      <c r="E213" s="1259"/>
      <c r="F213" s="1264"/>
      <c r="G213" s="1268"/>
      <c r="H213" s="1268"/>
      <c r="I213" s="440" t="s">
        <v>222</v>
      </c>
      <c r="J213" s="138">
        <f t="shared" ref="J213:J214" si="70">K213+M213</f>
        <v>0</v>
      </c>
      <c r="K213" s="441">
        <v>0</v>
      </c>
      <c r="L213" s="442">
        <v>0</v>
      </c>
      <c r="M213" s="443">
        <v>0</v>
      </c>
      <c r="N213" s="178">
        <v>0</v>
      </c>
      <c r="O213" s="179">
        <v>0</v>
      </c>
      <c r="P213" s="335"/>
      <c r="Q213" s="420"/>
      <c r="R213" s="227"/>
      <c r="S213" s="228"/>
      <c r="T213" s="333"/>
      <c r="U213" s="30"/>
      <c r="V213" s="30"/>
      <c r="W213" s="30"/>
      <c r="X213" s="30"/>
      <c r="Y213" s="30"/>
    </row>
    <row r="214" spans="1:25">
      <c r="A214" s="343"/>
      <c r="B214" s="468"/>
      <c r="C214" s="1258"/>
      <c r="D214" s="1258"/>
      <c r="E214" s="1259"/>
      <c r="F214" s="1264"/>
      <c r="G214" s="1268"/>
      <c r="H214" s="1268"/>
      <c r="I214" s="440" t="s">
        <v>52</v>
      </c>
      <c r="J214" s="138">
        <f t="shared" si="70"/>
        <v>0</v>
      </c>
      <c r="K214" s="441">
        <v>0</v>
      </c>
      <c r="L214" s="442">
        <v>0</v>
      </c>
      <c r="M214" s="443">
        <v>0</v>
      </c>
      <c r="N214" s="178">
        <v>0</v>
      </c>
      <c r="O214" s="179">
        <v>0</v>
      </c>
      <c r="P214" s="335"/>
      <c r="Q214" s="420"/>
      <c r="R214" s="227"/>
      <c r="S214" s="228"/>
      <c r="T214" s="333"/>
      <c r="U214" s="30"/>
      <c r="V214" s="30"/>
      <c r="W214" s="30"/>
      <c r="X214" s="30"/>
      <c r="Y214" s="30"/>
    </row>
    <row r="215" spans="1:25" ht="13.5" thickBot="1">
      <c r="A215" s="268"/>
      <c r="B215" s="469"/>
      <c r="C215" s="1261"/>
      <c r="D215" s="1261"/>
      <c r="E215" s="1262"/>
      <c r="F215" s="1265"/>
      <c r="G215" s="1269"/>
      <c r="H215" s="1269"/>
      <c r="I215" s="13" t="s">
        <v>12</v>
      </c>
      <c r="J215" s="47">
        <f>SUM(J210:J214)</f>
        <v>57.5</v>
      </c>
      <c r="K215" s="47">
        <f t="shared" ref="K215:O215" si="71">SUM(K210:K214)</f>
        <v>57.5</v>
      </c>
      <c r="L215" s="47">
        <f t="shared" si="71"/>
        <v>0</v>
      </c>
      <c r="M215" s="47">
        <f t="shared" si="71"/>
        <v>0</v>
      </c>
      <c r="N215" s="58">
        <f t="shared" si="71"/>
        <v>0</v>
      </c>
      <c r="O215" s="52">
        <f t="shared" si="71"/>
        <v>0</v>
      </c>
      <c r="P215" s="422"/>
      <c r="Q215" s="415"/>
      <c r="R215" s="122"/>
      <c r="S215" s="229"/>
      <c r="T215" s="333"/>
      <c r="U215" s="30"/>
      <c r="V215" s="30"/>
      <c r="W215" s="30"/>
      <c r="X215" s="30"/>
      <c r="Y215" s="30"/>
    </row>
    <row r="216" spans="1:25" ht="13.15" customHeight="1">
      <c r="A216" s="1321"/>
      <c r="B216" s="1324"/>
      <c r="C216" s="1255"/>
      <c r="D216" s="1255"/>
      <c r="E216" s="1256"/>
      <c r="F216" s="1263" t="s">
        <v>107</v>
      </c>
      <c r="G216" s="1270" t="s">
        <v>40</v>
      </c>
      <c r="H216" s="1270" t="s">
        <v>200</v>
      </c>
      <c r="I216" s="92" t="s">
        <v>72</v>
      </c>
      <c r="J216" s="132">
        <f>K216+M216</f>
        <v>0</v>
      </c>
      <c r="K216" s="133">
        <v>0</v>
      </c>
      <c r="L216" s="288">
        <v>0</v>
      </c>
      <c r="M216" s="394">
        <v>0</v>
      </c>
      <c r="N216" s="172">
        <v>0</v>
      </c>
      <c r="O216" s="173">
        <v>0</v>
      </c>
      <c r="P216" s="421" t="s">
        <v>75</v>
      </c>
      <c r="Q216" s="357" t="s">
        <v>41</v>
      </c>
      <c r="R216" s="359"/>
      <c r="S216" s="361"/>
      <c r="T216" s="333"/>
      <c r="U216" s="30"/>
      <c r="V216" s="30"/>
      <c r="W216" s="30"/>
      <c r="X216" s="30"/>
      <c r="Y216" s="30"/>
    </row>
    <row r="217" spans="1:25">
      <c r="A217" s="1322"/>
      <c r="B217" s="1325"/>
      <c r="C217" s="1258"/>
      <c r="D217" s="1258"/>
      <c r="E217" s="1259"/>
      <c r="F217" s="1264"/>
      <c r="G217" s="1285"/>
      <c r="H217" s="1271"/>
      <c r="I217" s="69" t="s">
        <v>63</v>
      </c>
      <c r="J217" s="138">
        <f>K217+M217</f>
        <v>409.4</v>
      </c>
      <c r="K217" s="139">
        <v>409.4</v>
      </c>
      <c r="L217" s="129">
        <v>11.8</v>
      </c>
      <c r="M217" s="395">
        <v>0</v>
      </c>
      <c r="N217" s="174">
        <v>0</v>
      </c>
      <c r="O217" s="175">
        <v>0</v>
      </c>
      <c r="P217" s="421"/>
      <c r="Q217" s="358"/>
      <c r="R217" s="360"/>
      <c r="S217" s="362"/>
      <c r="T217" s="333"/>
      <c r="U217" s="30"/>
      <c r="V217" s="30"/>
      <c r="W217" s="30"/>
      <c r="X217" s="30"/>
      <c r="Y217" s="30"/>
    </row>
    <row r="218" spans="1:25">
      <c r="A218" s="1322"/>
      <c r="B218" s="1325"/>
      <c r="C218" s="1258"/>
      <c r="D218" s="1258"/>
      <c r="E218" s="1259"/>
      <c r="F218" s="1264"/>
      <c r="G218" s="1268"/>
      <c r="H218" s="1272"/>
      <c r="I218" s="69" t="s">
        <v>36</v>
      </c>
      <c r="J218" s="138">
        <f>K218+M218</f>
        <v>0</v>
      </c>
      <c r="K218" s="139">
        <v>0</v>
      </c>
      <c r="L218" s="129">
        <v>0</v>
      </c>
      <c r="M218" s="395">
        <v>0</v>
      </c>
      <c r="N218" s="177">
        <v>0</v>
      </c>
      <c r="O218" s="175">
        <v>0</v>
      </c>
      <c r="P218" s="421"/>
      <c r="Q218" s="420"/>
      <c r="R218" s="227"/>
      <c r="S218" s="228"/>
      <c r="T218" s="333"/>
      <c r="U218" s="30"/>
      <c r="V218" s="30"/>
      <c r="W218" s="30"/>
      <c r="X218" s="30"/>
      <c r="Y218" s="30"/>
    </row>
    <row r="219" spans="1:25">
      <c r="A219" s="1322"/>
      <c r="B219" s="1325"/>
      <c r="C219" s="1258"/>
      <c r="D219" s="1258"/>
      <c r="E219" s="1259"/>
      <c r="F219" s="1264"/>
      <c r="G219" s="1268"/>
      <c r="H219" s="1268"/>
      <c r="I219" s="440" t="s">
        <v>222</v>
      </c>
      <c r="J219" s="138">
        <f t="shared" ref="J219:J220" si="72">K219+M219</f>
        <v>0</v>
      </c>
      <c r="K219" s="441">
        <v>0</v>
      </c>
      <c r="L219" s="442">
        <v>0</v>
      </c>
      <c r="M219" s="443">
        <v>0</v>
      </c>
      <c r="N219" s="178">
        <v>0</v>
      </c>
      <c r="O219" s="179">
        <v>0</v>
      </c>
      <c r="P219" s="335"/>
      <c r="Q219" s="420"/>
      <c r="R219" s="227"/>
      <c r="S219" s="228"/>
      <c r="T219" s="333"/>
      <c r="U219" s="30"/>
      <c r="V219" s="30"/>
      <c r="W219" s="30"/>
      <c r="X219" s="30"/>
      <c r="Y219" s="30"/>
    </row>
    <row r="220" spans="1:25">
      <c r="A220" s="1322"/>
      <c r="B220" s="1325"/>
      <c r="C220" s="1258"/>
      <c r="D220" s="1258"/>
      <c r="E220" s="1259"/>
      <c r="F220" s="1264"/>
      <c r="G220" s="1268"/>
      <c r="H220" s="1268"/>
      <c r="I220" s="440" t="s">
        <v>52</v>
      </c>
      <c r="J220" s="138">
        <f t="shared" si="72"/>
        <v>0</v>
      </c>
      <c r="K220" s="441">
        <v>0</v>
      </c>
      <c r="L220" s="442">
        <v>0</v>
      </c>
      <c r="M220" s="443">
        <v>0</v>
      </c>
      <c r="N220" s="178">
        <v>0</v>
      </c>
      <c r="O220" s="179">
        <v>0</v>
      </c>
      <c r="P220" s="335"/>
      <c r="Q220" s="420"/>
      <c r="R220" s="227"/>
      <c r="S220" s="228"/>
      <c r="T220" s="333"/>
      <c r="U220" s="30"/>
      <c r="V220" s="30"/>
      <c r="W220" s="30"/>
      <c r="X220" s="30"/>
      <c r="Y220" s="30"/>
    </row>
    <row r="221" spans="1:25" ht="24" customHeight="1" thickBot="1">
      <c r="A221" s="1323"/>
      <c r="B221" s="1326"/>
      <c r="C221" s="1261"/>
      <c r="D221" s="1261"/>
      <c r="E221" s="1262"/>
      <c r="F221" s="1265"/>
      <c r="G221" s="1269"/>
      <c r="H221" s="1269"/>
      <c r="I221" s="13" t="s">
        <v>12</v>
      </c>
      <c r="J221" s="47">
        <f>SUM(J216:J220)</f>
        <v>409.4</v>
      </c>
      <c r="K221" s="47">
        <f t="shared" ref="K221:O221" si="73">SUM(K216:K220)</f>
        <v>409.4</v>
      </c>
      <c r="L221" s="47">
        <f t="shared" si="73"/>
        <v>11.8</v>
      </c>
      <c r="M221" s="47">
        <f t="shared" si="73"/>
        <v>0</v>
      </c>
      <c r="N221" s="58">
        <f t="shared" si="73"/>
        <v>0</v>
      </c>
      <c r="O221" s="52">
        <f t="shared" si="73"/>
        <v>0</v>
      </c>
      <c r="P221" s="422"/>
      <c r="Q221" s="415"/>
      <c r="R221" s="122"/>
      <c r="S221" s="229"/>
      <c r="T221" s="333"/>
      <c r="U221" s="30"/>
      <c r="V221" s="30"/>
      <c r="W221" s="30"/>
      <c r="X221" s="30"/>
      <c r="Y221" s="30"/>
    </row>
    <row r="222" spans="1:25" ht="13.15" customHeight="1">
      <c r="A222" s="267"/>
      <c r="B222" s="467"/>
      <c r="C222" s="1255"/>
      <c r="D222" s="1255"/>
      <c r="E222" s="1256"/>
      <c r="F222" s="1327" t="s">
        <v>157</v>
      </c>
      <c r="G222" s="1270" t="s">
        <v>40</v>
      </c>
      <c r="H222" s="1270" t="s">
        <v>201</v>
      </c>
      <c r="I222" s="92" t="s">
        <v>72</v>
      </c>
      <c r="J222" s="132">
        <f>K222+M222</f>
        <v>0</v>
      </c>
      <c r="K222" s="133">
        <v>0</v>
      </c>
      <c r="L222" s="288">
        <v>0</v>
      </c>
      <c r="M222" s="394">
        <v>0</v>
      </c>
      <c r="N222" s="172">
        <v>0</v>
      </c>
      <c r="O222" s="173">
        <v>0</v>
      </c>
      <c r="P222" s="421" t="s">
        <v>75</v>
      </c>
      <c r="Q222" s="357" t="s">
        <v>41</v>
      </c>
      <c r="R222" s="359"/>
      <c r="S222" s="361"/>
      <c r="T222" s="333"/>
      <c r="U222" s="30"/>
      <c r="V222" s="30"/>
      <c r="W222" s="30"/>
      <c r="X222" s="30"/>
      <c r="Y222" s="30"/>
    </row>
    <row r="223" spans="1:25">
      <c r="A223" s="343"/>
      <c r="B223" s="468"/>
      <c r="C223" s="1258"/>
      <c r="D223" s="1258"/>
      <c r="E223" s="1259"/>
      <c r="F223" s="1328"/>
      <c r="G223" s="1285"/>
      <c r="H223" s="1271"/>
      <c r="I223" s="69" t="s">
        <v>63</v>
      </c>
      <c r="J223" s="138">
        <f>K223+M223</f>
        <v>36.1</v>
      </c>
      <c r="K223" s="139">
        <v>0.7</v>
      </c>
      <c r="L223" s="129">
        <v>0.6</v>
      </c>
      <c r="M223" s="395">
        <v>35.4</v>
      </c>
      <c r="N223" s="174">
        <v>0</v>
      </c>
      <c r="O223" s="175">
        <v>0</v>
      </c>
      <c r="P223" s="421"/>
      <c r="Q223" s="358"/>
      <c r="R223" s="360"/>
      <c r="S223" s="362"/>
      <c r="T223" s="333"/>
      <c r="U223" s="30"/>
      <c r="V223" s="30"/>
      <c r="W223" s="30"/>
      <c r="X223" s="30"/>
      <c r="Y223" s="30"/>
    </row>
    <row r="224" spans="1:25">
      <c r="A224" s="343"/>
      <c r="B224" s="468"/>
      <c r="C224" s="1258"/>
      <c r="D224" s="1258"/>
      <c r="E224" s="1259"/>
      <c r="F224" s="1328"/>
      <c r="G224" s="1268"/>
      <c r="H224" s="1272"/>
      <c r="I224" s="69" t="s">
        <v>36</v>
      </c>
      <c r="J224" s="138">
        <f>K224+M224</f>
        <v>0.4</v>
      </c>
      <c r="K224" s="139">
        <v>0.4</v>
      </c>
      <c r="L224" s="129">
        <v>0.3</v>
      </c>
      <c r="M224" s="395">
        <v>0</v>
      </c>
      <c r="N224" s="177">
        <v>0</v>
      </c>
      <c r="O224" s="175">
        <v>0</v>
      </c>
      <c r="P224" s="421"/>
      <c r="Q224" s="420"/>
      <c r="R224" s="227"/>
      <c r="S224" s="228"/>
      <c r="T224" s="333"/>
      <c r="U224" s="30"/>
      <c r="V224" s="30"/>
      <c r="W224" s="30"/>
      <c r="X224" s="30"/>
      <c r="Y224" s="30"/>
    </row>
    <row r="225" spans="1:25">
      <c r="A225" s="343"/>
      <c r="B225" s="468"/>
      <c r="C225" s="1258"/>
      <c r="D225" s="1258"/>
      <c r="E225" s="1259"/>
      <c r="F225" s="1328"/>
      <c r="G225" s="1268"/>
      <c r="H225" s="1268"/>
      <c r="I225" s="440" t="s">
        <v>222</v>
      </c>
      <c r="J225" s="138">
        <f t="shared" ref="J225:J226" si="74">K225+M225</f>
        <v>6.3</v>
      </c>
      <c r="K225" s="441">
        <v>0</v>
      </c>
      <c r="L225" s="442">
        <v>0</v>
      </c>
      <c r="M225" s="443">
        <v>6.3</v>
      </c>
      <c r="N225" s="178">
        <v>0</v>
      </c>
      <c r="O225" s="179">
        <v>0</v>
      </c>
      <c r="P225" s="335"/>
      <c r="Q225" s="420"/>
      <c r="R225" s="227"/>
      <c r="S225" s="228"/>
      <c r="T225" s="333"/>
      <c r="U225" s="30"/>
      <c r="V225" s="30"/>
      <c r="W225" s="30"/>
      <c r="X225" s="30"/>
      <c r="Y225" s="30"/>
    </row>
    <row r="226" spans="1:25">
      <c r="A226" s="343"/>
      <c r="B226" s="468"/>
      <c r="C226" s="1258"/>
      <c r="D226" s="1258"/>
      <c r="E226" s="1259"/>
      <c r="F226" s="1328"/>
      <c r="G226" s="1268"/>
      <c r="H226" s="1268"/>
      <c r="I226" s="440" t="s">
        <v>52</v>
      </c>
      <c r="J226" s="138">
        <f t="shared" si="74"/>
        <v>0</v>
      </c>
      <c r="K226" s="441">
        <v>0</v>
      </c>
      <c r="L226" s="442">
        <v>0</v>
      </c>
      <c r="M226" s="443">
        <v>0</v>
      </c>
      <c r="N226" s="178">
        <v>0</v>
      </c>
      <c r="O226" s="179">
        <v>0</v>
      </c>
      <c r="P226" s="335"/>
      <c r="Q226" s="420"/>
      <c r="R226" s="227"/>
      <c r="S226" s="228"/>
      <c r="T226" s="333"/>
      <c r="U226" s="30"/>
      <c r="V226" s="30"/>
      <c r="W226" s="30"/>
      <c r="X226" s="30"/>
      <c r="Y226" s="30"/>
    </row>
    <row r="227" spans="1:25" ht="19.899999999999999" customHeight="1" thickBot="1">
      <c r="A227" s="268"/>
      <c r="B227" s="469"/>
      <c r="C227" s="1261"/>
      <c r="D227" s="1261"/>
      <c r="E227" s="1262"/>
      <c r="F227" s="1329"/>
      <c r="G227" s="1269"/>
      <c r="H227" s="1269"/>
      <c r="I227" s="13" t="s">
        <v>12</v>
      </c>
      <c r="J227" s="47">
        <f>SUM(J222:J226)</f>
        <v>42.8</v>
      </c>
      <c r="K227" s="47">
        <f t="shared" ref="K227:O227" si="75">SUM(K222:K226)</f>
        <v>1.1000000000000001</v>
      </c>
      <c r="L227" s="47">
        <f t="shared" si="75"/>
        <v>0.89999999999999991</v>
      </c>
      <c r="M227" s="47">
        <f t="shared" si="75"/>
        <v>41.699999999999996</v>
      </c>
      <c r="N227" s="58">
        <f t="shared" si="75"/>
        <v>0</v>
      </c>
      <c r="O227" s="52">
        <f t="shared" si="75"/>
        <v>0</v>
      </c>
      <c r="P227" s="422"/>
      <c r="Q227" s="415"/>
      <c r="R227" s="122"/>
      <c r="S227" s="229"/>
      <c r="T227" s="333"/>
      <c r="U227" s="30"/>
      <c r="V227" s="30"/>
      <c r="W227" s="30"/>
      <c r="X227" s="30"/>
      <c r="Y227" s="30"/>
    </row>
    <row r="228" spans="1:25" ht="13.15" customHeight="1">
      <c r="A228" s="1346"/>
      <c r="B228" s="1344"/>
      <c r="C228" s="1254"/>
      <c r="D228" s="1255"/>
      <c r="E228" s="1256"/>
      <c r="F228" s="1263" t="s">
        <v>170</v>
      </c>
      <c r="G228" s="1270" t="s">
        <v>202</v>
      </c>
      <c r="H228" s="1270" t="s">
        <v>203</v>
      </c>
      <c r="I228" s="92" t="s">
        <v>72</v>
      </c>
      <c r="J228" s="132">
        <f>K228+M228</f>
        <v>0</v>
      </c>
      <c r="K228" s="133">
        <v>0</v>
      </c>
      <c r="L228" s="288">
        <v>0</v>
      </c>
      <c r="M228" s="394">
        <v>0</v>
      </c>
      <c r="N228" s="172">
        <v>0</v>
      </c>
      <c r="O228" s="173">
        <v>0</v>
      </c>
      <c r="P228" s="421" t="s">
        <v>75</v>
      </c>
      <c r="Q228" s="357"/>
      <c r="R228" s="359" t="s">
        <v>41</v>
      </c>
      <c r="S228" s="361"/>
      <c r="T228" s="333"/>
      <c r="U228" s="30"/>
      <c r="V228" s="30"/>
      <c r="W228" s="30"/>
      <c r="X228" s="30"/>
      <c r="Y228" s="30"/>
    </row>
    <row r="229" spans="1:25">
      <c r="A229" s="1322"/>
      <c r="B229" s="1252"/>
      <c r="C229" s="1257"/>
      <c r="D229" s="1258"/>
      <c r="E229" s="1259"/>
      <c r="F229" s="1264"/>
      <c r="G229" s="1285"/>
      <c r="H229" s="1271"/>
      <c r="I229" s="69" t="s">
        <v>63</v>
      </c>
      <c r="J229" s="138">
        <f>K229+M229</f>
        <v>20.3</v>
      </c>
      <c r="K229" s="139">
        <v>20.3</v>
      </c>
      <c r="L229" s="129">
        <v>6</v>
      </c>
      <c r="M229" s="395">
        <v>0</v>
      </c>
      <c r="N229" s="174">
        <v>7.94</v>
      </c>
      <c r="O229" s="175">
        <v>0</v>
      </c>
      <c r="P229" s="421"/>
      <c r="Q229" s="358"/>
      <c r="R229" s="360"/>
      <c r="S229" s="362"/>
      <c r="T229" s="333"/>
      <c r="U229" s="30"/>
      <c r="V229" s="30"/>
      <c r="W229" s="30"/>
      <c r="X229" s="30"/>
      <c r="Y229" s="30"/>
    </row>
    <row r="230" spans="1:25">
      <c r="A230" s="1322"/>
      <c r="B230" s="1252"/>
      <c r="C230" s="1257"/>
      <c r="D230" s="1258"/>
      <c r="E230" s="1259"/>
      <c r="F230" s="1264"/>
      <c r="G230" s="1268"/>
      <c r="H230" s="1272"/>
      <c r="I230" s="69" t="s">
        <v>36</v>
      </c>
      <c r="J230" s="138">
        <f>K230+M230</f>
        <v>0</v>
      </c>
      <c r="K230" s="139">
        <v>0</v>
      </c>
      <c r="L230" s="129">
        <v>0</v>
      </c>
      <c r="M230" s="395">
        <v>0</v>
      </c>
      <c r="N230" s="177">
        <v>0.64</v>
      </c>
      <c r="O230" s="175">
        <v>0</v>
      </c>
      <c r="P230" s="421"/>
      <c r="Q230" s="420"/>
      <c r="R230" s="227"/>
      <c r="S230" s="228"/>
      <c r="T230" s="333"/>
      <c r="U230" s="30"/>
      <c r="V230" s="30"/>
      <c r="W230" s="30"/>
      <c r="X230" s="30"/>
      <c r="Y230" s="30"/>
    </row>
    <row r="231" spans="1:25">
      <c r="A231" s="1322"/>
      <c r="B231" s="1252"/>
      <c r="C231" s="1257"/>
      <c r="D231" s="1258"/>
      <c r="E231" s="1259"/>
      <c r="F231" s="1264"/>
      <c r="G231" s="1268"/>
      <c r="H231" s="1268"/>
      <c r="I231" s="440" t="s">
        <v>222</v>
      </c>
      <c r="J231" s="138">
        <f t="shared" ref="J231:J232" si="76">K231+M231</f>
        <v>1.7</v>
      </c>
      <c r="K231" s="441">
        <v>1.7</v>
      </c>
      <c r="L231" s="442">
        <v>0</v>
      </c>
      <c r="M231" s="443">
        <v>0</v>
      </c>
      <c r="N231" s="178">
        <v>0</v>
      </c>
      <c r="O231" s="179">
        <v>0</v>
      </c>
      <c r="P231" s="335"/>
      <c r="Q231" s="420"/>
      <c r="R231" s="227"/>
      <c r="S231" s="228"/>
      <c r="T231" s="333"/>
      <c r="U231" s="30"/>
      <c r="V231" s="30"/>
      <c r="W231" s="30"/>
      <c r="X231" s="30"/>
      <c r="Y231" s="30"/>
    </row>
    <row r="232" spans="1:25">
      <c r="A232" s="1322"/>
      <c r="B232" s="1252"/>
      <c r="C232" s="1257"/>
      <c r="D232" s="1258"/>
      <c r="E232" s="1259"/>
      <c r="F232" s="1264"/>
      <c r="G232" s="1268"/>
      <c r="H232" s="1268"/>
      <c r="I232" s="440" t="s">
        <v>52</v>
      </c>
      <c r="J232" s="138">
        <f t="shared" si="76"/>
        <v>0</v>
      </c>
      <c r="K232" s="441">
        <v>0</v>
      </c>
      <c r="L232" s="442">
        <v>0</v>
      </c>
      <c r="M232" s="443">
        <v>0</v>
      </c>
      <c r="N232" s="178">
        <v>0</v>
      </c>
      <c r="O232" s="179">
        <v>0</v>
      </c>
      <c r="P232" s="335"/>
      <c r="Q232" s="420"/>
      <c r="R232" s="227"/>
      <c r="S232" s="228"/>
      <c r="T232" s="333"/>
      <c r="U232" s="30"/>
      <c r="V232" s="30"/>
      <c r="W232" s="30"/>
      <c r="X232" s="30"/>
      <c r="Y232" s="30"/>
    </row>
    <row r="233" spans="1:25" ht="22.15" customHeight="1" thickBot="1">
      <c r="A233" s="1323"/>
      <c r="B233" s="1253"/>
      <c r="C233" s="1260"/>
      <c r="D233" s="1261"/>
      <c r="E233" s="1262"/>
      <c r="F233" s="1265"/>
      <c r="G233" s="1269"/>
      <c r="H233" s="1269"/>
      <c r="I233" s="13" t="s">
        <v>12</v>
      </c>
      <c r="J233" s="47">
        <f>SUM(J228:J232)</f>
        <v>22</v>
      </c>
      <c r="K233" s="47">
        <f t="shared" ref="K233:O233" si="77">SUM(K228:K232)</f>
        <v>22</v>
      </c>
      <c r="L233" s="47">
        <f t="shared" si="77"/>
        <v>6</v>
      </c>
      <c r="M233" s="47">
        <f t="shared" si="77"/>
        <v>0</v>
      </c>
      <c r="N233" s="58">
        <f t="shared" si="77"/>
        <v>8.58</v>
      </c>
      <c r="O233" s="52">
        <f t="shared" si="77"/>
        <v>0</v>
      </c>
      <c r="P233" s="422"/>
      <c r="Q233" s="415"/>
      <c r="R233" s="122"/>
      <c r="S233" s="229"/>
      <c r="T233" s="333"/>
      <c r="U233" s="30"/>
      <c r="V233" s="30"/>
      <c r="W233" s="30"/>
      <c r="X233" s="30"/>
      <c r="Y233" s="30"/>
    </row>
    <row r="234" spans="1:25" ht="13.15" customHeight="1">
      <c r="A234" s="1248"/>
      <c r="B234" s="1324"/>
      <c r="C234" s="1255"/>
      <c r="D234" s="1255"/>
      <c r="E234" s="1256"/>
      <c r="F234" s="1347" t="s">
        <v>439</v>
      </c>
      <c r="G234" s="1270" t="s">
        <v>40</v>
      </c>
      <c r="H234" s="1270" t="s">
        <v>436</v>
      </c>
      <c r="I234" s="92" t="s">
        <v>72</v>
      </c>
      <c r="J234" s="132">
        <f>K234+M234</f>
        <v>0</v>
      </c>
      <c r="K234" s="133">
        <v>0</v>
      </c>
      <c r="L234" s="413">
        <v>0</v>
      </c>
      <c r="M234" s="394">
        <v>0</v>
      </c>
      <c r="N234" s="172">
        <v>0</v>
      </c>
      <c r="O234" s="173">
        <v>0</v>
      </c>
      <c r="P234" s="421" t="s">
        <v>75</v>
      </c>
      <c r="Q234" s="357"/>
      <c r="R234" s="359" t="s">
        <v>41</v>
      </c>
      <c r="S234" s="361"/>
      <c r="T234" s="333"/>
      <c r="U234" s="30"/>
      <c r="V234" s="30"/>
      <c r="W234" s="30"/>
      <c r="X234" s="30"/>
      <c r="Y234" s="30"/>
    </row>
    <row r="235" spans="1:25">
      <c r="A235" s="1249"/>
      <c r="B235" s="1325"/>
      <c r="C235" s="1258"/>
      <c r="D235" s="1258"/>
      <c r="E235" s="1259"/>
      <c r="F235" s="1264"/>
      <c r="G235" s="1285"/>
      <c r="H235" s="1271"/>
      <c r="I235" s="69" t="s">
        <v>63</v>
      </c>
      <c r="J235" s="138">
        <f>K235+M235</f>
        <v>6.3</v>
      </c>
      <c r="K235" s="139">
        <v>6.3</v>
      </c>
      <c r="L235" s="129">
        <v>1.2</v>
      </c>
      <c r="M235" s="395">
        <v>0</v>
      </c>
      <c r="N235" s="174">
        <v>32</v>
      </c>
      <c r="O235" s="175">
        <v>0</v>
      </c>
      <c r="P235" s="421"/>
      <c r="Q235" s="358"/>
      <c r="R235" s="360"/>
      <c r="S235" s="362"/>
      <c r="T235" s="333"/>
      <c r="U235" s="30"/>
      <c r="V235" s="30"/>
      <c r="W235" s="30"/>
      <c r="X235" s="30"/>
      <c r="Y235" s="30"/>
    </row>
    <row r="236" spans="1:25">
      <c r="A236" s="1249"/>
      <c r="B236" s="1325"/>
      <c r="C236" s="1258"/>
      <c r="D236" s="1258"/>
      <c r="E236" s="1259"/>
      <c r="F236" s="1264"/>
      <c r="G236" s="1268"/>
      <c r="H236" s="1272"/>
      <c r="I236" s="69" t="s">
        <v>36</v>
      </c>
      <c r="J236" s="138">
        <f>K236+M236</f>
        <v>0</v>
      </c>
      <c r="K236" s="139">
        <v>0</v>
      </c>
      <c r="L236" s="129">
        <v>0</v>
      </c>
      <c r="M236" s="395">
        <v>0</v>
      </c>
      <c r="N236" s="177">
        <v>16</v>
      </c>
      <c r="O236" s="175">
        <v>0</v>
      </c>
      <c r="P236" s="421"/>
      <c r="Q236" s="420"/>
      <c r="R236" s="227"/>
      <c r="S236" s="228"/>
      <c r="T236" s="333"/>
      <c r="U236" s="30"/>
      <c r="V236" s="30"/>
      <c r="W236" s="30"/>
      <c r="X236" s="30"/>
      <c r="Y236" s="30"/>
    </row>
    <row r="237" spans="1:25">
      <c r="A237" s="1249"/>
      <c r="B237" s="1325"/>
      <c r="C237" s="1258"/>
      <c r="D237" s="1258"/>
      <c r="E237" s="1259"/>
      <c r="F237" s="1264"/>
      <c r="G237" s="1268"/>
      <c r="H237" s="1268"/>
      <c r="I237" s="440" t="s">
        <v>222</v>
      </c>
      <c r="J237" s="138">
        <f t="shared" ref="J237:J238" si="78">K237+M237</f>
        <v>20</v>
      </c>
      <c r="K237" s="441">
        <v>16</v>
      </c>
      <c r="L237" s="442">
        <v>0</v>
      </c>
      <c r="M237" s="443">
        <v>4</v>
      </c>
      <c r="N237" s="178">
        <v>0</v>
      </c>
      <c r="O237" s="179">
        <v>0</v>
      </c>
      <c r="P237" s="335"/>
      <c r="Q237" s="420"/>
      <c r="R237" s="227"/>
      <c r="S237" s="228"/>
      <c r="T237" s="333"/>
      <c r="U237" s="30"/>
      <c r="V237" s="30"/>
      <c r="W237" s="30"/>
      <c r="X237" s="30"/>
      <c r="Y237" s="30"/>
    </row>
    <row r="238" spans="1:25">
      <c r="A238" s="1249"/>
      <c r="B238" s="1325"/>
      <c r="C238" s="1258"/>
      <c r="D238" s="1258"/>
      <c r="E238" s="1259"/>
      <c r="F238" s="1264"/>
      <c r="G238" s="1268"/>
      <c r="H238" s="1268"/>
      <c r="I238" s="440" t="s">
        <v>52</v>
      </c>
      <c r="J238" s="138">
        <f t="shared" si="78"/>
        <v>0</v>
      </c>
      <c r="K238" s="441">
        <v>0</v>
      </c>
      <c r="L238" s="442">
        <v>0</v>
      </c>
      <c r="M238" s="443">
        <v>0</v>
      </c>
      <c r="N238" s="178">
        <v>0</v>
      </c>
      <c r="O238" s="179">
        <v>0</v>
      </c>
      <c r="P238" s="335"/>
      <c r="Q238" s="420"/>
      <c r="R238" s="227"/>
      <c r="S238" s="228"/>
      <c r="T238" s="333"/>
      <c r="U238" s="30"/>
      <c r="V238" s="30"/>
      <c r="W238" s="30"/>
      <c r="X238" s="30"/>
      <c r="Y238" s="30"/>
    </row>
    <row r="239" spans="1:25" ht="22.9" customHeight="1" thickBot="1">
      <c r="A239" s="1250"/>
      <c r="B239" s="1326"/>
      <c r="C239" s="1261"/>
      <c r="D239" s="1261"/>
      <c r="E239" s="1262"/>
      <c r="F239" s="1265"/>
      <c r="G239" s="1269"/>
      <c r="H239" s="1269"/>
      <c r="I239" s="13" t="s">
        <v>12</v>
      </c>
      <c r="J239" s="47">
        <f>SUM(J234:J238)</f>
        <v>26.3</v>
      </c>
      <c r="K239" s="47">
        <f t="shared" ref="K239:O239" si="79">SUM(K234:K238)</f>
        <v>22.3</v>
      </c>
      <c r="L239" s="47">
        <f t="shared" si="79"/>
        <v>1.2</v>
      </c>
      <c r="M239" s="47">
        <f t="shared" si="79"/>
        <v>4</v>
      </c>
      <c r="N239" s="58">
        <f t="shared" si="79"/>
        <v>48</v>
      </c>
      <c r="O239" s="52">
        <f t="shared" si="79"/>
        <v>0</v>
      </c>
      <c r="P239" s="422"/>
      <c r="Q239" s="415"/>
      <c r="R239" s="122"/>
      <c r="S239" s="229"/>
      <c r="T239" s="333"/>
      <c r="U239" s="30"/>
      <c r="V239" s="30"/>
      <c r="W239" s="30"/>
      <c r="X239" s="30"/>
      <c r="Y239" s="30"/>
    </row>
    <row r="240" spans="1:25" ht="13.15" customHeight="1">
      <c r="A240" s="1248"/>
      <c r="B240" s="1324"/>
      <c r="C240" s="1255"/>
      <c r="D240" s="1255"/>
      <c r="E240" s="1256"/>
      <c r="F240" s="1263" t="s">
        <v>382</v>
      </c>
      <c r="G240" s="1270" t="s">
        <v>40</v>
      </c>
      <c r="H240" s="1270" t="s">
        <v>193</v>
      </c>
      <c r="I240" s="92" t="s">
        <v>72</v>
      </c>
      <c r="J240" s="132">
        <f>K240+M240</f>
        <v>0</v>
      </c>
      <c r="K240" s="133">
        <v>0</v>
      </c>
      <c r="L240" s="413">
        <v>0</v>
      </c>
      <c r="M240" s="394">
        <v>0</v>
      </c>
      <c r="N240" s="172">
        <v>0</v>
      </c>
      <c r="O240" s="173">
        <v>0</v>
      </c>
      <c r="P240" s="421" t="s">
        <v>75</v>
      </c>
      <c r="Q240" s="357"/>
      <c r="R240" s="359" t="s">
        <v>41</v>
      </c>
      <c r="S240" s="361"/>
      <c r="T240" s="333"/>
      <c r="U240" s="30"/>
      <c r="V240" s="30"/>
      <c r="W240" s="30"/>
      <c r="X240" s="30"/>
      <c r="Y240" s="30"/>
    </row>
    <row r="241" spans="1:25">
      <c r="A241" s="1249"/>
      <c r="B241" s="1325"/>
      <c r="C241" s="1258"/>
      <c r="D241" s="1258"/>
      <c r="E241" s="1259"/>
      <c r="F241" s="1264"/>
      <c r="G241" s="1285"/>
      <c r="H241" s="1271"/>
      <c r="I241" s="69" t="s">
        <v>63</v>
      </c>
      <c r="J241" s="138">
        <f>K241+M241</f>
        <v>70</v>
      </c>
      <c r="K241" s="139">
        <v>70</v>
      </c>
      <c r="L241" s="129">
        <v>0</v>
      </c>
      <c r="M241" s="395">
        <v>0</v>
      </c>
      <c r="N241" s="174">
        <v>140</v>
      </c>
      <c r="O241" s="175">
        <v>0</v>
      </c>
      <c r="P241" s="421"/>
      <c r="Q241" s="358"/>
      <c r="R241" s="360"/>
      <c r="S241" s="362"/>
      <c r="T241" s="333"/>
      <c r="U241" s="30"/>
      <c r="V241" s="30"/>
      <c r="W241" s="30"/>
      <c r="X241" s="30"/>
      <c r="Y241" s="30"/>
    </row>
    <row r="242" spans="1:25">
      <c r="A242" s="1249"/>
      <c r="B242" s="1325"/>
      <c r="C242" s="1258"/>
      <c r="D242" s="1258"/>
      <c r="E242" s="1259"/>
      <c r="F242" s="1264"/>
      <c r="G242" s="1268"/>
      <c r="H242" s="1272"/>
      <c r="I242" s="69" t="s">
        <v>36</v>
      </c>
      <c r="J242" s="138">
        <f>K242+M242</f>
        <v>0</v>
      </c>
      <c r="K242" s="139">
        <v>0</v>
      </c>
      <c r="L242" s="129">
        <v>0</v>
      </c>
      <c r="M242" s="395">
        <v>0</v>
      </c>
      <c r="N242" s="177">
        <v>26</v>
      </c>
      <c r="O242" s="175">
        <v>0</v>
      </c>
      <c r="P242" s="421"/>
      <c r="Q242" s="420"/>
      <c r="R242" s="227"/>
      <c r="S242" s="228"/>
      <c r="T242" s="333"/>
      <c r="U242" s="30"/>
      <c r="V242" s="30"/>
      <c r="W242" s="30"/>
      <c r="X242" s="30"/>
      <c r="Y242" s="30"/>
    </row>
    <row r="243" spans="1:25">
      <c r="A243" s="1249"/>
      <c r="B243" s="1325"/>
      <c r="C243" s="1258"/>
      <c r="D243" s="1258"/>
      <c r="E243" s="1259"/>
      <c r="F243" s="1264"/>
      <c r="G243" s="1268"/>
      <c r="H243" s="1268"/>
      <c r="I243" s="440" t="s">
        <v>222</v>
      </c>
      <c r="J243" s="138">
        <v>0</v>
      </c>
      <c r="K243" s="441">
        <v>0</v>
      </c>
      <c r="L243" s="442">
        <v>0</v>
      </c>
      <c r="M243" s="443">
        <v>0</v>
      </c>
      <c r="N243" s="178">
        <v>0</v>
      </c>
      <c r="O243" s="179">
        <v>0</v>
      </c>
      <c r="P243" s="335"/>
      <c r="Q243" s="420"/>
      <c r="R243" s="227"/>
      <c r="S243" s="228"/>
      <c r="T243" s="333"/>
      <c r="U243" s="30"/>
      <c r="V243" s="30"/>
      <c r="W243" s="30"/>
      <c r="X243" s="30"/>
      <c r="Y243" s="30"/>
    </row>
    <row r="244" spans="1:25">
      <c r="A244" s="1249"/>
      <c r="B244" s="1325"/>
      <c r="C244" s="1258"/>
      <c r="D244" s="1258"/>
      <c r="E244" s="1259"/>
      <c r="F244" s="1264"/>
      <c r="G244" s="1268"/>
      <c r="H244" s="1268"/>
      <c r="I244" s="440" t="s">
        <v>52</v>
      </c>
      <c r="J244" s="138">
        <f t="shared" ref="J244" si="80">K244+M244</f>
        <v>0</v>
      </c>
      <c r="K244" s="441">
        <v>0</v>
      </c>
      <c r="L244" s="442">
        <v>0</v>
      </c>
      <c r="M244" s="443">
        <v>0</v>
      </c>
      <c r="N244" s="178">
        <v>0</v>
      </c>
      <c r="O244" s="179">
        <v>0</v>
      </c>
      <c r="P244" s="335"/>
      <c r="Q244" s="420"/>
      <c r="R244" s="227"/>
      <c r="S244" s="228"/>
      <c r="T244" s="333"/>
      <c r="U244" s="30"/>
      <c r="V244" s="30"/>
      <c r="W244" s="30"/>
      <c r="X244" s="30"/>
      <c r="Y244" s="30"/>
    </row>
    <row r="245" spans="1:25" ht="13.5" thickBot="1">
      <c r="A245" s="1250"/>
      <c r="B245" s="1326"/>
      <c r="C245" s="1261"/>
      <c r="D245" s="1261"/>
      <c r="E245" s="1262"/>
      <c r="F245" s="1265"/>
      <c r="G245" s="1269"/>
      <c r="H245" s="1269"/>
      <c r="I245" s="13" t="s">
        <v>12</v>
      </c>
      <c r="J245" s="47">
        <f>SUM(J240:J244)</f>
        <v>70</v>
      </c>
      <c r="K245" s="47">
        <f>SUM(K240:K244)</f>
        <v>70</v>
      </c>
      <c r="L245" s="47">
        <f t="shared" ref="L245:O245" si="81">SUM(L240:L244)</f>
        <v>0</v>
      </c>
      <c r="M245" s="47">
        <f t="shared" si="81"/>
        <v>0</v>
      </c>
      <c r="N245" s="58">
        <f t="shared" si="81"/>
        <v>166</v>
      </c>
      <c r="O245" s="52">
        <f t="shared" si="81"/>
        <v>0</v>
      </c>
      <c r="P245" s="422"/>
      <c r="Q245" s="415"/>
      <c r="R245" s="122"/>
      <c r="S245" s="229"/>
      <c r="T245" s="333"/>
      <c r="U245" s="30"/>
      <c r="V245" s="30"/>
      <c r="W245" s="30"/>
      <c r="X245" s="30"/>
      <c r="Y245" s="30"/>
    </row>
    <row r="246" spans="1:25" ht="13.15" customHeight="1">
      <c r="A246" s="1356"/>
      <c r="B246" s="1359"/>
      <c r="C246" s="1362"/>
      <c r="D246" s="1362"/>
      <c r="E246" s="1363"/>
      <c r="F246" s="1368" t="s">
        <v>385</v>
      </c>
      <c r="G246" s="1266" t="s">
        <v>40</v>
      </c>
      <c r="H246" s="1270" t="s">
        <v>239</v>
      </c>
      <c r="I246" s="92" t="s">
        <v>72</v>
      </c>
      <c r="J246" s="93">
        <f>K246+M246</f>
        <v>0</v>
      </c>
      <c r="K246" s="46">
        <v>0</v>
      </c>
      <c r="L246" s="300">
        <v>0</v>
      </c>
      <c r="M246" s="44">
        <v>0</v>
      </c>
      <c r="N246" s="198">
        <v>0</v>
      </c>
      <c r="O246" s="198">
        <v>0</v>
      </c>
      <c r="P246" s="1348" t="s">
        <v>75</v>
      </c>
      <c r="Q246" s="34"/>
      <c r="R246" s="126"/>
      <c r="S246" s="34" t="s">
        <v>41</v>
      </c>
      <c r="T246" s="333"/>
      <c r="U246" s="30"/>
      <c r="V246" s="30"/>
      <c r="W246" s="30"/>
      <c r="X246" s="30"/>
      <c r="Y246" s="30"/>
    </row>
    <row r="247" spans="1:25">
      <c r="A247" s="1357"/>
      <c r="B247" s="1360"/>
      <c r="C247" s="1364"/>
      <c r="D247" s="1364"/>
      <c r="E247" s="1365"/>
      <c r="F247" s="1289"/>
      <c r="G247" s="1267"/>
      <c r="H247" s="1285"/>
      <c r="I247" s="69" t="s">
        <v>63</v>
      </c>
      <c r="J247" s="98">
        <f t="shared" ref="J247:J248" si="82">K247+M247</f>
        <v>0</v>
      </c>
      <c r="K247" s="101">
        <v>0</v>
      </c>
      <c r="L247" s="301">
        <v>0</v>
      </c>
      <c r="M247" s="116">
        <v>0</v>
      </c>
      <c r="N247" s="199">
        <v>0</v>
      </c>
      <c r="O247" s="199">
        <v>0</v>
      </c>
      <c r="P247" s="1284"/>
      <c r="Q247" s="372"/>
      <c r="R247" s="320"/>
      <c r="S247" s="372"/>
      <c r="T247" s="333"/>
      <c r="U247" s="30"/>
      <c r="V247" s="30"/>
      <c r="W247" s="30"/>
      <c r="X247" s="30"/>
      <c r="Y247" s="30"/>
    </row>
    <row r="248" spans="1:25">
      <c r="A248" s="1357"/>
      <c r="B248" s="1360"/>
      <c r="C248" s="1364"/>
      <c r="D248" s="1364"/>
      <c r="E248" s="1365"/>
      <c r="F248" s="1289"/>
      <c r="G248" s="1267"/>
      <c r="H248" s="1285"/>
      <c r="I248" s="69" t="s">
        <v>36</v>
      </c>
      <c r="J248" s="100">
        <f t="shared" si="82"/>
        <v>0</v>
      </c>
      <c r="K248" s="101">
        <v>0</v>
      </c>
      <c r="L248" s="301">
        <v>0</v>
      </c>
      <c r="M248" s="116">
        <v>0</v>
      </c>
      <c r="N248" s="199">
        <v>0</v>
      </c>
      <c r="O248" s="199">
        <v>0</v>
      </c>
      <c r="P248" s="337"/>
      <c r="Q248" s="69"/>
      <c r="R248" s="127"/>
      <c r="S248" s="69"/>
      <c r="T248" s="333"/>
      <c r="U248" s="30"/>
      <c r="V248" s="30"/>
      <c r="W248" s="30"/>
      <c r="X248" s="30"/>
      <c r="Y248" s="30"/>
    </row>
    <row r="249" spans="1:25">
      <c r="A249" s="1357"/>
      <c r="B249" s="1360"/>
      <c r="C249" s="1364"/>
      <c r="D249" s="1364"/>
      <c r="E249" s="1365"/>
      <c r="F249" s="1289"/>
      <c r="G249" s="1267"/>
      <c r="H249" s="1285"/>
      <c r="I249" s="69" t="s">
        <v>222</v>
      </c>
      <c r="J249" s="138">
        <f>K249+M249</f>
        <v>70.010000000000005</v>
      </c>
      <c r="K249" s="101">
        <v>0</v>
      </c>
      <c r="L249" s="301">
        <v>0</v>
      </c>
      <c r="M249" s="140">
        <v>70.010000000000005</v>
      </c>
      <c r="N249" s="199">
        <v>0</v>
      </c>
      <c r="O249" s="199">
        <v>0</v>
      </c>
      <c r="P249" s="475"/>
      <c r="Q249" s="242"/>
      <c r="R249" s="321"/>
      <c r="S249" s="242"/>
      <c r="T249" s="333"/>
      <c r="U249" s="30"/>
      <c r="V249" s="30"/>
      <c r="W249" s="30"/>
      <c r="X249" s="30"/>
      <c r="Y249" s="30"/>
    </row>
    <row r="250" spans="1:25">
      <c r="A250" s="1357"/>
      <c r="B250" s="1360"/>
      <c r="C250" s="1364"/>
      <c r="D250" s="1364"/>
      <c r="E250" s="1365"/>
      <c r="F250" s="1289"/>
      <c r="G250" s="1267"/>
      <c r="H250" s="1285"/>
      <c r="I250" s="27" t="s">
        <v>52</v>
      </c>
      <c r="J250" s="100">
        <f t="shared" ref="J250:J251" si="83">K250+M250</f>
        <v>0</v>
      </c>
      <c r="K250" s="95">
        <v>0</v>
      </c>
      <c r="L250" s="302">
        <v>0</v>
      </c>
      <c r="M250" s="136">
        <v>0</v>
      </c>
      <c r="N250" s="200">
        <v>0</v>
      </c>
      <c r="O250" s="200">
        <v>0</v>
      </c>
      <c r="P250" s="476"/>
      <c r="Q250" s="242"/>
      <c r="R250" s="321"/>
      <c r="S250" s="242"/>
      <c r="T250" s="333"/>
      <c r="U250" s="30"/>
      <c r="V250" s="30"/>
      <c r="W250" s="30"/>
      <c r="X250" s="30"/>
      <c r="Y250" s="30"/>
    </row>
    <row r="251" spans="1:25" ht="13.5" thickBot="1">
      <c r="A251" s="1358"/>
      <c r="B251" s="1361"/>
      <c r="C251" s="1366"/>
      <c r="D251" s="1366"/>
      <c r="E251" s="1367"/>
      <c r="F251" s="1369"/>
      <c r="G251" s="1269"/>
      <c r="H251" s="1269"/>
      <c r="I251" s="125" t="s">
        <v>12</v>
      </c>
      <c r="J251" s="303">
        <f t="shared" si="83"/>
        <v>70.010000000000005</v>
      </c>
      <c r="K251" s="40">
        <f t="shared" ref="K251:O253" si="84">SUM(K246:K250)</f>
        <v>0</v>
      </c>
      <c r="L251" s="40">
        <f t="shared" si="84"/>
        <v>0</v>
      </c>
      <c r="M251" s="11">
        <f t="shared" si="84"/>
        <v>70.010000000000005</v>
      </c>
      <c r="N251" s="42">
        <f t="shared" si="84"/>
        <v>0</v>
      </c>
      <c r="O251" s="42">
        <f t="shared" si="84"/>
        <v>0</v>
      </c>
      <c r="P251" s="158"/>
      <c r="Q251" s="114"/>
      <c r="R251" s="241"/>
      <c r="S251" s="114"/>
      <c r="T251" s="333"/>
      <c r="U251" s="30"/>
      <c r="V251" s="30"/>
      <c r="W251" s="30"/>
      <c r="X251" s="30"/>
      <c r="Y251" s="30"/>
    </row>
    <row r="252" spans="1:25" s="527" customFormat="1" ht="13.5" thickBot="1">
      <c r="A252" s="1455"/>
      <c r="B252" s="1457"/>
      <c r="C252" s="1459"/>
      <c r="D252" s="1460"/>
      <c r="E252" s="1461"/>
      <c r="F252" s="1370" t="s">
        <v>445</v>
      </c>
      <c r="G252" s="1372" t="s">
        <v>40</v>
      </c>
      <c r="H252" s="1372" t="s">
        <v>446</v>
      </c>
      <c r="I252" s="540" t="s">
        <v>36</v>
      </c>
      <c r="J252" s="535"/>
      <c r="K252" s="536"/>
      <c r="L252" s="536"/>
      <c r="M252" s="537"/>
      <c r="N252" s="538"/>
      <c r="O252" s="539"/>
      <c r="P252" s="1348" t="s">
        <v>75</v>
      </c>
      <c r="Q252" s="541"/>
      <c r="R252" s="542" t="s">
        <v>41</v>
      </c>
      <c r="S252" s="541"/>
      <c r="T252" s="333"/>
      <c r="U252" s="30"/>
      <c r="V252" s="30"/>
      <c r="W252" s="30"/>
      <c r="X252" s="30"/>
      <c r="Y252" s="30"/>
    </row>
    <row r="253" spans="1:25" s="527" customFormat="1" ht="13.5" thickBot="1">
      <c r="A253" s="1456"/>
      <c r="B253" s="1458"/>
      <c r="C253" s="1456"/>
      <c r="D253" s="1462"/>
      <c r="E253" s="1463"/>
      <c r="F253" s="1371"/>
      <c r="G253" s="1373"/>
      <c r="H253" s="1373"/>
      <c r="I253" s="125" t="s">
        <v>12</v>
      </c>
      <c r="J253" s="303">
        <v>0</v>
      </c>
      <c r="K253" s="40">
        <f t="shared" si="84"/>
        <v>0</v>
      </c>
      <c r="L253" s="40">
        <f t="shared" si="84"/>
        <v>0</v>
      </c>
      <c r="M253" s="11">
        <v>0</v>
      </c>
      <c r="N253" s="42">
        <f t="shared" si="84"/>
        <v>0</v>
      </c>
      <c r="O253" s="42">
        <f t="shared" si="84"/>
        <v>0</v>
      </c>
      <c r="P253" s="1454"/>
      <c r="Q253" s="114"/>
      <c r="R253" s="534"/>
      <c r="S253" s="114"/>
      <c r="T253" s="333"/>
      <c r="U253" s="30"/>
      <c r="V253" s="30"/>
      <c r="W253" s="30"/>
      <c r="X253" s="30"/>
      <c r="Y253" s="30"/>
    </row>
    <row r="254" spans="1:25" ht="13.5" thickBot="1">
      <c r="A254" s="240" t="s">
        <v>13</v>
      </c>
      <c r="B254" s="1298" t="s">
        <v>109</v>
      </c>
      <c r="C254" s="1299"/>
      <c r="D254" s="1299"/>
      <c r="E254" s="1299"/>
      <c r="F254" s="1300"/>
      <c r="G254" s="1300"/>
      <c r="H254" s="1300"/>
      <c r="I254" s="1301"/>
      <c r="J254" s="56">
        <f>J88+J94+J100+J106+J112+J118+J124+J128+J134+J168+J138+J144+J150+J162+J173+J179+J185+J191+J197+J203+J233+J209+J221+J215+J156+J227+J239+J245+J251</f>
        <v>12469.109999999999</v>
      </c>
      <c r="K254" s="56">
        <f t="shared" ref="K254:O254" si="85">K88+K94+K100+K106+K112+K118+K124+K128+K134+K168+K138+K144+K150+K162+K173+K179+K185+K191+K197+K203+K233+K209+K221+K215+K156+K227+K239+K245+K251</f>
        <v>2570.3000000000002</v>
      </c>
      <c r="L254" s="56">
        <f t="shared" si="85"/>
        <v>74.5</v>
      </c>
      <c r="M254" s="56">
        <f t="shared" si="85"/>
        <v>9898.8100000000013</v>
      </c>
      <c r="N254" s="56">
        <f>N88+N94+N100+N106+N112+N118+N124+N128+N134+N168+N138+N144+N150+N162+N173+N179+N185+N191+N197+N203+N233+N209+N221+N215+N156+N227+N239+N245+N251</f>
        <v>7238.08</v>
      </c>
      <c r="O254" s="56">
        <f t="shared" si="85"/>
        <v>2465</v>
      </c>
      <c r="P254" s="15"/>
      <c r="Q254" s="23"/>
      <c r="R254" s="23"/>
      <c r="S254" s="24"/>
      <c r="T254" s="30"/>
      <c r="U254" s="30"/>
      <c r="V254" s="30"/>
      <c r="W254" s="30"/>
      <c r="X254" s="30"/>
      <c r="Y254" s="30"/>
    </row>
    <row r="255" spans="1:25" ht="13.5" thickBot="1">
      <c r="A255" s="1349" t="s">
        <v>56</v>
      </c>
      <c r="B255" s="1349"/>
      <c r="C255" s="1349"/>
      <c r="D255" s="1349"/>
      <c r="E255" s="1349"/>
      <c r="F255" s="1349"/>
      <c r="G255" s="1349"/>
      <c r="H255" s="1349"/>
      <c r="I255" s="1350"/>
      <c r="J255" s="59">
        <f>J254+J75</f>
        <v>20081.489999999998</v>
      </c>
      <c r="K255" s="59">
        <f t="shared" ref="K255:O255" si="86">K254+K75</f>
        <v>2599.4</v>
      </c>
      <c r="L255" s="59">
        <f t="shared" si="86"/>
        <v>91.9</v>
      </c>
      <c r="M255" s="59">
        <f t="shared" si="86"/>
        <v>17482.090000000004</v>
      </c>
      <c r="N255" s="59">
        <f t="shared" si="86"/>
        <v>10504.33</v>
      </c>
      <c r="O255" s="59">
        <f t="shared" si="86"/>
        <v>5036.05</v>
      </c>
      <c r="P255" s="18"/>
      <c r="Q255" s="18"/>
      <c r="R255" s="18"/>
      <c r="S255" s="19"/>
      <c r="T255" s="30"/>
      <c r="U255" s="30"/>
      <c r="V255" s="30"/>
      <c r="W255" s="30"/>
      <c r="X255" s="30"/>
      <c r="Y255" s="30"/>
    </row>
    <row r="256" spans="1:25" ht="16.149999999999999" customHeight="1" thickBot="1">
      <c r="A256" s="1351" t="s">
        <v>108</v>
      </c>
      <c r="B256" s="1351"/>
      <c r="C256" s="1351"/>
      <c r="D256" s="1351"/>
      <c r="E256" s="1351"/>
      <c r="F256" s="1351"/>
      <c r="G256" s="1351"/>
      <c r="H256" s="1351"/>
      <c r="I256" s="1351"/>
      <c r="J256" s="1351"/>
      <c r="K256" s="1351"/>
      <c r="L256" s="1351"/>
      <c r="M256" s="1351"/>
      <c r="N256" s="1351"/>
      <c r="O256" s="1351"/>
      <c r="P256" s="1351"/>
      <c r="Q256" s="1351"/>
      <c r="R256" s="1351"/>
      <c r="S256" s="1352"/>
      <c r="T256" s="30"/>
      <c r="U256" s="30"/>
      <c r="V256" s="30"/>
      <c r="W256" s="30"/>
      <c r="X256" s="30"/>
      <c r="Y256" s="30"/>
    </row>
    <row r="257" spans="1:25" ht="27.6" customHeight="1" thickBot="1">
      <c r="A257" s="12" t="s">
        <v>11</v>
      </c>
      <c r="B257" s="1353" t="s">
        <v>109</v>
      </c>
      <c r="C257" s="1354"/>
      <c r="D257" s="1354"/>
      <c r="E257" s="1354"/>
      <c r="F257" s="1354"/>
      <c r="G257" s="1354"/>
      <c r="H257" s="1354"/>
      <c r="I257" s="1354"/>
      <c r="J257" s="1354"/>
      <c r="K257" s="1354"/>
      <c r="L257" s="1354"/>
      <c r="M257" s="1354"/>
      <c r="N257" s="1354"/>
      <c r="O257" s="1354"/>
      <c r="P257" s="1354"/>
      <c r="Q257" s="1354"/>
      <c r="R257" s="1354"/>
      <c r="S257" s="1355"/>
      <c r="T257" s="30"/>
      <c r="U257" s="30"/>
      <c r="V257" s="30"/>
      <c r="W257" s="30"/>
      <c r="X257" s="30"/>
      <c r="Y257" s="30"/>
    </row>
    <row r="258" spans="1:25" ht="13.15" customHeight="1">
      <c r="A258" s="1248" t="s">
        <v>11</v>
      </c>
      <c r="B258" s="1251" t="s">
        <v>11</v>
      </c>
      <c r="C258" s="1254"/>
      <c r="D258" s="1255"/>
      <c r="E258" s="1256"/>
      <c r="F258" s="1277" t="s">
        <v>110</v>
      </c>
      <c r="G258" s="1266" t="s">
        <v>40</v>
      </c>
      <c r="H258" s="1270" t="s">
        <v>62</v>
      </c>
      <c r="I258" s="379" t="s">
        <v>72</v>
      </c>
      <c r="J258" s="384">
        <f>K258+M258</f>
        <v>300</v>
      </c>
      <c r="K258" s="384">
        <f>K264+K270+K276+K282+K288+K294+K304+K319+K325+K335+K341+K347+K353+K300+K310+K314+K331</f>
        <v>0</v>
      </c>
      <c r="L258" s="384">
        <f t="shared" ref="L258:O259" si="87">L264+L270+L276+L282+L288+L294+L304+L319+L325+L335+L341+L347+L353+L300+L310+L314+L331</f>
        <v>0</v>
      </c>
      <c r="M258" s="384">
        <f t="shared" si="87"/>
        <v>300</v>
      </c>
      <c r="N258" s="384">
        <f t="shared" si="87"/>
        <v>288.3</v>
      </c>
      <c r="O258" s="384">
        <f t="shared" si="87"/>
        <v>288.3</v>
      </c>
      <c r="P258" s="402"/>
      <c r="Q258" s="357"/>
      <c r="R258" s="359"/>
      <c r="S258" s="361"/>
      <c r="T258" s="30"/>
      <c r="U258" s="30"/>
      <c r="V258" s="30"/>
      <c r="W258" s="30"/>
      <c r="X258" s="30"/>
      <c r="Y258" s="30"/>
    </row>
    <row r="259" spans="1:25">
      <c r="A259" s="1249"/>
      <c r="B259" s="1252"/>
      <c r="C259" s="1257"/>
      <c r="D259" s="1258"/>
      <c r="E259" s="1259"/>
      <c r="F259" s="1278"/>
      <c r="G259" s="1267"/>
      <c r="H259" s="1271"/>
      <c r="I259" s="383" t="s">
        <v>63</v>
      </c>
      <c r="J259" s="384">
        <f>K259+M259</f>
        <v>6120.0999999999995</v>
      </c>
      <c r="K259" s="384">
        <f>K265+K271+K277+K283+K289+K295+K305+K320+K326+K336+K342+K348+K354+K301+K311+K315+K332</f>
        <v>14.8</v>
      </c>
      <c r="L259" s="384">
        <f t="shared" si="87"/>
        <v>9.7000000000000011</v>
      </c>
      <c r="M259" s="384">
        <f t="shared" si="87"/>
        <v>6105.2999999999993</v>
      </c>
      <c r="N259" s="384">
        <f t="shared" si="87"/>
        <v>1589.6</v>
      </c>
      <c r="O259" s="384">
        <f t="shared" si="87"/>
        <v>611</v>
      </c>
      <c r="P259" s="421"/>
      <c r="Q259" s="358"/>
      <c r="R259" s="360"/>
      <c r="S259" s="362"/>
      <c r="T259" s="30"/>
      <c r="U259" s="30"/>
      <c r="V259" s="30"/>
      <c r="W259" s="30"/>
      <c r="X259" s="30"/>
      <c r="Y259" s="30"/>
    </row>
    <row r="260" spans="1:25">
      <c r="A260" s="1249"/>
      <c r="B260" s="1252"/>
      <c r="C260" s="1257"/>
      <c r="D260" s="1258"/>
      <c r="E260" s="1259"/>
      <c r="F260" s="1278"/>
      <c r="G260" s="1268"/>
      <c r="H260" s="1272"/>
      <c r="I260" s="383" t="s">
        <v>36</v>
      </c>
      <c r="J260" s="384">
        <f>K260+M260</f>
        <v>9.1</v>
      </c>
      <c r="K260" s="68">
        <f>K266+K272+K278+K284+K290+K296+K302+K306+K312+K316+K321+K327+K333+K349+K337+K343+K355</f>
        <v>9.1</v>
      </c>
      <c r="L260" s="68">
        <f t="shared" ref="L260:O260" si="88">L266+L272+L278+L284+L290+L296+L302+L306+L312+L316+L321+L327+L333+L349+L337+L343+L355</f>
        <v>8.6</v>
      </c>
      <c r="M260" s="68">
        <f t="shared" si="88"/>
        <v>0</v>
      </c>
      <c r="N260" s="68">
        <f t="shared" si="88"/>
        <v>2649.7</v>
      </c>
      <c r="O260" s="68">
        <f t="shared" si="88"/>
        <v>380</v>
      </c>
      <c r="P260" s="421"/>
      <c r="Q260" s="420"/>
      <c r="R260" s="227"/>
      <c r="S260" s="228"/>
      <c r="T260" s="30"/>
      <c r="U260" s="30"/>
      <c r="V260" s="30"/>
      <c r="W260" s="30"/>
      <c r="X260" s="30"/>
      <c r="Y260" s="30"/>
    </row>
    <row r="261" spans="1:25">
      <c r="A261" s="1249"/>
      <c r="B261" s="1252"/>
      <c r="C261" s="1257"/>
      <c r="D261" s="1258"/>
      <c r="E261" s="1259"/>
      <c r="F261" s="1278"/>
      <c r="G261" s="1268"/>
      <c r="H261" s="1268"/>
      <c r="I261" s="383" t="s">
        <v>222</v>
      </c>
      <c r="J261" s="141">
        <f t="shared" ref="J261:J262" si="89">K261+M261</f>
        <v>565.6</v>
      </c>
      <c r="K261" s="68">
        <f>K267+K273+K279+K285+K291+K297+K307+K322+K328+K338+K344+K350+K356</f>
        <v>13.9</v>
      </c>
      <c r="L261" s="68">
        <f t="shared" ref="L261:O262" si="90">L267+L273+L279+L285+L291+L297+L307+L322+L328+L338+L344+L350+L356</f>
        <v>0</v>
      </c>
      <c r="M261" s="68">
        <f t="shared" si="90"/>
        <v>551.70000000000005</v>
      </c>
      <c r="N261" s="68">
        <f t="shared" si="90"/>
        <v>0</v>
      </c>
      <c r="O261" s="68">
        <f t="shared" si="90"/>
        <v>0</v>
      </c>
      <c r="P261" s="421"/>
      <c r="Q261" s="420"/>
      <c r="R261" s="477"/>
      <c r="S261" s="228"/>
      <c r="T261" s="30"/>
      <c r="U261" s="30"/>
      <c r="V261" s="30"/>
      <c r="W261" s="30"/>
      <c r="X261" s="30"/>
      <c r="Y261" s="30"/>
    </row>
    <row r="262" spans="1:25">
      <c r="A262" s="1249"/>
      <c r="B262" s="1252"/>
      <c r="C262" s="1257"/>
      <c r="D262" s="1258"/>
      <c r="E262" s="1259"/>
      <c r="F262" s="1278"/>
      <c r="G262" s="1268"/>
      <c r="H262" s="1268"/>
      <c r="I262" s="390" t="s">
        <v>52</v>
      </c>
      <c r="J262" s="329">
        <f t="shared" si="89"/>
        <v>0</v>
      </c>
      <c r="K262" s="70">
        <f>K268+K274+K280+K286+K292+K298+K308+K323+K329+K339+K345+K351+K357</f>
        <v>0</v>
      </c>
      <c r="L262" s="70">
        <f t="shared" si="90"/>
        <v>0</v>
      </c>
      <c r="M262" s="70">
        <f t="shared" si="90"/>
        <v>0</v>
      </c>
      <c r="N262" s="70">
        <f t="shared" si="90"/>
        <v>0</v>
      </c>
      <c r="O262" s="70">
        <f t="shared" si="90"/>
        <v>0</v>
      </c>
      <c r="P262" s="421"/>
      <c r="Q262" s="420"/>
      <c r="R262" s="477"/>
      <c r="S262" s="228"/>
      <c r="T262" s="30"/>
      <c r="U262" s="30"/>
      <c r="V262" s="30"/>
      <c r="W262" s="30"/>
      <c r="X262" s="30"/>
      <c r="Y262" s="30"/>
    </row>
    <row r="263" spans="1:25" ht="15.6" customHeight="1" thickBot="1">
      <c r="A263" s="1250"/>
      <c r="B263" s="1253"/>
      <c r="C263" s="1260"/>
      <c r="D263" s="1261"/>
      <c r="E263" s="1262"/>
      <c r="F263" s="1279"/>
      <c r="G263" s="1269"/>
      <c r="H263" s="1269"/>
      <c r="I263" s="13" t="s">
        <v>12</v>
      </c>
      <c r="J263" s="156">
        <f>K263+M263</f>
        <v>6994.7999999999993</v>
      </c>
      <c r="K263" s="58">
        <f t="shared" ref="K263:O263" si="91">K258+K259+K260+K261+K262</f>
        <v>37.799999999999997</v>
      </c>
      <c r="L263" s="58">
        <f t="shared" si="91"/>
        <v>18.3</v>
      </c>
      <c r="M263" s="58">
        <f t="shared" si="91"/>
        <v>6956.9999999999991</v>
      </c>
      <c r="N263" s="58">
        <f t="shared" si="91"/>
        <v>4527.5999999999995</v>
      </c>
      <c r="O263" s="58">
        <f t="shared" si="91"/>
        <v>1279.3</v>
      </c>
      <c r="P263" s="422"/>
      <c r="Q263" s="415"/>
      <c r="R263" s="122"/>
      <c r="S263" s="229"/>
      <c r="T263" s="30"/>
      <c r="U263" s="30"/>
      <c r="V263" s="30"/>
      <c r="W263" s="30"/>
      <c r="X263" s="30"/>
      <c r="Y263" s="30"/>
    </row>
    <row r="264" spans="1:25" ht="0.6" hidden="1" customHeight="1" thickBot="1">
      <c r="A264" s="1248"/>
      <c r="B264" s="1251"/>
      <c r="C264" s="355"/>
      <c r="D264" s="355"/>
      <c r="E264" s="355"/>
      <c r="F264" s="1263" t="s">
        <v>111</v>
      </c>
      <c r="G264" s="1266" t="s">
        <v>40</v>
      </c>
      <c r="H264" s="1270" t="s">
        <v>193</v>
      </c>
      <c r="I264" s="92" t="s">
        <v>72</v>
      </c>
      <c r="J264" s="132">
        <f>K264+M264</f>
        <v>0</v>
      </c>
      <c r="K264" s="133">
        <v>0</v>
      </c>
      <c r="L264" s="280">
        <v>0</v>
      </c>
      <c r="M264" s="394">
        <v>0</v>
      </c>
      <c r="N264" s="172">
        <v>0</v>
      </c>
      <c r="O264" s="173">
        <v>0</v>
      </c>
      <c r="P264" s="402"/>
      <c r="Q264" s="357"/>
      <c r="R264" s="359"/>
      <c r="S264" s="361"/>
      <c r="T264" s="30"/>
      <c r="U264" s="30"/>
      <c r="V264" s="30"/>
      <c r="W264" s="30"/>
      <c r="X264" s="30"/>
      <c r="Y264" s="30"/>
    </row>
    <row r="265" spans="1:25" ht="13.9" hidden="1" customHeight="1" thickBot="1">
      <c r="A265" s="1249"/>
      <c r="B265" s="1252"/>
      <c r="C265" s="352"/>
      <c r="D265" s="352"/>
      <c r="E265" s="352"/>
      <c r="F265" s="1264"/>
      <c r="G265" s="1267"/>
      <c r="H265" s="1271"/>
      <c r="I265" s="69" t="s">
        <v>63</v>
      </c>
      <c r="J265" s="138">
        <f>K265+M265</f>
        <v>0</v>
      </c>
      <c r="K265" s="139">
        <v>0</v>
      </c>
      <c r="L265" s="129">
        <v>0</v>
      </c>
      <c r="M265" s="395">
        <v>0</v>
      </c>
      <c r="N265" s="174">
        <v>0</v>
      </c>
      <c r="O265" s="175">
        <v>0</v>
      </c>
      <c r="P265" s="421"/>
      <c r="Q265" s="358"/>
      <c r="R265" s="360"/>
      <c r="S265" s="362"/>
      <c r="T265" s="30"/>
      <c r="U265" s="30"/>
      <c r="V265" s="30"/>
      <c r="W265" s="30"/>
      <c r="X265" s="30"/>
      <c r="Y265" s="30"/>
    </row>
    <row r="266" spans="1:25" ht="13.9" hidden="1" customHeight="1" thickBot="1">
      <c r="A266" s="1249"/>
      <c r="B266" s="1252"/>
      <c r="C266" s="352"/>
      <c r="D266" s="352"/>
      <c r="E266" s="352"/>
      <c r="F266" s="1264"/>
      <c r="G266" s="1268"/>
      <c r="H266" s="1272"/>
      <c r="I266" s="69" t="s">
        <v>36</v>
      </c>
      <c r="J266" s="138">
        <f t="shared" ref="J266:J268" si="92">K266+M266</f>
        <v>0</v>
      </c>
      <c r="K266" s="139">
        <v>0</v>
      </c>
      <c r="L266" s="129">
        <v>0</v>
      </c>
      <c r="M266" s="395">
        <v>0</v>
      </c>
      <c r="N266" s="174">
        <v>0</v>
      </c>
      <c r="O266" s="175">
        <v>0</v>
      </c>
      <c r="P266" s="421"/>
      <c r="Q266" s="420"/>
      <c r="R266" s="227"/>
      <c r="S266" s="228"/>
      <c r="T266" s="30"/>
      <c r="U266" s="30"/>
      <c r="V266" s="30"/>
      <c r="W266" s="30"/>
      <c r="X266" s="30"/>
      <c r="Y266" s="30"/>
    </row>
    <row r="267" spans="1:25" ht="13.9" hidden="1" customHeight="1" thickBot="1">
      <c r="A267" s="1249"/>
      <c r="B267" s="1252"/>
      <c r="C267" s="352"/>
      <c r="D267" s="352"/>
      <c r="E267" s="352"/>
      <c r="F267" s="1264"/>
      <c r="G267" s="1268"/>
      <c r="H267" s="1268"/>
      <c r="I267" s="69" t="s">
        <v>222</v>
      </c>
      <c r="J267" s="138">
        <f t="shared" si="92"/>
        <v>0</v>
      </c>
      <c r="K267" s="139">
        <v>0</v>
      </c>
      <c r="L267" s="129">
        <v>0</v>
      </c>
      <c r="M267" s="395">
        <v>0</v>
      </c>
      <c r="N267" s="174">
        <v>0</v>
      </c>
      <c r="O267" s="175">
        <v>0</v>
      </c>
      <c r="P267" s="421"/>
      <c r="Q267" s="420"/>
      <c r="R267" s="477"/>
      <c r="S267" s="228"/>
      <c r="T267" s="30"/>
      <c r="U267" s="30"/>
      <c r="V267" s="30"/>
      <c r="W267" s="30"/>
      <c r="X267" s="30"/>
      <c r="Y267" s="30"/>
    </row>
    <row r="268" spans="1:25" ht="13.9" hidden="1" customHeight="1" thickBot="1">
      <c r="A268" s="1249"/>
      <c r="B268" s="1252"/>
      <c r="C268" s="352"/>
      <c r="D268" s="352"/>
      <c r="E268" s="352"/>
      <c r="F268" s="1264"/>
      <c r="G268" s="1268"/>
      <c r="H268" s="1268"/>
      <c r="I268" s="27" t="s">
        <v>52</v>
      </c>
      <c r="J268" s="138">
        <f t="shared" si="92"/>
        <v>0</v>
      </c>
      <c r="K268" s="235">
        <v>0</v>
      </c>
      <c r="L268" s="292">
        <v>0</v>
      </c>
      <c r="M268" s="399">
        <v>0</v>
      </c>
      <c r="N268" s="400">
        <v>0</v>
      </c>
      <c r="O268" s="176">
        <v>0</v>
      </c>
      <c r="P268" s="421"/>
      <c r="Q268" s="420"/>
      <c r="R268" s="30"/>
      <c r="S268" s="228"/>
      <c r="T268" s="30"/>
      <c r="U268" s="30"/>
      <c r="V268" s="30"/>
      <c r="W268" s="30"/>
      <c r="X268" s="30"/>
      <c r="Y268" s="30"/>
    </row>
    <row r="269" spans="1:25" ht="13.9" hidden="1" customHeight="1" thickBot="1">
      <c r="A269" s="1250"/>
      <c r="B269" s="1253"/>
      <c r="C269" s="356"/>
      <c r="D269" s="356"/>
      <c r="E269" s="356"/>
      <c r="F269" s="1265"/>
      <c r="G269" s="1269"/>
      <c r="H269" s="1269"/>
      <c r="I269" s="13" t="s">
        <v>12</v>
      </c>
      <c r="J269" s="47">
        <f>SUM(J264:J268)</f>
        <v>0</v>
      </c>
      <c r="K269" s="47">
        <f t="shared" ref="K269:O269" si="93">SUM(K264:K268)</f>
        <v>0</v>
      </c>
      <c r="L269" s="47">
        <f t="shared" si="93"/>
        <v>0</v>
      </c>
      <c r="M269" s="47">
        <f t="shared" si="93"/>
        <v>0</v>
      </c>
      <c r="N269" s="47">
        <f t="shared" si="93"/>
        <v>0</v>
      </c>
      <c r="O269" s="47">
        <f t="shared" si="93"/>
        <v>0</v>
      </c>
      <c r="P269" s="422"/>
      <c r="Q269" s="415"/>
      <c r="R269" s="122"/>
      <c r="S269" s="229"/>
      <c r="T269" s="30"/>
      <c r="U269" s="30"/>
      <c r="V269" s="30"/>
      <c r="W269" s="30"/>
      <c r="X269" s="30"/>
      <c r="Y269" s="30"/>
    </row>
    <row r="270" spans="1:25">
      <c r="A270" s="1248"/>
      <c r="B270" s="1251"/>
      <c r="C270" s="1254"/>
      <c r="D270" s="1255"/>
      <c r="E270" s="1256"/>
      <c r="F270" s="1263" t="s">
        <v>112</v>
      </c>
      <c r="G270" s="1266" t="s">
        <v>40</v>
      </c>
      <c r="H270" s="1270" t="s">
        <v>193</v>
      </c>
      <c r="I270" s="92" t="s">
        <v>72</v>
      </c>
      <c r="J270" s="132">
        <f>K270+M270</f>
        <v>0</v>
      </c>
      <c r="K270" s="133">
        <v>0</v>
      </c>
      <c r="L270" s="280">
        <v>0</v>
      </c>
      <c r="M270" s="394">
        <v>0</v>
      </c>
      <c r="N270" s="172">
        <v>0</v>
      </c>
      <c r="O270" s="173">
        <v>0</v>
      </c>
      <c r="P270" s="478" t="s">
        <v>211</v>
      </c>
      <c r="Q270" s="357" t="s">
        <v>41</v>
      </c>
      <c r="R270" s="359"/>
      <c r="S270" s="361"/>
      <c r="T270" s="30"/>
      <c r="U270" s="30"/>
      <c r="V270" s="30"/>
      <c r="W270" s="30"/>
      <c r="X270" s="30"/>
      <c r="Y270" s="30"/>
    </row>
    <row r="271" spans="1:25">
      <c r="A271" s="1249"/>
      <c r="B271" s="1252"/>
      <c r="C271" s="1257"/>
      <c r="D271" s="1258"/>
      <c r="E271" s="1259"/>
      <c r="F271" s="1264"/>
      <c r="G271" s="1267"/>
      <c r="H271" s="1271"/>
      <c r="I271" s="69" t="s">
        <v>63</v>
      </c>
      <c r="J271" s="138">
        <f>K271+M271</f>
        <v>601.1</v>
      </c>
      <c r="K271" s="139">
        <v>1.1000000000000001</v>
      </c>
      <c r="L271" s="129">
        <v>1.1000000000000001</v>
      </c>
      <c r="M271" s="395">
        <v>600</v>
      </c>
      <c r="N271" s="174">
        <v>0</v>
      </c>
      <c r="O271" s="175">
        <v>0</v>
      </c>
      <c r="P271" s="421"/>
      <c r="Q271" s="358"/>
      <c r="R271" s="360"/>
      <c r="S271" s="362"/>
      <c r="T271" s="30"/>
      <c r="U271" s="30"/>
      <c r="V271" s="30"/>
      <c r="W271" s="30"/>
      <c r="X271" s="30"/>
      <c r="Y271" s="30"/>
    </row>
    <row r="272" spans="1:25">
      <c r="A272" s="1249"/>
      <c r="B272" s="1252"/>
      <c r="C272" s="1257"/>
      <c r="D272" s="1258"/>
      <c r="E272" s="1259"/>
      <c r="F272" s="1264"/>
      <c r="G272" s="1268"/>
      <c r="H272" s="1272"/>
      <c r="I272" s="69" t="s">
        <v>36</v>
      </c>
      <c r="J272" s="138">
        <f t="shared" ref="J272:J274" si="94">K272+M272</f>
        <v>1.2</v>
      </c>
      <c r="K272" s="139">
        <v>1.2</v>
      </c>
      <c r="L272" s="129">
        <v>1.1000000000000001</v>
      </c>
      <c r="M272" s="395">
        <v>0</v>
      </c>
      <c r="N272" s="174">
        <v>0</v>
      </c>
      <c r="O272" s="175">
        <v>0</v>
      </c>
      <c r="P272" s="421"/>
      <c r="Q272" s="420"/>
      <c r="R272" s="227"/>
      <c r="S272" s="228"/>
      <c r="T272" s="30"/>
      <c r="U272" s="30"/>
      <c r="V272" s="30"/>
      <c r="W272" s="30"/>
      <c r="X272" s="30"/>
      <c r="Y272" s="30"/>
    </row>
    <row r="273" spans="1:25">
      <c r="A273" s="1249"/>
      <c r="B273" s="1252"/>
      <c r="C273" s="1257"/>
      <c r="D273" s="1258"/>
      <c r="E273" s="1259"/>
      <c r="F273" s="1264"/>
      <c r="G273" s="1268"/>
      <c r="H273" s="1268"/>
      <c r="I273" s="69" t="s">
        <v>222</v>
      </c>
      <c r="J273" s="138">
        <f t="shared" si="94"/>
        <v>253</v>
      </c>
      <c r="K273" s="139">
        <v>0</v>
      </c>
      <c r="L273" s="129">
        <v>0</v>
      </c>
      <c r="M273" s="395">
        <v>253</v>
      </c>
      <c r="N273" s="174">
        <v>0</v>
      </c>
      <c r="O273" s="175">
        <v>0</v>
      </c>
      <c r="P273" s="335"/>
      <c r="Q273" s="420"/>
      <c r="R273" s="227"/>
      <c r="S273" s="228"/>
      <c r="T273" s="30"/>
      <c r="U273" s="30"/>
      <c r="V273" s="30"/>
      <c r="W273" s="30"/>
      <c r="X273" s="30"/>
      <c r="Y273" s="30"/>
    </row>
    <row r="274" spans="1:25">
      <c r="A274" s="1249"/>
      <c r="B274" s="1252"/>
      <c r="C274" s="1257"/>
      <c r="D274" s="1258"/>
      <c r="E274" s="1259"/>
      <c r="F274" s="1264"/>
      <c r="G274" s="1268"/>
      <c r="H274" s="1268"/>
      <c r="I274" s="27" t="s">
        <v>52</v>
      </c>
      <c r="J274" s="138">
        <f t="shared" si="94"/>
        <v>0</v>
      </c>
      <c r="K274" s="235">
        <v>0</v>
      </c>
      <c r="L274" s="292">
        <v>0</v>
      </c>
      <c r="M274" s="399">
        <v>0</v>
      </c>
      <c r="N274" s="400">
        <v>0</v>
      </c>
      <c r="O274" s="176">
        <v>0</v>
      </c>
      <c r="P274" s="335"/>
      <c r="Q274" s="420"/>
      <c r="R274" s="227"/>
      <c r="S274" s="228"/>
      <c r="T274" s="30"/>
      <c r="U274" s="30"/>
      <c r="V274" s="30"/>
      <c r="W274" s="30"/>
      <c r="X274" s="30"/>
      <c r="Y274" s="30"/>
    </row>
    <row r="275" spans="1:25" ht="16.899999999999999" customHeight="1" thickBot="1">
      <c r="A275" s="1250"/>
      <c r="B275" s="1253"/>
      <c r="C275" s="1260"/>
      <c r="D275" s="1261"/>
      <c r="E275" s="1262"/>
      <c r="F275" s="1265"/>
      <c r="G275" s="1269"/>
      <c r="H275" s="1269"/>
      <c r="I275" s="13" t="s">
        <v>12</v>
      </c>
      <c r="J275" s="47">
        <f>SUM(J270:J274)</f>
        <v>855.30000000000007</v>
      </c>
      <c r="K275" s="47">
        <f t="shared" ref="K275:O275" si="95">SUM(K270:K274)</f>
        <v>2.2999999999999998</v>
      </c>
      <c r="L275" s="47">
        <f t="shared" si="95"/>
        <v>2.2000000000000002</v>
      </c>
      <c r="M275" s="47">
        <f t="shared" si="95"/>
        <v>853</v>
      </c>
      <c r="N275" s="47">
        <f t="shared" si="95"/>
        <v>0</v>
      </c>
      <c r="O275" s="47">
        <f t="shared" si="95"/>
        <v>0</v>
      </c>
      <c r="P275" s="422"/>
      <c r="Q275" s="415"/>
      <c r="R275" s="122"/>
      <c r="S275" s="229"/>
      <c r="T275" s="30"/>
      <c r="U275" s="30"/>
      <c r="V275" s="30"/>
      <c r="W275" s="30"/>
      <c r="X275" s="30"/>
      <c r="Y275" s="30"/>
    </row>
    <row r="276" spans="1:25" ht="12.6" customHeight="1">
      <c r="A276" s="1318"/>
      <c r="B276" s="1251"/>
      <c r="C276" s="1254"/>
      <c r="D276" s="1255"/>
      <c r="E276" s="1256"/>
      <c r="F276" s="1263" t="s">
        <v>113</v>
      </c>
      <c r="G276" s="1266" t="s">
        <v>40</v>
      </c>
      <c r="H276" s="1270" t="s">
        <v>193</v>
      </c>
      <c r="I276" s="92" t="s">
        <v>72</v>
      </c>
      <c r="J276" s="132">
        <f>K276+M276</f>
        <v>0</v>
      </c>
      <c r="K276" s="133">
        <v>0</v>
      </c>
      <c r="L276" s="280">
        <v>0</v>
      </c>
      <c r="M276" s="394">
        <v>0</v>
      </c>
      <c r="N276" s="172">
        <v>0</v>
      </c>
      <c r="O276" s="173">
        <v>0</v>
      </c>
      <c r="P276" s="1348" t="s">
        <v>212</v>
      </c>
      <c r="Q276" s="528" t="s">
        <v>41</v>
      </c>
      <c r="R276" s="530"/>
      <c r="S276" s="532"/>
      <c r="T276" s="30"/>
      <c r="U276" s="30"/>
      <c r="V276" s="30"/>
      <c r="W276" s="30"/>
      <c r="X276" s="30"/>
      <c r="Y276" s="30"/>
    </row>
    <row r="277" spans="1:25">
      <c r="A277" s="1319"/>
      <c r="B277" s="1252"/>
      <c r="C277" s="1257"/>
      <c r="D277" s="1374"/>
      <c r="E277" s="1259"/>
      <c r="F277" s="1264"/>
      <c r="G277" s="1267"/>
      <c r="H277" s="1271"/>
      <c r="I277" s="69" t="s">
        <v>63</v>
      </c>
      <c r="J277" s="138">
        <f>K277+M277</f>
        <v>2579</v>
      </c>
      <c r="K277" s="139">
        <v>2</v>
      </c>
      <c r="L277" s="129">
        <v>0</v>
      </c>
      <c r="M277" s="395">
        <v>2577</v>
      </c>
      <c r="N277" s="174">
        <v>0</v>
      </c>
      <c r="O277" s="175">
        <v>0</v>
      </c>
      <c r="P277" s="1317"/>
      <c r="Q277" s="529"/>
      <c r="R277" s="531"/>
      <c r="S277" s="533"/>
      <c r="T277" s="30"/>
      <c r="U277" s="30"/>
      <c r="V277" s="30"/>
      <c r="W277" s="30"/>
      <c r="X277" s="30"/>
      <c r="Y277" s="30"/>
    </row>
    <row r="278" spans="1:25">
      <c r="A278" s="1319"/>
      <c r="B278" s="1252"/>
      <c r="C278" s="1257"/>
      <c r="D278" s="1374"/>
      <c r="E278" s="1259"/>
      <c r="F278" s="1264"/>
      <c r="G278" s="1268"/>
      <c r="H278" s="1272"/>
      <c r="I278" s="69" t="s">
        <v>36</v>
      </c>
      <c r="J278" s="138">
        <f t="shared" ref="J278:J280" si="96">K278+M278</f>
        <v>2.5</v>
      </c>
      <c r="K278" s="139">
        <v>2.5</v>
      </c>
      <c r="L278" s="129">
        <v>2.4</v>
      </c>
      <c r="M278" s="395">
        <v>0</v>
      </c>
      <c r="N278" s="174">
        <v>0</v>
      </c>
      <c r="O278" s="175">
        <v>0</v>
      </c>
      <c r="P278" s="421"/>
      <c r="Q278" s="420"/>
      <c r="R278" s="227"/>
      <c r="S278" s="228"/>
      <c r="T278" s="30"/>
      <c r="U278" s="30"/>
      <c r="V278" s="30"/>
      <c r="W278" s="30"/>
      <c r="X278" s="30"/>
      <c r="Y278" s="30"/>
    </row>
    <row r="279" spans="1:25">
      <c r="A279" s="1319"/>
      <c r="B279" s="1252"/>
      <c r="C279" s="1257"/>
      <c r="D279" s="1374"/>
      <c r="E279" s="1259"/>
      <c r="F279" s="1264"/>
      <c r="G279" s="1268"/>
      <c r="H279" s="1268"/>
      <c r="I279" s="69" t="s">
        <v>222</v>
      </c>
      <c r="J279" s="138">
        <f t="shared" si="96"/>
        <v>12.1</v>
      </c>
      <c r="K279" s="139">
        <v>0</v>
      </c>
      <c r="L279" s="129">
        <v>0</v>
      </c>
      <c r="M279" s="395">
        <v>12.1</v>
      </c>
      <c r="N279" s="174">
        <v>0</v>
      </c>
      <c r="O279" s="175">
        <v>0</v>
      </c>
      <c r="P279" s="543"/>
      <c r="Q279" s="420"/>
      <c r="R279" s="227"/>
      <c r="S279" s="228"/>
      <c r="T279" s="30"/>
      <c r="U279" s="30"/>
      <c r="V279" s="30"/>
      <c r="W279" s="30"/>
      <c r="X279" s="30"/>
      <c r="Y279" s="30"/>
    </row>
    <row r="280" spans="1:25">
      <c r="A280" s="1319"/>
      <c r="B280" s="1252"/>
      <c r="C280" s="1257"/>
      <c r="D280" s="1374"/>
      <c r="E280" s="1259"/>
      <c r="F280" s="1264"/>
      <c r="G280" s="1268"/>
      <c r="H280" s="1268"/>
      <c r="I280" s="27" t="s">
        <v>52</v>
      </c>
      <c r="J280" s="138">
        <f t="shared" si="96"/>
        <v>0</v>
      </c>
      <c r="K280" s="235">
        <v>0</v>
      </c>
      <c r="L280" s="292">
        <v>0</v>
      </c>
      <c r="M280" s="399">
        <v>0</v>
      </c>
      <c r="N280" s="544">
        <v>0</v>
      </c>
      <c r="O280" s="176">
        <v>0</v>
      </c>
      <c r="P280" s="543"/>
      <c r="Q280" s="420"/>
      <c r="R280" s="227"/>
      <c r="S280" s="228"/>
      <c r="T280" s="30"/>
      <c r="U280" s="30"/>
      <c r="V280" s="30"/>
      <c r="W280" s="30"/>
      <c r="X280" s="30"/>
      <c r="Y280" s="30"/>
    </row>
    <row r="281" spans="1:25" ht="15" customHeight="1" thickBot="1">
      <c r="A281" s="1320"/>
      <c r="B281" s="1253"/>
      <c r="C281" s="1260"/>
      <c r="D281" s="1261"/>
      <c r="E281" s="1262"/>
      <c r="F281" s="1265"/>
      <c r="G281" s="1269"/>
      <c r="H281" s="1269"/>
      <c r="I281" s="13" t="s">
        <v>12</v>
      </c>
      <c r="J281" s="47">
        <f>SUM(J276:J280)</f>
        <v>2593.6</v>
      </c>
      <c r="K281" s="47">
        <f t="shared" ref="K281:O281" si="97">SUM(K276:K280)</f>
        <v>4.5</v>
      </c>
      <c r="L281" s="47">
        <f t="shared" si="97"/>
        <v>2.4</v>
      </c>
      <c r="M281" s="47">
        <f t="shared" si="97"/>
        <v>2589.1</v>
      </c>
      <c r="N281" s="47">
        <f t="shared" si="97"/>
        <v>0</v>
      </c>
      <c r="O281" s="47">
        <f t="shared" si="97"/>
        <v>0</v>
      </c>
      <c r="P281" s="422"/>
      <c r="Q281" s="415"/>
      <c r="R281" s="122"/>
      <c r="S281" s="229"/>
      <c r="T281" s="30"/>
      <c r="U281" s="30"/>
      <c r="V281" s="30"/>
      <c r="W281" s="30"/>
      <c r="X281" s="30"/>
      <c r="Y281" s="30"/>
    </row>
    <row r="282" spans="1:25" ht="13.15" customHeight="1">
      <c r="A282" s="1248"/>
      <c r="B282" s="1251"/>
      <c r="C282" s="1254"/>
      <c r="D282" s="1255"/>
      <c r="E282" s="1256"/>
      <c r="F282" s="1263" t="s">
        <v>114</v>
      </c>
      <c r="G282" s="1266" t="s">
        <v>40</v>
      </c>
      <c r="H282" s="1270" t="s">
        <v>195</v>
      </c>
      <c r="I282" s="92" t="s">
        <v>72</v>
      </c>
      <c r="J282" s="132">
        <f>K282+M282</f>
        <v>0</v>
      </c>
      <c r="K282" s="133">
        <v>0</v>
      </c>
      <c r="L282" s="280">
        <v>0</v>
      </c>
      <c r="M282" s="394">
        <v>0</v>
      </c>
      <c r="N282" s="172">
        <v>288.3</v>
      </c>
      <c r="O282" s="173">
        <v>288.3</v>
      </c>
      <c r="P282" s="478" t="s">
        <v>74</v>
      </c>
      <c r="Q282" s="357" t="s">
        <v>41</v>
      </c>
      <c r="R282" s="359"/>
      <c r="S282" s="361"/>
      <c r="T282" s="30"/>
      <c r="U282" s="30"/>
      <c r="V282" s="30"/>
      <c r="W282" s="30"/>
      <c r="X282" s="30"/>
      <c r="Y282" s="30"/>
    </row>
    <row r="283" spans="1:25" ht="9.6" customHeight="1">
      <c r="A283" s="1249"/>
      <c r="B283" s="1252"/>
      <c r="C283" s="1257"/>
      <c r="D283" s="1258"/>
      <c r="E283" s="1259"/>
      <c r="F283" s="1264"/>
      <c r="G283" s="1267"/>
      <c r="H283" s="1271"/>
      <c r="I283" s="69" t="s">
        <v>63</v>
      </c>
      <c r="J283" s="138">
        <f>K283+M283</f>
        <v>419.3</v>
      </c>
      <c r="K283" s="139">
        <v>8.3000000000000007</v>
      </c>
      <c r="L283" s="129">
        <v>7.8</v>
      </c>
      <c r="M283" s="395">
        <v>411</v>
      </c>
      <c r="N283" s="174">
        <v>200</v>
      </c>
      <c r="O283" s="175">
        <v>611</v>
      </c>
      <c r="P283" s="337" t="s">
        <v>75</v>
      </c>
      <c r="Q283" s="358"/>
      <c r="R283" s="360"/>
      <c r="S283" s="362" t="s">
        <v>41</v>
      </c>
      <c r="T283" s="30"/>
      <c r="U283" s="30"/>
      <c r="V283" s="30"/>
      <c r="W283" s="30"/>
      <c r="X283" s="30"/>
      <c r="Y283" s="30"/>
    </row>
    <row r="284" spans="1:25" ht="13.9" customHeight="1">
      <c r="A284" s="1249"/>
      <c r="B284" s="1252"/>
      <c r="C284" s="1257"/>
      <c r="D284" s="1258"/>
      <c r="E284" s="1259"/>
      <c r="F284" s="1264"/>
      <c r="G284" s="1268"/>
      <c r="H284" s="1272"/>
      <c r="I284" s="69" t="s">
        <v>36</v>
      </c>
      <c r="J284" s="138">
        <f t="shared" ref="J284:J286" si="98">K284+M284</f>
        <v>1.5</v>
      </c>
      <c r="K284" s="139">
        <v>1.5</v>
      </c>
      <c r="L284" s="129">
        <v>1.4</v>
      </c>
      <c r="M284" s="395">
        <v>0</v>
      </c>
      <c r="N284" s="174">
        <v>0</v>
      </c>
      <c r="O284" s="175">
        <v>0</v>
      </c>
      <c r="P284" s="479"/>
      <c r="Q284" s="420"/>
      <c r="R284" s="227"/>
      <c r="S284" s="228"/>
      <c r="T284" s="30"/>
      <c r="U284" s="30"/>
      <c r="V284" s="30"/>
      <c r="W284" s="30"/>
      <c r="X284" s="30"/>
      <c r="Y284" s="30"/>
    </row>
    <row r="285" spans="1:25" ht="11.45" customHeight="1">
      <c r="A285" s="1249"/>
      <c r="B285" s="1252"/>
      <c r="C285" s="1257"/>
      <c r="D285" s="1258"/>
      <c r="E285" s="1259"/>
      <c r="F285" s="1264"/>
      <c r="G285" s="1268"/>
      <c r="H285" s="1268"/>
      <c r="I285" s="69" t="s">
        <v>222</v>
      </c>
      <c r="J285" s="138">
        <f t="shared" si="98"/>
        <v>60</v>
      </c>
      <c r="K285" s="139">
        <v>0</v>
      </c>
      <c r="L285" s="129">
        <v>0</v>
      </c>
      <c r="M285" s="395">
        <v>60</v>
      </c>
      <c r="N285" s="174">
        <v>0</v>
      </c>
      <c r="O285" s="175">
        <v>0</v>
      </c>
      <c r="P285" s="479"/>
      <c r="Q285" s="420"/>
      <c r="R285" s="227"/>
      <c r="S285" s="228"/>
      <c r="T285" s="30"/>
      <c r="U285" s="30"/>
      <c r="V285" s="30"/>
      <c r="W285" s="30"/>
      <c r="X285" s="30"/>
      <c r="Y285" s="30"/>
    </row>
    <row r="286" spans="1:25" ht="12" customHeight="1">
      <c r="A286" s="1249"/>
      <c r="B286" s="1252"/>
      <c r="C286" s="1257"/>
      <c r="D286" s="1258"/>
      <c r="E286" s="1259"/>
      <c r="F286" s="1264"/>
      <c r="G286" s="1268"/>
      <c r="H286" s="1268"/>
      <c r="I286" s="27" t="s">
        <v>52</v>
      </c>
      <c r="J286" s="138">
        <f t="shared" si="98"/>
        <v>0</v>
      </c>
      <c r="K286" s="235">
        <v>0</v>
      </c>
      <c r="L286" s="292">
        <v>0</v>
      </c>
      <c r="M286" s="399">
        <v>0</v>
      </c>
      <c r="N286" s="400">
        <v>0</v>
      </c>
      <c r="O286" s="176">
        <v>0</v>
      </c>
      <c r="P286" s="479"/>
      <c r="Q286" s="420"/>
      <c r="R286" s="227"/>
      <c r="S286" s="228"/>
      <c r="T286" s="30"/>
      <c r="U286" s="30"/>
      <c r="V286" s="30"/>
      <c r="W286" s="30"/>
      <c r="X286" s="30"/>
      <c r="Y286" s="30"/>
    </row>
    <row r="287" spans="1:25" ht="13.5" thickBot="1">
      <c r="A287" s="1250"/>
      <c r="B287" s="1253"/>
      <c r="C287" s="1260"/>
      <c r="D287" s="1261"/>
      <c r="E287" s="1262"/>
      <c r="F287" s="1265"/>
      <c r="G287" s="1269"/>
      <c r="H287" s="1269"/>
      <c r="I287" s="13" t="s">
        <v>12</v>
      </c>
      <c r="J287" s="47">
        <f>SUM(J282:J286)</f>
        <v>480.8</v>
      </c>
      <c r="K287" s="47">
        <f t="shared" ref="K287:O287" si="99">SUM(K282:K286)</f>
        <v>9.8000000000000007</v>
      </c>
      <c r="L287" s="47">
        <f t="shared" si="99"/>
        <v>9.1999999999999993</v>
      </c>
      <c r="M287" s="47">
        <f t="shared" si="99"/>
        <v>471</v>
      </c>
      <c r="N287" s="47">
        <f t="shared" si="99"/>
        <v>488.3</v>
      </c>
      <c r="O287" s="47">
        <f t="shared" si="99"/>
        <v>899.3</v>
      </c>
      <c r="P287" s="444"/>
      <c r="Q287" s="415"/>
      <c r="R287" s="122"/>
      <c r="S287" s="229"/>
      <c r="T287" s="30"/>
      <c r="U287" s="30"/>
      <c r="V287" s="30"/>
      <c r="W287" s="30"/>
      <c r="X287" s="30"/>
      <c r="Y287" s="30"/>
    </row>
    <row r="288" spans="1:25" ht="13.15" customHeight="1">
      <c r="A288" s="1248"/>
      <c r="B288" s="1251"/>
      <c r="C288" s="1254"/>
      <c r="D288" s="1255"/>
      <c r="E288" s="1256"/>
      <c r="F288" s="1263" t="s">
        <v>115</v>
      </c>
      <c r="G288" s="1266" t="s">
        <v>40</v>
      </c>
      <c r="H288" s="1270" t="s">
        <v>197</v>
      </c>
      <c r="I288" s="92" t="s">
        <v>72</v>
      </c>
      <c r="J288" s="132">
        <f>K288+M288</f>
        <v>0</v>
      </c>
      <c r="K288" s="133">
        <v>0</v>
      </c>
      <c r="L288" s="280">
        <v>0</v>
      </c>
      <c r="M288" s="394">
        <v>0</v>
      </c>
      <c r="N288" s="172">
        <v>0</v>
      </c>
      <c r="O288" s="173">
        <v>0</v>
      </c>
      <c r="P288" s="478" t="s">
        <v>75</v>
      </c>
      <c r="Q288" s="357"/>
      <c r="R288" s="359"/>
      <c r="S288" s="361"/>
      <c r="T288" s="30"/>
      <c r="U288" s="30"/>
      <c r="V288" s="30"/>
      <c r="W288" s="30"/>
      <c r="X288" s="30"/>
      <c r="Y288" s="30"/>
    </row>
    <row r="289" spans="1:25">
      <c r="A289" s="1249"/>
      <c r="B289" s="1252"/>
      <c r="C289" s="1257"/>
      <c r="D289" s="1258"/>
      <c r="E289" s="1259"/>
      <c r="F289" s="1264"/>
      <c r="G289" s="1267"/>
      <c r="H289" s="1271"/>
      <c r="I289" s="69" t="s">
        <v>63</v>
      </c>
      <c r="J289" s="138">
        <f>K289+M289</f>
        <v>0</v>
      </c>
      <c r="K289" s="139">
        <v>0</v>
      </c>
      <c r="L289" s="129">
        <v>0</v>
      </c>
      <c r="M289" s="395">
        <v>0</v>
      </c>
      <c r="N289" s="174">
        <v>0</v>
      </c>
      <c r="O289" s="175">
        <v>0</v>
      </c>
      <c r="P289" s="479"/>
      <c r="Q289" s="358"/>
      <c r="R289" s="360"/>
      <c r="S289" s="362"/>
      <c r="T289" s="30"/>
      <c r="U289" s="30"/>
      <c r="V289" s="30"/>
      <c r="W289" s="30"/>
      <c r="X289" s="30"/>
      <c r="Y289" s="30"/>
    </row>
    <row r="290" spans="1:25">
      <c r="A290" s="1249"/>
      <c r="B290" s="1252"/>
      <c r="C290" s="1257"/>
      <c r="D290" s="1258"/>
      <c r="E290" s="1259"/>
      <c r="F290" s="1264"/>
      <c r="G290" s="1268"/>
      <c r="H290" s="1272"/>
      <c r="I290" s="69" t="s">
        <v>36</v>
      </c>
      <c r="J290" s="138">
        <f t="shared" ref="J290:J292" si="100">K290+M290</f>
        <v>0</v>
      </c>
      <c r="K290" s="139">
        <v>0</v>
      </c>
      <c r="L290" s="129">
        <v>0</v>
      </c>
      <c r="M290" s="395">
        <v>0</v>
      </c>
      <c r="N290" s="174">
        <v>0</v>
      </c>
      <c r="O290" s="175">
        <v>0</v>
      </c>
      <c r="P290" s="479"/>
      <c r="Q290" s="420"/>
      <c r="R290" s="227"/>
      <c r="S290" s="228"/>
      <c r="T290" s="30"/>
      <c r="U290" s="30"/>
      <c r="V290" s="30"/>
      <c r="W290" s="30"/>
      <c r="X290" s="30"/>
      <c r="Y290" s="30"/>
    </row>
    <row r="291" spans="1:25">
      <c r="A291" s="1249"/>
      <c r="B291" s="1252"/>
      <c r="C291" s="1257"/>
      <c r="D291" s="1258"/>
      <c r="E291" s="1259"/>
      <c r="F291" s="1264"/>
      <c r="G291" s="1268"/>
      <c r="H291" s="1268"/>
      <c r="I291" s="69" t="s">
        <v>222</v>
      </c>
      <c r="J291" s="138">
        <f t="shared" si="100"/>
        <v>0</v>
      </c>
      <c r="K291" s="139">
        <v>0</v>
      </c>
      <c r="L291" s="129">
        <v>0</v>
      </c>
      <c r="M291" s="395">
        <v>0</v>
      </c>
      <c r="N291" s="174">
        <v>0</v>
      </c>
      <c r="O291" s="175">
        <v>0</v>
      </c>
      <c r="P291" s="476"/>
      <c r="Q291" s="420"/>
      <c r="R291" s="227"/>
      <c r="S291" s="228"/>
      <c r="T291" s="30"/>
      <c r="U291" s="30"/>
      <c r="V291" s="30"/>
      <c r="W291" s="30"/>
      <c r="X291" s="30"/>
      <c r="Y291" s="30"/>
    </row>
    <row r="292" spans="1:25">
      <c r="A292" s="1249"/>
      <c r="B292" s="1252"/>
      <c r="C292" s="1257"/>
      <c r="D292" s="1258"/>
      <c r="E292" s="1259"/>
      <c r="F292" s="1264"/>
      <c r="G292" s="1268"/>
      <c r="H292" s="1268"/>
      <c r="I292" s="27" t="s">
        <v>52</v>
      </c>
      <c r="J292" s="138">
        <f t="shared" si="100"/>
        <v>0</v>
      </c>
      <c r="K292" s="235">
        <v>0</v>
      </c>
      <c r="L292" s="292">
        <v>0</v>
      </c>
      <c r="M292" s="399">
        <v>0</v>
      </c>
      <c r="N292" s="400">
        <v>0</v>
      </c>
      <c r="O292" s="176">
        <v>0</v>
      </c>
      <c r="P292" s="476"/>
      <c r="Q292" s="420"/>
      <c r="R292" s="227"/>
      <c r="S292" s="228"/>
      <c r="T292" s="30"/>
      <c r="U292" s="30"/>
      <c r="V292" s="30"/>
      <c r="W292" s="30"/>
      <c r="X292" s="30"/>
      <c r="Y292" s="30"/>
    </row>
    <row r="293" spans="1:25" ht="13.5" thickBot="1">
      <c r="A293" s="1250"/>
      <c r="B293" s="1253"/>
      <c r="C293" s="1260"/>
      <c r="D293" s="1261"/>
      <c r="E293" s="1262"/>
      <c r="F293" s="1265"/>
      <c r="G293" s="1269"/>
      <c r="H293" s="1269"/>
      <c r="I293" s="13" t="s">
        <v>12</v>
      </c>
      <c r="J293" s="47">
        <f>SUM(J288:J292)</f>
        <v>0</v>
      </c>
      <c r="K293" s="47">
        <f t="shared" ref="K293:O293" si="101">SUM(K288:K292)</f>
        <v>0</v>
      </c>
      <c r="L293" s="47">
        <f t="shared" si="101"/>
        <v>0</v>
      </c>
      <c r="M293" s="47">
        <f t="shared" si="101"/>
        <v>0</v>
      </c>
      <c r="N293" s="47">
        <f t="shared" si="101"/>
        <v>0</v>
      </c>
      <c r="O293" s="47">
        <f t="shared" si="101"/>
        <v>0</v>
      </c>
      <c r="P293" s="158"/>
      <c r="Q293" s="415"/>
      <c r="R293" s="122"/>
      <c r="S293" s="229"/>
      <c r="T293" s="30"/>
      <c r="U293" s="30"/>
      <c r="V293" s="30"/>
      <c r="W293" s="30"/>
      <c r="X293" s="30"/>
      <c r="Y293" s="30"/>
    </row>
    <row r="294" spans="1:25" ht="13.15" customHeight="1">
      <c r="A294" s="341"/>
      <c r="B294" s="1296"/>
      <c r="C294" s="1254"/>
      <c r="D294" s="1255"/>
      <c r="E294" s="1256"/>
      <c r="F294" s="1375" t="s">
        <v>116</v>
      </c>
      <c r="G294" s="1266" t="s">
        <v>40</v>
      </c>
      <c r="H294" s="353" t="s">
        <v>204</v>
      </c>
      <c r="I294" s="92" t="s">
        <v>72</v>
      </c>
      <c r="J294" s="132">
        <f>K294+M294</f>
        <v>0</v>
      </c>
      <c r="K294" s="133">
        <v>0</v>
      </c>
      <c r="L294" s="280">
        <v>0</v>
      </c>
      <c r="M294" s="394">
        <v>0</v>
      </c>
      <c r="N294" s="172">
        <v>0</v>
      </c>
      <c r="O294" s="173">
        <v>0</v>
      </c>
      <c r="P294" s="478" t="s">
        <v>83</v>
      </c>
      <c r="Q294" s="424" t="s">
        <v>41</v>
      </c>
      <c r="R294" s="425"/>
      <c r="S294" s="480"/>
      <c r="T294" s="30"/>
      <c r="U294" s="30"/>
      <c r="V294" s="30"/>
      <c r="W294" s="30"/>
      <c r="X294" s="30"/>
      <c r="Y294" s="30"/>
    </row>
    <row r="295" spans="1:25">
      <c r="A295" s="340"/>
      <c r="B295" s="1252"/>
      <c r="C295" s="1257"/>
      <c r="D295" s="1258"/>
      <c r="E295" s="1259"/>
      <c r="F295" s="1376"/>
      <c r="G295" s="1267"/>
      <c r="H295" s="336"/>
      <c r="I295" s="69" t="s">
        <v>63</v>
      </c>
      <c r="J295" s="138">
        <f>K295+M295</f>
        <v>1004.7</v>
      </c>
      <c r="K295" s="139">
        <v>0</v>
      </c>
      <c r="L295" s="129">
        <v>0</v>
      </c>
      <c r="M295" s="395">
        <v>1004.7</v>
      </c>
      <c r="N295" s="174">
        <v>421</v>
      </c>
      <c r="O295" s="175">
        <v>0</v>
      </c>
      <c r="P295" s="479" t="s">
        <v>75</v>
      </c>
      <c r="Q295" s="428"/>
      <c r="R295" s="429" t="s">
        <v>41</v>
      </c>
      <c r="S295" s="481"/>
      <c r="T295" s="30"/>
      <c r="U295" s="30"/>
      <c r="V295" s="30"/>
      <c r="W295" s="30"/>
      <c r="X295" s="30"/>
      <c r="Y295" s="30"/>
    </row>
    <row r="296" spans="1:25" ht="11.45" customHeight="1">
      <c r="A296" s="340"/>
      <c r="B296" s="1252"/>
      <c r="C296" s="1257"/>
      <c r="D296" s="1258"/>
      <c r="E296" s="1259"/>
      <c r="F296" s="1376"/>
      <c r="G296" s="1268"/>
      <c r="H296" s="336"/>
      <c r="I296" s="69" t="s">
        <v>36</v>
      </c>
      <c r="J296" s="138">
        <f t="shared" ref="J296:J298" si="102">K296+M296</f>
        <v>0</v>
      </c>
      <c r="K296" s="139">
        <v>0</v>
      </c>
      <c r="L296" s="129">
        <v>0</v>
      </c>
      <c r="M296" s="395">
        <v>0</v>
      </c>
      <c r="N296" s="174">
        <v>74.599999999999994</v>
      </c>
      <c r="O296" s="175">
        <v>0</v>
      </c>
      <c r="P296" s="479"/>
      <c r="Q296" s="431"/>
      <c r="R296" s="432"/>
      <c r="S296" s="482"/>
      <c r="T296" s="30"/>
      <c r="U296" s="30"/>
      <c r="V296" s="30"/>
      <c r="W296" s="30"/>
      <c r="X296" s="30"/>
      <c r="Y296" s="30"/>
    </row>
    <row r="297" spans="1:25">
      <c r="A297" s="340"/>
      <c r="B297" s="1252"/>
      <c r="C297" s="1257"/>
      <c r="D297" s="1258"/>
      <c r="E297" s="1259"/>
      <c r="F297" s="1376"/>
      <c r="G297" s="1268"/>
      <c r="H297" s="336"/>
      <c r="I297" s="69" t="s">
        <v>222</v>
      </c>
      <c r="J297" s="138">
        <f t="shared" si="102"/>
        <v>177.9</v>
      </c>
      <c r="K297" s="139">
        <v>10</v>
      </c>
      <c r="L297" s="129">
        <v>0</v>
      </c>
      <c r="M297" s="395">
        <v>167.9</v>
      </c>
      <c r="N297" s="174">
        <v>0</v>
      </c>
      <c r="O297" s="175">
        <v>0</v>
      </c>
      <c r="P297" s="335"/>
      <c r="Q297" s="420"/>
      <c r="R297" s="227"/>
      <c r="S297" s="228"/>
      <c r="T297" s="30"/>
      <c r="U297" s="30"/>
      <c r="V297" s="30"/>
      <c r="W297" s="30"/>
      <c r="X297" s="30"/>
      <c r="Y297" s="30"/>
    </row>
    <row r="298" spans="1:25" ht="12.6" customHeight="1">
      <c r="A298" s="340"/>
      <c r="B298" s="1252"/>
      <c r="C298" s="1257"/>
      <c r="D298" s="1258"/>
      <c r="E298" s="1259"/>
      <c r="F298" s="1376"/>
      <c r="G298" s="1268"/>
      <c r="H298" s="336"/>
      <c r="I298" s="27" t="s">
        <v>52</v>
      </c>
      <c r="J298" s="138">
        <f t="shared" si="102"/>
        <v>0</v>
      </c>
      <c r="K298" s="235">
        <v>0</v>
      </c>
      <c r="L298" s="292">
        <v>0</v>
      </c>
      <c r="M298" s="399">
        <v>0</v>
      </c>
      <c r="N298" s="400">
        <v>0</v>
      </c>
      <c r="O298" s="176">
        <v>0</v>
      </c>
      <c r="P298" s="335"/>
      <c r="Q298" s="420"/>
      <c r="R298" s="227"/>
      <c r="S298" s="228"/>
      <c r="T298" s="30"/>
      <c r="U298" s="30"/>
      <c r="V298" s="30"/>
      <c r="W298" s="30"/>
      <c r="X298" s="30"/>
      <c r="Y298" s="30"/>
    </row>
    <row r="299" spans="1:25" ht="13.5" thickBot="1">
      <c r="A299" s="342"/>
      <c r="B299" s="1297"/>
      <c r="C299" s="1260"/>
      <c r="D299" s="1261"/>
      <c r="E299" s="1262"/>
      <c r="F299" s="1377"/>
      <c r="G299" s="1269"/>
      <c r="H299" s="354"/>
      <c r="I299" s="13" t="s">
        <v>12</v>
      </c>
      <c r="J299" s="47">
        <f>SUM(J294:J298)</f>
        <v>1182.6000000000001</v>
      </c>
      <c r="K299" s="47">
        <f t="shared" ref="K299:O299" si="103">SUM(K294:K298)</f>
        <v>10</v>
      </c>
      <c r="L299" s="47">
        <f t="shared" si="103"/>
        <v>0</v>
      </c>
      <c r="M299" s="47">
        <f t="shared" si="103"/>
        <v>1172.6000000000001</v>
      </c>
      <c r="N299" s="47">
        <f t="shared" si="103"/>
        <v>495.6</v>
      </c>
      <c r="O299" s="47">
        <f t="shared" si="103"/>
        <v>0</v>
      </c>
      <c r="P299" s="422"/>
      <c r="Q299" s="415"/>
      <c r="R299" s="122"/>
      <c r="S299" s="229"/>
      <c r="T299" s="30"/>
      <c r="U299" s="30"/>
      <c r="V299" s="30"/>
      <c r="W299" s="30"/>
      <c r="X299" s="30"/>
      <c r="Y299" s="30"/>
    </row>
    <row r="300" spans="1:25" ht="13.15" customHeight="1">
      <c r="A300" s="1248"/>
      <c r="B300" s="1251"/>
      <c r="C300" s="1254"/>
      <c r="D300" s="1255"/>
      <c r="E300" s="1256"/>
      <c r="F300" s="1263" t="s">
        <v>158</v>
      </c>
      <c r="G300" s="1266" t="s">
        <v>40</v>
      </c>
      <c r="H300" s="1270" t="s">
        <v>62</v>
      </c>
      <c r="I300" s="92" t="s">
        <v>72</v>
      </c>
      <c r="J300" s="132">
        <f>K300+M300</f>
        <v>0</v>
      </c>
      <c r="K300" s="133">
        <v>0</v>
      </c>
      <c r="L300" s="413">
        <v>0</v>
      </c>
      <c r="M300" s="394">
        <v>0</v>
      </c>
      <c r="N300" s="172">
        <v>0</v>
      </c>
      <c r="O300" s="173">
        <v>0</v>
      </c>
      <c r="P300" s="402"/>
      <c r="Q300" s="357"/>
      <c r="R300" s="359"/>
      <c r="S300" s="361"/>
      <c r="T300" s="30"/>
      <c r="U300" s="30"/>
      <c r="V300" s="30"/>
      <c r="W300" s="30"/>
      <c r="X300" s="30"/>
      <c r="Y300" s="30"/>
    </row>
    <row r="301" spans="1:25">
      <c r="A301" s="1249"/>
      <c r="B301" s="1252"/>
      <c r="C301" s="1257"/>
      <c r="D301" s="1258"/>
      <c r="E301" s="1259"/>
      <c r="F301" s="1264"/>
      <c r="G301" s="1267"/>
      <c r="H301" s="1271"/>
      <c r="I301" s="69" t="s">
        <v>63</v>
      </c>
      <c r="J301" s="138">
        <f>K301+M301</f>
        <v>0</v>
      </c>
      <c r="K301" s="139">
        <v>0</v>
      </c>
      <c r="L301" s="454">
        <v>0</v>
      </c>
      <c r="M301" s="395">
        <v>0</v>
      </c>
      <c r="N301" s="174">
        <v>0</v>
      </c>
      <c r="O301" s="175">
        <v>0</v>
      </c>
      <c r="P301" s="421"/>
      <c r="Q301" s="358"/>
      <c r="R301" s="360"/>
      <c r="S301" s="362"/>
      <c r="T301" s="30"/>
      <c r="U301" s="30"/>
      <c r="V301" s="30"/>
      <c r="W301" s="30"/>
      <c r="X301" s="30"/>
      <c r="Y301" s="30"/>
    </row>
    <row r="302" spans="1:25">
      <c r="A302" s="1249"/>
      <c r="B302" s="1252"/>
      <c r="C302" s="1257"/>
      <c r="D302" s="1258"/>
      <c r="E302" s="1259"/>
      <c r="F302" s="1264"/>
      <c r="G302" s="1268"/>
      <c r="H302" s="1272"/>
      <c r="I302" s="69" t="s">
        <v>36</v>
      </c>
      <c r="J302" s="138">
        <f>K302+M302</f>
        <v>0</v>
      </c>
      <c r="K302" s="483"/>
      <c r="L302" s="291"/>
      <c r="M302" s="484"/>
      <c r="N302" s="174"/>
      <c r="O302" s="175"/>
      <c r="P302" s="421"/>
      <c r="Q302" s="420"/>
      <c r="R302" s="227"/>
      <c r="S302" s="228"/>
      <c r="T302" s="30"/>
      <c r="U302" s="30"/>
      <c r="V302" s="30"/>
      <c r="W302" s="30"/>
      <c r="X302" s="30"/>
      <c r="Y302" s="30"/>
    </row>
    <row r="303" spans="1:25" ht="11.45" customHeight="1" thickBot="1">
      <c r="A303" s="1250"/>
      <c r="B303" s="1253"/>
      <c r="C303" s="1260"/>
      <c r="D303" s="1261"/>
      <c r="E303" s="1262"/>
      <c r="F303" s="1265"/>
      <c r="G303" s="1269"/>
      <c r="H303" s="1269"/>
      <c r="I303" s="13" t="s">
        <v>12</v>
      </c>
      <c r="J303" s="47">
        <f t="shared" ref="J303:O303" si="104">SUM(J300:J302)</f>
        <v>0</v>
      </c>
      <c r="K303" s="48">
        <f t="shared" si="104"/>
        <v>0</v>
      </c>
      <c r="L303" s="49">
        <f t="shared" si="104"/>
        <v>0</v>
      </c>
      <c r="M303" s="50">
        <f t="shared" si="104"/>
        <v>0</v>
      </c>
      <c r="N303" s="51">
        <f t="shared" si="104"/>
        <v>0</v>
      </c>
      <c r="O303" s="52">
        <f t="shared" si="104"/>
        <v>0</v>
      </c>
      <c r="P303" s="422"/>
      <c r="Q303" s="415"/>
      <c r="R303" s="122"/>
      <c r="S303" s="229"/>
      <c r="T303" s="30"/>
      <c r="U303" s="30"/>
      <c r="V303" s="30"/>
      <c r="W303" s="30"/>
      <c r="X303" s="30"/>
      <c r="Y303" s="30"/>
    </row>
    <row r="304" spans="1:25" ht="1.1499999999999999" hidden="1" customHeight="1" thickBot="1">
      <c r="A304" s="1248"/>
      <c r="B304" s="1251"/>
      <c r="C304" s="355"/>
      <c r="D304" s="355"/>
      <c r="E304" s="355"/>
      <c r="F304" s="1263" t="s">
        <v>161</v>
      </c>
      <c r="G304" s="1266" t="s">
        <v>40</v>
      </c>
      <c r="H304" s="1270" t="s">
        <v>204</v>
      </c>
      <c r="I304" s="92" t="s">
        <v>72</v>
      </c>
      <c r="J304" s="132">
        <f>K304+M304</f>
        <v>0</v>
      </c>
      <c r="K304" s="133">
        <v>0</v>
      </c>
      <c r="L304" s="280">
        <v>0</v>
      </c>
      <c r="M304" s="394">
        <v>0</v>
      </c>
      <c r="N304" s="172">
        <v>0</v>
      </c>
      <c r="O304" s="173">
        <v>0</v>
      </c>
      <c r="P304" s="402" t="s">
        <v>168</v>
      </c>
      <c r="Q304" s="357"/>
      <c r="R304" s="359"/>
      <c r="S304" s="361"/>
      <c r="T304" s="30"/>
      <c r="U304" s="30"/>
      <c r="V304" s="30"/>
      <c r="W304" s="30"/>
      <c r="X304" s="30"/>
      <c r="Y304" s="30"/>
    </row>
    <row r="305" spans="1:25" ht="13.9" hidden="1" customHeight="1" thickBot="1">
      <c r="A305" s="1249"/>
      <c r="B305" s="1252"/>
      <c r="C305" s="352"/>
      <c r="D305" s="352"/>
      <c r="E305" s="352"/>
      <c r="F305" s="1264"/>
      <c r="G305" s="1267"/>
      <c r="H305" s="1271"/>
      <c r="I305" s="69" t="s">
        <v>63</v>
      </c>
      <c r="J305" s="138">
        <f>K305+M305</f>
        <v>0</v>
      </c>
      <c r="K305" s="139">
        <v>0</v>
      </c>
      <c r="L305" s="129">
        <v>0</v>
      </c>
      <c r="M305" s="395">
        <v>0</v>
      </c>
      <c r="N305" s="174">
        <v>0</v>
      </c>
      <c r="O305" s="175">
        <v>0</v>
      </c>
      <c r="P305" s="421"/>
      <c r="Q305" s="358"/>
      <c r="R305" s="360"/>
      <c r="S305" s="362"/>
      <c r="T305" s="30"/>
      <c r="U305" s="30"/>
      <c r="V305" s="30"/>
      <c r="W305" s="30"/>
      <c r="X305" s="30"/>
      <c r="Y305" s="30"/>
    </row>
    <row r="306" spans="1:25" ht="13.9" hidden="1" customHeight="1" thickBot="1">
      <c r="A306" s="1249"/>
      <c r="B306" s="1252"/>
      <c r="C306" s="352"/>
      <c r="D306" s="352"/>
      <c r="E306" s="352"/>
      <c r="F306" s="1264"/>
      <c r="G306" s="1268"/>
      <c r="H306" s="1272"/>
      <c r="I306" s="69" t="s">
        <v>36</v>
      </c>
      <c r="J306" s="138">
        <f t="shared" ref="J306:J308" si="105">K306+M306</f>
        <v>0</v>
      </c>
      <c r="K306" s="139">
        <v>0</v>
      </c>
      <c r="L306" s="129">
        <v>0</v>
      </c>
      <c r="M306" s="395">
        <v>0</v>
      </c>
      <c r="N306" s="174">
        <v>0</v>
      </c>
      <c r="O306" s="175">
        <v>0</v>
      </c>
      <c r="P306" s="421"/>
      <c r="Q306" s="420"/>
      <c r="R306" s="227"/>
      <c r="S306" s="228"/>
      <c r="T306" s="30"/>
      <c r="U306" s="30"/>
      <c r="V306" s="30"/>
      <c r="W306" s="30"/>
      <c r="X306" s="30"/>
      <c r="Y306" s="30"/>
    </row>
    <row r="307" spans="1:25" ht="13.9" hidden="1" customHeight="1" thickBot="1">
      <c r="A307" s="1249"/>
      <c r="B307" s="1252"/>
      <c r="C307" s="352"/>
      <c r="D307" s="352"/>
      <c r="E307" s="352"/>
      <c r="F307" s="1264"/>
      <c r="G307" s="1268"/>
      <c r="H307" s="1268"/>
      <c r="I307" s="69" t="s">
        <v>222</v>
      </c>
      <c r="J307" s="138">
        <f t="shared" si="105"/>
        <v>0</v>
      </c>
      <c r="K307" s="139">
        <v>0</v>
      </c>
      <c r="L307" s="129">
        <v>0</v>
      </c>
      <c r="M307" s="395">
        <v>0</v>
      </c>
      <c r="N307" s="174">
        <v>0</v>
      </c>
      <c r="O307" s="175">
        <v>0</v>
      </c>
      <c r="P307" s="335"/>
      <c r="Q307" s="420"/>
      <c r="R307" s="227"/>
      <c r="S307" s="228"/>
      <c r="T307" s="30"/>
      <c r="U307" s="30"/>
      <c r="V307" s="30"/>
      <c r="W307" s="30"/>
      <c r="X307" s="30"/>
      <c r="Y307" s="30"/>
    </row>
    <row r="308" spans="1:25" ht="13.9" hidden="1" customHeight="1" thickBot="1">
      <c r="A308" s="1249"/>
      <c r="B308" s="1252"/>
      <c r="C308" s="352"/>
      <c r="D308" s="352"/>
      <c r="E308" s="352"/>
      <c r="F308" s="1264"/>
      <c r="G308" s="1268"/>
      <c r="H308" s="1268"/>
      <c r="I308" s="27" t="s">
        <v>52</v>
      </c>
      <c r="J308" s="138">
        <f t="shared" si="105"/>
        <v>0</v>
      </c>
      <c r="K308" s="235">
        <v>0</v>
      </c>
      <c r="L308" s="292">
        <v>0</v>
      </c>
      <c r="M308" s="399">
        <v>0</v>
      </c>
      <c r="N308" s="400">
        <v>0</v>
      </c>
      <c r="O308" s="176">
        <v>0</v>
      </c>
      <c r="P308" s="335"/>
      <c r="Q308" s="420"/>
      <c r="R308" s="227"/>
      <c r="S308" s="228"/>
      <c r="T308" s="30"/>
      <c r="U308" s="30"/>
      <c r="V308" s="30"/>
      <c r="W308" s="30"/>
      <c r="X308" s="30"/>
      <c r="Y308" s="30"/>
    </row>
    <row r="309" spans="1:25" ht="13.9" hidden="1" customHeight="1" thickBot="1">
      <c r="A309" s="1250"/>
      <c r="B309" s="1253"/>
      <c r="C309" s="356"/>
      <c r="D309" s="356"/>
      <c r="E309" s="356"/>
      <c r="F309" s="1265"/>
      <c r="G309" s="1269"/>
      <c r="H309" s="1269"/>
      <c r="I309" s="13" t="s">
        <v>12</v>
      </c>
      <c r="J309" s="47">
        <f>SUM(J304:J308)</f>
        <v>0</v>
      </c>
      <c r="K309" s="47">
        <f t="shared" ref="K309:O309" si="106">SUM(K304:K308)</f>
        <v>0</v>
      </c>
      <c r="L309" s="47">
        <f t="shared" si="106"/>
        <v>0</v>
      </c>
      <c r="M309" s="47">
        <f t="shared" si="106"/>
        <v>0</v>
      </c>
      <c r="N309" s="47">
        <f t="shared" si="106"/>
        <v>0</v>
      </c>
      <c r="O309" s="47">
        <f t="shared" si="106"/>
        <v>0</v>
      </c>
      <c r="P309" s="422"/>
      <c r="Q309" s="415"/>
      <c r="R309" s="378"/>
      <c r="S309" s="229"/>
      <c r="T309" s="30"/>
      <c r="U309" s="30"/>
      <c r="V309" s="30"/>
      <c r="W309" s="30"/>
      <c r="X309" s="30"/>
      <c r="Y309" s="30"/>
    </row>
    <row r="310" spans="1:25" ht="0.6" hidden="1" customHeight="1" thickBot="1">
      <c r="A310" s="1248"/>
      <c r="B310" s="1251"/>
      <c r="C310" s="355"/>
      <c r="D310" s="355"/>
      <c r="E310" s="355"/>
      <c r="F310" s="1263" t="s">
        <v>117</v>
      </c>
      <c r="G310" s="1266" t="s">
        <v>40</v>
      </c>
      <c r="H310" s="1270" t="s">
        <v>95</v>
      </c>
      <c r="I310" s="92" t="s">
        <v>72</v>
      </c>
      <c r="J310" s="132">
        <f>K310+M310</f>
        <v>0</v>
      </c>
      <c r="K310" s="133">
        <v>0</v>
      </c>
      <c r="L310" s="288"/>
      <c r="M310" s="394">
        <v>0</v>
      </c>
      <c r="N310" s="53">
        <v>0</v>
      </c>
      <c r="O310" s="328">
        <v>0</v>
      </c>
      <c r="P310" s="421" t="s">
        <v>75</v>
      </c>
      <c r="Q310" s="420" t="s">
        <v>41</v>
      </c>
      <c r="R310" s="359"/>
      <c r="S310" s="361"/>
      <c r="T310" s="30"/>
      <c r="U310" s="30"/>
      <c r="V310" s="30"/>
      <c r="W310" s="30"/>
      <c r="X310" s="30"/>
      <c r="Y310" s="30"/>
    </row>
    <row r="311" spans="1:25" ht="13.9" hidden="1" customHeight="1" thickBot="1">
      <c r="A311" s="1249"/>
      <c r="B311" s="1252"/>
      <c r="C311" s="352"/>
      <c r="D311" s="352"/>
      <c r="E311" s="352"/>
      <c r="F311" s="1264"/>
      <c r="G311" s="1267"/>
      <c r="H311" s="1271"/>
      <c r="I311" s="69" t="s">
        <v>63</v>
      </c>
      <c r="J311" s="138">
        <f>K311+M311</f>
        <v>0</v>
      </c>
      <c r="K311" s="139">
        <v>0</v>
      </c>
      <c r="L311" s="291"/>
      <c r="M311" s="395">
        <v>0</v>
      </c>
      <c r="N311" s="54">
        <v>0</v>
      </c>
      <c r="O311" s="141">
        <v>0</v>
      </c>
      <c r="P311" s="421"/>
      <c r="Q311" s="358"/>
      <c r="R311" s="360"/>
      <c r="S311" s="362"/>
      <c r="T311" s="30"/>
      <c r="U311" s="30"/>
      <c r="V311" s="30"/>
      <c r="W311" s="30"/>
      <c r="X311" s="30"/>
      <c r="Y311" s="30"/>
    </row>
    <row r="312" spans="1:25" ht="13.9" hidden="1" customHeight="1" thickBot="1">
      <c r="A312" s="1249"/>
      <c r="B312" s="1252"/>
      <c r="C312" s="352"/>
      <c r="D312" s="352"/>
      <c r="E312" s="352"/>
      <c r="F312" s="1264"/>
      <c r="G312" s="1268"/>
      <c r="H312" s="1272"/>
      <c r="I312" s="69" t="s">
        <v>36</v>
      </c>
      <c r="J312" s="138">
        <f>K312+M312</f>
        <v>0</v>
      </c>
      <c r="K312" s="139">
        <v>0</v>
      </c>
      <c r="L312" s="129">
        <v>0</v>
      </c>
      <c r="M312" s="395">
        <v>0</v>
      </c>
      <c r="N312" s="54">
        <v>0</v>
      </c>
      <c r="O312" s="141">
        <v>0</v>
      </c>
      <c r="P312" s="421"/>
      <c r="Q312" s="420"/>
      <c r="R312" s="227"/>
      <c r="S312" s="228"/>
      <c r="T312" s="30"/>
      <c r="U312" s="30"/>
      <c r="V312" s="30"/>
      <c r="W312" s="30"/>
      <c r="X312" s="30"/>
      <c r="Y312" s="30"/>
    </row>
    <row r="313" spans="1:25" ht="13.9" hidden="1" customHeight="1" thickBot="1">
      <c r="A313" s="1250"/>
      <c r="B313" s="1253"/>
      <c r="C313" s="356"/>
      <c r="D313" s="356"/>
      <c r="E313" s="356"/>
      <c r="F313" s="1265"/>
      <c r="G313" s="1269"/>
      <c r="H313" s="1269"/>
      <c r="I313" s="13" t="s">
        <v>12</v>
      </c>
      <c r="J313" s="47">
        <f t="shared" ref="J313:O313" si="107">SUM(J310:J312)</f>
        <v>0</v>
      </c>
      <c r="K313" s="48">
        <f t="shared" si="107"/>
        <v>0</v>
      </c>
      <c r="L313" s="49">
        <f t="shared" si="107"/>
        <v>0</v>
      </c>
      <c r="M313" s="50">
        <f t="shared" si="107"/>
        <v>0</v>
      </c>
      <c r="N313" s="50">
        <f t="shared" si="107"/>
        <v>0</v>
      </c>
      <c r="O313" s="52">
        <f t="shared" si="107"/>
        <v>0</v>
      </c>
      <c r="P313" s="422"/>
      <c r="Q313" s="415"/>
      <c r="R313" s="122"/>
      <c r="S313" s="229"/>
      <c r="T313" s="30"/>
      <c r="U313" s="30"/>
      <c r="V313" s="30"/>
      <c r="W313" s="30"/>
      <c r="X313" s="30"/>
      <c r="Y313" s="30"/>
    </row>
    <row r="314" spans="1:25" ht="1.1499999999999999" hidden="1" customHeight="1" thickBot="1">
      <c r="A314" s="1248"/>
      <c r="B314" s="1251"/>
      <c r="C314" s="355"/>
      <c r="D314" s="355"/>
      <c r="E314" s="355"/>
      <c r="F314" s="1263" t="s">
        <v>118</v>
      </c>
      <c r="G314" s="1266" t="s">
        <v>40</v>
      </c>
      <c r="H314" s="1270" t="s">
        <v>95</v>
      </c>
      <c r="I314" s="92" t="s">
        <v>72</v>
      </c>
      <c r="J314" s="132">
        <f>K314+M314</f>
        <v>0</v>
      </c>
      <c r="K314" s="133">
        <v>0</v>
      </c>
      <c r="L314" s="288"/>
      <c r="M314" s="394">
        <v>0</v>
      </c>
      <c r="N314" s="53">
        <v>0</v>
      </c>
      <c r="O314" s="328">
        <v>0</v>
      </c>
      <c r="P314" s="402" t="s">
        <v>74</v>
      </c>
      <c r="Q314" s="357"/>
      <c r="R314" s="359"/>
      <c r="S314" s="361"/>
      <c r="T314" s="30"/>
      <c r="U314" s="30"/>
      <c r="V314" s="30"/>
      <c r="W314" s="30"/>
      <c r="X314" s="30"/>
      <c r="Y314" s="30"/>
    </row>
    <row r="315" spans="1:25" ht="13.9" hidden="1" customHeight="1" thickBot="1">
      <c r="A315" s="1249"/>
      <c r="B315" s="1252"/>
      <c r="C315" s="352"/>
      <c r="D315" s="352"/>
      <c r="E315" s="352"/>
      <c r="F315" s="1264"/>
      <c r="G315" s="1267"/>
      <c r="H315" s="1271"/>
      <c r="I315" s="69" t="s">
        <v>63</v>
      </c>
      <c r="J315" s="138">
        <f>K315+M315</f>
        <v>0</v>
      </c>
      <c r="K315" s="139">
        <v>0</v>
      </c>
      <c r="L315" s="291"/>
      <c r="M315" s="395">
        <v>0</v>
      </c>
      <c r="N315" s="54">
        <v>0</v>
      </c>
      <c r="O315" s="141">
        <v>0</v>
      </c>
      <c r="P315" s="421" t="s">
        <v>75</v>
      </c>
      <c r="Q315" s="358"/>
      <c r="R315" s="360"/>
      <c r="S315" s="362"/>
      <c r="T315" s="30"/>
      <c r="U315" s="30"/>
      <c r="V315" s="30"/>
      <c r="W315" s="30"/>
      <c r="X315" s="30"/>
      <c r="Y315" s="30"/>
    </row>
    <row r="316" spans="1:25" ht="13.9" hidden="1" customHeight="1" thickBot="1">
      <c r="A316" s="1249"/>
      <c r="B316" s="1252"/>
      <c r="C316" s="352"/>
      <c r="D316" s="352"/>
      <c r="E316" s="352"/>
      <c r="F316" s="1264"/>
      <c r="G316" s="1268"/>
      <c r="H316" s="1272"/>
      <c r="I316" s="69" t="s">
        <v>36</v>
      </c>
      <c r="J316" s="138">
        <f>K316+M316</f>
        <v>0</v>
      </c>
      <c r="K316" s="139">
        <v>0</v>
      </c>
      <c r="L316" s="129">
        <v>0</v>
      </c>
      <c r="M316" s="395">
        <v>0</v>
      </c>
      <c r="N316" s="54">
        <v>0</v>
      </c>
      <c r="O316" s="141">
        <v>0</v>
      </c>
      <c r="P316" s="421"/>
      <c r="Q316" s="420"/>
      <c r="R316" s="227"/>
      <c r="S316" s="228"/>
      <c r="T316" s="30"/>
      <c r="U316" s="30"/>
      <c r="V316" s="30"/>
      <c r="W316" s="30"/>
      <c r="X316" s="30"/>
      <c r="Y316" s="30"/>
    </row>
    <row r="317" spans="1:25" ht="13.9" hidden="1" customHeight="1" thickBot="1">
      <c r="A317" s="1249"/>
      <c r="B317" s="1252"/>
      <c r="C317" s="352"/>
      <c r="D317" s="352"/>
      <c r="E317" s="352"/>
      <c r="F317" s="1264"/>
      <c r="G317" s="1268"/>
      <c r="H317" s="1268"/>
      <c r="I317" s="27"/>
      <c r="J317" s="456"/>
      <c r="K317" s="457"/>
      <c r="L317" s="458"/>
      <c r="M317" s="459"/>
      <c r="N317" s="460"/>
      <c r="O317" s="461"/>
      <c r="P317" s="421"/>
      <c r="Q317" s="420"/>
      <c r="R317" s="227"/>
      <c r="S317" s="228"/>
      <c r="T317" s="30"/>
      <c r="U317" s="30"/>
      <c r="V317" s="30"/>
      <c r="W317" s="30"/>
      <c r="X317" s="30"/>
      <c r="Y317" s="30"/>
    </row>
    <row r="318" spans="1:25" ht="13.9" hidden="1" customHeight="1" thickBot="1">
      <c r="A318" s="1250"/>
      <c r="B318" s="1253"/>
      <c r="C318" s="356"/>
      <c r="D318" s="356"/>
      <c r="E318" s="356"/>
      <c r="F318" s="1265"/>
      <c r="G318" s="1269"/>
      <c r="H318" s="1269"/>
      <c r="I318" s="13" t="s">
        <v>12</v>
      </c>
      <c r="J318" s="47">
        <f t="shared" ref="J318:O318" si="108">SUM(J314:J316)</f>
        <v>0</v>
      </c>
      <c r="K318" s="48">
        <f t="shared" si="108"/>
        <v>0</v>
      </c>
      <c r="L318" s="49">
        <f t="shared" si="108"/>
        <v>0</v>
      </c>
      <c r="M318" s="50">
        <f t="shared" si="108"/>
        <v>0</v>
      </c>
      <c r="N318" s="50">
        <f t="shared" si="108"/>
        <v>0</v>
      </c>
      <c r="O318" s="50">
        <f t="shared" si="108"/>
        <v>0</v>
      </c>
      <c r="P318" s="422"/>
      <c r="Q318" s="415"/>
      <c r="R318" s="122"/>
      <c r="S318" s="229"/>
      <c r="T318" s="30"/>
      <c r="U318" s="30"/>
      <c r="V318" s="30"/>
      <c r="W318" s="30"/>
      <c r="X318" s="30"/>
      <c r="Y318" s="30"/>
    </row>
    <row r="319" spans="1:25">
      <c r="A319" s="1248"/>
      <c r="B319" s="1251"/>
      <c r="C319" s="1254"/>
      <c r="D319" s="1255"/>
      <c r="E319" s="1256"/>
      <c r="F319" s="1263" t="s">
        <v>119</v>
      </c>
      <c r="G319" s="1266" t="s">
        <v>40</v>
      </c>
      <c r="H319" s="1270" t="s">
        <v>197</v>
      </c>
      <c r="I319" s="92" t="s">
        <v>72</v>
      </c>
      <c r="J319" s="132">
        <f>K319+M319</f>
        <v>0</v>
      </c>
      <c r="K319" s="133">
        <v>0</v>
      </c>
      <c r="L319" s="280">
        <v>0</v>
      </c>
      <c r="M319" s="394">
        <v>0</v>
      </c>
      <c r="N319" s="172">
        <v>0</v>
      </c>
      <c r="O319" s="173">
        <v>0</v>
      </c>
      <c r="P319" s="402" t="s">
        <v>75</v>
      </c>
      <c r="Q319" s="357" t="s">
        <v>41</v>
      </c>
      <c r="R319" s="359"/>
      <c r="S319" s="361"/>
      <c r="T319" s="30"/>
      <c r="U319" s="30"/>
      <c r="V319" s="30"/>
      <c r="W319" s="30"/>
      <c r="X319" s="30"/>
      <c r="Y319" s="30"/>
    </row>
    <row r="320" spans="1:25">
      <c r="A320" s="1249"/>
      <c r="B320" s="1252"/>
      <c r="C320" s="1257"/>
      <c r="D320" s="1258"/>
      <c r="E320" s="1259"/>
      <c r="F320" s="1264"/>
      <c r="G320" s="1267"/>
      <c r="H320" s="1271"/>
      <c r="I320" s="69" t="s">
        <v>63</v>
      </c>
      <c r="J320" s="138">
        <f>K320+M320</f>
        <v>0</v>
      </c>
      <c r="K320" s="139">
        <v>0</v>
      </c>
      <c r="L320" s="129">
        <v>0</v>
      </c>
      <c r="M320" s="395">
        <v>0</v>
      </c>
      <c r="N320" s="174">
        <v>0</v>
      </c>
      <c r="O320" s="175">
        <v>0</v>
      </c>
      <c r="P320" s="421"/>
      <c r="Q320" s="358"/>
      <c r="R320" s="360"/>
      <c r="S320" s="362"/>
      <c r="T320" s="30"/>
      <c r="U320" s="30"/>
      <c r="V320" s="30"/>
      <c r="W320" s="30"/>
      <c r="X320" s="30"/>
      <c r="Y320" s="30"/>
    </row>
    <row r="321" spans="1:25">
      <c r="A321" s="1249"/>
      <c r="B321" s="1252"/>
      <c r="C321" s="1257"/>
      <c r="D321" s="1258"/>
      <c r="E321" s="1259"/>
      <c r="F321" s="1264"/>
      <c r="G321" s="1268"/>
      <c r="H321" s="1272"/>
      <c r="I321" s="69" t="s">
        <v>36</v>
      </c>
      <c r="J321" s="138">
        <f t="shared" ref="J321:J323" si="109">K321+M321</f>
        <v>0</v>
      </c>
      <c r="K321" s="139">
        <v>0</v>
      </c>
      <c r="L321" s="129">
        <v>0</v>
      </c>
      <c r="M321" s="395">
        <v>0</v>
      </c>
      <c r="N321" s="174">
        <v>0</v>
      </c>
      <c r="O321" s="175">
        <v>0</v>
      </c>
      <c r="P321" s="421"/>
      <c r="Q321" s="420"/>
      <c r="R321" s="227"/>
      <c r="S321" s="228"/>
      <c r="T321" s="30"/>
      <c r="U321" s="30"/>
      <c r="V321" s="30"/>
      <c r="W321" s="30"/>
      <c r="X321" s="30"/>
      <c r="Y321" s="30"/>
    </row>
    <row r="322" spans="1:25">
      <c r="A322" s="1249"/>
      <c r="B322" s="1252"/>
      <c r="C322" s="1257"/>
      <c r="D322" s="1258"/>
      <c r="E322" s="1259"/>
      <c r="F322" s="1264"/>
      <c r="G322" s="1268"/>
      <c r="H322" s="1268"/>
      <c r="I322" s="69" t="s">
        <v>222</v>
      </c>
      <c r="J322" s="138">
        <f t="shared" si="109"/>
        <v>0</v>
      </c>
      <c r="K322" s="139">
        <v>0</v>
      </c>
      <c r="L322" s="129">
        <v>0</v>
      </c>
      <c r="M322" s="395">
        <v>0</v>
      </c>
      <c r="N322" s="174">
        <v>0</v>
      </c>
      <c r="O322" s="175">
        <v>0</v>
      </c>
      <c r="P322" s="335"/>
      <c r="Q322" s="420"/>
      <c r="R322" s="227"/>
      <c r="S322" s="228"/>
      <c r="T322" s="30"/>
      <c r="U322" s="30"/>
      <c r="V322" s="30"/>
      <c r="W322" s="30"/>
      <c r="X322" s="30"/>
      <c r="Y322" s="30"/>
    </row>
    <row r="323" spans="1:25">
      <c r="A323" s="1249"/>
      <c r="B323" s="1252"/>
      <c r="C323" s="1257"/>
      <c r="D323" s="1258"/>
      <c r="E323" s="1259"/>
      <c r="F323" s="1264"/>
      <c r="G323" s="1268"/>
      <c r="H323" s="1268"/>
      <c r="I323" s="27" t="s">
        <v>52</v>
      </c>
      <c r="J323" s="138">
        <f t="shared" si="109"/>
        <v>0</v>
      </c>
      <c r="K323" s="235">
        <v>0</v>
      </c>
      <c r="L323" s="292">
        <v>0</v>
      </c>
      <c r="M323" s="399">
        <v>0</v>
      </c>
      <c r="N323" s="400">
        <v>0</v>
      </c>
      <c r="O323" s="176">
        <v>0</v>
      </c>
      <c r="P323" s="335"/>
      <c r="Q323" s="420"/>
      <c r="R323" s="227"/>
      <c r="S323" s="228"/>
      <c r="T323" s="30"/>
      <c r="U323" s="30"/>
      <c r="V323" s="30"/>
      <c r="W323" s="30"/>
      <c r="X323" s="30"/>
      <c r="Y323" s="30"/>
    </row>
    <row r="324" spans="1:25" ht="11.45" customHeight="1" thickBot="1">
      <c r="A324" s="1250"/>
      <c r="B324" s="1253"/>
      <c r="C324" s="1260"/>
      <c r="D324" s="1261"/>
      <c r="E324" s="1262"/>
      <c r="F324" s="1265"/>
      <c r="G324" s="1269"/>
      <c r="H324" s="1269"/>
      <c r="I324" s="13" t="s">
        <v>12</v>
      </c>
      <c r="J324" s="47">
        <f>SUM(J319:J323)</f>
        <v>0</v>
      </c>
      <c r="K324" s="47">
        <f t="shared" ref="K324:O324" si="110">SUM(K319:K323)</f>
        <v>0</v>
      </c>
      <c r="L324" s="47">
        <f t="shared" si="110"/>
        <v>0</v>
      </c>
      <c r="M324" s="47">
        <f t="shared" si="110"/>
        <v>0</v>
      </c>
      <c r="N324" s="47">
        <f t="shared" si="110"/>
        <v>0</v>
      </c>
      <c r="O324" s="47">
        <f t="shared" si="110"/>
        <v>0</v>
      </c>
      <c r="P324" s="422"/>
      <c r="Q324" s="415"/>
      <c r="R324" s="122"/>
      <c r="S324" s="229"/>
      <c r="T324" s="30"/>
      <c r="U324" s="30"/>
      <c r="V324" s="30"/>
      <c r="W324" s="30"/>
      <c r="X324" s="30"/>
      <c r="Y324" s="30"/>
    </row>
    <row r="325" spans="1:25" ht="13.15" customHeight="1">
      <c r="A325" s="1248"/>
      <c r="B325" s="1251"/>
      <c r="C325" s="1254"/>
      <c r="D325" s="1255"/>
      <c r="E325" s="1256"/>
      <c r="F325" s="1263" t="s">
        <v>236</v>
      </c>
      <c r="G325" s="1266" t="s">
        <v>40</v>
      </c>
      <c r="H325" s="1270" t="s">
        <v>197</v>
      </c>
      <c r="I325" s="92" t="s">
        <v>72</v>
      </c>
      <c r="J325" s="132">
        <f>K325+M325</f>
        <v>300</v>
      </c>
      <c r="K325" s="133">
        <v>0</v>
      </c>
      <c r="L325" s="280">
        <v>0</v>
      </c>
      <c r="M325" s="394">
        <v>300</v>
      </c>
      <c r="N325" s="172">
        <v>0</v>
      </c>
      <c r="O325" s="173">
        <v>0</v>
      </c>
      <c r="P325" s="1283" t="s">
        <v>237</v>
      </c>
      <c r="Q325" s="357"/>
      <c r="R325" s="359" t="s">
        <v>41</v>
      </c>
      <c r="S325" s="361"/>
      <c r="T325" s="30"/>
      <c r="U325" s="30"/>
      <c r="V325" s="30"/>
      <c r="W325" s="30"/>
      <c r="X325" s="30"/>
      <c r="Y325" s="30"/>
    </row>
    <row r="326" spans="1:25">
      <c r="A326" s="1249"/>
      <c r="B326" s="1252"/>
      <c r="C326" s="1257"/>
      <c r="D326" s="1258"/>
      <c r="E326" s="1259"/>
      <c r="F326" s="1264"/>
      <c r="G326" s="1267"/>
      <c r="H326" s="1271"/>
      <c r="I326" s="69" t="s">
        <v>63</v>
      </c>
      <c r="J326" s="138">
        <f>K326+M326</f>
        <v>1031</v>
      </c>
      <c r="K326" s="139">
        <v>3.4</v>
      </c>
      <c r="L326" s="129">
        <v>0.8</v>
      </c>
      <c r="M326" s="395">
        <v>1027.5999999999999</v>
      </c>
      <c r="N326" s="174">
        <v>968.6</v>
      </c>
      <c r="O326" s="175">
        <v>0</v>
      </c>
      <c r="P326" s="1284"/>
      <c r="Q326" s="358"/>
      <c r="R326" s="360"/>
      <c r="S326" s="362"/>
      <c r="T326" s="30"/>
      <c r="U326" s="30"/>
      <c r="V326" s="30"/>
      <c r="W326" s="30"/>
      <c r="X326" s="30"/>
      <c r="Y326" s="30"/>
    </row>
    <row r="327" spans="1:25">
      <c r="A327" s="1249"/>
      <c r="B327" s="1252"/>
      <c r="C327" s="1257"/>
      <c r="D327" s="1258"/>
      <c r="E327" s="1259"/>
      <c r="F327" s="1264"/>
      <c r="G327" s="1268"/>
      <c r="H327" s="1272"/>
      <c r="I327" s="69" t="s">
        <v>36</v>
      </c>
      <c r="J327" s="138">
        <f t="shared" ref="J327:J329" si="111">K327+M327</f>
        <v>1.4</v>
      </c>
      <c r="K327" s="139">
        <v>1.4</v>
      </c>
      <c r="L327" s="129">
        <v>1.3</v>
      </c>
      <c r="M327" s="395">
        <v>0</v>
      </c>
      <c r="N327" s="174">
        <v>2195.1</v>
      </c>
      <c r="O327" s="175">
        <v>0</v>
      </c>
      <c r="P327" s="421"/>
      <c r="Q327" s="420"/>
      <c r="R327" s="227"/>
      <c r="S327" s="228"/>
      <c r="T327" s="30"/>
      <c r="U327" s="30"/>
      <c r="V327" s="30"/>
      <c r="W327" s="30"/>
      <c r="X327" s="30"/>
      <c r="Y327" s="30"/>
    </row>
    <row r="328" spans="1:25">
      <c r="A328" s="1249"/>
      <c r="B328" s="1252"/>
      <c r="C328" s="1257"/>
      <c r="D328" s="1258"/>
      <c r="E328" s="1259"/>
      <c r="F328" s="1264"/>
      <c r="G328" s="1268"/>
      <c r="H328" s="1268"/>
      <c r="I328" s="69" t="s">
        <v>222</v>
      </c>
      <c r="J328" s="138">
        <f t="shared" si="111"/>
        <v>3.9</v>
      </c>
      <c r="K328" s="139">
        <v>3.9</v>
      </c>
      <c r="L328" s="129">
        <v>0</v>
      </c>
      <c r="M328" s="395">
        <v>0</v>
      </c>
      <c r="N328" s="174">
        <v>0</v>
      </c>
      <c r="O328" s="175">
        <v>0</v>
      </c>
      <c r="P328" s="335"/>
      <c r="Q328" s="420"/>
      <c r="R328" s="227"/>
      <c r="S328" s="228"/>
      <c r="T328" s="30"/>
      <c r="U328" s="30"/>
      <c r="V328" s="30"/>
      <c r="W328" s="30"/>
      <c r="X328" s="30"/>
      <c r="Y328" s="30"/>
    </row>
    <row r="329" spans="1:25" ht="12" customHeight="1">
      <c r="A329" s="1249"/>
      <c r="B329" s="1252"/>
      <c r="C329" s="1257"/>
      <c r="D329" s="1258"/>
      <c r="E329" s="1259"/>
      <c r="F329" s="1264"/>
      <c r="G329" s="1268"/>
      <c r="H329" s="1268"/>
      <c r="I329" s="27" t="s">
        <v>52</v>
      </c>
      <c r="J329" s="138">
        <f t="shared" si="111"/>
        <v>0</v>
      </c>
      <c r="K329" s="235">
        <v>0</v>
      </c>
      <c r="L329" s="292">
        <v>0</v>
      </c>
      <c r="M329" s="399">
        <v>0</v>
      </c>
      <c r="N329" s="400">
        <v>0</v>
      </c>
      <c r="O329" s="176">
        <v>0</v>
      </c>
      <c r="P329" s="335"/>
      <c r="Q329" s="420"/>
      <c r="R329" s="227"/>
      <c r="S329" s="228"/>
      <c r="T329" s="30"/>
      <c r="U329" s="30"/>
      <c r="V329" s="30"/>
      <c r="W329" s="30"/>
      <c r="X329" s="30"/>
      <c r="Y329" s="30"/>
    </row>
    <row r="330" spans="1:25" ht="13.9" customHeight="1" thickBot="1">
      <c r="A330" s="1250"/>
      <c r="B330" s="1253"/>
      <c r="C330" s="1260"/>
      <c r="D330" s="1261"/>
      <c r="E330" s="1262"/>
      <c r="F330" s="1265"/>
      <c r="G330" s="1269"/>
      <c r="H330" s="1269"/>
      <c r="I330" s="13" t="s">
        <v>12</v>
      </c>
      <c r="J330" s="47">
        <f>SUM(J325:J329)</f>
        <v>1336.3000000000002</v>
      </c>
      <c r="K330" s="47">
        <f t="shared" ref="K330:O330" si="112">SUM(K325:K329)</f>
        <v>8.6999999999999993</v>
      </c>
      <c r="L330" s="47">
        <f t="shared" si="112"/>
        <v>2.1</v>
      </c>
      <c r="M330" s="47">
        <f t="shared" si="112"/>
        <v>1327.6</v>
      </c>
      <c r="N330" s="47">
        <f t="shared" si="112"/>
        <v>3163.7</v>
      </c>
      <c r="O330" s="47">
        <f t="shared" si="112"/>
        <v>0</v>
      </c>
      <c r="P330" s="422"/>
      <c r="Q330" s="415"/>
      <c r="R330" s="122"/>
      <c r="S330" s="229"/>
      <c r="T330" s="30"/>
      <c r="U330" s="30"/>
      <c r="V330" s="30"/>
      <c r="W330" s="30"/>
      <c r="X330" s="30"/>
      <c r="Y330" s="30"/>
    </row>
    <row r="331" spans="1:25" ht="1.1499999999999999" hidden="1" customHeight="1" thickBot="1">
      <c r="A331" s="21"/>
      <c r="B331" s="364"/>
      <c r="C331" s="485"/>
      <c r="D331" s="485"/>
      <c r="E331" s="485"/>
      <c r="F331" s="1378" t="s">
        <v>120</v>
      </c>
      <c r="G331" s="353" t="s">
        <v>40</v>
      </c>
      <c r="H331" s="369" t="s">
        <v>80</v>
      </c>
      <c r="I331" s="77" t="s">
        <v>72</v>
      </c>
      <c r="J331" s="60">
        <f>K331+M331</f>
        <v>0</v>
      </c>
      <c r="K331" s="78">
        <v>0</v>
      </c>
      <c r="L331" s="78">
        <v>0</v>
      </c>
      <c r="M331" s="53">
        <v>0</v>
      </c>
      <c r="N331" s="180">
        <v>0</v>
      </c>
      <c r="O331" s="181">
        <v>0</v>
      </c>
      <c r="P331" s="423" t="s">
        <v>383</v>
      </c>
      <c r="Q331" s="424"/>
      <c r="R331" s="425"/>
      <c r="S331" s="426"/>
      <c r="T331" s="30"/>
      <c r="U331" s="30"/>
      <c r="V331" s="30"/>
      <c r="W331" s="30"/>
      <c r="X331" s="30"/>
      <c r="Y331" s="30"/>
    </row>
    <row r="332" spans="1:25" ht="13.9" hidden="1" customHeight="1" thickBot="1">
      <c r="A332" s="297"/>
      <c r="B332" s="1381"/>
      <c r="C332" s="486"/>
      <c r="D332" s="486"/>
      <c r="E332" s="486"/>
      <c r="F332" s="1379"/>
      <c r="G332" s="336"/>
      <c r="H332" s="371"/>
      <c r="I332" s="79" t="s">
        <v>63</v>
      </c>
      <c r="J332" s="62">
        <f>K332+M332</f>
        <v>0</v>
      </c>
      <c r="K332" s="80">
        <v>0</v>
      </c>
      <c r="L332" s="80">
        <v>0</v>
      </c>
      <c r="M332" s="55">
        <v>0</v>
      </c>
      <c r="N332" s="182">
        <v>0</v>
      </c>
      <c r="O332" s="183">
        <v>0</v>
      </c>
      <c r="P332" s="427"/>
      <c r="Q332" s="428"/>
      <c r="R332" s="429"/>
      <c r="S332" s="430"/>
      <c r="T332" s="30"/>
      <c r="U332" s="30"/>
      <c r="V332" s="30"/>
      <c r="W332" s="30"/>
      <c r="X332" s="30"/>
      <c r="Y332" s="30"/>
    </row>
    <row r="333" spans="1:25" ht="13.9" hidden="1" customHeight="1" thickBot="1">
      <c r="A333" s="297"/>
      <c r="B333" s="1382"/>
      <c r="C333" s="487"/>
      <c r="D333" s="487"/>
      <c r="E333" s="487"/>
      <c r="F333" s="1379"/>
      <c r="G333" s="336"/>
      <c r="H333" s="371"/>
      <c r="I333" s="20" t="s">
        <v>36</v>
      </c>
      <c r="J333" s="63">
        <f>K333+M333</f>
        <v>0</v>
      </c>
      <c r="K333" s="81">
        <v>0</v>
      </c>
      <c r="L333" s="81">
        <v>0</v>
      </c>
      <c r="M333" s="54">
        <v>0</v>
      </c>
      <c r="N333" s="184">
        <v>0</v>
      </c>
      <c r="O333" s="177">
        <v>0</v>
      </c>
      <c r="P333" s="396"/>
      <c r="Q333" s="431"/>
      <c r="R333" s="432"/>
      <c r="S333" s="433"/>
      <c r="T333" s="30"/>
      <c r="U333" s="30"/>
      <c r="V333" s="30"/>
      <c r="W333" s="30"/>
      <c r="X333" s="30"/>
      <c r="Y333" s="30"/>
    </row>
    <row r="334" spans="1:25" ht="13.9" hidden="1" customHeight="1" thickBot="1">
      <c r="A334" s="22"/>
      <c r="B334" s="1383"/>
      <c r="C334" s="373"/>
      <c r="D334" s="373"/>
      <c r="E334" s="373"/>
      <c r="F334" s="1380"/>
      <c r="G334" s="354"/>
      <c r="H334" s="370"/>
      <c r="I334" s="82" t="s">
        <v>12</v>
      </c>
      <c r="J334" s="65">
        <f>J331+J332+J333</f>
        <v>0</v>
      </c>
      <c r="K334" s="65">
        <f t="shared" ref="K334:O334" si="113">K331+K332+K333</f>
        <v>0</v>
      </c>
      <c r="L334" s="65">
        <f t="shared" si="113"/>
        <v>0</v>
      </c>
      <c r="M334" s="65">
        <f t="shared" si="113"/>
        <v>0</v>
      </c>
      <c r="N334" s="185">
        <f t="shared" si="113"/>
        <v>0</v>
      </c>
      <c r="O334" s="185">
        <f t="shared" si="113"/>
        <v>0</v>
      </c>
      <c r="P334" s="434"/>
      <c r="Q334" s="415"/>
      <c r="R334" s="122"/>
      <c r="S334" s="115"/>
      <c r="T334" s="30"/>
      <c r="U334" s="30"/>
      <c r="V334" s="30"/>
      <c r="W334" s="30"/>
      <c r="X334" s="30"/>
      <c r="Y334" s="30"/>
    </row>
    <row r="335" spans="1:25" ht="0.6" hidden="1" customHeight="1" thickBot="1">
      <c r="A335" s="1248"/>
      <c r="B335" s="1251"/>
      <c r="C335" s="355"/>
      <c r="D335" s="355"/>
      <c r="E335" s="355"/>
      <c r="F335" s="1263" t="s">
        <v>121</v>
      </c>
      <c r="G335" s="1266" t="s">
        <v>40</v>
      </c>
      <c r="H335" s="1270" t="s">
        <v>193</v>
      </c>
      <c r="I335" s="92" t="s">
        <v>72</v>
      </c>
      <c r="J335" s="132">
        <f>K335+M335</f>
        <v>0</v>
      </c>
      <c r="K335" s="133">
        <v>0</v>
      </c>
      <c r="L335" s="280">
        <v>0</v>
      </c>
      <c r="M335" s="394">
        <v>0</v>
      </c>
      <c r="N335" s="172">
        <v>0</v>
      </c>
      <c r="O335" s="173">
        <v>0</v>
      </c>
      <c r="P335" s="423"/>
      <c r="Q335" s="424"/>
      <c r="R335" s="425"/>
      <c r="S335" s="426"/>
      <c r="T335" s="30"/>
      <c r="U335" s="30"/>
      <c r="V335" s="30"/>
      <c r="W335" s="30"/>
      <c r="X335" s="30"/>
      <c r="Y335" s="30"/>
    </row>
    <row r="336" spans="1:25" ht="13.9" hidden="1" customHeight="1" thickBot="1">
      <c r="A336" s="1249"/>
      <c r="B336" s="1252"/>
      <c r="C336" s="352"/>
      <c r="D336" s="352"/>
      <c r="E336" s="352"/>
      <c r="F336" s="1264"/>
      <c r="G336" s="1267"/>
      <c r="H336" s="1271"/>
      <c r="I336" s="69" t="s">
        <v>63</v>
      </c>
      <c r="J336" s="138">
        <f>K336+M336</f>
        <v>0</v>
      </c>
      <c r="K336" s="139">
        <v>0</v>
      </c>
      <c r="L336" s="129">
        <v>0</v>
      </c>
      <c r="M336" s="395">
        <v>0</v>
      </c>
      <c r="N336" s="174">
        <v>0</v>
      </c>
      <c r="O336" s="175">
        <v>0</v>
      </c>
      <c r="P336" s="427"/>
      <c r="Q336" s="428"/>
      <c r="R336" s="429"/>
      <c r="S336" s="430"/>
      <c r="T336" s="30"/>
      <c r="U336" s="30"/>
      <c r="V336" s="30"/>
      <c r="W336" s="30"/>
      <c r="X336" s="30"/>
      <c r="Y336" s="30"/>
    </row>
    <row r="337" spans="1:25" ht="13.9" hidden="1" customHeight="1" thickBot="1">
      <c r="A337" s="1249"/>
      <c r="B337" s="1252"/>
      <c r="C337" s="352"/>
      <c r="D337" s="352"/>
      <c r="E337" s="352"/>
      <c r="F337" s="1264"/>
      <c r="G337" s="1268"/>
      <c r="H337" s="1272"/>
      <c r="I337" s="69" t="s">
        <v>36</v>
      </c>
      <c r="J337" s="138">
        <f t="shared" ref="J337:J339" si="114">K337+M337</f>
        <v>0</v>
      </c>
      <c r="K337" s="139">
        <v>0</v>
      </c>
      <c r="L337" s="129">
        <v>0</v>
      </c>
      <c r="M337" s="395">
        <v>0</v>
      </c>
      <c r="N337" s="174">
        <v>0</v>
      </c>
      <c r="O337" s="175">
        <v>0</v>
      </c>
      <c r="P337" s="396"/>
      <c r="Q337" s="431"/>
      <c r="R337" s="432"/>
      <c r="S337" s="433"/>
      <c r="T337" s="30"/>
      <c r="U337" s="30"/>
      <c r="V337" s="30"/>
      <c r="W337" s="30"/>
      <c r="X337" s="30"/>
      <c r="Y337" s="30"/>
    </row>
    <row r="338" spans="1:25" ht="13.9" hidden="1" customHeight="1" thickBot="1">
      <c r="A338" s="1249"/>
      <c r="B338" s="1252"/>
      <c r="C338" s="352"/>
      <c r="D338" s="352"/>
      <c r="E338" s="352"/>
      <c r="F338" s="1264"/>
      <c r="G338" s="1268"/>
      <c r="H338" s="1268"/>
      <c r="I338" s="69" t="s">
        <v>222</v>
      </c>
      <c r="J338" s="138">
        <f t="shared" si="114"/>
        <v>0</v>
      </c>
      <c r="K338" s="139">
        <v>0</v>
      </c>
      <c r="L338" s="129">
        <v>0</v>
      </c>
      <c r="M338" s="395">
        <v>0</v>
      </c>
      <c r="N338" s="174">
        <v>0</v>
      </c>
      <c r="O338" s="175">
        <v>0</v>
      </c>
      <c r="P338" s="488"/>
      <c r="Q338" s="420"/>
      <c r="R338" s="227"/>
      <c r="S338" s="232"/>
      <c r="T338" s="30"/>
      <c r="U338" s="30"/>
      <c r="V338" s="30"/>
      <c r="W338" s="30"/>
      <c r="X338" s="30"/>
      <c r="Y338" s="30"/>
    </row>
    <row r="339" spans="1:25" ht="13.9" hidden="1" customHeight="1" thickBot="1">
      <c r="A339" s="1249"/>
      <c r="B339" s="1252"/>
      <c r="C339" s="352"/>
      <c r="D339" s="352"/>
      <c r="E339" s="352"/>
      <c r="F339" s="1264"/>
      <c r="G339" s="1268"/>
      <c r="H339" s="1268"/>
      <c r="I339" s="27" t="s">
        <v>52</v>
      </c>
      <c r="J339" s="138">
        <f t="shared" si="114"/>
        <v>0</v>
      </c>
      <c r="K339" s="235">
        <v>0</v>
      </c>
      <c r="L339" s="292">
        <v>0</v>
      </c>
      <c r="M339" s="399">
        <v>0</v>
      </c>
      <c r="N339" s="400">
        <v>0</v>
      </c>
      <c r="O339" s="176">
        <v>0</v>
      </c>
      <c r="P339" s="488"/>
      <c r="Q339" s="420"/>
      <c r="R339" s="227"/>
      <c r="S339" s="232"/>
      <c r="T339" s="30"/>
      <c r="U339" s="30"/>
      <c r="V339" s="30"/>
      <c r="W339" s="30"/>
      <c r="X339" s="30"/>
      <c r="Y339" s="30"/>
    </row>
    <row r="340" spans="1:25" ht="13.9" hidden="1" customHeight="1" thickBot="1">
      <c r="A340" s="1250"/>
      <c r="B340" s="1253"/>
      <c r="C340" s="356"/>
      <c r="D340" s="356"/>
      <c r="E340" s="356"/>
      <c r="F340" s="1265"/>
      <c r="G340" s="1269"/>
      <c r="H340" s="1269"/>
      <c r="I340" s="13" t="s">
        <v>12</v>
      </c>
      <c r="J340" s="47">
        <f>SUM(J335:J339)</f>
        <v>0</v>
      </c>
      <c r="K340" s="47">
        <f t="shared" ref="K340:O340" si="115">SUM(K335:K339)</f>
        <v>0</v>
      </c>
      <c r="L340" s="47">
        <f t="shared" si="115"/>
        <v>0</v>
      </c>
      <c r="M340" s="47">
        <f t="shared" si="115"/>
        <v>0</v>
      </c>
      <c r="N340" s="47">
        <f t="shared" si="115"/>
        <v>0</v>
      </c>
      <c r="O340" s="47">
        <f t="shared" si="115"/>
        <v>0</v>
      </c>
      <c r="P340" s="434"/>
      <c r="Q340" s="415"/>
      <c r="R340" s="122"/>
      <c r="S340" s="115"/>
      <c r="T340" s="30"/>
      <c r="U340" s="30"/>
      <c r="V340" s="30"/>
      <c r="W340" s="30"/>
      <c r="X340" s="30"/>
      <c r="Y340" s="30"/>
    </row>
    <row r="341" spans="1:25" ht="12.6" customHeight="1">
      <c r="A341" s="1248"/>
      <c r="B341" s="1251"/>
      <c r="C341" s="1254"/>
      <c r="D341" s="1255"/>
      <c r="E341" s="1256"/>
      <c r="F341" s="1263" t="s">
        <v>172</v>
      </c>
      <c r="G341" s="1266" t="s">
        <v>40</v>
      </c>
      <c r="H341" s="1270" t="s">
        <v>204</v>
      </c>
      <c r="I341" s="92" t="s">
        <v>72</v>
      </c>
      <c r="J341" s="132">
        <f>K341+M341</f>
        <v>0</v>
      </c>
      <c r="K341" s="133">
        <v>0</v>
      </c>
      <c r="L341" s="280">
        <v>0</v>
      </c>
      <c r="M341" s="394">
        <v>0</v>
      </c>
      <c r="N341" s="172">
        <v>0</v>
      </c>
      <c r="O341" s="173">
        <v>0</v>
      </c>
      <c r="P341" s="423" t="s">
        <v>83</v>
      </c>
      <c r="Q341" s="424" t="s">
        <v>41</v>
      </c>
      <c r="R341" s="425"/>
      <c r="S341" s="426"/>
      <c r="T341" s="30"/>
      <c r="U341" s="30"/>
      <c r="V341" s="30"/>
      <c r="W341" s="30"/>
      <c r="X341" s="30"/>
      <c r="Y341" s="30"/>
    </row>
    <row r="342" spans="1:25">
      <c r="A342" s="1249"/>
      <c r="B342" s="1252"/>
      <c r="C342" s="1257"/>
      <c r="D342" s="1258"/>
      <c r="E342" s="1259"/>
      <c r="F342" s="1264"/>
      <c r="G342" s="1267"/>
      <c r="H342" s="1271"/>
      <c r="I342" s="69" t="s">
        <v>63</v>
      </c>
      <c r="J342" s="138">
        <f>K342+M342</f>
        <v>333</v>
      </c>
      <c r="K342" s="139">
        <v>0</v>
      </c>
      <c r="L342" s="129">
        <v>0</v>
      </c>
      <c r="M342" s="395">
        <v>333</v>
      </c>
      <c r="N342" s="174">
        <v>0</v>
      </c>
      <c r="O342" s="175">
        <v>0</v>
      </c>
      <c r="P342" s="427" t="s">
        <v>75</v>
      </c>
      <c r="Q342" s="428" t="s">
        <v>41</v>
      </c>
      <c r="R342" s="429"/>
      <c r="S342" s="430"/>
      <c r="T342" s="30"/>
      <c r="U342" s="30"/>
      <c r="V342" s="30"/>
      <c r="W342" s="30"/>
      <c r="X342" s="30"/>
      <c r="Y342" s="30"/>
    </row>
    <row r="343" spans="1:25">
      <c r="A343" s="1249"/>
      <c r="B343" s="1252"/>
      <c r="C343" s="1257"/>
      <c r="D343" s="1258"/>
      <c r="E343" s="1259"/>
      <c r="F343" s="1264"/>
      <c r="G343" s="1268"/>
      <c r="H343" s="1272"/>
      <c r="I343" s="69" t="s">
        <v>36</v>
      </c>
      <c r="J343" s="138">
        <f t="shared" ref="J343:J345" si="116">K343+M343</f>
        <v>0</v>
      </c>
      <c r="K343" s="139">
        <v>0</v>
      </c>
      <c r="L343" s="129">
        <v>0</v>
      </c>
      <c r="M343" s="395">
        <v>0</v>
      </c>
      <c r="N343" s="174">
        <v>0</v>
      </c>
      <c r="O343" s="175">
        <v>0</v>
      </c>
      <c r="P343" s="396"/>
      <c r="Q343" s="431"/>
      <c r="R343" s="432"/>
      <c r="S343" s="433"/>
      <c r="T343" s="30"/>
      <c r="U343" s="30"/>
      <c r="V343" s="30"/>
      <c r="W343" s="30"/>
      <c r="X343" s="30"/>
      <c r="Y343" s="30"/>
    </row>
    <row r="344" spans="1:25">
      <c r="A344" s="1249"/>
      <c r="B344" s="1252"/>
      <c r="C344" s="1257"/>
      <c r="D344" s="1258"/>
      <c r="E344" s="1259"/>
      <c r="F344" s="1264"/>
      <c r="G344" s="1268"/>
      <c r="H344" s="1268"/>
      <c r="I344" s="69" t="s">
        <v>222</v>
      </c>
      <c r="J344" s="138">
        <f t="shared" si="116"/>
        <v>58.7</v>
      </c>
      <c r="K344" s="139">
        <v>0</v>
      </c>
      <c r="L344" s="129">
        <v>0</v>
      </c>
      <c r="M344" s="395">
        <v>58.7</v>
      </c>
      <c r="N344" s="174">
        <v>0</v>
      </c>
      <c r="O344" s="175">
        <v>0</v>
      </c>
      <c r="P344" s="488"/>
      <c r="Q344" s="420"/>
      <c r="R344" s="227"/>
      <c r="S344" s="232"/>
      <c r="T344" s="30"/>
      <c r="U344" s="30"/>
      <c r="V344" s="30"/>
      <c r="W344" s="30"/>
      <c r="X344" s="30"/>
      <c r="Y344" s="30"/>
    </row>
    <row r="345" spans="1:25">
      <c r="A345" s="1249"/>
      <c r="B345" s="1252"/>
      <c r="C345" s="1257"/>
      <c r="D345" s="1258"/>
      <c r="E345" s="1259"/>
      <c r="F345" s="1264"/>
      <c r="G345" s="1268"/>
      <c r="H345" s="1268"/>
      <c r="I345" s="27" t="s">
        <v>52</v>
      </c>
      <c r="J345" s="138">
        <f t="shared" si="116"/>
        <v>0</v>
      </c>
      <c r="K345" s="235">
        <v>0</v>
      </c>
      <c r="L345" s="292">
        <v>0</v>
      </c>
      <c r="M345" s="399">
        <v>0</v>
      </c>
      <c r="N345" s="400">
        <v>0</v>
      </c>
      <c r="O345" s="176">
        <v>0</v>
      </c>
      <c r="P345" s="488"/>
      <c r="Q345" s="420"/>
      <c r="R345" s="227"/>
      <c r="S345" s="232"/>
      <c r="T345" s="30"/>
      <c r="U345" s="30"/>
      <c r="V345" s="30"/>
      <c r="W345" s="30"/>
      <c r="X345" s="30"/>
      <c r="Y345" s="30"/>
    </row>
    <row r="346" spans="1:25" ht="13.5" thickBot="1">
      <c r="A346" s="1250"/>
      <c r="B346" s="1253"/>
      <c r="C346" s="1260"/>
      <c r="D346" s="1261"/>
      <c r="E346" s="1262"/>
      <c r="F346" s="1265"/>
      <c r="G346" s="1269"/>
      <c r="H346" s="1269"/>
      <c r="I346" s="13" t="s">
        <v>12</v>
      </c>
      <c r="J346" s="47">
        <f>SUM(J341:J345)</f>
        <v>391.7</v>
      </c>
      <c r="K346" s="48">
        <f t="shared" ref="K346:O346" si="117">SUM(K341:K343)</f>
        <v>0</v>
      </c>
      <c r="L346" s="49">
        <f t="shared" si="117"/>
        <v>0</v>
      </c>
      <c r="M346" s="50">
        <f>SUM(M341:M345)</f>
        <v>391.7</v>
      </c>
      <c r="N346" s="51">
        <f t="shared" si="117"/>
        <v>0</v>
      </c>
      <c r="O346" s="52">
        <f t="shared" si="117"/>
        <v>0</v>
      </c>
      <c r="P346" s="434"/>
      <c r="Q346" s="415"/>
      <c r="R346" s="122"/>
      <c r="S346" s="115"/>
      <c r="T346" s="30"/>
      <c r="U346" s="30"/>
      <c r="V346" s="30"/>
      <c r="W346" s="30"/>
      <c r="X346" s="30"/>
      <c r="Y346" s="30"/>
    </row>
    <row r="347" spans="1:25" ht="24.6" customHeight="1">
      <c r="A347" s="1248"/>
      <c r="B347" s="1254"/>
      <c r="C347" s="1255"/>
      <c r="D347" s="1255"/>
      <c r="E347" s="1256"/>
      <c r="F347" s="1263" t="s">
        <v>238</v>
      </c>
      <c r="G347" s="1266" t="s">
        <v>40</v>
      </c>
      <c r="H347" s="1270" t="s">
        <v>193</v>
      </c>
      <c r="I347" s="92" t="s">
        <v>72</v>
      </c>
      <c r="J347" s="132">
        <f>K347+M347</f>
        <v>0</v>
      </c>
      <c r="K347" s="133">
        <v>0</v>
      </c>
      <c r="L347" s="280">
        <v>0</v>
      </c>
      <c r="M347" s="394">
        <v>0</v>
      </c>
      <c r="N347" s="172">
        <v>0</v>
      </c>
      <c r="O347" s="173">
        <v>0</v>
      </c>
      <c r="P347" s="423" t="s">
        <v>74</v>
      </c>
      <c r="Q347" s="424" t="s">
        <v>41</v>
      </c>
      <c r="R347" s="425"/>
      <c r="S347" s="426"/>
      <c r="T347" s="30"/>
      <c r="U347" s="30"/>
      <c r="V347" s="30"/>
      <c r="W347" s="30"/>
      <c r="X347" s="30"/>
      <c r="Y347" s="30"/>
    </row>
    <row r="348" spans="1:25">
      <c r="A348" s="1249"/>
      <c r="B348" s="1257"/>
      <c r="C348" s="1258"/>
      <c r="D348" s="1258"/>
      <c r="E348" s="1259"/>
      <c r="F348" s="1264"/>
      <c r="G348" s="1267"/>
      <c r="H348" s="1271"/>
      <c r="I348" s="69" t="s">
        <v>63</v>
      </c>
      <c r="J348" s="138">
        <f>K348+M348</f>
        <v>152</v>
      </c>
      <c r="K348" s="139">
        <v>0</v>
      </c>
      <c r="L348" s="129">
        <v>0</v>
      </c>
      <c r="M348" s="395">
        <v>152</v>
      </c>
      <c r="N348" s="174">
        <v>0</v>
      </c>
      <c r="O348" s="175">
        <v>0</v>
      </c>
      <c r="P348" s="427" t="s">
        <v>75</v>
      </c>
      <c r="Q348" s="428"/>
      <c r="R348" s="429"/>
      <c r="S348" s="430" t="s">
        <v>41</v>
      </c>
      <c r="T348" s="30"/>
      <c r="U348" s="30"/>
      <c r="V348" s="30"/>
      <c r="W348" s="30"/>
      <c r="X348" s="30"/>
      <c r="Y348" s="30"/>
    </row>
    <row r="349" spans="1:25">
      <c r="A349" s="1249"/>
      <c r="B349" s="1257"/>
      <c r="C349" s="1258"/>
      <c r="D349" s="1258"/>
      <c r="E349" s="1259"/>
      <c r="F349" s="1264"/>
      <c r="G349" s="1268"/>
      <c r="H349" s="1272"/>
      <c r="I349" s="69" t="s">
        <v>36</v>
      </c>
      <c r="J349" s="138">
        <f t="shared" ref="J349:J351" si="118">K349+M349</f>
        <v>2.5</v>
      </c>
      <c r="K349" s="139">
        <v>2.5</v>
      </c>
      <c r="L349" s="129">
        <v>2.4</v>
      </c>
      <c r="M349" s="395">
        <v>0</v>
      </c>
      <c r="N349" s="174">
        <v>380</v>
      </c>
      <c r="O349" s="175">
        <v>380</v>
      </c>
      <c r="P349" s="396"/>
      <c r="Q349" s="431"/>
      <c r="R349" s="432"/>
      <c r="S349" s="433"/>
      <c r="T349" s="30"/>
      <c r="U349" s="30"/>
      <c r="V349" s="30"/>
      <c r="W349" s="30"/>
      <c r="X349" s="30"/>
      <c r="Y349" s="30"/>
    </row>
    <row r="350" spans="1:25">
      <c r="A350" s="1249"/>
      <c r="B350" s="1257"/>
      <c r="C350" s="1258"/>
      <c r="D350" s="1258"/>
      <c r="E350" s="1259"/>
      <c r="F350" s="1264"/>
      <c r="G350" s="1268"/>
      <c r="H350" s="1268"/>
      <c r="I350" s="69" t="s">
        <v>222</v>
      </c>
      <c r="J350" s="138">
        <f t="shared" si="118"/>
        <v>0</v>
      </c>
      <c r="K350" s="139">
        <v>0</v>
      </c>
      <c r="L350" s="129">
        <v>0</v>
      </c>
      <c r="M350" s="395">
        <v>0</v>
      </c>
      <c r="N350" s="174">
        <v>0</v>
      </c>
      <c r="O350" s="175">
        <v>0</v>
      </c>
      <c r="P350" s="488"/>
      <c r="Q350" s="420"/>
      <c r="R350" s="227"/>
      <c r="S350" s="232"/>
      <c r="T350" s="30"/>
      <c r="U350" s="30"/>
      <c r="V350" s="30"/>
      <c r="W350" s="30"/>
      <c r="X350" s="30"/>
      <c r="Y350" s="30"/>
    </row>
    <row r="351" spans="1:25">
      <c r="A351" s="1249"/>
      <c r="B351" s="1257"/>
      <c r="C351" s="1258"/>
      <c r="D351" s="1258"/>
      <c r="E351" s="1259"/>
      <c r="F351" s="1264"/>
      <c r="G351" s="1268"/>
      <c r="H351" s="1268"/>
      <c r="I351" s="27" t="s">
        <v>52</v>
      </c>
      <c r="J351" s="138">
        <f t="shared" si="118"/>
        <v>0</v>
      </c>
      <c r="K351" s="235">
        <v>0</v>
      </c>
      <c r="L351" s="292">
        <v>0</v>
      </c>
      <c r="M351" s="399">
        <v>0</v>
      </c>
      <c r="N351" s="400">
        <v>0</v>
      </c>
      <c r="O351" s="176">
        <v>0</v>
      </c>
      <c r="P351" s="488"/>
      <c r="Q351" s="420"/>
      <c r="R351" s="227"/>
      <c r="S351" s="232"/>
      <c r="T351" s="30"/>
      <c r="U351" s="30"/>
      <c r="V351" s="30"/>
      <c r="W351" s="30"/>
      <c r="X351" s="30"/>
      <c r="Y351" s="30"/>
    </row>
    <row r="352" spans="1:25" ht="13.5" thickBot="1">
      <c r="A352" s="1250"/>
      <c r="B352" s="1260"/>
      <c r="C352" s="1261"/>
      <c r="D352" s="1261"/>
      <c r="E352" s="1262"/>
      <c r="F352" s="1265"/>
      <c r="G352" s="1269"/>
      <c r="H352" s="1269"/>
      <c r="I352" s="13" t="s">
        <v>12</v>
      </c>
      <c r="J352" s="47">
        <f>SUM(J347:J349)</f>
        <v>154.5</v>
      </c>
      <c r="K352" s="48">
        <f t="shared" ref="K352:O352" si="119">SUM(K347:K349)</f>
        <v>2.5</v>
      </c>
      <c r="L352" s="49">
        <f t="shared" si="119"/>
        <v>2.4</v>
      </c>
      <c r="M352" s="50">
        <f t="shared" si="119"/>
        <v>152</v>
      </c>
      <c r="N352" s="51">
        <f t="shared" si="119"/>
        <v>380</v>
      </c>
      <c r="O352" s="52">
        <f t="shared" si="119"/>
        <v>380</v>
      </c>
      <c r="P352" s="434"/>
      <c r="Q352" s="415"/>
      <c r="R352" s="122"/>
      <c r="S352" s="115"/>
      <c r="T352" s="30"/>
      <c r="U352" s="30"/>
      <c r="V352" s="30"/>
      <c r="W352" s="30"/>
      <c r="X352" s="30"/>
      <c r="Y352" s="30"/>
    </row>
    <row r="353" spans="1:25" ht="13.15" customHeight="1">
      <c r="A353" s="1248"/>
      <c r="B353" s="1254"/>
      <c r="C353" s="1255"/>
      <c r="D353" s="1255"/>
      <c r="E353" s="1256"/>
      <c r="F353" s="1263" t="s">
        <v>185</v>
      </c>
      <c r="G353" s="1266" t="s">
        <v>40</v>
      </c>
      <c r="H353" s="1270" t="s">
        <v>205</v>
      </c>
      <c r="I353" s="92" t="s">
        <v>72</v>
      </c>
      <c r="J353" s="132">
        <f>K353+M353</f>
        <v>0</v>
      </c>
      <c r="K353" s="133">
        <v>0</v>
      </c>
      <c r="L353" s="280">
        <v>0</v>
      </c>
      <c r="M353" s="394">
        <v>0</v>
      </c>
      <c r="N353" s="172">
        <v>0</v>
      </c>
      <c r="O353" s="173">
        <v>0</v>
      </c>
      <c r="P353" s="423" t="s">
        <v>75</v>
      </c>
      <c r="Q353" s="424" t="s">
        <v>41</v>
      </c>
      <c r="R353" s="425"/>
      <c r="S353" s="426"/>
      <c r="T353" s="30"/>
      <c r="U353" s="30"/>
      <c r="V353" s="30"/>
      <c r="W353" s="30"/>
      <c r="X353" s="30"/>
      <c r="Y353" s="30"/>
    </row>
    <row r="354" spans="1:25">
      <c r="A354" s="1249"/>
      <c r="B354" s="1257"/>
      <c r="C354" s="1258"/>
      <c r="D354" s="1258"/>
      <c r="E354" s="1259"/>
      <c r="F354" s="1264"/>
      <c r="G354" s="1267"/>
      <c r="H354" s="1271"/>
      <c r="I354" s="69" t="s">
        <v>63</v>
      </c>
      <c r="J354" s="138">
        <f>K354+M354</f>
        <v>0</v>
      </c>
      <c r="K354" s="139">
        <v>0</v>
      </c>
      <c r="L354" s="129">
        <v>0</v>
      </c>
      <c r="M354" s="395">
        <v>0</v>
      </c>
      <c r="N354" s="174">
        <v>0</v>
      </c>
      <c r="O354" s="175">
        <v>0</v>
      </c>
      <c r="P354" s="427"/>
      <c r="Q354" s="428"/>
      <c r="R354" s="429"/>
      <c r="S354" s="430"/>
      <c r="T354" s="30"/>
      <c r="U354" s="30"/>
      <c r="V354" s="30"/>
      <c r="W354" s="30"/>
      <c r="X354" s="30"/>
      <c r="Y354" s="30"/>
    </row>
    <row r="355" spans="1:25">
      <c r="A355" s="1249"/>
      <c r="B355" s="1257"/>
      <c r="C355" s="1258"/>
      <c r="D355" s="1258"/>
      <c r="E355" s="1259"/>
      <c r="F355" s="1264"/>
      <c r="G355" s="1268"/>
      <c r="H355" s="1272"/>
      <c r="I355" s="69" t="s">
        <v>36</v>
      </c>
      <c r="J355" s="138">
        <f t="shared" ref="J355:J357" si="120">K355+M355</f>
        <v>0</v>
      </c>
      <c r="K355" s="139">
        <v>0</v>
      </c>
      <c r="L355" s="129">
        <v>0</v>
      </c>
      <c r="M355" s="395">
        <v>0</v>
      </c>
      <c r="N355" s="174">
        <v>0</v>
      </c>
      <c r="O355" s="175">
        <v>0</v>
      </c>
      <c r="P355" s="396"/>
      <c r="Q355" s="431"/>
      <c r="R355" s="432"/>
      <c r="S355" s="433"/>
      <c r="T355" s="30"/>
      <c r="U355" s="30"/>
      <c r="V355" s="30"/>
      <c r="W355" s="30"/>
      <c r="X355" s="30"/>
      <c r="Y355" s="30"/>
    </row>
    <row r="356" spans="1:25">
      <c r="A356" s="1249"/>
      <c r="B356" s="1257"/>
      <c r="C356" s="1258"/>
      <c r="D356" s="1258"/>
      <c r="E356" s="1259"/>
      <c r="F356" s="1264"/>
      <c r="G356" s="1268"/>
      <c r="H356" s="1268"/>
      <c r="I356" s="69" t="s">
        <v>222</v>
      </c>
      <c r="J356" s="138">
        <f t="shared" si="120"/>
        <v>0</v>
      </c>
      <c r="K356" s="139">
        <v>0</v>
      </c>
      <c r="L356" s="129">
        <v>0</v>
      </c>
      <c r="M356" s="395">
        <v>0</v>
      </c>
      <c r="N356" s="174">
        <v>0</v>
      </c>
      <c r="O356" s="175">
        <v>0</v>
      </c>
      <c r="P356" s="396"/>
      <c r="Q356" s="420"/>
      <c r="R356" s="227"/>
      <c r="S356" s="232"/>
      <c r="T356" s="30"/>
      <c r="U356" s="30"/>
      <c r="V356" s="30"/>
      <c r="W356" s="30"/>
      <c r="X356" s="30"/>
      <c r="Y356" s="30"/>
    </row>
    <row r="357" spans="1:25">
      <c r="A357" s="1249"/>
      <c r="B357" s="1257"/>
      <c r="C357" s="1258"/>
      <c r="D357" s="1258"/>
      <c r="E357" s="1259"/>
      <c r="F357" s="1264"/>
      <c r="G357" s="1268"/>
      <c r="H357" s="1268"/>
      <c r="I357" s="27" t="s">
        <v>52</v>
      </c>
      <c r="J357" s="138">
        <f t="shared" si="120"/>
        <v>0</v>
      </c>
      <c r="K357" s="235">
        <v>0</v>
      </c>
      <c r="L357" s="292">
        <v>0</v>
      </c>
      <c r="M357" s="399">
        <v>0</v>
      </c>
      <c r="N357" s="400">
        <v>0</v>
      </c>
      <c r="O357" s="176">
        <v>0</v>
      </c>
      <c r="P357" s="396"/>
      <c r="Q357" s="420"/>
      <c r="R357" s="227"/>
      <c r="S357" s="232"/>
      <c r="T357" s="30"/>
      <c r="U357" s="30"/>
      <c r="V357" s="30"/>
      <c r="W357" s="30"/>
      <c r="X357" s="30"/>
      <c r="Y357" s="30"/>
    </row>
    <row r="358" spans="1:25" ht="13.5" thickBot="1">
      <c r="A358" s="1250"/>
      <c r="B358" s="1260"/>
      <c r="C358" s="1261"/>
      <c r="D358" s="1261"/>
      <c r="E358" s="1262"/>
      <c r="F358" s="1265"/>
      <c r="G358" s="1269"/>
      <c r="H358" s="1269"/>
      <c r="I358" s="13" t="s">
        <v>12</v>
      </c>
      <c r="J358" s="47">
        <f>SUM(J353:J355)</f>
        <v>0</v>
      </c>
      <c r="K358" s="48">
        <f>SUM(K353:K357)</f>
        <v>0</v>
      </c>
      <c r="L358" s="48">
        <f t="shared" ref="L358:O358" si="121">SUM(L353:L357)</f>
        <v>0</v>
      </c>
      <c r="M358" s="48">
        <f t="shared" si="121"/>
        <v>0</v>
      </c>
      <c r="N358" s="48">
        <f t="shared" si="121"/>
        <v>0</v>
      </c>
      <c r="O358" s="48">
        <f t="shared" si="121"/>
        <v>0</v>
      </c>
      <c r="P358" s="434"/>
      <c r="Q358" s="415"/>
      <c r="R358" s="122"/>
      <c r="S358" s="115"/>
      <c r="T358" s="30"/>
      <c r="U358" s="30"/>
      <c r="V358" s="30"/>
      <c r="W358" s="30"/>
      <c r="X358" s="30"/>
      <c r="Y358" s="30"/>
    </row>
    <row r="359" spans="1:25" ht="13.5" thickBot="1">
      <c r="A359" s="14" t="s">
        <v>11</v>
      </c>
      <c r="B359" s="1298" t="s">
        <v>14</v>
      </c>
      <c r="C359" s="1299"/>
      <c r="D359" s="1299"/>
      <c r="E359" s="1299"/>
      <c r="F359" s="1300"/>
      <c r="G359" s="1300"/>
      <c r="H359" s="1300"/>
      <c r="I359" s="1301"/>
      <c r="J359" s="56">
        <f>J269+J275+J281+J287+J293+J303+J309+J313+J318+J324+J330+J299+J334+J352+J340+J346+J358</f>
        <v>6994.8</v>
      </c>
      <c r="K359" s="56">
        <f t="shared" ref="K359:O359" si="122">K269+K275+K281+K287+K293+K303+K309+K313+K318+K324+K330+K299+K334+K352+K340+K346+K358</f>
        <v>37.799999999999997</v>
      </c>
      <c r="L359" s="56">
        <f t="shared" si="122"/>
        <v>18.299999999999997</v>
      </c>
      <c r="M359" s="56">
        <f>M269+M275+M281+M287+M293+M303+M309+M313+M318+M324+M330+M299+M334+M352+M340+M346+M358</f>
        <v>6957</v>
      </c>
      <c r="N359" s="56">
        <f t="shared" si="122"/>
        <v>4527.6000000000004</v>
      </c>
      <c r="O359" s="56">
        <f t="shared" si="122"/>
        <v>1279.3</v>
      </c>
      <c r="P359" s="15"/>
      <c r="Q359" s="23"/>
      <c r="R359" s="23"/>
      <c r="S359" s="24"/>
      <c r="T359" s="30"/>
      <c r="U359" s="30"/>
      <c r="V359" s="332"/>
      <c r="W359" s="30"/>
      <c r="X359" s="30"/>
      <c r="Y359" s="30"/>
    </row>
    <row r="360" spans="1:25" ht="13.9" customHeight="1" thickBot="1">
      <c r="A360" s="12" t="s">
        <v>13</v>
      </c>
      <c r="B360" s="1314" t="s">
        <v>124</v>
      </c>
      <c r="C360" s="1315"/>
      <c r="D360" s="1315"/>
      <c r="E360" s="1315"/>
      <c r="F360" s="1315"/>
      <c r="G360" s="1315"/>
      <c r="H360" s="1315"/>
      <c r="I360" s="1315"/>
      <c r="J360" s="1315"/>
      <c r="K360" s="1315"/>
      <c r="L360" s="1315"/>
      <c r="M360" s="1315"/>
      <c r="N360" s="1315"/>
      <c r="O360" s="1315"/>
      <c r="P360" s="1315"/>
      <c r="Q360" s="1315"/>
      <c r="R360" s="1315"/>
      <c r="S360" s="1316"/>
      <c r="T360" s="30"/>
      <c r="U360" s="30"/>
      <c r="V360" s="332"/>
      <c r="W360" s="30"/>
      <c r="X360" s="30"/>
      <c r="Y360" s="30"/>
    </row>
    <row r="361" spans="1:25" ht="13.15" customHeight="1">
      <c r="A361" s="1248" t="s">
        <v>13</v>
      </c>
      <c r="B361" s="1251" t="s">
        <v>11</v>
      </c>
      <c r="C361" s="1254"/>
      <c r="D361" s="1255"/>
      <c r="E361" s="1256"/>
      <c r="F361" s="1277" t="s">
        <v>125</v>
      </c>
      <c r="G361" s="1266" t="s">
        <v>40</v>
      </c>
      <c r="H361" s="1270" t="s">
        <v>62</v>
      </c>
      <c r="I361" s="379" t="s">
        <v>72</v>
      </c>
      <c r="J361" s="327">
        <f>K361+M361</f>
        <v>520</v>
      </c>
      <c r="K361" s="328">
        <f>K368+K374+K386+K392+K398+K403+K408+K414+K420+K424+K429+K434+K439+K444+K449+K454+K459+K464+K472+K480+K485+K493+K497+K501+K504+K510+K516+K380</f>
        <v>0</v>
      </c>
      <c r="L361" s="328">
        <f t="shared" ref="L361:O361" si="123">L368+L374+L386+L392+L398+L403+L408+L414+L420+L424+L429+L434+L439+L444+L449+L454+L459+L464+L472+L480+L485+L493+L497+L501+L504+L510+L516+L380</f>
        <v>0</v>
      </c>
      <c r="M361" s="328">
        <f t="shared" si="123"/>
        <v>520</v>
      </c>
      <c r="N361" s="328">
        <f t="shared" si="123"/>
        <v>1500</v>
      </c>
      <c r="O361" s="328">
        <f t="shared" si="123"/>
        <v>2000</v>
      </c>
      <c r="P361" s="489"/>
      <c r="Q361" s="357"/>
      <c r="R361" s="359"/>
      <c r="S361" s="361"/>
      <c r="T361" s="30"/>
      <c r="U361" s="30"/>
      <c r="V361" s="332"/>
      <c r="W361" s="30"/>
      <c r="X361" s="30"/>
      <c r="Y361" s="30"/>
    </row>
    <row r="362" spans="1:25">
      <c r="A362" s="1249"/>
      <c r="B362" s="1252"/>
      <c r="C362" s="1257"/>
      <c r="D362" s="1258"/>
      <c r="E362" s="1259"/>
      <c r="F362" s="1278"/>
      <c r="G362" s="1267"/>
      <c r="H362" s="1271"/>
      <c r="I362" s="383" t="s">
        <v>63</v>
      </c>
      <c r="J362" s="384">
        <f t="shared" ref="J362:J365" si="124">K362+M362</f>
        <v>1127.0999999999999</v>
      </c>
      <c r="K362" s="141">
        <f>K369+K375+K381+K387+K393+K399+K404+K409+K415+K473+K505+K511+K517</f>
        <v>271</v>
      </c>
      <c r="L362" s="141">
        <f t="shared" ref="L362:O362" si="125">L369+L375+L381+L387+L393+L399+L404+L409+L415+L473+L505+L511+L517</f>
        <v>4.7</v>
      </c>
      <c r="M362" s="141">
        <f t="shared" si="125"/>
        <v>856.1</v>
      </c>
      <c r="N362" s="141">
        <f t="shared" si="125"/>
        <v>0</v>
      </c>
      <c r="O362" s="141">
        <f t="shared" si="125"/>
        <v>0</v>
      </c>
      <c r="P362" s="439"/>
      <c r="Q362" s="358"/>
      <c r="R362" s="360"/>
      <c r="S362" s="362"/>
      <c r="T362" s="30"/>
      <c r="U362" s="30"/>
      <c r="V362" s="332"/>
      <c r="W362" s="30"/>
      <c r="X362" s="30"/>
      <c r="Y362" s="30"/>
    </row>
    <row r="363" spans="1:25">
      <c r="A363" s="1249"/>
      <c r="B363" s="1252"/>
      <c r="C363" s="1257"/>
      <c r="D363" s="1258"/>
      <c r="E363" s="1259"/>
      <c r="F363" s="1278"/>
      <c r="G363" s="1268"/>
      <c r="H363" s="1272"/>
      <c r="I363" s="383" t="s">
        <v>36</v>
      </c>
      <c r="J363" s="329">
        <f>K363+M363</f>
        <v>79.900000000000006</v>
      </c>
      <c r="K363" s="141">
        <f>K370+K376+K382+K388+K394+K400+K405+K410+K416+K422+K426+K474+K478+K481+K484+K488+K492+K496+K500+K506+K512+K518</f>
        <v>39.9</v>
      </c>
      <c r="L363" s="141">
        <f t="shared" ref="L363:O363" si="126">L370+L376+L382+L388+L394+L400+L405+L410+L416+L422+L426+L474+L478+L481+L484+L488+L492+L496+L500+L506+L512+L518</f>
        <v>19.399999999999999</v>
      </c>
      <c r="M363" s="141">
        <f t="shared" si="126"/>
        <v>40</v>
      </c>
      <c r="N363" s="141">
        <f t="shared" si="126"/>
        <v>30</v>
      </c>
      <c r="O363" s="141">
        <f t="shared" si="126"/>
        <v>45</v>
      </c>
      <c r="P363" s="439"/>
      <c r="Q363" s="420"/>
      <c r="R363" s="227"/>
      <c r="S363" s="228"/>
      <c r="T363" s="30"/>
      <c r="U363" s="30"/>
      <c r="V363" s="332"/>
      <c r="W363" s="30"/>
      <c r="X363" s="30"/>
      <c r="Y363" s="30"/>
    </row>
    <row r="364" spans="1:25">
      <c r="A364" s="1249"/>
      <c r="B364" s="1252"/>
      <c r="C364" s="1257"/>
      <c r="D364" s="1258"/>
      <c r="E364" s="1259"/>
      <c r="F364" s="1278"/>
      <c r="G364" s="1268"/>
      <c r="H364" s="1268"/>
      <c r="I364" s="383" t="s">
        <v>222</v>
      </c>
      <c r="J364" s="384">
        <f t="shared" si="124"/>
        <v>1106.7700000000002</v>
      </c>
      <c r="K364" s="141">
        <f>K371+K377+K383+K389+K395+K411+K417+K475+K482+K507+K513+K519</f>
        <v>116.4</v>
      </c>
      <c r="L364" s="141">
        <f t="shared" ref="L364:O364" si="127">L371+L377+L383+L389+L395+L411+L417+L475+L482+L507+L513+L519</f>
        <v>0</v>
      </c>
      <c r="M364" s="141">
        <f t="shared" si="127"/>
        <v>990.37000000000012</v>
      </c>
      <c r="N364" s="141">
        <f t="shared" si="127"/>
        <v>0</v>
      </c>
      <c r="O364" s="141">
        <f t="shared" si="127"/>
        <v>0</v>
      </c>
      <c r="P364" s="439"/>
      <c r="Q364" s="420"/>
      <c r="R364" s="227"/>
      <c r="S364" s="228"/>
      <c r="T364" s="30"/>
      <c r="U364" s="30"/>
      <c r="V364" s="332"/>
      <c r="W364" s="30"/>
      <c r="X364" s="30"/>
      <c r="Y364" s="30"/>
    </row>
    <row r="365" spans="1:25">
      <c r="A365" s="1249"/>
      <c r="B365" s="1252"/>
      <c r="C365" s="1257"/>
      <c r="D365" s="1258"/>
      <c r="E365" s="1259"/>
      <c r="F365" s="1278"/>
      <c r="G365" s="1268"/>
      <c r="H365" s="1268"/>
      <c r="I365" s="383" t="s">
        <v>52</v>
      </c>
      <c r="J365" s="384">
        <f t="shared" si="124"/>
        <v>1060</v>
      </c>
      <c r="K365" s="141">
        <f>K372+K378+K384+K390+K396+K412+K418+K421+K425+K430+K435+K440+K445+K450+K455+K460+K465+K468+K476+K508+K514+K520</f>
        <v>0</v>
      </c>
      <c r="L365" s="141">
        <f t="shared" ref="L365:O365" si="128">L372+L378+L384+L390+L396+L412+L418+L421+L425+L430+L435+L440+L445+L450+L455+L460+L465+L468+L476+L508+L514+L520</f>
        <v>0</v>
      </c>
      <c r="M365" s="141">
        <f t="shared" si="128"/>
        <v>1060</v>
      </c>
      <c r="N365" s="141">
        <f t="shared" si="128"/>
        <v>2000</v>
      </c>
      <c r="O365" s="141">
        <f t="shared" si="128"/>
        <v>4000</v>
      </c>
      <c r="P365" s="439"/>
      <c r="Q365" s="420"/>
      <c r="R365" s="227"/>
      <c r="S365" s="228"/>
      <c r="T365" s="30"/>
      <c r="U365" s="30"/>
      <c r="V365" s="332"/>
      <c r="W365" s="30"/>
      <c r="X365" s="30"/>
      <c r="Y365" s="30"/>
    </row>
    <row r="366" spans="1:25">
      <c r="A366" s="1249"/>
      <c r="B366" s="1252"/>
      <c r="C366" s="1257"/>
      <c r="D366" s="1258"/>
      <c r="E366" s="1259"/>
      <c r="F366" s="1278"/>
      <c r="G366" s="1268"/>
      <c r="H366" s="1268"/>
      <c r="I366" s="490" t="s">
        <v>123</v>
      </c>
      <c r="J366" s="384">
        <f>K366+M366</f>
        <v>0</v>
      </c>
      <c r="K366" s="461">
        <f>K486+K490+K494+K498+K502</f>
        <v>0</v>
      </c>
      <c r="L366" s="461">
        <f>L486+L490+L494+L498+L502</f>
        <v>0</v>
      </c>
      <c r="M366" s="461">
        <f t="shared" ref="M366:O366" si="129">M486+M490+M494+M498+M502</f>
        <v>0</v>
      </c>
      <c r="N366" s="176">
        <f t="shared" si="129"/>
        <v>0</v>
      </c>
      <c r="O366" s="176">
        <f t="shared" si="129"/>
        <v>0</v>
      </c>
      <c r="P366" s="335"/>
      <c r="Q366" s="420"/>
      <c r="R366" s="227"/>
      <c r="S366" s="228"/>
      <c r="T366" s="30"/>
      <c r="U366" s="30"/>
      <c r="V366" s="332"/>
      <c r="W366" s="30"/>
      <c r="X366" s="30"/>
      <c r="Y366" s="30"/>
    </row>
    <row r="367" spans="1:25" ht="10.15" customHeight="1" thickBot="1">
      <c r="A367" s="1250"/>
      <c r="B367" s="1253"/>
      <c r="C367" s="1260"/>
      <c r="D367" s="1261"/>
      <c r="E367" s="1262"/>
      <c r="F367" s="1279"/>
      <c r="G367" s="1269"/>
      <c r="H367" s="1269"/>
      <c r="I367" s="13" t="s">
        <v>12</v>
      </c>
      <c r="J367" s="157">
        <f>K367+M367</f>
        <v>3893.7700000000004</v>
      </c>
      <c r="K367" s="52">
        <f>K361+K362+K363+K364+K365+K366</f>
        <v>427.29999999999995</v>
      </c>
      <c r="L367" s="52">
        <f t="shared" ref="L367:O367" si="130">L361+L362+L363+L364+L365+L366</f>
        <v>24.099999999999998</v>
      </c>
      <c r="M367" s="52">
        <f t="shared" si="130"/>
        <v>3466.4700000000003</v>
      </c>
      <c r="N367" s="186">
        <f>N361+N362+N363+N364+N365+N366</f>
        <v>3530</v>
      </c>
      <c r="O367" s="186">
        <f t="shared" si="130"/>
        <v>6045</v>
      </c>
      <c r="P367" s="422"/>
      <c r="Q367" s="415"/>
      <c r="R367" s="122"/>
      <c r="S367" s="229"/>
      <c r="T367" s="30"/>
      <c r="U367" s="30"/>
      <c r="V367" s="332"/>
      <c r="W367" s="30"/>
      <c r="X367" s="30"/>
      <c r="Y367" s="30"/>
    </row>
    <row r="368" spans="1:25" ht="13.15" customHeight="1">
      <c r="A368" s="1248"/>
      <c r="B368" s="1251"/>
      <c r="C368" s="1254"/>
      <c r="D368" s="1255"/>
      <c r="E368" s="1256"/>
      <c r="F368" s="1263" t="s">
        <v>126</v>
      </c>
      <c r="G368" s="1266" t="s">
        <v>40</v>
      </c>
      <c r="H368" s="1270" t="s">
        <v>197</v>
      </c>
      <c r="I368" s="92" t="s">
        <v>72</v>
      </c>
      <c r="J368" s="132">
        <f>K368+M368</f>
        <v>0</v>
      </c>
      <c r="K368" s="133">
        <v>0</v>
      </c>
      <c r="L368" s="280">
        <v>0</v>
      </c>
      <c r="M368" s="394">
        <v>0</v>
      </c>
      <c r="N368" s="172">
        <v>0</v>
      </c>
      <c r="O368" s="173">
        <v>0</v>
      </c>
      <c r="P368" s="402" t="s">
        <v>75</v>
      </c>
      <c r="Q368" s="357" t="s">
        <v>41</v>
      </c>
      <c r="R368" s="359"/>
      <c r="S368" s="361"/>
      <c r="T368" s="30"/>
      <c r="U368" s="30"/>
      <c r="V368" s="332"/>
      <c r="W368" s="30"/>
      <c r="X368" s="30"/>
      <c r="Y368" s="30"/>
    </row>
    <row r="369" spans="1:25" ht="12.6" customHeight="1">
      <c r="A369" s="1249"/>
      <c r="B369" s="1252"/>
      <c r="C369" s="1257"/>
      <c r="D369" s="1258"/>
      <c r="E369" s="1259"/>
      <c r="F369" s="1264"/>
      <c r="G369" s="1267"/>
      <c r="H369" s="1271"/>
      <c r="I369" s="69" t="s">
        <v>63</v>
      </c>
      <c r="J369" s="138">
        <f>K369+M369</f>
        <v>403.5</v>
      </c>
      <c r="K369" s="139">
        <v>3.5</v>
      </c>
      <c r="L369" s="129">
        <v>2.1</v>
      </c>
      <c r="M369" s="395">
        <v>400</v>
      </c>
      <c r="N369" s="174">
        <v>0</v>
      </c>
      <c r="O369" s="175">
        <v>0</v>
      </c>
      <c r="P369" s="421"/>
      <c r="Q369" s="358"/>
      <c r="R369" s="360"/>
      <c r="S369" s="362"/>
      <c r="T369" s="30"/>
      <c r="U369" s="30"/>
      <c r="V369" s="332"/>
      <c r="W369" s="30"/>
      <c r="X369" s="30"/>
      <c r="Y369" s="30"/>
    </row>
    <row r="370" spans="1:25">
      <c r="A370" s="1249"/>
      <c r="B370" s="1252"/>
      <c r="C370" s="1257"/>
      <c r="D370" s="1258"/>
      <c r="E370" s="1259"/>
      <c r="F370" s="1264"/>
      <c r="G370" s="1268"/>
      <c r="H370" s="1272"/>
      <c r="I370" s="69" t="s">
        <v>36</v>
      </c>
      <c r="J370" s="138">
        <f t="shared" ref="J370:O372" si="131">K370+M370</f>
        <v>0.5</v>
      </c>
      <c r="K370" s="139">
        <v>0.5</v>
      </c>
      <c r="L370" s="129">
        <v>0.4</v>
      </c>
      <c r="M370" s="395">
        <v>0</v>
      </c>
      <c r="N370" s="174">
        <v>0</v>
      </c>
      <c r="O370" s="175">
        <v>0</v>
      </c>
      <c r="P370" s="421"/>
      <c r="Q370" s="420"/>
      <c r="R370" s="227"/>
      <c r="S370" s="228"/>
      <c r="T370" s="30"/>
      <c r="U370" s="30"/>
      <c r="V370" s="332"/>
      <c r="W370" s="30"/>
      <c r="X370" s="30"/>
      <c r="Y370" s="30"/>
    </row>
    <row r="371" spans="1:25" ht="10.9" customHeight="1">
      <c r="A371" s="1249"/>
      <c r="B371" s="1252"/>
      <c r="C371" s="1257"/>
      <c r="D371" s="1258"/>
      <c r="E371" s="1259"/>
      <c r="F371" s="1264"/>
      <c r="G371" s="1268"/>
      <c r="H371" s="1268"/>
      <c r="I371" s="69" t="s">
        <v>222</v>
      </c>
      <c r="J371" s="138">
        <f t="shared" si="131"/>
        <v>102.2</v>
      </c>
      <c r="K371" s="139">
        <v>0.3</v>
      </c>
      <c r="L371" s="129">
        <v>0</v>
      </c>
      <c r="M371" s="395">
        <v>101.9</v>
      </c>
      <c r="N371" s="174">
        <v>0</v>
      </c>
      <c r="O371" s="175">
        <v>0</v>
      </c>
      <c r="P371" s="335"/>
      <c r="Q371" s="420"/>
      <c r="R371" s="227"/>
      <c r="S371" s="228"/>
      <c r="T371" s="30"/>
      <c r="U371" s="30"/>
      <c r="V371" s="332"/>
      <c r="W371" s="30"/>
      <c r="X371" s="30"/>
      <c r="Y371" s="30"/>
    </row>
    <row r="372" spans="1:25">
      <c r="A372" s="1249"/>
      <c r="B372" s="1252"/>
      <c r="C372" s="1257"/>
      <c r="D372" s="1258"/>
      <c r="E372" s="1259"/>
      <c r="F372" s="1264"/>
      <c r="G372" s="1268"/>
      <c r="H372" s="1268"/>
      <c r="I372" s="27" t="s">
        <v>52</v>
      </c>
      <c r="J372" s="138">
        <f t="shared" si="131"/>
        <v>0</v>
      </c>
      <c r="K372" s="138">
        <f t="shared" si="131"/>
        <v>0</v>
      </c>
      <c r="L372" s="138">
        <f t="shared" si="131"/>
        <v>0</v>
      </c>
      <c r="M372" s="138">
        <f t="shared" si="131"/>
        <v>0</v>
      </c>
      <c r="N372" s="221">
        <f t="shared" si="131"/>
        <v>0</v>
      </c>
      <c r="O372" s="221">
        <f t="shared" si="131"/>
        <v>0</v>
      </c>
      <c r="P372" s="335"/>
      <c r="Q372" s="420"/>
      <c r="R372" s="227"/>
      <c r="S372" s="228"/>
      <c r="T372" s="30"/>
      <c r="U372" s="30"/>
      <c r="V372" s="332"/>
      <c r="W372" s="30"/>
      <c r="X372" s="30"/>
      <c r="Y372" s="30"/>
    </row>
    <row r="373" spans="1:25" ht="10.9" customHeight="1" thickBot="1">
      <c r="A373" s="1250"/>
      <c r="B373" s="1253"/>
      <c r="C373" s="1260"/>
      <c r="D373" s="1261"/>
      <c r="E373" s="1262"/>
      <c r="F373" s="1265"/>
      <c r="G373" s="1269"/>
      <c r="H373" s="1269"/>
      <c r="I373" s="13" t="s">
        <v>12</v>
      </c>
      <c r="J373" s="47">
        <f>SUM(J368:J372)</f>
        <v>506.2</v>
      </c>
      <c r="K373" s="47">
        <f t="shared" ref="K373:O373" si="132">SUM(K368:K372)</f>
        <v>4.3</v>
      </c>
      <c r="L373" s="47">
        <f t="shared" si="132"/>
        <v>2.5</v>
      </c>
      <c r="M373" s="47">
        <f t="shared" si="132"/>
        <v>501.9</v>
      </c>
      <c r="N373" s="47">
        <f t="shared" si="132"/>
        <v>0</v>
      </c>
      <c r="O373" s="47">
        <f t="shared" si="132"/>
        <v>0</v>
      </c>
      <c r="P373" s="422"/>
      <c r="Q373" s="415"/>
      <c r="R373" s="122"/>
      <c r="S373" s="229"/>
      <c r="T373" s="30"/>
      <c r="U373" s="30"/>
      <c r="V373" s="332"/>
      <c r="W373" s="30"/>
      <c r="X373" s="30"/>
      <c r="Y373" s="30"/>
    </row>
    <row r="374" spans="1:25" ht="13.15" customHeight="1">
      <c r="A374" s="1248"/>
      <c r="B374" s="1251"/>
      <c r="C374" s="1254"/>
      <c r="D374" s="1255"/>
      <c r="E374" s="1256"/>
      <c r="F374" s="1263" t="s">
        <v>127</v>
      </c>
      <c r="G374" s="1266" t="s">
        <v>40</v>
      </c>
      <c r="H374" s="1270" t="s">
        <v>193</v>
      </c>
      <c r="I374" s="92" t="s">
        <v>72</v>
      </c>
      <c r="J374" s="132">
        <f>K374+M374</f>
        <v>0</v>
      </c>
      <c r="K374" s="133">
        <v>0</v>
      </c>
      <c r="L374" s="280">
        <v>0</v>
      </c>
      <c r="M374" s="394">
        <v>0</v>
      </c>
      <c r="N374" s="172">
        <v>0</v>
      </c>
      <c r="O374" s="173">
        <v>0</v>
      </c>
      <c r="P374" s="402" t="s">
        <v>75</v>
      </c>
      <c r="Q374" s="357" t="s">
        <v>41</v>
      </c>
      <c r="R374" s="359"/>
      <c r="S374" s="361"/>
      <c r="T374" s="30"/>
      <c r="U374" s="30"/>
      <c r="V374" s="332"/>
      <c r="W374" s="30"/>
      <c r="X374" s="30"/>
      <c r="Y374" s="30"/>
    </row>
    <row r="375" spans="1:25">
      <c r="A375" s="1249"/>
      <c r="B375" s="1252"/>
      <c r="C375" s="1257"/>
      <c r="D375" s="1258"/>
      <c r="E375" s="1259"/>
      <c r="F375" s="1264"/>
      <c r="G375" s="1267"/>
      <c r="H375" s="1271"/>
      <c r="I375" s="69" t="s">
        <v>63</v>
      </c>
      <c r="J375" s="138">
        <f>K375+M375</f>
        <v>0</v>
      </c>
      <c r="K375" s="139">
        <v>0</v>
      </c>
      <c r="L375" s="129">
        <v>0</v>
      </c>
      <c r="M375" s="395">
        <v>0</v>
      </c>
      <c r="N375" s="174">
        <v>0</v>
      </c>
      <c r="O375" s="175">
        <v>0</v>
      </c>
      <c r="P375" s="421"/>
      <c r="Q375" s="358"/>
      <c r="R375" s="360"/>
      <c r="S375" s="362"/>
      <c r="T375" s="30"/>
      <c r="U375" s="30"/>
      <c r="V375" s="332"/>
      <c r="W375" s="30"/>
      <c r="X375" s="30"/>
      <c r="Y375" s="30"/>
    </row>
    <row r="376" spans="1:25">
      <c r="A376" s="1249"/>
      <c r="B376" s="1252"/>
      <c r="C376" s="1257"/>
      <c r="D376" s="1258"/>
      <c r="E376" s="1259"/>
      <c r="F376" s="1264"/>
      <c r="G376" s="1268"/>
      <c r="H376" s="1272"/>
      <c r="I376" s="69" t="s">
        <v>36</v>
      </c>
      <c r="J376" s="138">
        <f t="shared" ref="J376:J378" si="133">K376+M376</f>
        <v>0</v>
      </c>
      <c r="K376" s="139">
        <v>0</v>
      </c>
      <c r="L376" s="129">
        <v>0</v>
      </c>
      <c r="M376" s="395">
        <v>0</v>
      </c>
      <c r="N376" s="174">
        <v>0</v>
      </c>
      <c r="O376" s="175">
        <v>0</v>
      </c>
      <c r="P376" s="421"/>
      <c r="Q376" s="420"/>
      <c r="R376" s="227"/>
      <c r="S376" s="228"/>
      <c r="T376" s="30"/>
      <c r="U376" s="30"/>
      <c r="V376" s="332"/>
      <c r="W376" s="30"/>
      <c r="X376" s="30"/>
      <c r="Y376" s="30"/>
    </row>
    <row r="377" spans="1:25" ht="10.15" customHeight="1">
      <c r="A377" s="1249"/>
      <c r="B377" s="1252"/>
      <c r="C377" s="1257"/>
      <c r="D377" s="1258"/>
      <c r="E377" s="1259"/>
      <c r="F377" s="1264"/>
      <c r="G377" s="1268"/>
      <c r="H377" s="1268"/>
      <c r="I377" s="69" t="s">
        <v>222</v>
      </c>
      <c r="J377" s="138">
        <f t="shared" si="133"/>
        <v>84</v>
      </c>
      <c r="K377" s="139">
        <v>84</v>
      </c>
      <c r="L377" s="129">
        <v>0</v>
      </c>
      <c r="M377" s="395">
        <v>0</v>
      </c>
      <c r="N377" s="174">
        <v>0</v>
      </c>
      <c r="O377" s="175">
        <v>0</v>
      </c>
      <c r="P377" s="335"/>
      <c r="Q377" s="420"/>
      <c r="R377" s="227"/>
      <c r="S377" s="228"/>
      <c r="T377" s="30"/>
      <c r="U377" s="30"/>
      <c r="V377" s="332"/>
      <c r="W377" s="30"/>
      <c r="X377" s="30"/>
      <c r="Y377" s="30"/>
    </row>
    <row r="378" spans="1:25">
      <c r="A378" s="1249"/>
      <c r="B378" s="1252"/>
      <c r="C378" s="1257"/>
      <c r="D378" s="1258"/>
      <c r="E378" s="1259"/>
      <c r="F378" s="1264"/>
      <c r="G378" s="1268"/>
      <c r="H378" s="1268"/>
      <c r="I378" s="27" t="s">
        <v>52</v>
      </c>
      <c r="J378" s="138">
        <f t="shared" si="133"/>
        <v>0</v>
      </c>
      <c r="K378" s="235">
        <v>0</v>
      </c>
      <c r="L378" s="292">
        <v>0</v>
      </c>
      <c r="M378" s="399">
        <v>0</v>
      </c>
      <c r="N378" s="400">
        <v>0</v>
      </c>
      <c r="O378" s="176">
        <v>0</v>
      </c>
      <c r="P378" s="335"/>
      <c r="Q378" s="420"/>
      <c r="R378" s="227"/>
      <c r="S378" s="228"/>
      <c r="T378" s="30"/>
      <c r="U378" s="30"/>
      <c r="V378" s="332"/>
      <c r="W378" s="30"/>
      <c r="X378" s="30"/>
      <c r="Y378" s="30"/>
    </row>
    <row r="379" spans="1:25" ht="13.5" thickBot="1">
      <c r="A379" s="1250"/>
      <c r="B379" s="1253"/>
      <c r="C379" s="1260"/>
      <c r="D379" s="1261"/>
      <c r="E379" s="1262"/>
      <c r="F379" s="1265"/>
      <c r="G379" s="1269"/>
      <c r="H379" s="1269"/>
      <c r="I379" s="13" t="s">
        <v>12</v>
      </c>
      <c r="J379" s="47">
        <f>SUM(J374:J378)</f>
        <v>84</v>
      </c>
      <c r="K379" s="47">
        <f t="shared" ref="K379:O379" si="134">SUM(K374:K378)</f>
        <v>84</v>
      </c>
      <c r="L379" s="47">
        <f t="shared" si="134"/>
        <v>0</v>
      </c>
      <c r="M379" s="47">
        <f t="shared" si="134"/>
        <v>0</v>
      </c>
      <c r="N379" s="47">
        <f t="shared" si="134"/>
        <v>0</v>
      </c>
      <c r="O379" s="47">
        <f t="shared" si="134"/>
        <v>0</v>
      </c>
      <c r="P379" s="422"/>
      <c r="Q379" s="415"/>
      <c r="R379" s="122"/>
      <c r="S379" s="229"/>
      <c r="T379" s="30"/>
      <c r="U379" s="30"/>
      <c r="V379" s="332"/>
      <c r="W379" s="30"/>
      <c r="X379" s="30"/>
      <c r="Y379" s="30"/>
    </row>
    <row r="380" spans="1:25" ht="13.15" customHeight="1">
      <c r="A380" s="1248"/>
      <c r="B380" s="1251"/>
      <c r="C380" s="1254"/>
      <c r="D380" s="1255"/>
      <c r="E380" s="1256"/>
      <c r="F380" s="1263" t="s">
        <v>128</v>
      </c>
      <c r="G380" s="1266" t="s">
        <v>40</v>
      </c>
      <c r="H380" s="1270" t="s">
        <v>197</v>
      </c>
      <c r="I380" s="92" t="s">
        <v>72</v>
      </c>
      <c r="J380" s="132">
        <f>K380+M380</f>
        <v>0</v>
      </c>
      <c r="K380" s="133">
        <v>0</v>
      </c>
      <c r="L380" s="280">
        <v>0</v>
      </c>
      <c r="M380" s="394">
        <v>0</v>
      </c>
      <c r="N380" s="172">
        <v>0</v>
      </c>
      <c r="O380" s="173">
        <v>0</v>
      </c>
      <c r="P380" s="402" t="s">
        <v>75</v>
      </c>
      <c r="Q380" s="357" t="s">
        <v>41</v>
      </c>
      <c r="R380" s="359"/>
      <c r="S380" s="361"/>
      <c r="T380" s="30"/>
      <c r="U380" s="30"/>
      <c r="V380" s="332"/>
      <c r="W380" s="30"/>
      <c r="X380" s="30"/>
      <c r="Y380" s="30"/>
    </row>
    <row r="381" spans="1:25">
      <c r="A381" s="1249"/>
      <c r="B381" s="1252"/>
      <c r="C381" s="1257"/>
      <c r="D381" s="1258"/>
      <c r="E381" s="1259"/>
      <c r="F381" s="1264"/>
      <c r="G381" s="1267"/>
      <c r="H381" s="1271"/>
      <c r="I381" s="69" t="s">
        <v>63</v>
      </c>
      <c r="J381" s="138">
        <f>K381+M381</f>
        <v>34.5</v>
      </c>
      <c r="K381" s="139">
        <v>12</v>
      </c>
      <c r="L381" s="129">
        <v>0</v>
      </c>
      <c r="M381" s="395">
        <v>22.5</v>
      </c>
      <c r="N381" s="174">
        <v>0</v>
      </c>
      <c r="O381" s="175">
        <v>0</v>
      </c>
      <c r="P381" s="421"/>
      <c r="Q381" s="358"/>
      <c r="R381" s="360"/>
      <c r="S381" s="362"/>
      <c r="T381" s="30"/>
      <c r="U381" s="30"/>
      <c r="V381" s="332"/>
      <c r="W381" s="30"/>
      <c r="X381" s="30"/>
      <c r="Y381" s="30"/>
    </row>
    <row r="382" spans="1:25">
      <c r="A382" s="1249"/>
      <c r="B382" s="1252"/>
      <c r="C382" s="1257"/>
      <c r="D382" s="1258"/>
      <c r="E382" s="1259"/>
      <c r="F382" s="1264"/>
      <c r="G382" s="1268"/>
      <c r="H382" s="1272"/>
      <c r="I382" s="69" t="s">
        <v>36</v>
      </c>
      <c r="J382" s="138">
        <f t="shared" ref="J382:J384" si="135">K382+M382</f>
        <v>0</v>
      </c>
      <c r="K382" s="139">
        <v>0</v>
      </c>
      <c r="L382" s="129">
        <v>0</v>
      </c>
      <c r="M382" s="395">
        <v>0</v>
      </c>
      <c r="N382" s="174">
        <v>0</v>
      </c>
      <c r="O382" s="175">
        <v>0</v>
      </c>
      <c r="P382" s="491"/>
      <c r="Q382" s="492"/>
      <c r="R382" s="227"/>
      <c r="S382" s="228"/>
      <c r="T382" s="30"/>
      <c r="U382" s="30"/>
      <c r="V382" s="332"/>
      <c r="W382" s="30"/>
      <c r="X382" s="30"/>
      <c r="Y382" s="30"/>
    </row>
    <row r="383" spans="1:25">
      <c r="A383" s="1249"/>
      <c r="B383" s="1252"/>
      <c r="C383" s="1257"/>
      <c r="D383" s="1258"/>
      <c r="E383" s="1259"/>
      <c r="F383" s="1264"/>
      <c r="G383" s="1268"/>
      <c r="H383" s="1268"/>
      <c r="I383" s="69" t="s">
        <v>222</v>
      </c>
      <c r="J383" s="138">
        <f t="shared" si="135"/>
        <v>23</v>
      </c>
      <c r="K383" s="139">
        <v>9</v>
      </c>
      <c r="L383" s="129">
        <v>0</v>
      </c>
      <c r="M383" s="395">
        <v>14</v>
      </c>
      <c r="N383" s="174">
        <v>0</v>
      </c>
      <c r="O383" s="175">
        <v>0</v>
      </c>
      <c r="P383" s="30"/>
      <c r="Q383" s="492"/>
      <c r="R383" s="227"/>
      <c r="S383" s="228"/>
      <c r="T383" s="30"/>
      <c r="U383" s="30"/>
      <c r="V383" s="332"/>
      <c r="W383" s="30"/>
      <c r="X383" s="30"/>
      <c r="Y383" s="30"/>
    </row>
    <row r="384" spans="1:25">
      <c r="A384" s="1249"/>
      <c r="B384" s="1252"/>
      <c r="C384" s="1257"/>
      <c r="D384" s="1258"/>
      <c r="E384" s="1259"/>
      <c r="F384" s="1264"/>
      <c r="G384" s="1268"/>
      <c r="H384" s="1268"/>
      <c r="I384" s="27" t="s">
        <v>52</v>
      </c>
      <c r="J384" s="138">
        <f t="shared" si="135"/>
        <v>0</v>
      </c>
      <c r="K384" s="235">
        <v>0</v>
      </c>
      <c r="L384" s="292">
        <v>0</v>
      </c>
      <c r="M384" s="399">
        <v>0</v>
      </c>
      <c r="N384" s="400">
        <v>0</v>
      </c>
      <c r="O384" s="176">
        <v>0</v>
      </c>
      <c r="P384" s="30"/>
      <c r="Q384" s="492"/>
      <c r="R384" s="227"/>
      <c r="S384" s="228"/>
      <c r="T384" s="30"/>
      <c r="U384" s="30"/>
      <c r="V384" s="332"/>
      <c r="W384" s="30"/>
      <c r="X384" s="30"/>
      <c r="Y384" s="30"/>
    </row>
    <row r="385" spans="1:25" ht="10.9" customHeight="1" thickBot="1">
      <c r="A385" s="1250"/>
      <c r="B385" s="1253"/>
      <c r="C385" s="1260"/>
      <c r="D385" s="1261"/>
      <c r="E385" s="1262"/>
      <c r="F385" s="1265"/>
      <c r="G385" s="1269"/>
      <c r="H385" s="1269"/>
      <c r="I385" s="13" t="s">
        <v>12</v>
      </c>
      <c r="J385" s="47">
        <f>SUM(J380:J384)</f>
        <v>57.5</v>
      </c>
      <c r="K385" s="47">
        <f t="shared" ref="K385:O385" si="136">SUM(K380:K384)</f>
        <v>21</v>
      </c>
      <c r="L385" s="47">
        <f t="shared" si="136"/>
        <v>0</v>
      </c>
      <c r="M385" s="47">
        <f t="shared" si="136"/>
        <v>36.5</v>
      </c>
      <c r="N385" s="47">
        <f t="shared" si="136"/>
        <v>0</v>
      </c>
      <c r="O385" s="47">
        <f t="shared" si="136"/>
        <v>0</v>
      </c>
      <c r="P385" s="422"/>
      <c r="Q385" s="415"/>
      <c r="R385" s="122"/>
      <c r="S385" s="229"/>
      <c r="T385" s="30"/>
      <c r="U385" s="30"/>
      <c r="V385" s="332"/>
      <c r="W385" s="30"/>
      <c r="X385" s="30"/>
      <c r="Y385" s="30"/>
    </row>
    <row r="386" spans="1:25" ht="13.15" customHeight="1">
      <c r="A386" s="1248"/>
      <c r="B386" s="1251"/>
      <c r="C386" s="1254"/>
      <c r="D386" s="1255"/>
      <c r="E386" s="1256"/>
      <c r="F386" s="1263" t="s">
        <v>129</v>
      </c>
      <c r="G386" s="1266" t="s">
        <v>40</v>
      </c>
      <c r="H386" s="1270" t="s">
        <v>197</v>
      </c>
      <c r="I386" s="92" t="s">
        <v>72</v>
      </c>
      <c r="J386" s="132">
        <f>K386+M386</f>
        <v>0</v>
      </c>
      <c r="K386" s="133">
        <v>0</v>
      </c>
      <c r="L386" s="280">
        <v>0</v>
      </c>
      <c r="M386" s="394">
        <v>0</v>
      </c>
      <c r="N386" s="172">
        <v>0</v>
      </c>
      <c r="O386" s="173">
        <v>0</v>
      </c>
      <c r="P386" s="402" t="s">
        <v>75</v>
      </c>
      <c r="Q386" s="357" t="s">
        <v>41</v>
      </c>
      <c r="R386" s="30"/>
      <c r="S386" s="361"/>
      <c r="T386" s="30"/>
      <c r="U386" s="30"/>
      <c r="V386" s="332"/>
      <c r="W386" s="30"/>
      <c r="X386" s="30"/>
      <c r="Y386" s="30"/>
    </row>
    <row r="387" spans="1:25">
      <c r="A387" s="1249"/>
      <c r="B387" s="1252"/>
      <c r="C387" s="1257"/>
      <c r="D387" s="1258"/>
      <c r="E387" s="1259"/>
      <c r="F387" s="1264"/>
      <c r="G387" s="1267"/>
      <c r="H387" s="1271"/>
      <c r="I387" s="69" t="s">
        <v>63</v>
      </c>
      <c r="J387" s="138">
        <f>K387+M387</f>
        <v>133</v>
      </c>
      <c r="K387" s="139">
        <v>57.8</v>
      </c>
      <c r="L387" s="129">
        <v>2.6</v>
      </c>
      <c r="M387" s="395">
        <v>75.2</v>
      </c>
      <c r="N387" s="174">
        <v>0</v>
      </c>
      <c r="O387" s="175">
        <v>0</v>
      </c>
      <c r="P387" s="421"/>
      <c r="Q387" s="358"/>
      <c r="R387" s="30"/>
      <c r="S387" s="362"/>
      <c r="T387" s="30"/>
      <c r="U387" s="30"/>
      <c r="V387" s="332"/>
      <c r="W387" s="30"/>
      <c r="X387" s="30"/>
      <c r="Y387" s="30"/>
    </row>
    <row r="388" spans="1:25">
      <c r="A388" s="1249"/>
      <c r="B388" s="1252"/>
      <c r="C388" s="1257"/>
      <c r="D388" s="1258"/>
      <c r="E388" s="1259"/>
      <c r="F388" s="1264"/>
      <c r="G388" s="1268"/>
      <c r="H388" s="1272"/>
      <c r="I388" s="69" t="s">
        <v>36</v>
      </c>
      <c r="J388" s="138">
        <f t="shared" ref="J388:J390" si="137">K388+M388</f>
        <v>0</v>
      </c>
      <c r="K388" s="139">
        <v>0</v>
      </c>
      <c r="L388" s="129">
        <v>0</v>
      </c>
      <c r="M388" s="395">
        <v>0</v>
      </c>
      <c r="N388" s="174">
        <v>0</v>
      </c>
      <c r="O388" s="175">
        <v>0</v>
      </c>
      <c r="P388" s="421"/>
      <c r="Q388" s="420"/>
      <c r="R388" s="30"/>
      <c r="S388" s="228"/>
      <c r="T388" s="30"/>
      <c r="U388" s="30"/>
      <c r="V388" s="332"/>
      <c r="W388" s="30"/>
      <c r="X388" s="30"/>
      <c r="Y388" s="30"/>
    </row>
    <row r="389" spans="1:25">
      <c r="A389" s="1249"/>
      <c r="B389" s="1252"/>
      <c r="C389" s="1257"/>
      <c r="D389" s="1258"/>
      <c r="E389" s="1259"/>
      <c r="F389" s="1264"/>
      <c r="G389" s="1268"/>
      <c r="H389" s="1268"/>
      <c r="I389" s="69" t="s">
        <v>222</v>
      </c>
      <c r="J389" s="138">
        <f t="shared" si="137"/>
        <v>20</v>
      </c>
      <c r="K389" s="139">
        <v>10</v>
      </c>
      <c r="L389" s="129">
        <v>0</v>
      </c>
      <c r="M389" s="395">
        <v>10</v>
      </c>
      <c r="N389" s="174">
        <v>0</v>
      </c>
      <c r="O389" s="175">
        <v>0</v>
      </c>
      <c r="P389" s="335"/>
      <c r="Q389" s="420"/>
      <c r="R389" s="30"/>
      <c r="S389" s="228"/>
      <c r="T389" s="30"/>
      <c r="U389" s="30"/>
      <c r="V389" s="332"/>
      <c r="W389" s="30"/>
      <c r="X389" s="30"/>
      <c r="Y389" s="30"/>
    </row>
    <row r="390" spans="1:25">
      <c r="A390" s="1249"/>
      <c r="B390" s="1252"/>
      <c r="C390" s="1257"/>
      <c r="D390" s="1258"/>
      <c r="E390" s="1259"/>
      <c r="F390" s="1264"/>
      <c r="G390" s="1268"/>
      <c r="H390" s="1268"/>
      <c r="I390" s="27" t="s">
        <v>52</v>
      </c>
      <c r="J390" s="138">
        <f t="shared" si="137"/>
        <v>0</v>
      </c>
      <c r="K390" s="235">
        <v>0</v>
      </c>
      <c r="L390" s="292">
        <v>0</v>
      </c>
      <c r="M390" s="399">
        <v>0</v>
      </c>
      <c r="N390" s="400">
        <v>0</v>
      </c>
      <c r="O390" s="176">
        <v>0</v>
      </c>
      <c r="P390" s="335"/>
      <c r="Q390" s="420"/>
      <c r="R390" s="30"/>
      <c r="S390" s="228"/>
      <c r="T390" s="30"/>
      <c r="U390" s="30"/>
      <c r="V390" s="332"/>
      <c r="W390" s="30"/>
      <c r="X390" s="30"/>
      <c r="Y390" s="30"/>
    </row>
    <row r="391" spans="1:25" ht="13.5" thickBot="1">
      <c r="A391" s="1250"/>
      <c r="B391" s="1253"/>
      <c r="C391" s="1260"/>
      <c r="D391" s="1261"/>
      <c r="E391" s="1262"/>
      <c r="F391" s="1265"/>
      <c r="G391" s="1269"/>
      <c r="H391" s="1269"/>
      <c r="I391" s="13" t="s">
        <v>12</v>
      </c>
      <c r="J391" s="47">
        <f>SUM(J386:J390)</f>
        <v>153</v>
      </c>
      <c r="K391" s="47">
        <f t="shared" ref="K391:O391" si="138">SUM(K386:K390)</f>
        <v>67.8</v>
      </c>
      <c r="L391" s="47">
        <f t="shared" si="138"/>
        <v>2.6</v>
      </c>
      <c r="M391" s="47">
        <f t="shared" si="138"/>
        <v>85.2</v>
      </c>
      <c r="N391" s="47">
        <f t="shared" si="138"/>
        <v>0</v>
      </c>
      <c r="O391" s="47">
        <f t="shared" si="138"/>
        <v>0</v>
      </c>
      <c r="P391" s="422"/>
      <c r="Q391" s="415"/>
      <c r="R391" s="122"/>
      <c r="S391" s="229"/>
      <c r="T391" s="30"/>
      <c r="U391" s="30"/>
      <c r="V391" s="332"/>
      <c r="W391" s="30"/>
      <c r="X391" s="30"/>
      <c r="Y391" s="30"/>
    </row>
    <row r="392" spans="1:25" ht="13.15" customHeight="1">
      <c r="A392" s="1248"/>
      <c r="B392" s="1251"/>
      <c r="C392" s="1254"/>
      <c r="D392" s="1255"/>
      <c r="E392" s="1256"/>
      <c r="F392" s="1263" t="s">
        <v>130</v>
      </c>
      <c r="G392" s="1266" t="s">
        <v>40</v>
      </c>
      <c r="H392" s="1270" t="s">
        <v>197</v>
      </c>
      <c r="I392" s="92" t="s">
        <v>72</v>
      </c>
      <c r="J392" s="132">
        <f>K392+M392</f>
        <v>0</v>
      </c>
      <c r="K392" s="133">
        <v>0</v>
      </c>
      <c r="L392" s="280">
        <v>0</v>
      </c>
      <c r="M392" s="394">
        <v>0</v>
      </c>
      <c r="N392" s="172">
        <v>0</v>
      </c>
      <c r="O392" s="173">
        <v>0</v>
      </c>
      <c r="P392" s="402" t="s">
        <v>75</v>
      </c>
      <c r="Q392" s="357" t="s">
        <v>41</v>
      </c>
      <c r="R392" s="359"/>
      <c r="S392" s="361"/>
      <c r="T392" s="30"/>
      <c r="U392" s="30"/>
      <c r="V392" s="332"/>
      <c r="W392" s="30"/>
      <c r="X392" s="30"/>
      <c r="Y392" s="30"/>
    </row>
    <row r="393" spans="1:25">
      <c r="A393" s="1249"/>
      <c r="B393" s="1252"/>
      <c r="C393" s="1257"/>
      <c r="D393" s="1258"/>
      <c r="E393" s="1259"/>
      <c r="F393" s="1264"/>
      <c r="G393" s="1267"/>
      <c r="H393" s="1271"/>
      <c r="I393" s="69" t="s">
        <v>63</v>
      </c>
      <c r="J393" s="138">
        <f>K393+M393</f>
        <v>52.3</v>
      </c>
      <c r="K393" s="139">
        <v>7.8</v>
      </c>
      <c r="L393" s="129">
        <v>0</v>
      </c>
      <c r="M393" s="395">
        <v>44.5</v>
      </c>
      <c r="N393" s="174">
        <v>0</v>
      </c>
      <c r="O393" s="175">
        <v>0</v>
      </c>
      <c r="P393" s="421"/>
      <c r="Q393" s="358"/>
      <c r="R393" s="360"/>
      <c r="S393" s="362"/>
      <c r="T393" s="30"/>
      <c r="U393" s="30"/>
      <c r="V393" s="332"/>
      <c r="W393" s="30"/>
      <c r="X393" s="30"/>
      <c r="Y393" s="30"/>
    </row>
    <row r="394" spans="1:25">
      <c r="A394" s="1249"/>
      <c r="B394" s="1252"/>
      <c r="C394" s="1257"/>
      <c r="D394" s="1258"/>
      <c r="E394" s="1259"/>
      <c r="F394" s="1264"/>
      <c r="G394" s="1268"/>
      <c r="H394" s="1272"/>
      <c r="I394" s="69" t="s">
        <v>36</v>
      </c>
      <c r="J394" s="138">
        <f t="shared" ref="J394:J396" si="139">K394+M394</f>
        <v>0</v>
      </c>
      <c r="K394" s="139">
        <v>0</v>
      </c>
      <c r="L394" s="129">
        <v>0</v>
      </c>
      <c r="M394" s="395">
        <v>0</v>
      </c>
      <c r="N394" s="174">
        <v>0</v>
      </c>
      <c r="O394" s="175">
        <v>0</v>
      </c>
      <c r="P394" s="421"/>
      <c r="Q394" s="420"/>
      <c r="R394" s="227"/>
      <c r="S394" s="228"/>
      <c r="T394" s="30"/>
      <c r="U394" s="30"/>
      <c r="V394" s="332"/>
      <c r="W394" s="30"/>
      <c r="X394" s="30"/>
      <c r="Y394" s="30"/>
    </row>
    <row r="395" spans="1:25">
      <c r="A395" s="1249"/>
      <c r="B395" s="1252"/>
      <c r="C395" s="1257"/>
      <c r="D395" s="1258"/>
      <c r="E395" s="1259"/>
      <c r="F395" s="1264"/>
      <c r="G395" s="1268"/>
      <c r="H395" s="1268"/>
      <c r="I395" s="69" t="s">
        <v>222</v>
      </c>
      <c r="J395" s="138">
        <f>K395+M395</f>
        <v>73.600000000000009</v>
      </c>
      <c r="K395" s="139">
        <v>2.2000000000000002</v>
      </c>
      <c r="L395" s="129">
        <v>0</v>
      </c>
      <c r="M395" s="395">
        <v>71.400000000000006</v>
      </c>
      <c r="N395" s="174">
        <v>0</v>
      </c>
      <c r="O395" s="175">
        <v>0</v>
      </c>
      <c r="P395" s="335"/>
      <c r="Q395" s="420"/>
      <c r="R395" s="227"/>
      <c r="S395" s="228"/>
      <c r="T395" s="30"/>
      <c r="U395" s="30"/>
      <c r="V395" s="332"/>
      <c r="W395" s="30"/>
      <c r="X395" s="30"/>
      <c r="Y395" s="30"/>
    </row>
    <row r="396" spans="1:25">
      <c r="A396" s="1249"/>
      <c r="B396" s="1252"/>
      <c r="C396" s="1257"/>
      <c r="D396" s="1258"/>
      <c r="E396" s="1259"/>
      <c r="F396" s="1264"/>
      <c r="G396" s="1268"/>
      <c r="H396" s="1268"/>
      <c r="I396" s="27" t="s">
        <v>52</v>
      </c>
      <c r="J396" s="138">
        <f t="shared" si="139"/>
        <v>0</v>
      </c>
      <c r="K396" s="235">
        <v>0</v>
      </c>
      <c r="L396" s="292">
        <v>0</v>
      </c>
      <c r="M396" s="399">
        <v>0</v>
      </c>
      <c r="N396" s="400">
        <v>0</v>
      </c>
      <c r="O396" s="176">
        <v>0</v>
      </c>
      <c r="P396" s="335"/>
      <c r="Q396" s="420"/>
      <c r="R396" s="227"/>
      <c r="S396" s="228"/>
      <c r="T396" s="30"/>
      <c r="U396" s="30"/>
      <c r="V396" s="332"/>
      <c r="W396" s="30"/>
      <c r="X396" s="30"/>
      <c r="Y396" s="30"/>
    </row>
    <row r="397" spans="1:25" ht="12" customHeight="1" thickBot="1">
      <c r="A397" s="1250"/>
      <c r="B397" s="1253"/>
      <c r="C397" s="1260"/>
      <c r="D397" s="1261"/>
      <c r="E397" s="1262"/>
      <c r="F397" s="1265"/>
      <c r="G397" s="1269"/>
      <c r="H397" s="1269"/>
      <c r="I397" s="13" t="s">
        <v>12</v>
      </c>
      <c r="J397" s="47">
        <f>SUM(J392:J396)</f>
        <v>125.9</v>
      </c>
      <c r="K397" s="47">
        <f t="shared" ref="K397:O397" si="140">SUM(K392:K396)</f>
        <v>10</v>
      </c>
      <c r="L397" s="47">
        <f t="shared" si="140"/>
        <v>0</v>
      </c>
      <c r="M397" s="47">
        <f t="shared" si="140"/>
        <v>115.9</v>
      </c>
      <c r="N397" s="47">
        <f t="shared" si="140"/>
        <v>0</v>
      </c>
      <c r="O397" s="47">
        <f t="shared" si="140"/>
        <v>0</v>
      </c>
      <c r="P397" s="422"/>
      <c r="Q397" s="415"/>
      <c r="R397" s="122"/>
      <c r="S397" s="229"/>
      <c r="T397" s="30"/>
      <c r="U397" s="30"/>
      <c r="V397" s="332"/>
      <c r="W397" s="30"/>
      <c r="X397" s="30"/>
      <c r="Y397" s="30"/>
    </row>
    <row r="398" spans="1:25" ht="1.1499999999999999" hidden="1" customHeight="1" thickBot="1">
      <c r="A398" s="1248"/>
      <c r="B398" s="1251"/>
      <c r="C398" s="355"/>
      <c r="D398" s="355"/>
      <c r="E398" s="355"/>
      <c r="F398" s="1263" t="s">
        <v>131</v>
      </c>
      <c r="G398" s="1266" t="s">
        <v>40</v>
      </c>
      <c r="H398" s="1270" t="s">
        <v>51</v>
      </c>
      <c r="I398" s="92" t="s">
        <v>72</v>
      </c>
      <c r="J398" s="132">
        <f>K398+M398</f>
        <v>0</v>
      </c>
      <c r="K398" s="133">
        <v>0</v>
      </c>
      <c r="L398" s="288"/>
      <c r="M398" s="394">
        <v>0</v>
      </c>
      <c r="N398" s="187">
        <v>0</v>
      </c>
      <c r="O398" s="188">
        <v>0</v>
      </c>
      <c r="P398" s="402"/>
      <c r="Q398" s="357"/>
      <c r="R398" s="359"/>
      <c r="S398" s="361"/>
      <c r="T398" s="30"/>
      <c r="U398" s="30"/>
      <c r="V398" s="332"/>
      <c r="W398" s="30"/>
      <c r="X398" s="30"/>
      <c r="Y398" s="30"/>
    </row>
    <row r="399" spans="1:25" ht="13.9" hidden="1" customHeight="1" thickBot="1">
      <c r="A399" s="1249"/>
      <c r="B399" s="1252"/>
      <c r="C399" s="352"/>
      <c r="D399" s="352"/>
      <c r="E399" s="352"/>
      <c r="F399" s="1264"/>
      <c r="G399" s="1267"/>
      <c r="H399" s="1271"/>
      <c r="I399" s="69" t="s">
        <v>63</v>
      </c>
      <c r="J399" s="138">
        <f>K399+M399</f>
        <v>0</v>
      </c>
      <c r="K399" s="139">
        <v>0</v>
      </c>
      <c r="L399" s="291"/>
      <c r="M399" s="395">
        <v>0</v>
      </c>
      <c r="N399" s="189">
        <v>0</v>
      </c>
      <c r="O399" s="190">
        <v>0</v>
      </c>
      <c r="P399" s="421"/>
      <c r="Q399" s="358"/>
      <c r="R399" s="360"/>
      <c r="S399" s="362"/>
      <c r="T399" s="30"/>
      <c r="U399" s="30"/>
      <c r="V399" s="332"/>
      <c r="W399" s="30"/>
      <c r="X399" s="30"/>
      <c r="Y399" s="30"/>
    </row>
    <row r="400" spans="1:25" ht="13.9" hidden="1" customHeight="1" thickBot="1">
      <c r="A400" s="1249"/>
      <c r="B400" s="1252"/>
      <c r="C400" s="352"/>
      <c r="D400" s="352"/>
      <c r="E400" s="352"/>
      <c r="F400" s="1264"/>
      <c r="G400" s="1268"/>
      <c r="H400" s="1272"/>
      <c r="I400" s="69" t="s">
        <v>36</v>
      </c>
      <c r="J400" s="138">
        <f>K400+M400</f>
        <v>0</v>
      </c>
      <c r="K400" s="483"/>
      <c r="L400" s="291"/>
      <c r="M400" s="484"/>
      <c r="N400" s="189"/>
      <c r="O400" s="190"/>
      <c r="P400" s="421"/>
      <c r="Q400" s="420"/>
      <c r="R400" s="227"/>
      <c r="S400" s="228"/>
      <c r="T400" s="30"/>
      <c r="U400" s="30"/>
      <c r="V400" s="332"/>
      <c r="W400" s="30"/>
      <c r="X400" s="30"/>
      <c r="Y400" s="30"/>
    </row>
    <row r="401" spans="1:25" ht="13.9" hidden="1" customHeight="1" thickBot="1">
      <c r="A401" s="1249"/>
      <c r="B401" s="1252"/>
      <c r="C401" s="352"/>
      <c r="D401" s="352"/>
      <c r="E401" s="352"/>
      <c r="F401" s="1264"/>
      <c r="G401" s="1268"/>
      <c r="H401" s="1268"/>
      <c r="I401" s="27"/>
      <c r="J401" s="456"/>
      <c r="K401" s="457"/>
      <c r="L401" s="458"/>
      <c r="M401" s="459"/>
      <c r="N401" s="493"/>
      <c r="O401" s="191"/>
      <c r="P401" s="421"/>
      <c r="Q401" s="420"/>
      <c r="R401" s="227"/>
      <c r="S401" s="228"/>
      <c r="T401" s="30"/>
      <c r="U401" s="30"/>
      <c r="V401" s="332"/>
      <c r="W401" s="30"/>
      <c r="X401" s="30"/>
      <c r="Y401" s="30"/>
    </row>
    <row r="402" spans="1:25" ht="0.6" hidden="1" customHeight="1" thickBot="1">
      <c r="A402" s="1250"/>
      <c r="B402" s="1253"/>
      <c r="C402" s="356"/>
      <c r="D402" s="356"/>
      <c r="E402" s="356"/>
      <c r="F402" s="1265"/>
      <c r="G402" s="1269"/>
      <c r="H402" s="1269"/>
      <c r="I402" s="13" t="s">
        <v>12</v>
      </c>
      <c r="J402" s="47">
        <f>SUM(J398:J400)</f>
        <v>0</v>
      </c>
      <c r="K402" s="48">
        <f>SUM(K398:K400)</f>
        <v>0</v>
      </c>
      <c r="L402" s="49">
        <f>SUM(L398:L400)</f>
        <v>0</v>
      </c>
      <c r="M402" s="50">
        <f>SUM(M398:M400)</f>
        <v>0</v>
      </c>
      <c r="N402" s="192">
        <f>SUM(N398:N401)</f>
        <v>0</v>
      </c>
      <c r="O402" s="193">
        <f>SUM(O398:O401)</f>
        <v>0</v>
      </c>
      <c r="P402" s="422"/>
      <c r="Q402" s="415"/>
      <c r="R402" s="122"/>
      <c r="S402" s="229"/>
      <c r="T402" s="30"/>
      <c r="U402" s="30"/>
      <c r="V402" s="332"/>
      <c r="W402" s="30"/>
      <c r="X402" s="30"/>
      <c r="Y402" s="30"/>
    </row>
    <row r="403" spans="1:25" ht="1.9" hidden="1" customHeight="1" thickBot="1">
      <c r="A403" s="1248"/>
      <c r="B403" s="1251"/>
      <c r="C403" s="355"/>
      <c r="D403" s="355"/>
      <c r="E403" s="355"/>
      <c r="F403" s="1263" t="s">
        <v>132</v>
      </c>
      <c r="G403" s="1266" t="s">
        <v>40</v>
      </c>
      <c r="H403" s="1270" t="s">
        <v>51</v>
      </c>
      <c r="I403" s="92" t="s">
        <v>72</v>
      </c>
      <c r="J403" s="132">
        <f>K403+M403</f>
        <v>0</v>
      </c>
      <c r="K403" s="133">
        <v>0</v>
      </c>
      <c r="L403" s="288"/>
      <c r="M403" s="394">
        <v>0</v>
      </c>
      <c r="N403" s="187">
        <v>0</v>
      </c>
      <c r="O403" s="188">
        <v>0</v>
      </c>
      <c r="P403" s="402"/>
      <c r="Q403" s="357"/>
      <c r="R403" s="359"/>
      <c r="S403" s="361"/>
      <c r="T403" s="30"/>
      <c r="U403" s="30"/>
      <c r="V403" s="332"/>
      <c r="W403" s="30"/>
      <c r="X403" s="30"/>
      <c r="Y403" s="30"/>
    </row>
    <row r="404" spans="1:25" ht="13.9" hidden="1" customHeight="1" thickBot="1">
      <c r="A404" s="1249"/>
      <c r="B404" s="1252"/>
      <c r="C404" s="352"/>
      <c r="D404" s="352"/>
      <c r="E404" s="352"/>
      <c r="F404" s="1264"/>
      <c r="G404" s="1267"/>
      <c r="H404" s="1271"/>
      <c r="I404" s="69" t="s">
        <v>63</v>
      </c>
      <c r="J404" s="138">
        <f>K404+M404</f>
        <v>0</v>
      </c>
      <c r="K404" s="139">
        <v>0</v>
      </c>
      <c r="L404" s="291"/>
      <c r="M404" s="395">
        <v>0</v>
      </c>
      <c r="N404" s="189">
        <v>0</v>
      </c>
      <c r="O404" s="190">
        <v>0</v>
      </c>
      <c r="P404" s="421"/>
      <c r="Q404" s="358"/>
      <c r="R404" s="360"/>
      <c r="S404" s="362"/>
      <c r="T404" s="30"/>
      <c r="U404" s="30"/>
      <c r="V404" s="332"/>
      <c r="W404" s="30"/>
      <c r="X404" s="30"/>
      <c r="Y404" s="30"/>
    </row>
    <row r="405" spans="1:25" ht="13.9" hidden="1" customHeight="1" thickBot="1">
      <c r="A405" s="1249"/>
      <c r="B405" s="1252"/>
      <c r="C405" s="352"/>
      <c r="D405" s="352"/>
      <c r="E405" s="352"/>
      <c r="F405" s="1264"/>
      <c r="G405" s="1268"/>
      <c r="H405" s="1272"/>
      <c r="I405" s="69" t="s">
        <v>36</v>
      </c>
      <c r="J405" s="138">
        <f>K405+M405</f>
        <v>0</v>
      </c>
      <c r="K405" s="483"/>
      <c r="L405" s="291"/>
      <c r="M405" s="484"/>
      <c r="N405" s="189"/>
      <c r="O405" s="190"/>
      <c r="P405" s="421"/>
      <c r="Q405" s="420"/>
      <c r="R405" s="227"/>
      <c r="S405" s="228"/>
      <c r="T405" s="30"/>
      <c r="U405" s="30"/>
      <c r="V405" s="332"/>
      <c r="W405" s="30"/>
      <c r="X405" s="30"/>
      <c r="Y405" s="30"/>
    </row>
    <row r="406" spans="1:25" ht="13.9" hidden="1" customHeight="1" thickBot="1">
      <c r="A406" s="1249"/>
      <c r="B406" s="1252"/>
      <c r="C406" s="352"/>
      <c r="D406" s="352"/>
      <c r="E406" s="352"/>
      <c r="F406" s="1264"/>
      <c r="G406" s="1268"/>
      <c r="H406" s="1268"/>
      <c r="I406" s="27"/>
      <c r="J406" s="456"/>
      <c r="K406" s="457"/>
      <c r="L406" s="458"/>
      <c r="M406" s="459"/>
      <c r="N406" s="493"/>
      <c r="O406" s="191"/>
      <c r="P406" s="421"/>
      <c r="Q406" s="420"/>
      <c r="R406" s="227"/>
      <c r="S406" s="228"/>
      <c r="T406" s="30"/>
      <c r="U406" s="30"/>
      <c r="V406" s="332"/>
      <c r="W406" s="30"/>
      <c r="X406" s="30"/>
      <c r="Y406" s="30"/>
    </row>
    <row r="407" spans="1:25" ht="13.9" hidden="1" customHeight="1" thickBot="1">
      <c r="A407" s="1250"/>
      <c r="B407" s="1253"/>
      <c r="C407" s="356"/>
      <c r="D407" s="356"/>
      <c r="E407" s="356"/>
      <c r="F407" s="1265"/>
      <c r="G407" s="1269"/>
      <c r="H407" s="1269"/>
      <c r="I407" s="13" t="s">
        <v>12</v>
      </c>
      <c r="J407" s="47">
        <f>SUM(J403:J405)</f>
        <v>0</v>
      </c>
      <c r="K407" s="48">
        <f>SUM(K403:K405)</f>
        <v>0</v>
      </c>
      <c r="L407" s="49">
        <f>SUM(L403:L405)</f>
        <v>0</v>
      </c>
      <c r="M407" s="50">
        <f>SUM(M403:M405)</f>
        <v>0</v>
      </c>
      <c r="N407" s="192">
        <f>SUM(N403:N405)</f>
        <v>0</v>
      </c>
      <c r="O407" s="193">
        <f>SUM(O403:O406)</f>
        <v>0</v>
      </c>
      <c r="P407" s="422"/>
      <c r="Q407" s="415"/>
      <c r="R407" s="122"/>
      <c r="S407" s="229"/>
      <c r="T407" s="30"/>
      <c r="U407" s="30"/>
      <c r="V407" s="332"/>
      <c r="W407" s="30"/>
      <c r="X407" s="30"/>
      <c r="Y407" s="30"/>
    </row>
    <row r="408" spans="1:25">
      <c r="A408" s="1248"/>
      <c r="B408" s="1251"/>
      <c r="C408" s="1254"/>
      <c r="D408" s="1255"/>
      <c r="E408" s="1256"/>
      <c r="F408" s="1263" t="s">
        <v>133</v>
      </c>
      <c r="G408" s="1266" t="s">
        <v>40</v>
      </c>
      <c r="H408" s="1270" t="s">
        <v>197</v>
      </c>
      <c r="I408" s="92" t="s">
        <v>72</v>
      </c>
      <c r="J408" s="132">
        <f>K408+M408</f>
        <v>520</v>
      </c>
      <c r="K408" s="133">
        <v>0</v>
      </c>
      <c r="L408" s="280">
        <v>0</v>
      </c>
      <c r="M408" s="394">
        <v>520</v>
      </c>
      <c r="N408" s="172">
        <v>0</v>
      </c>
      <c r="O408" s="173">
        <v>0</v>
      </c>
      <c r="P408" s="402" t="s">
        <v>75</v>
      </c>
      <c r="Q408" s="357" t="s">
        <v>41</v>
      </c>
      <c r="R408" s="359"/>
      <c r="S408" s="361"/>
      <c r="T408" s="30"/>
      <c r="U408" s="30"/>
      <c r="V408" s="332"/>
      <c r="W408" s="30"/>
      <c r="X408" s="30"/>
      <c r="Y408" s="30"/>
    </row>
    <row r="409" spans="1:25">
      <c r="A409" s="1249"/>
      <c r="B409" s="1252"/>
      <c r="C409" s="1257"/>
      <c r="D409" s="1258"/>
      <c r="E409" s="1259"/>
      <c r="F409" s="1264"/>
      <c r="G409" s="1267"/>
      <c r="H409" s="1271"/>
      <c r="I409" s="69" t="s">
        <v>63</v>
      </c>
      <c r="J409" s="138">
        <f>K409+M409</f>
        <v>0</v>
      </c>
      <c r="K409" s="139">
        <v>0</v>
      </c>
      <c r="L409" s="129">
        <v>0</v>
      </c>
      <c r="M409" s="395">
        <v>0</v>
      </c>
      <c r="N409" s="174">
        <v>0</v>
      </c>
      <c r="O409" s="175">
        <v>0</v>
      </c>
      <c r="P409" s="421"/>
      <c r="Q409" s="358"/>
      <c r="R409" s="360"/>
      <c r="S409" s="362"/>
      <c r="T409" s="30"/>
      <c r="U409" s="30"/>
      <c r="V409" s="332"/>
      <c r="W409" s="30"/>
      <c r="X409" s="30"/>
      <c r="Y409" s="30"/>
    </row>
    <row r="410" spans="1:25">
      <c r="A410" s="1249"/>
      <c r="B410" s="1252"/>
      <c r="C410" s="1257"/>
      <c r="D410" s="1258"/>
      <c r="E410" s="1259"/>
      <c r="F410" s="1264"/>
      <c r="G410" s="1268"/>
      <c r="H410" s="1272"/>
      <c r="I410" s="69" t="s">
        <v>36</v>
      </c>
      <c r="J410" s="138">
        <f t="shared" ref="J410:J412" si="141">K410+M410</f>
        <v>0</v>
      </c>
      <c r="K410" s="139">
        <v>0</v>
      </c>
      <c r="L410" s="129">
        <v>0</v>
      </c>
      <c r="M410" s="395">
        <v>0</v>
      </c>
      <c r="N410" s="174">
        <v>0</v>
      </c>
      <c r="O410" s="175">
        <v>0</v>
      </c>
      <c r="P410" s="421"/>
      <c r="Q410" s="420"/>
      <c r="R410" s="227"/>
      <c r="S410" s="228"/>
      <c r="T410" s="30"/>
      <c r="U410" s="30"/>
      <c r="V410" s="332"/>
      <c r="W410" s="30"/>
      <c r="X410" s="30"/>
      <c r="Y410" s="30"/>
    </row>
    <row r="411" spans="1:25">
      <c r="A411" s="1249"/>
      <c r="B411" s="1252"/>
      <c r="C411" s="1257"/>
      <c r="D411" s="1258"/>
      <c r="E411" s="1259"/>
      <c r="F411" s="1264"/>
      <c r="G411" s="1268"/>
      <c r="H411" s="1268"/>
      <c r="I411" s="69" t="s">
        <v>222</v>
      </c>
      <c r="J411" s="138">
        <f t="shared" si="141"/>
        <v>25</v>
      </c>
      <c r="K411" s="139">
        <v>0</v>
      </c>
      <c r="L411" s="129">
        <v>0</v>
      </c>
      <c r="M411" s="395">
        <v>25</v>
      </c>
      <c r="N411" s="174">
        <v>0</v>
      </c>
      <c r="O411" s="175">
        <v>0</v>
      </c>
      <c r="P411" s="421"/>
      <c r="Q411" s="420"/>
      <c r="R411" s="227"/>
      <c r="S411" s="228"/>
      <c r="T411" s="30"/>
      <c r="U411" s="30"/>
      <c r="V411" s="332"/>
      <c r="W411" s="30"/>
      <c r="X411" s="30"/>
      <c r="Y411" s="30"/>
    </row>
    <row r="412" spans="1:25">
      <c r="A412" s="1249"/>
      <c r="B412" s="1252"/>
      <c r="C412" s="1257"/>
      <c r="D412" s="1258"/>
      <c r="E412" s="1259"/>
      <c r="F412" s="1264"/>
      <c r="G412" s="1268"/>
      <c r="H412" s="1268"/>
      <c r="I412" s="27" t="s">
        <v>52</v>
      </c>
      <c r="J412" s="138">
        <f t="shared" si="141"/>
        <v>210</v>
      </c>
      <c r="K412" s="235">
        <v>0</v>
      </c>
      <c r="L412" s="292">
        <v>0</v>
      </c>
      <c r="M412" s="399">
        <v>210</v>
      </c>
      <c r="N412" s="400">
        <v>0</v>
      </c>
      <c r="O412" s="176">
        <v>0</v>
      </c>
      <c r="P412" s="421"/>
      <c r="Q412" s="420"/>
      <c r="R412" s="227"/>
      <c r="S412" s="228"/>
      <c r="T412" s="30"/>
      <c r="U412" s="30"/>
      <c r="V412" s="332"/>
      <c r="W412" s="30"/>
      <c r="X412" s="30"/>
      <c r="Y412" s="30"/>
    </row>
    <row r="413" spans="1:25" ht="13.5" thickBot="1">
      <c r="A413" s="1250"/>
      <c r="B413" s="1253"/>
      <c r="C413" s="1260"/>
      <c r="D413" s="1261"/>
      <c r="E413" s="1262"/>
      <c r="F413" s="1265"/>
      <c r="G413" s="1269"/>
      <c r="H413" s="1269"/>
      <c r="I413" s="13" t="s">
        <v>12</v>
      </c>
      <c r="J413" s="47">
        <f>SUM(J408:J412)</f>
        <v>755</v>
      </c>
      <c r="K413" s="47">
        <f t="shared" ref="K413:O413" si="142">SUM(K408:K412)</f>
        <v>0</v>
      </c>
      <c r="L413" s="47">
        <f t="shared" si="142"/>
        <v>0</v>
      </c>
      <c r="M413" s="47">
        <f t="shared" si="142"/>
        <v>755</v>
      </c>
      <c r="N413" s="47">
        <f t="shared" si="142"/>
        <v>0</v>
      </c>
      <c r="O413" s="47">
        <f t="shared" si="142"/>
        <v>0</v>
      </c>
      <c r="P413" s="422"/>
      <c r="Q413" s="415"/>
      <c r="R413" s="122"/>
      <c r="S413" s="229"/>
      <c r="T413" s="30"/>
      <c r="U413" s="30"/>
      <c r="V413" s="332"/>
      <c r="W413" s="30"/>
      <c r="X413" s="30"/>
      <c r="Y413" s="30"/>
    </row>
    <row r="414" spans="1:25" ht="13.15" customHeight="1">
      <c r="A414" s="1248"/>
      <c r="B414" s="1251"/>
      <c r="C414" s="1254"/>
      <c r="D414" s="1255"/>
      <c r="E414" s="1256"/>
      <c r="F414" s="1263" t="s">
        <v>169</v>
      </c>
      <c r="G414" s="1266" t="s">
        <v>40</v>
      </c>
      <c r="H414" s="1384" t="s">
        <v>206</v>
      </c>
      <c r="I414" s="92" t="s">
        <v>72</v>
      </c>
      <c r="J414" s="132">
        <f>K414+M414</f>
        <v>0</v>
      </c>
      <c r="K414" s="133">
        <v>0</v>
      </c>
      <c r="L414" s="280">
        <v>0</v>
      </c>
      <c r="M414" s="394">
        <v>0</v>
      </c>
      <c r="N414" s="172">
        <v>0</v>
      </c>
      <c r="O414" s="173">
        <v>0</v>
      </c>
      <c r="P414" s="402" t="s">
        <v>75</v>
      </c>
      <c r="Q414" s="357" t="s">
        <v>41</v>
      </c>
      <c r="R414" s="494"/>
      <c r="S414" s="361"/>
      <c r="T414" s="30"/>
      <c r="U414" s="30"/>
      <c r="V414" s="332"/>
      <c r="W414" s="30"/>
      <c r="X414" s="30"/>
      <c r="Y414" s="30"/>
    </row>
    <row r="415" spans="1:25">
      <c r="A415" s="1249"/>
      <c r="B415" s="1252"/>
      <c r="C415" s="1257"/>
      <c r="D415" s="1258"/>
      <c r="E415" s="1259"/>
      <c r="F415" s="1264"/>
      <c r="G415" s="1267"/>
      <c r="H415" s="1385"/>
      <c r="I415" s="69" t="s">
        <v>63</v>
      </c>
      <c r="J415" s="138">
        <f>K415+M415</f>
        <v>0</v>
      </c>
      <c r="K415" s="139">
        <v>0</v>
      </c>
      <c r="L415" s="129">
        <v>0</v>
      </c>
      <c r="M415" s="395">
        <v>0</v>
      </c>
      <c r="N415" s="174">
        <v>0</v>
      </c>
      <c r="O415" s="175">
        <v>0</v>
      </c>
      <c r="P415" s="421"/>
      <c r="Q415" s="358"/>
      <c r="R415" s="30"/>
      <c r="S415" s="362"/>
      <c r="T415" s="30"/>
      <c r="U415" s="30"/>
      <c r="V415" s="332"/>
      <c r="W415" s="30"/>
      <c r="X415" s="30"/>
      <c r="Y415" s="30"/>
    </row>
    <row r="416" spans="1:25">
      <c r="A416" s="1249"/>
      <c r="B416" s="1252"/>
      <c r="C416" s="1257"/>
      <c r="D416" s="1258"/>
      <c r="E416" s="1259"/>
      <c r="F416" s="1264"/>
      <c r="G416" s="1268"/>
      <c r="H416" s="1386"/>
      <c r="I416" s="69" t="s">
        <v>36</v>
      </c>
      <c r="J416" s="138">
        <f t="shared" ref="J416:J418" si="143">K416+M416</f>
        <v>40</v>
      </c>
      <c r="K416" s="139">
        <v>0</v>
      </c>
      <c r="L416" s="129">
        <v>0</v>
      </c>
      <c r="M416" s="395">
        <v>40</v>
      </c>
      <c r="N416" s="174">
        <v>0</v>
      </c>
      <c r="O416" s="175">
        <v>0</v>
      </c>
      <c r="P416" s="421"/>
      <c r="Q416" s="420"/>
      <c r="R416" s="30"/>
      <c r="S416" s="228"/>
      <c r="T416" s="30"/>
      <c r="U416" s="30"/>
      <c r="V416" s="332"/>
      <c r="W416" s="30"/>
      <c r="X416" s="30"/>
      <c r="Y416" s="30"/>
    </row>
    <row r="417" spans="1:25">
      <c r="A417" s="1249"/>
      <c r="B417" s="1252"/>
      <c r="C417" s="1257"/>
      <c r="D417" s="1258"/>
      <c r="E417" s="1259"/>
      <c r="F417" s="1264"/>
      <c r="G417" s="1268"/>
      <c r="H417" s="1332"/>
      <c r="I417" s="69" t="s">
        <v>222</v>
      </c>
      <c r="J417" s="138">
        <f t="shared" si="143"/>
        <v>180</v>
      </c>
      <c r="K417" s="139">
        <v>0</v>
      </c>
      <c r="L417" s="129">
        <v>0</v>
      </c>
      <c r="M417" s="395">
        <v>180</v>
      </c>
      <c r="N417" s="174">
        <v>0</v>
      </c>
      <c r="O417" s="175">
        <v>0</v>
      </c>
      <c r="P417" s="335"/>
      <c r="Q417" s="420"/>
      <c r="R417" s="30"/>
      <c r="S417" s="228"/>
      <c r="T417" s="30"/>
      <c r="U417" s="30"/>
      <c r="V417" s="332"/>
      <c r="W417" s="30"/>
      <c r="X417" s="30"/>
      <c r="Y417" s="30"/>
    </row>
    <row r="418" spans="1:25">
      <c r="A418" s="1249"/>
      <c r="B418" s="1252"/>
      <c r="C418" s="1257"/>
      <c r="D418" s="1258"/>
      <c r="E418" s="1259"/>
      <c r="F418" s="1264"/>
      <c r="G418" s="1268"/>
      <c r="H418" s="1332"/>
      <c r="I418" s="27" t="s">
        <v>52</v>
      </c>
      <c r="J418" s="138">
        <f t="shared" si="143"/>
        <v>0</v>
      </c>
      <c r="K418" s="235">
        <v>0</v>
      </c>
      <c r="L418" s="292">
        <v>0</v>
      </c>
      <c r="M418" s="399">
        <v>0</v>
      </c>
      <c r="N418" s="400">
        <v>0</v>
      </c>
      <c r="O418" s="176">
        <v>0</v>
      </c>
      <c r="P418" s="335"/>
      <c r="Q418" s="420"/>
      <c r="R418" s="30"/>
      <c r="S418" s="228"/>
      <c r="T418" s="30"/>
      <c r="U418" s="30"/>
      <c r="V418" s="332"/>
      <c r="W418" s="30"/>
      <c r="X418" s="30"/>
      <c r="Y418" s="30"/>
    </row>
    <row r="419" spans="1:25" ht="12" customHeight="1" thickBot="1">
      <c r="A419" s="1250"/>
      <c r="B419" s="1253"/>
      <c r="C419" s="1260"/>
      <c r="D419" s="1261"/>
      <c r="E419" s="1262"/>
      <c r="F419" s="1265"/>
      <c r="G419" s="1269"/>
      <c r="H419" s="1333"/>
      <c r="I419" s="13" t="s">
        <v>12</v>
      </c>
      <c r="J419" s="47">
        <f>SUM(J414:J418)</f>
        <v>220</v>
      </c>
      <c r="K419" s="47">
        <f t="shared" ref="K419:O419" si="144">SUM(K414:K418)</f>
        <v>0</v>
      </c>
      <c r="L419" s="47">
        <f t="shared" si="144"/>
        <v>0</v>
      </c>
      <c r="M419" s="47">
        <f t="shared" si="144"/>
        <v>220</v>
      </c>
      <c r="N419" s="47">
        <f t="shared" si="144"/>
        <v>0</v>
      </c>
      <c r="O419" s="47">
        <f t="shared" si="144"/>
        <v>0</v>
      </c>
      <c r="P419" s="422"/>
      <c r="Q419" s="415"/>
      <c r="R419" s="122"/>
      <c r="S419" s="229"/>
      <c r="T419" s="30"/>
      <c r="U419" s="30"/>
      <c r="V419" s="332"/>
      <c r="W419" s="30"/>
      <c r="X419" s="30"/>
      <c r="Y419" s="30"/>
    </row>
    <row r="420" spans="1:25" ht="1.1499999999999999" hidden="1" customHeight="1" thickBot="1">
      <c r="A420" s="1248"/>
      <c r="B420" s="1251"/>
      <c r="C420" s="355"/>
      <c r="D420" s="355"/>
      <c r="E420" s="355"/>
      <c r="F420" s="1263" t="s">
        <v>134</v>
      </c>
      <c r="G420" s="1266" t="s">
        <v>40</v>
      </c>
      <c r="H420" s="1270" t="s">
        <v>95</v>
      </c>
      <c r="I420" s="92" t="s">
        <v>72</v>
      </c>
      <c r="J420" s="132">
        <f>K420+M420</f>
        <v>0</v>
      </c>
      <c r="K420" s="133">
        <v>0</v>
      </c>
      <c r="L420" s="288"/>
      <c r="M420" s="394">
        <v>0</v>
      </c>
      <c r="N420" s="187">
        <v>0</v>
      </c>
      <c r="O420" s="188">
        <v>0</v>
      </c>
      <c r="P420" s="402"/>
      <c r="Q420" s="357"/>
      <c r="R420" s="494"/>
      <c r="S420" s="361"/>
      <c r="T420" s="30"/>
      <c r="U420" s="30"/>
      <c r="V420" s="332"/>
      <c r="W420" s="30"/>
      <c r="X420" s="30"/>
      <c r="Y420" s="30"/>
    </row>
    <row r="421" spans="1:25" ht="13.9" hidden="1" customHeight="1" thickBot="1">
      <c r="A421" s="1249"/>
      <c r="B421" s="1252"/>
      <c r="C421" s="352"/>
      <c r="D421" s="352"/>
      <c r="E421" s="352"/>
      <c r="F421" s="1264"/>
      <c r="G421" s="1267"/>
      <c r="H421" s="1271"/>
      <c r="I421" s="69" t="s">
        <v>52</v>
      </c>
      <c r="J421" s="138">
        <f>K421+M421</f>
        <v>0</v>
      </c>
      <c r="K421" s="139">
        <v>0</v>
      </c>
      <c r="L421" s="291"/>
      <c r="M421" s="395">
        <v>0</v>
      </c>
      <c r="N421" s="189">
        <v>0</v>
      </c>
      <c r="O421" s="190">
        <v>0</v>
      </c>
      <c r="P421" s="421"/>
      <c r="Q421" s="358"/>
      <c r="R421" s="360"/>
      <c r="S421" s="362"/>
      <c r="T421" s="30"/>
      <c r="U421" s="30"/>
      <c r="V421" s="332"/>
      <c r="W421" s="30"/>
      <c r="X421" s="30"/>
      <c r="Y421" s="30"/>
    </row>
    <row r="422" spans="1:25" ht="13.9" hidden="1" customHeight="1" thickBot="1">
      <c r="A422" s="1249"/>
      <c r="B422" s="1252"/>
      <c r="C422" s="352"/>
      <c r="D422" s="352"/>
      <c r="E422" s="352"/>
      <c r="F422" s="1264"/>
      <c r="G422" s="1268"/>
      <c r="H422" s="1272"/>
      <c r="I422" s="69" t="s">
        <v>36</v>
      </c>
      <c r="J422" s="138">
        <f>K422+M422</f>
        <v>0</v>
      </c>
      <c r="K422" s="483"/>
      <c r="L422" s="291"/>
      <c r="M422" s="484"/>
      <c r="N422" s="189"/>
      <c r="O422" s="190"/>
      <c r="P422" s="421"/>
      <c r="Q422" s="420"/>
      <c r="R422" s="227"/>
      <c r="S422" s="228"/>
      <c r="T422" s="30"/>
      <c r="U422" s="30"/>
      <c r="V422" s="332"/>
      <c r="W422" s="30"/>
      <c r="X422" s="30"/>
      <c r="Y422" s="30"/>
    </row>
    <row r="423" spans="1:25" ht="13.9" hidden="1" customHeight="1" thickBot="1">
      <c r="A423" s="1250"/>
      <c r="B423" s="1253"/>
      <c r="C423" s="356"/>
      <c r="D423" s="356"/>
      <c r="E423" s="356"/>
      <c r="F423" s="1265"/>
      <c r="G423" s="1269"/>
      <c r="H423" s="1269"/>
      <c r="I423" s="13" t="s">
        <v>12</v>
      </c>
      <c r="J423" s="47">
        <f t="shared" ref="J423:O423" si="145">SUM(J420:J422)</f>
        <v>0</v>
      </c>
      <c r="K423" s="48">
        <f t="shared" si="145"/>
        <v>0</v>
      </c>
      <c r="L423" s="49">
        <f t="shared" si="145"/>
        <v>0</v>
      </c>
      <c r="M423" s="50">
        <f t="shared" si="145"/>
        <v>0</v>
      </c>
      <c r="N423" s="51">
        <f t="shared" si="145"/>
        <v>0</v>
      </c>
      <c r="O423" s="52">
        <f t="shared" si="145"/>
        <v>0</v>
      </c>
      <c r="P423" s="422"/>
      <c r="Q423" s="415"/>
      <c r="R423" s="122"/>
      <c r="S423" s="229"/>
      <c r="T423" s="30"/>
      <c r="U423" s="30"/>
      <c r="V423" s="332"/>
      <c r="W423" s="30"/>
      <c r="X423" s="30"/>
      <c r="Y423" s="30"/>
    </row>
    <row r="424" spans="1:25" ht="1.9" hidden="1" customHeight="1" thickBot="1">
      <c r="A424" s="1248"/>
      <c r="B424" s="1251"/>
      <c r="C424" s="355"/>
      <c r="D424" s="355"/>
      <c r="E424" s="355"/>
      <c r="F424" s="1263" t="s">
        <v>135</v>
      </c>
      <c r="G424" s="1266" t="s">
        <v>40</v>
      </c>
      <c r="H424" s="1270" t="s">
        <v>51</v>
      </c>
      <c r="I424" s="92" t="s">
        <v>72</v>
      </c>
      <c r="J424" s="132">
        <f>K424+M424</f>
        <v>0</v>
      </c>
      <c r="K424" s="133">
        <v>0</v>
      </c>
      <c r="L424" s="288"/>
      <c r="M424" s="394">
        <v>0</v>
      </c>
      <c r="N424" s="187">
        <v>0</v>
      </c>
      <c r="O424" s="188">
        <v>0</v>
      </c>
      <c r="P424" s="402"/>
      <c r="Q424" s="357"/>
      <c r="R424" s="359"/>
      <c r="S424" s="361"/>
      <c r="T424" s="30"/>
      <c r="U424" s="30"/>
      <c r="V424" s="332"/>
      <c r="W424" s="30"/>
      <c r="X424" s="30"/>
      <c r="Y424" s="30"/>
    </row>
    <row r="425" spans="1:25" ht="13.9" hidden="1" customHeight="1" thickBot="1">
      <c r="A425" s="1249"/>
      <c r="B425" s="1252"/>
      <c r="C425" s="352"/>
      <c r="D425" s="352"/>
      <c r="E425" s="352"/>
      <c r="F425" s="1264"/>
      <c r="G425" s="1267"/>
      <c r="H425" s="1271"/>
      <c r="I425" s="69" t="s">
        <v>52</v>
      </c>
      <c r="J425" s="138">
        <f>K425+M425</f>
        <v>0</v>
      </c>
      <c r="K425" s="139">
        <v>0</v>
      </c>
      <c r="L425" s="291"/>
      <c r="M425" s="395">
        <v>0</v>
      </c>
      <c r="N425" s="189">
        <v>0</v>
      </c>
      <c r="O425" s="190">
        <v>0</v>
      </c>
      <c r="P425" s="421"/>
      <c r="Q425" s="358"/>
      <c r="R425" s="360"/>
      <c r="S425" s="362"/>
      <c r="T425" s="30"/>
      <c r="U425" s="30"/>
      <c r="V425" s="332"/>
      <c r="W425" s="30"/>
      <c r="X425" s="30"/>
      <c r="Y425" s="30"/>
    </row>
    <row r="426" spans="1:25" ht="13.9" hidden="1" customHeight="1" thickBot="1">
      <c r="A426" s="1249"/>
      <c r="B426" s="1252"/>
      <c r="C426" s="352"/>
      <c r="D426" s="352"/>
      <c r="E426" s="352"/>
      <c r="F426" s="1264"/>
      <c r="G426" s="1268"/>
      <c r="H426" s="1272"/>
      <c r="I426" s="69" t="s">
        <v>36</v>
      </c>
      <c r="J426" s="138">
        <f>K426+M426</f>
        <v>0</v>
      </c>
      <c r="K426" s="483"/>
      <c r="L426" s="291"/>
      <c r="M426" s="484"/>
      <c r="N426" s="189"/>
      <c r="O426" s="190"/>
      <c r="P426" s="421"/>
      <c r="Q426" s="420"/>
      <c r="R426" s="227"/>
      <c r="S426" s="228"/>
      <c r="T426" s="30"/>
      <c r="U426" s="30"/>
      <c r="V426" s="332"/>
      <c r="W426" s="30"/>
      <c r="X426" s="30"/>
      <c r="Y426" s="30"/>
    </row>
    <row r="427" spans="1:25" ht="13.9" hidden="1" customHeight="1" thickBot="1">
      <c r="A427" s="1249"/>
      <c r="B427" s="1252"/>
      <c r="C427" s="352"/>
      <c r="D427" s="352"/>
      <c r="E427" s="352"/>
      <c r="F427" s="1264"/>
      <c r="G427" s="1268"/>
      <c r="H427" s="1268"/>
      <c r="I427" s="27"/>
      <c r="J427" s="456"/>
      <c r="K427" s="457"/>
      <c r="L427" s="458"/>
      <c r="M427" s="459"/>
      <c r="N427" s="493"/>
      <c r="O427" s="191"/>
      <c r="P427" s="421"/>
      <c r="Q427" s="420"/>
      <c r="R427" s="227"/>
      <c r="S427" s="228"/>
      <c r="T427" s="30"/>
      <c r="U427" s="30"/>
      <c r="V427" s="332"/>
      <c r="W427" s="30"/>
      <c r="X427" s="30"/>
      <c r="Y427" s="30"/>
    </row>
    <row r="428" spans="1:25" ht="13.9" hidden="1" customHeight="1" thickBot="1">
      <c r="A428" s="1250"/>
      <c r="B428" s="1253"/>
      <c r="C428" s="356"/>
      <c r="D428" s="356"/>
      <c r="E428" s="356"/>
      <c r="F428" s="1265"/>
      <c r="G428" s="1269"/>
      <c r="H428" s="1269"/>
      <c r="I428" s="13" t="s">
        <v>12</v>
      </c>
      <c r="J428" s="47">
        <f>SUM(J424:J426)</f>
        <v>0</v>
      </c>
      <c r="K428" s="47">
        <f t="shared" ref="K428:O428" si="146">SUM(K424:K426)</f>
        <v>0</v>
      </c>
      <c r="L428" s="47">
        <f t="shared" si="146"/>
        <v>0</v>
      </c>
      <c r="M428" s="47">
        <f t="shared" si="146"/>
        <v>0</v>
      </c>
      <c r="N428" s="194">
        <f t="shared" si="146"/>
        <v>0</v>
      </c>
      <c r="O428" s="194">
        <f t="shared" si="146"/>
        <v>0</v>
      </c>
      <c r="P428" s="422"/>
      <c r="Q428" s="415"/>
      <c r="R428" s="122"/>
      <c r="S428" s="229"/>
      <c r="T428" s="30"/>
      <c r="U428" s="30"/>
      <c r="V428" s="332"/>
      <c r="W428" s="30"/>
      <c r="X428" s="30"/>
      <c r="Y428" s="30"/>
    </row>
    <row r="429" spans="1:25" ht="1.9" hidden="1" customHeight="1" thickBot="1">
      <c r="A429" s="1248"/>
      <c r="B429" s="1251"/>
      <c r="C429" s="355"/>
      <c r="D429" s="355"/>
      <c r="E429" s="355"/>
      <c r="F429" s="1263" t="s">
        <v>136</v>
      </c>
      <c r="G429" s="1266" t="s">
        <v>40</v>
      </c>
      <c r="H429" s="1270" t="s">
        <v>51</v>
      </c>
      <c r="I429" s="92" t="s">
        <v>72</v>
      </c>
      <c r="J429" s="132">
        <f>K429+M429</f>
        <v>0</v>
      </c>
      <c r="K429" s="133">
        <v>0</v>
      </c>
      <c r="L429" s="288"/>
      <c r="M429" s="394">
        <v>0</v>
      </c>
      <c r="N429" s="187">
        <v>0</v>
      </c>
      <c r="O429" s="188">
        <v>0</v>
      </c>
      <c r="P429" s="402"/>
      <c r="Q429" s="357"/>
      <c r="R429" s="359"/>
      <c r="S429" s="361"/>
      <c r="T429" s="30"/>
      <c r="U429" s="30"/>
      <c r="V429" s="332"/>
      <c r="W429" s="30"/>
      <c r="X429" s="30"/>
      <c r="Y429" s="30"/>
    </row>
    <row r="430" spans="1:25" ht="13.9" hidden="1" customHeight="1" thickBot="1">
      <c r="A430" s="1249"/>
      <c r="B430" s="1252"/>
      <c r="C430" s="352"/>
      <c r="D430" s="352"/>
      <c r="E430" s="352"/>
      <c r="F430" s="1264"/>
      <c r="G430" s="1267"/>
      <c r="H430" s="1271"/>
      <c r="I430" s="69" t="s">
        <v>52</v>
      </c>
      <c r="J430" s="138">
        <f>K430+M430</f>
        <v>0</v>
      </c>
      <c r="K430" s="139">
        <v>0</v>
      </c>
      <c r="L430" s="291"/>
      <c r="M430" s="395">
        <v>0</v>
      </c>
      <c r="N430" s="189">
        <v>0</v>
      </c>
      <c r="O430" s="190">
        <v>0</v>
      </c>
      <c r="P430" s="421"/>
      <c r="Q430" s="358"/>
      <c r="R430" s="360"/>
      <c r="S430" s="362"/>
      <c r="T430" s="30"/>
      <c r="U430" s="30"/>
      <c r="V430" s="332"/>
      <c r="W430" s="30"/>
      <c r="X430" s="30"/>
      <c r="Y430" s="30"/>
    </row>
    <row r="431" spans="1:25" ht="13.9" hidden="1" customHeight="1" thickBot="1">
      <c r="A431" s="1249"/>
      <c r="B431" s="1252"/>
      <c r="C431" s="352"/>
      <c r="D431" s="352"/>
      <c r="E431" s="352"/>
      <c r="F431" s="1264"/>
      <c r="G431" s="1268"/>
      <c r="H431" s="1272"/>
      <c r="I431" s="69"/>
      <c r="J431" s="138">
        <f>K431+M431</f>
        <v>0</v>
      </c>
      <c r="K431" s="483"/>
      <c r="L431" s="291"/>
      <c r="M431" s="484"/>
      <c r="N431" s="189"/>
      <c r="O431" s="190"/>
      <c r="P431" s="421"/>
      <c r="Q431" s="420"/>
      <c r="R431" s="227"/>
      <c r="S431" s="228"/>
      <c r="T431" s="30"/>
      <c r="U431" s="30"/>
      <c r="V431" s="332"/>
      <c r="W431" s="30"/>
      <c r="X431" s="30"/>
      <c r="Y431" s="30"/>
    </row>
    <row r="432" spans="1:25" ht="13.9" hidden="1" customHeight="1" thickBot="1">
      <c r="A432" s="1249"/>
      <c r="B432" s="1252"/>
      <c r="C432" s="352"/>
      <c r="D432" s="352"/>
      <c r="E432" s="352"/>
      <c r="F432" s="1264"/>
      <c r="G432" s="1268"/>
      <c r="H432" s="1268"/>
      <c r="I432" s="27"/>
      <c r="J432" s="456"/>
      <c r="K432" s="457"/>
      <c r="L432" s="458"/>
      <c r="M432" s="459"/>
      <c r="N432" s="493"/>
      <c r="O432" s="191"/>
      <c r="P432" s="421"/>
      <c r="Q432" s="420"/>
      <c r="R432" s="227"/>
      <c r="S432" s="228"/>
      <c r="T432" s="30"/>
      <c r="U432" s="30"/>
      <c r="V432" s="332"/>
      <c r="W432" s="30"/>
      <c r="X432" s="30"/>
      <c r="Y432" s="30"/>
    </row>
    <row r="433" spans="1:25" ht="13.9" hidden="1" customHeight="1" thickBot="1">
      <c r="A433" s="1250"/>
      <c r="B433" s="1253"/>
      <c r="C433" s="356"/>
      <c r="D433" s="356"/>
      <c r="E433" s="356"/>
      <c r="F433" s="1265"/>
      <c r="G433" s="1269"/>
      <c r="H433" s="1269"/>
      <c r="I433" s="13" t="s">
        <v>12</v>
      </c>
      <c r="J433" s="47">
        <f t="shared" ref="J433:O433" si="147">SUM(J429:J431)</f>
        <v>0</v>
      </c>
      <c r="K433" s="48">
        <f t="shared" si="147"/>
        <v>0</v>
      </c>
      <c r="L433" s="49">
        <f t="shared" si="147"/>
        <v>0</v>
      </c>
      <c r="M433" s="50">
        <f t="shared" si="147"/>
        <v>0</v>
      </c>
      <c r="N433" s="192">
        <f t="shared" si="147"/>
        <v>0</v>
      </c>
      <c r="O433" s="193">
        <f t="shared" si="147"/>
        <v>0</v>
      </c>
      <c r="P433" s="422"/>
      <c r="Q433" s="415"/>
      <c r="R433" s="122"/>
      <c r="S433" s="229"/>
      <c r="T433" s="30"/>
      <c r="U433" s="30"/>
      <c r="V433" s="332"/>
      <c r="W433" s="30"/>
      <c r="X433" s="30"/>
      <c r="Y433" s="30"/>
    </row>
    <row r="434" spans="1:25" ht="1.9" hidden="1" customHeight="1" thickBot="1">
      <c r="A434" s="1248"/>
      <c r="B434" s="1251"/>
      <c r="C434" s="355"/>
      <c r="D434" s="355"/>
      <c r="E434" s="355"/>
      <c r="F434" s="1263" t="s">
        <v>137</v>
      </c>
      <c r="G434" s="1266" t="s">
        <v>40</v>
      </c>
      <c r="H434" s="1270" t="s">
        <v>51</v>
      </c>
      <c r="I434" s="92" t="s">
        <v>72</v>
      </c>
      <c r="J434" s="132">
        <f>K434+M434</f>
        <v>0</v>
      </c>
      <c r="K434" s="133">
        <v>0</v>
      </c>
      <c r="L434" s="288"/>
      <c r="M434" s="394">
        <v>0</v>
      </c>
      <c r="N434" s="187">
        <v>0</v>
      </c>
      <c r="O434" s="188">
        <v>0</v>
      </c>
      <c r="P434" s="402"/>
      <c r="Q434" s="357"/>
      <c r="R434" s="230"/>
      <c r="S434" s="361"/>
      <c r="T434" s="30"/>
      <c r="U434" s="30"/>
      <c r="V434" s="332"/>
      <c r="W434" s="30"/>
      <c r="X434" s="30"/>
      <c r="Y434" s="30"/>
    </row>
    <row r="435" spans="1:25" ht="13.9" hidden="1" customHeight="1" thickBot="1">
      <c r="A435" s="1249"/>
      <c r="B435" s="1252"/>
      <c r="C435" s="352"/>
      <c r="D435" s="352"/>
      <c r="E435" s="352"/>
      <c r="F435" s="1264"/>
      <c r="G435" s="1267"/>
      <c r="H435" s="1271"/>
      <c r="I435" s="69" t="s">
        <v>52</v>
      </c>
      <c r="J435" s="138">
        <f>K435+M435</f>
        <v>0</v>
      </c>
      <c r="K435" s="139">
        <v>0</v>
      </c>
      <c r="L435" s="291"/>
      <c r="M435" s="395">
        <v>0</v>
      </c>
      <c r="N435" s="189">
        <v>0</v>
      </c>
      <c r="O435" s="190">
        <v>0</v>
      </c>
      <c r="P435" s="421"/>
      <c r="Q435" s="358"/>
      <c r="R435" s="360"/>
      <c r="S435" s="362"/>
      <c r="T435" s="30"/>
      <c r="U435" s="30"/>
      <c r="V435" s="332"/>
      <c r="W435" s="30"/>
      <c r="X435" s="30"/>
      <c r="Y435" s="30"/>
    </row>
    <row r="436" spans="1:25" ht="13.9" hidden="1" customHeight="1" thickBot="1">
      <c r="A436" s="1249"/>
      <c r="B436" s="1252"/>
      <c r="C436" s="352"/>
      <c r="D436" s="352"/>
      <c r="E436" s="352"/>
      <c r="F436" s="1264"/>
      <c r="G436" s="1268"/>
      <c r="H436" s="1272"/>
      <c r="I436" s="69"/>
      <c r="J436" s="138"/>
      <c r="K436" s="483"/>
      <c r="L436" s="291"/>
      <c r="M436" s="484"/>
      <c r="N436" s="189"/>
      <c r="O436" s="190"/>
      <c r="P436" s="421"/>
      <c r="Q436" s="420"/>
      <c r="R436" s="227"/>
      <c r="S436" s="228"/>
      <c r="T436" s="30"/>
      <c r="U436" s="30"/>
      <c r="V436" s="332"/>
      <c r="W436" s="30"/>
      <c r="X436" s="30"/>
      <c r="Y436" s="30"/>
    </row>
    <row r="437" spans="1:25" ht="13.9" hidden="1" customHeight="1" thickBot="1">
      <c r="A437" s="1249"/>
      <c r="B437" s="1252"/>
      <c r="C437" s="352"/>
      <c r="D437" s="352"/>
      <c r="E437" s="352"/>
      <c r="F437" s="1264"/>
      <c r="G437" s="1268"/>
      <c r="H437" s="1268"/>
      <c r="I437" s="27"/>
      <c r="J437" s="456"/>
      <c r="K437" s="457"/>
      <c r="L437" s="458"/>
      <c r="M437" s="459"/>
      <c r="N437" s="493"/>
      <c r="O437" s="191"/>
      <c r="P437" s="421"/>
      <c r="Q437" s="420"/>
      <c r="R437" s="227"/>
      <c r="S437" s="228"/>
      <c r="T437" s="30"/>
      <c r="U437" s="30"/>
      <c r="V437" s="332"/>
      <c r="W437" s="30"/>
      <c r="X437" s="30"/>
      <c r="Y437" s="30"/>
    </row>
    <row r="438" spans="1:25" ht="13.9" hidden="1" customHeight="1" thickBot="1">
      <c r="A438" s="1250"/>
      <c r="B438" s="1253"/>
      <c r="C438" s="356"/>
      <c r="D438" s="356"/>
      <c r="E438" s="356"/>
      <c r="F438" s="1265"/>
      <c r="G438" s="1269"/>
      <c r="H438" s="1269"/>
      <c r="I438" s="13" t="s">
        <v>12</v>
      </c>
      <c r="J438" s="47">
        <f t="shared" ref="J438:O438" si="148">SUM(J434:J436)</f>
        <v>0</v>
      </c>
      <c r="K438" s="48">
        <f t="shared" si="148"/>
        <v>0</v>
      </c>
      <c r="L438" s="49">
        <f t="shared" si="148"/>
        <v>0</v>
      </c>
      <c r="M438" s="50">
        <f t="shared" si="148"/>
        <v>0</v>
      </c>
      <c r="N438" s="192">
        <f t="shared" si="148"/>
        <v>0</v>
      </c>
      <c r="O438" s="193">
        <f t="shared" si="148"/>
        <v>0</v>
      </c>
      <c r="P438" s="422"/>
      <c r="Q438" s="415"/>
      <c r="R438" s="122"/>
      <c r="S438" s="229"/>
      <c r="T438" s="30"/>
      <c r="U438" s="30"/>
      <c r="V438" s="332"/>
      <c r="W438" s="30"/>
      <c r="X438" s="30"/>
      <c r="Y438" s="30"/>
    </row>
    <row r="439" spans="1:25" ht="0.6" hidden="1" customHeight="1" thickBot="1">
      <c r="A439" s="1248"/>
      <c r="B439" s="1251"/>
      <c r="C439" s="355"/>
      <c r="D439" s="355"/>
      <c r="E439" s="355"/>
      <c r="F439" s="1263" t="s">
        <v>159</v>
      </c>
      <c r="G439" s="1266" t="s">
        <v>40</v>
      </c>
      <c r="H439" s="1270" t="s">
        <v>51</v>
      </c>
      <c r="I439" s="92" t="s">
        <v>72</v>
      </c>
      <c r="J439" s="132">
        <f>K439+M439</f>
        <v>0</v>
      </c>
      <c r="K439" s="133">
        <v>0</v>
      </c>
      <c r="L439" s="288"/>
      <c r="M439" s="394">
        <v>0</v>
      </c>
      <c r="N439" s="187">
        <v>0</v>
      </c>
      <c r="O439" s="188">
        <v>0</v>
      </c>
      <c r="P439" s="402"/>
      <c r="Q439" s="357"/>
      <c r="R439" s="359"/>
      <c r="S439" s="361"/>
      <c r="T439" s="30"/>
      <c r="U439" s="30"/>
      <c r="V439" s="332"/>
      <c r="W439" s="30"/>
      <c r="X439" s="30"/>
      <c r="Y439" s="30"/>
    </row>
    <row r="440" spans="1:25" ht="13.9" hidden="1" customHeight="1" thickBot="1">
      <c r="A440" s="1249"/>
      <c r="B440" s="1252"/>
      <c r="C440" s="352"/>
      <c r="D440" s="352"/>
      <c r="E440" s="352"/>
      <c r="F440" s="1264"/>
      <c r="G440" s="1267"/>
      <c r="H440" s="1271"/>
      <c r="I440" s="69" t="s">
        <v>52</v>
      </c>
      <c r="J440" s="138">
        <f>K440+M440</f>
        <v>0</v>
      </c>
      <c r="K440" s="139">
        <v>0</v>
      </c>
      <c r="L440" s="291"/>
      <c r="M440" s="395">
        <v>0</v>
      </c>
      <c r="N440" s="189">
        <v>0</v>
      </c>
      <c r="O440" s="190">
        <v>0</v>
      </c>
      <c r="P440" s="421"/>
      <c r="Q440" s="358"/>
      <c r="R440" s="360"/>
      <c r="S440" s="362"/>
      <c r="T440" s="30"/>
      <c r="U440" s="30"/>
      <c r="V440" s="332"/>
      <c r="W440" s="30"/>
      <c r="X440" s="30"/>
      <c r="Y440" s="30"/>
    </row>
    <row r="441" spans="1:25" ht="13.9" hidden="1" customHeight="1" thickBot="1">
      <c r="A441" s="1249"/>
      <c r="B441" s="1252"/>
      <c r="C441" s="352"/>
      <c r="D441" s="352"/>
      <c r="E441" s="352"/>
      <c r="F441" s="1264"/>
      <c r="G441" s="1268"/>
      <c r="H441" s="1272"/>
      <c r="I441" s="69"/>
      <c r="J441" s="138"/>
      <c r="K441" s="483"/>
      <c r="L441" s="291"/>
      <c r="M441" s="484"/>
      <c r="N441" s="189"/>
      <c r="O441" s="190"/>
      <c r="P441" s="421"/>
      <c r="Q441" s="420"/>
      <c r="R441" s="227"/>
      <c r="S441" s="228"/>
      <c r="T441" s="30"/>
      <c r="U441" s="30"/>
      <c r="V441" s="332"/>
      <c r="W441" s="30"/>
      <c r="X441" s="30"/>
      <c r="Y441" s="30"/>
    </row>
    <row r="442" spans="1:25" ht="13.9" hidden="1" customHeight="1" thickBot="1">
      <c r="A442" s="1249"/>
      <c r="B442" s="1252"/>
      <c r="C442" s="352"/>
      <c r="D442" s="352"/>
      <c r="E442" s="352"/>
      <c r="F442" s="1264"/>
      <c r="G442" s="1268"/>
      <c r="H442" s="1268"/>
      <c r="I442" s="27"/>
      <c r="J442" s="456"/>
      <c r="K442" s="457"/>
      <c r="L442" s="458"/>
      <c r="M442" s="459"/>
      <c r="N442" s="493"/>
      <c r="O442" s="191"/>
      <c r="P442" s="421"/>
      <c r="Q442" s="420"/>
      <c r="R442" s="227"/>
      <c r="S442" s="228"/>
      <c r="T442" s="30"/>
      <c r="U442" s="30"/>
      <c r="V442" s="332"/>
      <c r="W442" s="30"/>
      <c r="X442" s="30"/>
      <c r="Y442" s="30"/>
    </row>
    <row r="443" spans="1:25" ht="13.9" hidden="1" customHeight="1" thickBot="1">
      <c r="A443" s="1250"/>
      <c r="B443" s="1253"/>
      <c r="C443" s="356"/>
      <c r="D443" s="356"/>
      <c r="E443" s="356"/>
      <c r="F443" s="1265"/>
      <c r="G443" s="1269"/>
      <c r="H443" s="1269"/>
      <c r="I443" s="13" t="s">
        <v>12</v>
      </c>
      <c r="J443" s="47">
        <f t="shared" ref="J443:O443" si="149">SUM(J439:J441)</f>
        <v>0</v>
      </c>
      <c r="K443" s="48">
        <f t="shared" si="149"/>
        <v>0</v>
      </c>
      <c r="L443" s="49">
        <f t="shared" si="149"/>
        <v>0</v>
      </c>
      <c r="M443" s="50">
        <f t="shared" si="149"/>
        <v>0</v>
      </c>
      <c r="N443" s="192">
        <f t="shared" si="149"/>
        <v>0</v>
      </c>
      <c r="O443" s="193">
        <f t="shared" si="149"/>
        <v>0</v>
      </c>
      <c r="P443" s="422"/>
      <c r="Q443" s="415"/>
      <c r="R443" s="122"/>
      <c r="S443" s="229"/>
      <c r="T443" s="30"/>
      <c r="U443" s="30"/>
      <c r="V443" s="332"/>
      <c r="W443" s="30"/>
      <c r="X443" s="30"/>
      <c r="Y443" s="30"/>
    </row>
    <row r="444" spans="1:25" ht="0.6" hidden="1" customHeight="1" thickBot="1">
      <c r="A444" s="1248"/>
      <c r="B444" s="1251"/>
      <c r="C444" s="355"/>
      <c r="D444" s="355"/>
      <c r="E444" s="355"/>
      <c r="F444" s="1263" t="s">
        <v>138</v>
      </c>
      <c r="G444" s="1266" t="s">
        <v>40</v>
      </c>
      <c r="H444" s="1270" t="s">
        <v>51</v>
      </c>
      <c r="I444" s="92" t="s">
        <v>72</v>
      </c>
      <c r="J444" s="132">
        <f>K444+M444</f>
        <v>0</v>
      </c>
      <c r="K444" s="133">
        <v>0</v>
      </c>
      <c r="L444" s="288"/>
      <c r="M444" s="394">
        <v>0</v>
      </c>
      <c r="N444" s="187">
        <v>0</v>
      </c>
      <c r="O444" s="188">
        <v>0</v>
      </c>
      <c r="P444" s="402"/>
      <c r="Q444" s="357"/>
      <c r="R444" s="359"/>
      <c r="S444" s="361"/>
      <c r="T444" s="30"/>
      <c r="U444" s="30"/>
      <c r="V444" s="332"/>
      <c r="W444" s="30"/>
      <c r="X444" s="30"/>
      <c r="Y444" s="30"/>
    </row>
    <row r="445" spans="1:25" ht="13.9" hidden="1" customHeight="1" thickBot="1">
      <c r="A445" s="1249"/>
      <c r="B445" s="1252"/>
      <c r="C445" s="352"/>
      <c r="D445" s="352"/>
      <c r="E445" s="352"/>
      <c r="F445" s="1264"/>
      <c r="G445" s="1267"/>
      <c r="H445" s="1271"/>
      <c r="I445" s="69" t="s">
        <v>52</v>
      </c>
      <c r="J445" s="138">
        <f>K445+M445</f>
        <v>0</v>
      </c>
      <c r="K445" s="139">
        <v>0</v>
      </c>
      <c r="L445" s="291"/>
      <c r="M445" s="395">
        <v>0</v>
      </c>
      <c r="N445" s="189">
        <v>0</v>
      </c>
      <c r="O445" s="190">
        <v>0</v>
      </c>
      <c r="P445" s="421"/>
      <c r="Q445" s="358"/>
      <c r="R445" s="360"/>
      <c r="S445" s="362"/>
      <c r="T445" s="30"/>
      <c r="U445" s="30"/>
      <c r="V445" s="332"/>
      <c r="W445" s="30"/>
      <c r="X445" s="30"/>
      <c r="Y445" s="30"/>
    </row>
    <row r="446" spans="1:25" ht="13.9" hidden="1" customHeight="1" thickBot="1">
      <c r="A446" s="1249"/>
      <c r="B446" s="1252"/>
      <c r="C446" s="352"/>
      <c r="D446" s="352"/>
      <c r="E446" s="352"/>
      <c r="F446" s="1264"/>
      <c r="G446" s="1268"/>
      <c r="H446" s="1272"/>
      <c r="I446" s="69"/>
      <c r="J446" s="138"/>
      <c r="K446" s="483"/>
      <c r="L446" s="291"/>
      <c r="M446" s="484"/>
      <c r="N446" s="189"/>
      <c r="O446" s="190"/>
      <c r="P446" s="421"/>
      <c r="Q446" s="420"/>
      <c r="R446" s="227"/>
      <c r="S446" s="228"/>
      <c r="T446" s="30"/>
      <c r="U446" s="30"/>
      <c r="V446" s="332"/>
      <c r="W446" s="30"/>
      <c r="X446" s="30"/>
      <c r="Y446" s="30"/>
    </row>
    <row r="447" spans="1:25" ht="13.9" hidden="1" customHeight="1" thickBot="1">
      <c r="A447" s="1249"/>
      <c r="B447" s="1252"/>
      <c r="C447" s="352"/>
      <c r="D447" s="352"/>
      <c r="E447" s="352"/>
      <c r="F447" s="1264"/>
      <c r="G447" s="1268"/>
      <c r="H447" s="1268"/>
      <c r="I447" s="27"/>
      <c r="J447" s="456"/>
      <c r="K447" s="457"/>
      <c r="L447" s="458"/>
      <c r="M447" s="459"/>
      <c r="N447" s="493"/>
      <c r="O447" s="191"/>
      <c r="P447" s="421"/>
      <c r="Q447" s="420"/>
      <c r="R447" s="227"/>
      <c r="S447" s="228"/>
      <c r="T447" s="30"/>
      <c r="U447" s="30"/>
      <c r="V447" s="332"/>
      <c r="W447" s="30"/>
      <c r="X447" s="30"/>
      <c r="Y447" s="30"/>
    </row>
    <row r="448" spans="1:25" ht="13.9" hidden="1" customHeight="1" thickBot="1">
      <c r="A448" s="1250"/>
      <c r="B448" s="1253"/>
      <c r="C448" s="356"/>
      <c r="D448" s="356"/>
      <c r="E448" s="356"/>
      <c r="F448" s="1265"/>
      <c r="G448" s="1269"/>
      <c r="H448" s="1269"/>
      <c r="I448" s="13" t="s">
        <v>12</v>
      </c>
      <c r="J448" s="47">
        <f t="shared" ref="J448:O448" si="150">SUM(J444:J446)</f>
        <v>0</v>
      </c>
      <c r="K448" s="48">
        <f t="shared" si="150"/>
        <v>0</v>
      </c>
      <c r="L448" s="49">
        <f t="shared" si="150"/>
        <v>0</v>
      </c>
      <c r="M448" s="50">
        <f t="shared" si="150"/>
        <v>0</v>
      </c>
      <c r="N448" s="192">
        <f t="shared" si="150"/>
        <v>0</v>
      </c>
      <c r="O448" s="193">
        <f t="shared" si="150"/>
        <v>0</v>
      </c>
      <c r="P448" s="422"/>
      <c r="Q448" s="415"/>
      <c r="R448" s="122"/>
      <c r="S448" s="229"/>
      <c r="T448" s="30"/>
      <c r="U448" s="30"/>
      <c r="V448" s="332"/>
      <c r="W448" s="30"/>
      <c r="X448" s="30"/>
      <c r="Y448" s="30"/>
    </row>
    <row r="449" spans="1:25" ht="1.1499999999999999" hidden="1" customHeight="1" thickBot="1">
      <c r="A449" s="1248"/>
      <c r="B449" s="1251"/>
      <c r="C449" s="355"/>
      <c r="D449" s="355"/>
      <c r="E449" s="355"/>
      <c r="F449" s="1263" t="s">
        <v>139</v>
      </c>
      <c r="G449" s="1266" t="s">
        <v>40</v>
      </c>
      <c r="H449" s="1270" t="s">
        <v>51</v>
      </c>
      <c r="I449" s="92" t="s">
        <v>72</v>
      </c>
      <c r="J449" s="132">
        <f>K449+M449</f>
        <v>0</v>
      </c>
      <c r="K449" s="133">
        <v>0</v>
      </c>
      <c r="L449" s="288"/>
      <c r="M449" s="394">
        <v>0</v>
      </c>
      <c r="N449" s="187">
        <v>0</v>
      </c>
      <c r="O449" s="188">
        <v>0</v>
      </c>
      <c r="P449" s="402"/>
      <c r="Q449" s="357"/>
      <c r="R449" s="359"/>
      <c r="S449" s="361"/>
      <c r="T449" s="30"/>
      <c r="U449" s="30"/>
      <c r="V449" s="332"/>
      <c r="W449" s="30"/>
      <c r="X449" s="30"/>
      <c r="Y449" s="30"/>
    </row>
    <row r="450" spans="1:25" ht="13.9" hidden="1" customHeight="1" thickBot="1">
      <c r="A450" s="1249"/>
      <c r="B450" s="1252"/>
      <c r="C450" s="352"/>
      <c r="D450" s="352"/>
      <c r="E450" s="352"/>
      <c r="F450" s="1264"/>
      <c r="G450" s="1267"/>
      <c r="H450" s="1271"/>
      <c r="I450" s="69" t="s">
        <v>52</v>
      </c>
      <c r="J450" s="138">
        <f>K450+M450</f>
        <v>0</v>
      </c>
      <c r="K450" s="139">
        <v>0</v>
      </c>
      <c r="L450" s="291"/>
      <c r="M450" s="395">
        <v>0</v>
      </c>
      <c r="N450" s="189">
        <v>0</v>
      </c>
      <c r="O450" s="190">
        <v>0</v>
      </c>
      <c r="P450" s="421"/>
      <c r="Q450" s="358"/>
      <c r="R450" s="360"/>
      <c r="S450" s="362"/>
      <c r="T450" s="30"/>
      <c r="U450" s="30"/>
      <c r="V450" s="332"/>
      <c r="W450" s="30"/>
      <c r="X450" s="30"/>
      <c r="Y450" s="30"/>
    </row>
    <row r="451" spans="1:25" ht="13.9" hidden="1" customHeight="1" thickBot="1">
      <c r="A451" s="1249"/>
      <c r="B451" s="1252"/>
      <c r="C451" s="352"/>
      <c r="D451" s="352"/>
      <c r="E451" s="352"/>
      <c r="F451" s="1264"/>
      <c r="G451" s="1268"/>
      <c r="H451" s="1272"/>
      <c r="I451" s="69"/>
      <c r="J451" s="138"/>
      <c r="K451" s="483"/>
      <c r="L451" s="291"/>
      <c r="M451" s="484"/>
      <c r="N451" s="189"/>
      <c r="O451" s="190"/>
      <c r="P451" s="421"/>
      <c r="Q451" s="420"/>
      <c r="R451" s="227"/>
      <c r="S451" s="228"/>
      <c r="T451" s="30"/>
      <c r="U451" s="30"/>
      <c r="V451" s="332"/>
      <c r="W451" s="30"/>
      <c r="X451" s="30"/>
      <c r="Y451" s="30"/>
    </row>
    <row r="452" spans="1:25" ht="13.9" hidden="1" customHeight="1" thickBot="1">
      <c r="A452" s="1249"/>
      <c r="B452" s="1252"/>
      <c r="C452" s="352"/>
      <c r="D452" s="352"/>
      <c r="E452" s="352"/>
      <c r="F452" s="1264"/>
      <c r="G452" s="1268"/>
      <c r="H452" s="1268"/>
      <c r="I452" s="27"/>
      <c r="J452" s="456"/>
      <c r="K452" s="457"/>
      <c r="L452" s="458"/>
      <c r="M452" s="459"/>
      <c r="N452" s="493"/>
      <c r="O452" s="191"/>
      <c r="P452" s="421"/>
      <c r="Q452" s="420"/>
      <c r="R452" s="227"/>
      <c r="S452" s="228"/>
      <c r="T452" s="30"/>
      <c r="U452" s="30"/>
      <c r="V452" s="332"/>
      <c r="W452" s="30"/>
      <c r="X452" s="30"/>
      <c r="Y452" s="30"/>
    </row>
    <row r="453" spans="1:25" ht="13.9" hidden="1" customHeight="1" thickBot="1">
      <c r="A453" s="1250"/>
      <c r="B453" s="1253"/>
      <c r="C453" s="356"/>
      <c r="D453" s="356"/>
      <c r="E453" s="356"/>
      <c r="F453" s="1265"/>
      <c r="G453" s="1269"/>
      <c r="H453" s="1269"/>
      <c r="I453" s="13" t="s">
        <v>12</v>
      </c>
      <c r="J453" s="47">
        <f t="shared" ref="J453:O453" si="151">SUM(J449:J451)</f>
        <v>0</v>
      </c>
      <c r="K453" s="48">
        <f t="shared" si="151"/>
        <v>0</v>
      </c>
      <c r="L453" s="49">
        <f t="shared" si="151"/>
        <v>0</v>
      </c>
      <c r="M453" s="50">
        <f t="shared" si="151"/>
        <v>0</v>
      </c>
      <c r="N453" s="192">
        <f t="shared" si="151"/>
        <v>0</v>
      </c>
      <c r="O453" s="193">
        <f t="shared" si="151"/>
        <v>0</v>
      </c>
      <c r="P453" s="422"/>
      <c r="Q453" s="415"/>
      <c r="R453" s="122"/>
      <c r="S453" s="229"/>
      <c r="T453" s="30"/>
      <c r="U453" s="30"/>
      <c r="V453" s="332"/>
      <c r="W453" s="30"/>
      <c r="X453" s="30"/>
      <c r="Y453" s="30"/>
    </row>
    <row r="454" spans="1:25" ht="2.4500000000000002" hidden="1" customHeight="1" thickBot="1">
      <c r="A454" s="1248"/>
      <c r="B454" s="1251"/>
      <c r="C454" s="355"/>
      <c r="D454" s="355"/>
      <c r="E454" s="355"/>
      <c r="F454" s="1263" t="s">
        <v>140</v>
      </c>
      <c r="G454" s="1266" t="s">
        <v>40</v>
      </c>
      <c r="H454" s="1270" t="s">
        <v>51</v>
      </c>
      <c r="I454" s="92" t="s">
        <v>72</v>
      </c>
      <c r="J454" s="132">
        <f>K454+M454</f>
        <v>0</v>
      </c>
      <c r="K454" s="133">
        <v>0</v>
      </c>
      <c r="L454" s="288"/>
      <c r="M454" s="394">
        <v>0</v>
      </c>
      <c r="N454" s="187">
        <v>0</v>
      </c>
      <c r="O454" s="188">
        <v>0</v>
      </c>
      <c r="P454" s="402"/>
      <c r="Q454" s="357"/>
      <c r="R454" s="359"/>
      <c r="S454" s="361"/>
      <c r="T454" s="30"/>
      <c r="U454" s="30"/>
      <c r="V454" s="332"/>
      <c r="W454" s="30"/>
      <c r="X454" s="30"/>
      <c r="Y454" s="30"/>
    </row>
    <row r="455" spans="1:25" ht="13.9" hidden="1" customHeight="1" thickBot="1">
      <c r="A455" s="1249"/>
      <c r="B455" s="1252"/>
      <c r="C455" s="352"/>
      <c r="D455" s="352"/>
      <c r="E455" s="352"/>
      <c r="F455" s="1264"/>
      <c r="G455" s="1267"/>
      <c r="H455" s="1271"/>
      <c r="I455" s="69" t="s">
        <v>52</v>
      </c>
      <c r="J455" s="138">
        <f>K455+M455</f>
        <v>0</v>
      </c>
      <c r="K455" s="139">
        <v>0</v>
      </c>
      <c r="L455" s="291"/>
      <c r="M455" s="395">
        <v>0</v>
      </c>
      <c r="N455" s="189">
        <v>0</v>
      </c>
      <c r="O455" s="190">
        <v>0</v>
      </c>
      <c r="P455" s="421"/>
      <c r="Q455" s="358"/>
      <c r="R455" s="360"/>
      <c r="S455" s="362"/>
      <c r="T455" s="30"/>
      <c r="U455" s="30"/>
      <c r="V455" s="332"/>
      <c r="W455" s="30"/>
      <c r="X455" s="30"/>
      <c r="Y455" s="30"/>
    </row>
    <row r="456" spans="1:25" ht="13.9" hidden="1" customHeight="1" thickBot="1">
      <c r="A456" s="1249"/>
      <c r="B456" s="1252"/>
      <c r="C456" s="352"/>
      <c r="D456" s="352"/>
      <c r="E456" s="352"/>
      <c r="F456" s="1264"/>
      <c r="G456" s="1268"/>
      <c r="H456" s="1272"/>
      <c r="I456" s="69"/>
      <c r="J456" s="138"/>
      <c r="K456" s="483"/>
      <c r="L456" s="291"/>
      <c r="M456" s="484"/>
      <c r="N456" s="189"/>
      <c r="O456" s="190"/>
      <c r="P456" s="421"/>
      <c r="Q456" s="420"/>
      <c r="R456" s="227"/>
      <c r="S456" s="228"/>
      <c r="T456" s="30"/>
      <c r="U456" s="30"/>
      <c r="V456" s="332"/>
      <c r="W456" s="30"/>
      <c r="X456" s="30"/>
      <c r="Y456" s="30"/>
    </row>
    <row r="457" spans="1:25" ht="13.9" hidden="1" customHeight="1" thickBot="1">
      <c r="A457" s="1249"/>
      <c r="B457" s="1252"/>
      <c r="C457" s="352"/>
      <c r="D457" s="352"/>
      <c r="E457" s="352"/>
      <c r="F457" s="1264"/>
      <c r="G457" s="1268"/>
      <c r="H457" s="1268"/>
      <c r="I457" s="27"/>
      <c r="J457" s="456"/>
      <c r="K457" s="457"/>
      <c r="L457" s="458"/>
      <c r="M457" s="459"/>
      <c r="N457" s="493"/>
      <c r="O457" s="191"/>
      <c r="P457" s="421"/>
      <c r="Q457" s="420"/>
      <c r="R457" s="227"/>
      <c r="S457" s="228"/>
      <c r="T457" s="30"/>
      <c r="U457" s="30"/>
      <c r="V457" s="332"/>
      <c r="W457" s="30"/>
      <c r="X457" s="30"/>
      <c r="Y457" s="30"/>
    </row>
    <row r="458" spans="1:25" ht="13.9" hidden="1" customHeight="1" thickBot="1">
      <c r="A458" s="1250"/>
      <c r="B458" s="1253"/>
      <c r="C458" s="356"/>
      <c r="D458" s="356"/>
      <c r="E458" s="356"/>
      <c r="F458" s="1265"/>
      <c r="G458" s="1269"/>
      <c r="H458" s="1269"/>
      <c r="I458" s="13" t="s">
        <v>12</v>
      </c>
      <c r="J458" s="47">
        <f t="shared" ref="J458:O458" si="152">SUM(J454:J456)</f>
        <v>0</v>
      </c>
      <c r="K458" s="48">
        <f t="shared" si="152"/>
        <v>0</v>
      </c>
      <c r="L458" s="49">
        <f t="shared" si="152"/>
        <v>0</v>
      </c>
      <c r="M458" s="50">
        <f t="shared" si="152"/>
        <v>0</v>
      </c>
      <c r="N458" s="192">
        <f t="shared" si="152"/>
        <v>0</v>
      </c>
      <c r="O458" s="193">
        <f t="shared" si="152"/>
        <v>0</v>
      </c>
      <c r="P458" s="422"/>
      <c r="Q458" s="415"/>
      <c r="R458" s="122"/>
      <c r="S458" s="229"/>
      <c r="T458" s="30"/>
      <c r="U458" s="30"/>
      <c r="V458" s="332"/>
      <c r="W458" s="30"/>
      <c r="X458" s="30"/>
      <c r="Y458" s="30"/>
    </row>
    <row r="459" spans="1:25" ht="2.4500000000000002" hidden="1" customHeight="1" thickBot="1">
      <c r="A459" s="1248"/>
      <c r="B459" s="1251"/>
      <c r="C459" s="355"/>
      <c r="D459" s="355"/>
      <c r="E459" s="355"/>
      <c r="F459" s="1263" t="s">
        <v>141</v>
      </c>
      <c r="G459" s="1266" t="s">
        <v>40</v>
      </c>
      <c r="H459" s="1270" t="s">
        <v>51</v>
      </c>
      <c r="I459" s="92" t="s">
        <v>72</v>
      </c>
      <c r="J459" s="132">
        <f>K459+M459</f>
        <v>0</v>
      </c>
      <c r="K459" s="133">
        <v>0</v>
      </c>
      <c r="L459" s="288"/>
      <c r="M459" s="394">
        <v>0</v>
      </c>
      <c r="N459" s="187">
        <v>0</v>
      </c>
      <c r="O459" s="188">
        <v>0</v>
      </c>
      <c r="P459" s="402"/>
      <c r="Q459" s="357"/>
      <c r="R459" s="359"/>
      <c r="S459" s="361"/>
      <c r="T459" s="30"/>
      <c r="U459" s="30"/>
      <c r="V459" s="332"/>
      <c r="W459" s="30"/>
      <c r="X459" s="30"/>
      <c r="Y459" s="30"/>
    </row>
    <row r="460" spans="1:25" ht="13.9" hidden="1" customHeight="1" thickBot="1">
      <c r="A460" s="1249"/>
      <c r="B460" s="1252"/>
      <c r="C460" s="352"/>
      <c r="D460" s="352"/>
      <c r="E460" s="352"/>
      <c r="F460" s="1264"/>
      <c r="G460" s="1267"/>
      <c r="H460" s="1271"/>
      <c r="I460" s="69" t="s">
        <v>52</v>
      </c>
      <c r="J460" s="138">
        <f>K460+M460</f>
        <v>0</v>
      </c>
      <c r="K460" s="139">
        <v>0</v>
      </c>
      <c r="L460" s="291"/>
      <c r="M460" s="395">
        <v>0</v>
      </c>
      <c r="N460" s="189">
        <v>0</v>
      </c>
      <c r="O460" s="190">
        <v>0</v>
      </c>
      <c r="P460" s="421"/>
      <c r="Q460" s="358"/>
      <c r="R460" s="360"/>
      <c r="S460" s="362"/>
      <c r="T460" s="30"/>
      <c r="U460" s="30"/>
      <c r="V460" s="332"/>
      <c r="W460" s="30"/>
      <c r="X460" s="30"/>
      <c r="Y460" s="30"/>
    </row>
    <row r="461" spans="1:25" ht="13.9" hidden="1" customHeight="1" thickBot="1">
      <c r="A461" s="1249"/>
      <c r="B461" s="1252"/>
      <c r="C461" s="352"/>
      <c r="D461" s="352"/>
      <c r="E461" s="352"/>
      <c r="F461" s="1264"/>
      <c r="G461" s="1268"/>
      <c r="H461" s="1272"/>
      <c r="I461" s="69"/>
      <c r="J461" s="138"/>
      <c r="K461" s="483"/>
      <c r="L461" s="291"/>
      <c r="M461" s="484"/>
      <c r="N461" s="189"/>
      <c r="O461" s="190"/>
      <c r="P461" s="421"/>
      <c r="Q461" s="420"/>
      <c r="R461" s="227"/>
      <c r="S461" s="228"/>
      <c r="T461" s="30"/>
      <c r="U461" s="30"/>
      <c r="V461" s="332"/>
      <c r="W461" s="30"/>
      <c r="X461" s="30"/>
      <c r="Y461" s="30"/>
    </row>
    <row r="462" spans="1:25" ht="13.9" hidden="1" customHeight="1" thickBot="1">
      <c r="A462" s="1249"/>
      <c r="B462" s="1252"/>
      <c r="C462" s="352"/>
      <c r="D462" s="352"/>
      <c r="E462" s="352"/>
      <c r="F462" s="1264"/>
      <c r="G462" s="1268"/>
      <c r="H462" s="1268"/>
      <c r="I462" s="27"/>
      <c r="J462" s="456"/>
      <c r="K462" s="457"/>
      <c r="L462" s="458"/>
      <c r="M462" s="459"/>
      <c r="N462" s="493"/>
      <c r="O462" s="191"/>
      <c r="P462" s="421"/>
      <c r="Q462" s="420"/>
      <c r="R462" s="227"/>
      <c r="S462" s="228"/>
      <c r="T462" s="30"/>
      <c r="U462" s="30"/>
      <c r="V462" s="332"/>
      <c r="W462" s="30"/>
      <c r="X462" s="30"/>
      <c r="Y462" s="30"/>
    </row>
    <row r="463" spans="1:25" ht="13.9" hidden="1" customHeight="1" thickBot="1">
      <c r="A463" s="1250"/>
      <c r="B463" s="1253"/>
      <c r="C463" s="356"/>
      <c r="D463" s="356"/>
      <c r="E463" s="356"/>
      <c r="F463" s="1265"/>
      <c r="G463" s="1269"/>
      <c r="H463" s="1269"/>
      <c r="I463" s="13" t="s">
        <v>12</v>
      </c>
      <c r="J463" s="47">
        <f>SUM(J459:J462)</f>
        <v>0</v>
      </c>
      <c r="K463" s="47">
        <f t="shared" ref="K463:O463" si="153">SUM(K459:K462)</f>
        <v>0</v>
      </c>
      <c r="L463" s="47">
        <f t="shared" si="153"/>
        <v>0</v>
      </c>
      <c r="M463" s="47">
        <f t="shared" si="153"/>
        <v>0</v>
      </c>
      <c r="N463" s="194">
        <f t="shared" si="153"/>
        <v>0</v>
      </c>
      <c r="O463" s="194">
        <f t="shared" si="153"/>
        <v>0</v>
      </c>
      <c r="P463" s="422"/>
      <c r="Q463" s="415"/>
      <c r="R463" s="122"/>
      <c r="S463" s="229"/>
      <c r="T463" s="30"/>
      <c r="U463" s="30"/>
      <c r="V463" s="332"/>
      <c r="W463" s="30"/>
      <c r="X463" s="30"/>
      <c r="Y463" s="30"/>
    </row>
    <row r="464" spans="1:25" ht="0.6" hidden="1" customHeight="1" thickBot="1">
      <c r="A464" s="1248"/>
      <c r="B464" s="1251"/>
      <c r="C464" s="355"/>
      <c r="D464" s="355"/>
      <c r="E464" s="355"/>
      <c r="F464" s="1263" t="s">
        <v>142</v>
      </c>
      <c r="G464" s="1266" t="s">
        <v>40</v>
      </c>
      <c r="H464" s="1270" t="s">
        <v>143</v>
      </c>
      <c r="I464" s="92" t="s">
        <v>72</v>
      </c>
      <c r="J464" s="132">
        <f>K464+M464</f>
        <v>0</v>
      </c>
      <c r="K464" s="133">
        <v>0</v>
      </c>
      <c r="L464" s="288"/>
      <c r="M464" s="394">
        <v>0</v>
      </c>
      <c r="N464" s="187">
        <v>0</v>
      </c>
      <c r="O464" s="188">
        <v>0</v>
      </c>
      <c r="P464" s="402"/>
      <c r="Q464" s="357"/>
      <c r="R464" s="359"/>
      <c r="S464" s="361"/>
      <c r="T464" s="30"/>
      <c r="U464" s="30"/>
      <c r="V464" s="332"/>
      <c r="W464" s="30"/>
      <c r="X464" s="30"/>
      <c r="Y464" s="30"/>
    </row>
    <row r="465" spans="1:25" ht="13.9" hidden="1" customHeight="1" thickBot="1">
      <c r="A465" s="1249"/>
      <c r="B465" s="1252"/>
      <c r="C465" s="352"/>
      <c r="D465" s="352"/>
      <c r="E465" s="352"/>
      <c r="F465" s="1264"/>
      <c r="G465" s="1267"/>
      <c r="H465" s="1271"/>
      <c r="I465" s="69" t="s">
        <v>52</v>
      </c>
      <c r="J465" s="138">
        <f>K465+M465</f>
        <v>0</v>
      </c>
      <c r="K465" s="139">
        <v>0</v>
      </c>
      <c r="L465" s="291"/>
      <c r="M465" s="395">
        <v>0</v>
      </c>
      <c r="N465" s="189">
        <v>0</v>
      </c>
      <c r="O465" s="190">
        <v>0</v>
      </c>
      <c r="P465" s="421"/>
      <c r="Q465" s="358"/>
      <c r="R465" s="227"/>
      <c r="S465" s="362"/>
      <c r="T465" s="30"/>
      <c r="U465" s="30"/>
      <c r="V465" s="332"/>
      <c r="W465" s="30"/>
      <c r="X465" s="30"/>
      <c r="Y465" s="30"/>
    </row>
    <row r="466" spans="1:25" ht="13.9" hidden="1" customHeight="1" thickBot="1">
      <c r="A466" s="1249"/>
      <c r="B466" s="1252"/>
      <c r="C466" s="352"/>
      <c r="D466" s="352"/>
      <c r="E466" s="352"/>
      <c r="F466" s="1264"/>
      <c r="G466" s="1268"/>
      <c r="H466" s="1272"/>
      <c r="I466" s="69"/>
      <c r="J466" s="138"/>
      <c r="K466" s="483"/>
      <c r="L466" s="291"/>
      <c r="M466" s="484"/>
      <c r="N466" s="189"/>
      <c r="O466" s="190"/>
      <c r="P466" s="421"/>
      <c r="Q466" s="420"/>
      <c r="R466" s="227"/>
      <c r="S466" s="228"/>
      <c r="T466" s="30"/>
      <c r="U466" s="30"/>
      <c r="V466" s="332"/>
      <c r="W466" s="30"/>
      <c r="X466" s="30"/>
      <c r="Y466" s="30"/>
    </row>
    <row r="467" spans="1:25" ht="13.9" hidden="1" customHeight="1" thickBot="1">
      <c r="A467" s="1250"/>
      <c r="B467" s="1253"/>
      <c r="C467" s="356"/>
      <c r="D467" s="356"/>
      <c r="E467" s="356"/>
      <c r="F467" s="1265"/>
      <c r="G467" s="1269"/>
      <c r="H467" s="1269"/>
      <c r="I467" s="13" t="s">
        <v>12</v>
      </c>
      <c r="J467" s="47">
        <f>SUM(J464:J466)</f>
        <v>0</v>
      </c>
      <c r="K467" s="47">
        <f t="shared" ref="K467:O467" si="154">SUM(K464:K466)</f>
        <v>0</v>
      </c>
      <c r="L467" s="47">
        <f t="shared" si="154"/>
        <v>0</v>
      </c>
      <c r="M467" s="47">
        <f t="shared" si="154"/>
        <v>0</v>
      </c>
      <c r="N467" s="194">
        <f t="shared" si="154"/>
        <v>0</v>
      </c>
      <c r="O467" s="194">
        <f t="shared" si="154"/>
        <v>0</v>
      </c>
      <c r="P467" s="422"/>
      <c r="Q467" s="415"/>
      <c r="R467" s="122"/>
      <c r="S467" s="229"/>
      <c r="T467" s="30"/>
      <c r="U467" s="30"/>
      <c r="V467" s="332"/>
      <c r="W467" s="30"/>
      <c r="X467" s="30"/>
      <c r="Y467" s="30"/>
    </row>
    <row r="468" spans="1:25" ht="0.6" hidden="1" customHeight="1" thickBot="1">
      <c r="A468" s="340"/>
      <c r="B468" s="350"/>
      <c r="C468" s="352"/>
      <c r="D468" s="352"/>
      <c r="E468" s="352"/>
      <c r="F468" s="1368" t="s">
        <v>162</v>
      </c>
      <c r="G468" s="1372" t="s">
        <v>40</v>
      </c>
      <c r="H468" s="83" t="s">
        <v>80</v>
      </c>
      <c r="I468" s="84" t="s">
        <v>52</v>
      </c>
      <c r="J468" s="85">
        <f>K468+M468</f>
        <v>0</v>
      </c>
      <c r="K468" s="86"/>
      <c r="L468" s="61"/>
      <c r="M468" s="87">
        <v>0</v>
      </c>
      <c r="N468" s="187">
        <v>0</v>
      </c>
      <c r="O468" s="195">
        <v>0</v>
      </c>
      <c r="P468" s="402"/>
      <c r="Q468" s="495"/>
      <c r="R468" s="496"/>
      <c r="S468" s="233"/>
      <c r="T468" s="30"/>
      <c r="U468" s="30"/>
      <c r="V468" s="332"/>
      <c r="W468" s="30"/>
      <c r="X468" s="30"/>
      <c r="Y468" s="30"/>
    </row>
    <row r="469" spans="1:25" ht="13.9" hidden="1" customHeight="1" thickBot="1">
      <c r="A469" s="340"/>
      <c r="B469" s="350"/>
      <c r="C469" s="352"/>
      <c r="D469" s="352"/>
      <c r="E469" s="352"/>
      <c r="F469" s="1289"/>
      <c r="G469" s="1331"/>
      <c r="H469" s="30"/>
      <c r="I469" s="497"/>
      <c r="J469" s="66"/>
      <c r="K469" s="88"/>
      <c r="L469" s="64"/>
      <c r="M469" s="89"/>
      <c r="N469" s="196"/>
      <c r="O469" s="197"/>
      <c r="P469" s="421"/>
      <c r="Q469" s="420"/>
      <c r="R469" s="227"/>
      <c r="S469" s="228"/>
      <c r="T469" s="30"/>
      <c r="U469" s="30"/>
      <c r="V469" s="332"/>
      <c r="W469" s="30"/>
      <c r="X469" s="30"/>
      <c r="Y469" s="30"/>
    </row>
    <row r="470" spans="1:25" ht="13.9" hidden="1" customHeight="1" thickBot="1">
      <c r="A470" s="340"/>
      <c r="B470" s="350"/>
      <c r="C470" s="352"/>
      <c r="D470" s="352"/>
      <c r="E470" s="352"/>
      <c r="F470" s="1289"/>
      <c r="G470" s="1331"/>
      <c r="H470" s="83"/>
      <c r="I470" s="497"/>
      <c r="J470" s="66"/>
      <c r="K470" s="88"/>
      <c r="L470" s="64"/>
      <c r="M470" s="89"/>
      <c r="N470" s="196"/>
      <c r="O470" s="197"/>
      <c r="P470" s="421"/>
      <c r="Q470" s="420"/>
      <c r="R470" s="227"/>
      <c r="S470" s="228"/>
      <c r="T470" s="30"/>
      <c r="U470" s="30"/>
      <c r="V470" s="332"/>
      <c r="W470" s="30"/>
      <c r="X470" s="30"/>
      <c r="Y470" s="30"/>
    </row>
    <row r="471" spans="1:25" ht="13.9" hidden="1" customHeight="1" thickBot="1">
      <c r="A471" s="340"/>
      <c r="B471" s="350"/>
      <c r="C471" s="352"/>
      <c r="D471" s="352"/>
      <c r="E471" s="352"/>
      <c r="F471" s="1289"/>
      <c r="G471" s="1331"/>
      <c r="H471" s="83"/>
      <c r="I471" s="224" t="s">
        <v>12</v>
      </c>
      <c r="J471" s="225">
        <f>J468+J469+J470</f>
        <v>0</v>
      </c>
      <c r="K471" s="225">
        <f t="shared" ref="K471:O471" si="155">K468+K469+K470</f>
        <v>0</v>
      </c>
      <c r="L471" s="225">
        <f t="shared" si="155"/>
        <v>0</v>
      </c>
      <c r="M471" s="225">
        <f t="shared" si="155"/>
        <v>0</v>
      </c>
      <c r="N471" s="226">
        <f t="shared" si="155"/>
        <v>0</v>
      </c>
      <c r="O471" s="226">
        <f t="shared" si="155"/>
        <v>0</v>
      </c>
      <c r="P471" s="498"/>
      <c r="Q471" s="420"/>
      <c r="R471" s="227"/>
      <c r="S471" s="228"/>
      <c r="T471" s="30"/>
      <c r="U471" s="30"/>
      <c r="V471" s="332"/>
      <c r="W471" s="30"/>
      <c r="X471" s="30"/>
      <c r="Y471" s="30"/>
    </row>
    <row r="472" spans="1:25">
      <c r="A472" s="1387"/>
      <c r="B472" s="1296"/>
      <c r="C472" s="1254"/>
      <c r="D472" s="1255"/>
      <c r="E472" s="1256"/>
      <c r="F472" s="1375" t="s">
        <v>144</v>
      </c>
      <c r="G472" s="1266" t="s">
        <v>40</v>
      </c>
      <c r="H472" s="1270" t="s">
        <v>193</v>
      </c>
      <c r="I472" s="92" t="s">
        <v>72</v>
      </c>
      <c r="J472" s="132">
        <f>K472+M472</f>
        <v>0</v>
      </c>
      <c r="K472" s="133">
        <v>0</v>
      </c>
      <c r="L472" s="280">
        <v>0</v>
      </c>
      <c r="M472" s="394">
        <v>0</v>
      </c>
      <c r="N472" s="172">
        <v>0</v>
      </c>
      <c r="O472" s="173">
        <v>0</v>
      </c>
      <c r="P472" s="1389" t="s">
        <v>156</v>
      </c>
      <c r="Q472" s="359">
        <v>3</v>
      </c>
      <c r="R472" s="359">
        <v>3</v>
      </c>
      <c r="S472" s="361">
        <v>5</v>
      </c>
      <c r="T472" s="30"/>
      <c r="U472" s="30"/>
      <c r="V472" s="332"/>
      <c r="W472" s="30"/>
      <c r="X472" s="30"/>
      <c r="Y472" s="30"/>
    </row>
    <row r="473" spans="1:25" ht="27.6" customHeight="1">
      <c r="A473" s="1249"/>
      <c r="B473" s="1252"/>
      <c r="C473" s="1257"/>
      <c r="D473" s="1258"/>
      <c r="E473" s="1259"/>
      <c r="F473" s="1376"/>
      <c r="G473" s="1267"/>
      <c r="H473" s="1271"/>
      <c r="I473" s="69" t="s">
        <v>63</v>
      </c>
      <c r="J473" s="138">
        <f>K473+M473</f>
        <v>0</v>
      </c>
      <c r="K473" s="139">
        <v>0</v>
      </c>
      <c r="L473" s="129">
        <v>0</v>
      </c>
      <c r="M473" s="395">
        <v>0</v>
      </c>
      <c r="N473" s="174">
        <v>0</v>
      </c>
      <c r="O473" s="175">
        <v>0</v>
      </c>
      <c r="P473" s="1390"/>
      <c r="Q473" s="360"/>
      <c r="R473" s="360"/>
      <c r="S473" s="362"/>
      <c r="T473" s="30"/>
      <c r="U473" s="30"/>
      <c r="V473" s="332"/>
      <c r="W473" s="30"/>
      <c r="X473" s="30"/>
      <c r="Y473" s="30"/>
    </row>
    <row r="474" spans="1:25">
      <c r="A474" s="1249"/>
      <c r="B474" s="1252"/>
      <c r="C474" s="1257"/>
      <c r="D474" s="1258"/>
      <c r="E474" s="1259"/>
      <c r="F474" s="1376"/>
      <c r="G474" s="1268"/>
      <c r="H474" s="1272"/>
      <c r="I474" s="69" t="s">
        <v>36</v>
      </c>
      <c r="J474" s="138">
        <f>K474+M474</f>
        <v>20</v>
      </c>
      <c r="K474" s="139">
        <v>20</v>
      </c>
      <c r="L474" s="129">
        <v>0</v>
      </c>
      <c r="M474" s="395">
        <v>0</v>
      </c>
      <c r="N474" s="174">
        <v>20</v>
      </c>
      <c r="O474" s="175">
        <v>30</v>
      </c>
      <c r="P474" s="499"/>
      <c r="Q474" s="227"/>
      <c r="R474" s="377"/>
      <c r="S474" s="228"/>
      <c r="T474" s="30"/>
      <c r="U474" s="30"/>
      <c r="V474" s="332"/>
      <c r="W474" s="30"/>
      <c r="X474" s="30"/>
      <c r="Y474" s="30"/>
    </row>
    <row r="475" spans="1:25">
      <c r="A475" s="1249"/>
      <c r="B475" s="1252"/>
      <c r="C475" s="1257"/>
      <c r="D475" s="1258"/>
      <c r="E475" s="1259"/>
      <c r="F475" s="1376"/>
      <c r="G475" s="1268"/>
      <c r="H475" s="1268"/>
      <c r="I475" s="69" t="s">
        <v>222</v>
      </c>
      <c r="J475" s="138">
        <f t="shared" ref="J475:J476" si="156">K475+M475</f>
        <v>0</v>
      </c>
      <c r="K475" s="139">
        <v>0</v>
      </c>
      <c r="L475" s="129">
        <v>0</v>
      </c>
      <c r="M475" s="395">
        <v>0</v>
      </c>
      <c r="N475" s="174">
        <v>0</v>
      </c>
      <c r="O475" s="175">
        <v>0</v>
      </c>
      <c r="P475" s="499"/>
      <c r="Q475" s="227"/>
      <c r="R475" s="377"/>
      <c r="S475" s="228"/>
      <c r="T475" s="30"/>
      <c r="U475" s="30"/>
      <c r="V475" s="332"/>
      <c r="W475" s="30"/>
      <c r="X475" s="30"/>
      <c r="Y475" s="30"/>
    </row>
    <row r="476" spans="1:25" ht="13.5" thickBot="1">
      <c r="A476" s="1249"/>
      <c r="B476" s="1252"/>
      <c r="C476" s="1257"/>
      <c r="D476" s="1258"/>
      <c r="E476" s="1259"/>
      <c r="F476" s="1376"/>
      <c r="G476" s="1269"/>
      <c r="H476" s="1269"/>
      <c r="I476" s="27" t="s">
        <v>52</v>
      </c>
      <c r="J476" s="138">
        <f t="shared" si="156"/>
        <v>0</v>
      </c>
      <c r="K476" s="235">
        <v>0</v>
      </c>
      <c r="L476" s="292">
        <v>0</v>
      </c>
      <c r="M476" s="399">
        <v>0</v>
      </c>
      <c r="N476" s="400">
        <v>0</v>
      </c>
      <c r="O476" s="176">
        <v>0</v>
      </c>
      <c r="P476" s="500"/>
      <c r="Q476" s="122"/>
      <c r="R476" s="122"/>
      <c r="S476" s="229"/>
      <c r="T476" s="30"/>
      <c r="U476" s="30"/>
      <c r="V476" s="332"/>
      <c r="W476" s="30"/>
      <c r="X476" s="30"/>
      <c r="Y476" s="30"/>
    </row>
    <row r="477" spans="1:25" ht="13.5" thickBot="1">
      <c r="A477" s="1388"/>
      <c r="B477" s="1297"/>
      <c r="C477" s="1260"/>
      <c r="D477" s="1261"/>
      <c r="E477" s="1262"/>
      <c r="F477" s="1377"/>
      <c r="G477" s="144"/>
      <c r="H477" s="354"/>
      <c r="I477" s="13" t="s">
        <v>12</v>
      </c>
      <c r="J477" s="47">
        <f>SUM(J472:J476)</f>
        <v>20</v>
      </c>
      <c r="K477" s="47">
        <f t="shared" ref="K477:O477" si="157">SUM(K472:K476)</f>
        <v>20</v>
      </c>
      <c r="L477" s="47">
        <f t="shared" si="157"/>
        <v>0</v>
      </c>
      <c r="M477" s="47">
        <f t="shared" si="157"/>
        <v>0</v>
      </c>
      <c r="N477" s="47">
        <f>SUM(N472:N476)</f>
        <v>20</v>
      </c>
      <c r="O477" s="47">
        <f t="shared" si="157"/>
        <v>30</v>
      </c>
      <c r="P477" s="500"/>
      <c r="Q477" s="122"/>
      <c r="R477" s="122"/>
      <c r="S477" s="229"/>
      <c r="T477" s="30"/>
      <c r="U477" s="30"/>
      <c r="V477" s="332"/>
      <c r="W477" s="30"/>
      <c r="X477" s="30"/>
      <c r="Y477" s="30"/>
    </row>
    <row r="478" spans="1:25" ht="13.15" customHeight="1">
      <c r="A478" s="1391"/>
      <c r="B478" s="1393"/>
      <c r="C478" s="1254"/>
      <c r="D478" s="1255"/>
      <c r="E478" s="1256"/>
      <c r="F478" s="1263" t="s">
        <v>145</v>
      </c>
      <c r="G478" s="1266" t="s">
        <v>40</v>
      </c>
      <c r="H478" s="1270" t="s">
        <v>193</v>
      </c>
      <c r="I478" s="92" t="s">
        <v>36</v>
      </c>
      <c r="J478" s="132">
        <f>K478+M478</f>
        <v>19.399999999999999</v>
      </c>
      <c r="K478" s="133">
        <v>19.399999999999999</v>
      </c>
      <c r="L478" s="280">
        <v>19</v>
      </c>
      <c r="M478" s="394">
        <v>0</v>
      </c>
      <c r="N478" s="172">
        <v>10</v>
      </c>
      <c r="O478" s="173">
        <v>15</v>
      </c>
      <c r="P478" s="501"/>
      <c r="Q478" s="1094"/>
      <c r="R478" s="1094"/>
      <c r="S478" s="1095"/>
      <c r="T478" s="30"/>
      <c r="U478" s="30"/>
      <c r="V478" s="332"/>
      <c r="W478" s="30"/>
      <c r="X478" s="30"/>
      <c r="Y478" s="30"/>
    </row>
    <row r="479" spans="1:25" ht="13.9" customHeight="1" thickBot="1">
      <c r="A479" s="1392"/>
      <c r="B479" s="1394"/>
      <c r="C479" s="1260"/>
      <c r="D479" s="1261"/>
      <c r="E479" s="1262"/>
      <c r="F479" s="1265"/>
      <c r="G479" s="1269"/>
      <c r="H479" s="1269"/>
      <c r="I479" s="13" t="s">
        <v>12</v>
      </c>
      <c r="J479" s="47">
        <f>SUM(J478:J478)</f>
        <v>19.399999999999999</v>
      </c>
      <c r="K479" s="48">
        <f t="shared" ref="K479:O479" si="158">SUM(K478:K478)</f>
        <v>19.399999999999999</v>
      </c>
      <c r="L479" s="49">
        <f t="shared" si="158"/>
        <v>19</v>
      </c>
      <c r="M479" s="50">
        <f t="shared" si="158"/>
        <v>0</v>
      </c>
      <c r="N479" s="51">
        <f t="shared" si="158"/>
        <v>10</v>
      </c>
      <c r="O479" s="52">
        <f t="shared" si="158"/>
        <v>15</v>
      </c>
      <c r="P479" s="500"/>
      <c r="Q479" s="122"/>
      <c r="R479" s="122"/>
      <c r="S479" s="229"/>
      <c r="T479" s="30"/>
      <c r="U479" s="30"/>
      <c r="V479" s="332"/>
      <c r="W479" s="30"/>
      <c r="X479" s="30"/>
      <c r="Y479" s="30"/>
    </row>
    <row r="480" spans="1:25" ht="13.15" customHeight="1">
      <c r="A480" s="1248"/>
      <c r="B480" s="1251"/>
      <c r="C480" s="1254"/>
      <c r="D480" s="1255"/>
      <c r="E480" s="1256"/>
      <c r="F480" s="1263" t="s">
        <v>247</v>
      </c>
      <c r="G480" s="1266" t="s">
        <v>40</v>
      </c>
      <c r="H480" s="1270" t="s">
        <v>193</v>
      </c>
      <c r="I480" s="92" t="s">
        <v>72</v>
      </c>
      <c r="J480" s="132">
        <v>0</v>
      </c>
      <c r="K480" s="133">
        <v>0</v>
      </c>
      <c r="L480" s="280">
        <v>0</v>
      </c>
      <c r="M480" s="394">
        <v>0</v>
      </c>
      <c r="N480" s="172">
        <v>1500</v>
      </c>
      <c r="O480" s="173">
        <v>2000</v>
      </c>
      <c r="P480" s="501"/>
      <c r="Q480" s="359"/>
      <c r="R480" s="359"/>
      <c r="S480" s="361"/>
      <c r="T480" s="30"/>
      <c r="U480" s="30"/>
      <c r="V480" s="332"/>
      <c r="W480" s="30"/>
      <c r="X480" s="30"/>
      <c r="Y480" s="30"/>
    </row>
    <row r="481" spans="1:25">
      <c r="A481" s="1249"/>
      <c r="B481" s="1252"/>
      <c r="C481" s="1257"/>
      <c r="D481" s="1258"/>
      <c r="E481" s="1259"/>
      <c r="F481" s="1264"/>
      <c r="G481" s="1267"/>
      <c r="H481" s="1271"/>
      <c r="I481" s="69" t="s">
        <v>36</v>
      </c>
      <c r="J481" s="166">
        <f>K481+M481</f>
        <v>0</v>
      </c>
      <c r="K481" s="139">
        <v>0</v>
      </c>
      <c r="L481" s="129">
        <v>0</v>
      </c>
      <c r="M481" s="395">
        <v>0</v>
      </c>
      <c r="N481" s="174">
        <v>0</v>
      </c>
      <c r="O481" s="175">
        <v>0</v>
      </c>
      <c r="P481" s="499"/>
      <c r="Q481" s="360"/>
      <c r="R481" s="360"/>
      <c r="S481" s="362"/>
      <c r="T481" s="30"/>
      <c r="U481" s="30"/>
      <c r="V481" s="332"/>
      <c r="W481" s="30"/>
      <c r="X481" s="30"/>
      <c r="Y481" s="30"/>
    </row>
    <row r="482" spans="1:25">
      <c r="A482" s="1249"/>
      <c r="B482" s="1252"/>
      <c r="C482" s="1257"/>
      <c r="D482" s="1258"/>
      <c r="E482" s="1259"/>
      <c r="F482" s="1264"/>
      <c r="G482" s="1267"/>
      <c r="H482" s="1285"/>
      <c r="I482" s="440" t="s">
        <v>222</v>
      </c>
      <c r="J482" s="166">
        <f>K482+M482</f>
        <v>531.57000000000005</v>
      </c>
      <c r="K482" s="441">
        <v>0</v>
      </c>
      <c r="L482" s="442">
        <v>0</v>
      </c>
      <c r="M482" s="443">
        <v>531.57000000000005</v>
      </c>
      <c r="N482" s="178">
        <v>0</v>
      </c>
      <c r="O482" s="179">
        <v>0</v>
      </c>
      <c r="P482" s="499"/>
      <c r="Q482" s="360"/>
      <c r="R482" s="360"/>
      <c r="S482" s="362"/>
      <c r="T482" s="30"/>
      <c r="U482" s="30"/>
      <c r="V482" s="332"/>
      <c r="W482" s="30"/>
      <c r="X482" s="30"/>
      <c r="Y482" s="30"/>
    </row>
    <row r="483" spans="1:25" ht="15" customHeight="1" thickBot="1">
      <c r="A483" s="1250"/>
      <c r="B483" s="1253"/>
      <c r="C483" s="1260"/>
      <c r="D483" s="1261"/>
      <c r="E483" s="1262"/>
      <c r="F483" s="1265"/>
      <c r="G483" s="1269"/>
      <c r="H483" s="1269"/>
      <c r="I483" s="13" t="s">
        <v>12</v>
      </c>
      <c r="J483" s="47">
        <f>SUM(J480:J482)</f>
        <v>531.57000000000005</v>
      </c>
      <c r="K483" s="47">
        <f t="shared" ref="K483:O483" si="159">SUM(K480:K482)</f>
        <v>0</v>
      </c>
      <c r="L483" s="47">
        <f t="shared" si="159"/>
        <v>0</v>
      </c>
      <c r="M483" s="47">
        <f t="shared" si="159"/>
        <v>531.57000000000005</v>
      </c>
      <c r="N483" s="47">
        <f t="shared" si="159"/>
        <v>1500</v>
      </c>
      <c r="O483" s="47">
        <f t="shared" si="159"/>
        <v>2000</v>
      </c>
      <c r="P483" s="500"/>
      <c r="Q483" s="122"/>
      <c r="R483" s="122"/>
      <c r="S483" s="229"/>
      <c r="T483" s="30"/>
      <c r="U483" s="30"/>
      <c r="V483" s="332"/>
      <c r="W483" s="30"/>
      <c r="X483" s="30"/>
      <c r="Y483" s="30"/>
    </row>
    <row r="484" spans="1:25" ht="1.9" hidden="1" customHeight="1" thickBot="1">
      <c r="A484" s="1248"/>
      <c r="B484" s="1251"/>
      <c r="C484" s="355"/>
      <c r="D484" s="355"/>
      <c r="E484" s="355"/>
      <c r="F484" s="1263" t="s">
        <v>146</v>
      </c>
      <c r="G484" s="1266" t="s">
        <v>40</v>
      </c>
      <c r="H484" s="1270" t="s">
        <v>51</v>
      </c>
      <c r="I484" s="92" t="s">
        <v>36</v>
      </c>
      <c r="J484" s="132">
        <f>K484+M484</f>
        <v>0</v>
      </c>
      <c r="K484" s="133"/>
      <c r="L484" s="288"/>
      <c r="M484" s="394">
        <v>0</v>
      </c>
      <c r="N484" s="187">
        <v>0</v>
      </c>
      <c r="O484" s="188">
        <v>0</v>
      </c>
      <c r="P484" s="402"/>
      <c r="Q484" s="359"/>
      <c r="R484" s="359"/>
      <c r="S484" s="361"/>
      <c r="T484" s="30"/>
      <c r="U484" s="30"/>
      <c r="V484" s="332"/>
      <c r="W484" s="30"/>
      <c r="X484" s="30"/>
      <c r="Y484" s="30"/>
    </row>
    <row r="485" spans="1:25" ht="13.9" hidden="1" customHeight="1" thickBot="1">
      <c r="A485" s="1249"/>
      <c r="B485" s="1252"/>
      <c r="C485" s="352"/>
      <c r="D485" s="352"/>
      <c r="E485" s="352"/>
      <c r="F485" s="1264"/>
      <c r="G485" s="1267"/>
      <c r="H485" s="1271"/>
      <c r="I485" s="69" t="s">
        <v>72</v>
      </c>
      <c r="J485" s="138">
        <f>K485+M485</f>
        <v>0</v>
      </c>
      <c r="K485" s="139"/>
      <c r="L485" s="291"/>
      <c r="M485" s="395">
        <v>0</v>
      </c>
      <c r="N485" s="189">
        <v>0</v>
      </c>
      <c r="O485" s="190">
        <v>0</v>
      </c>
      <c r="P485" s="348"/>
      <c r="Q485" s="360"/>
      <c r="R485" s="360"/>
      <c r="S485" s="362"/>
      <c r="T485" s="30"/>
      <c r="U485" s="30"/>
      <c r="V485" s="332"/>
      <c r="W485" s="30"/>
      <c r="X485" s="30"/>
      <c r="Y485" s="30"/>
    </row>
    <row r="486" spans="1:25" ht="13.9" hidden="1" customHeight="1" thickBot="1">
      <c r="A486" s="1249"/>
      <c r="B486" s="1252"/>
      <c r="C486" s="352"/>
      <c r="D486" s="352"/>
      <c r="E486" s="352"/>
      <c r="F486" s="1264"/>
      <c r="G486" s="1268"/>
      <c r="H486" s="1272"/>
      <c r="I486" s="27" t="s">
        <v>123</v>
      </c>
      <c r="J486" s="138">
        <f>K486+M486</f>
        <v>0</v>
      </c>
      <c r="K486" s="235">
        <v>0</v>
      </c>
      <c r="L486" s="458"/>
      <c r="M486" s="399">
        <v>0</v>
      </c>
      <c r="N486" s="493"/>
      <c r="O486" s="191"/>
      <c r="P486" s="421"/>
      <c r="Q486" s="227"/>
      <c r="R486" s="227"/>
      <c r="S486" s="228"/>
      <c r="T486" s="30"/>
      <c r="U486" s="30"/>
      <c r="V486" s="332"/>
      <c r="W486" s="30"/>
      <c r="X486" s="30"/>
      <c r="Y486" s="30"/>
    </row>
    <row r="487" spans="1:25" ht="13.9" hidden="1" customHeight="1" thickBot="1">
      <c r="A487" s="1250"/>
      <c r="B487" s="1253"/>
      <c r="C487" s="356"/>
      <c r="D487" s="356"/>
      <c r="E487" s="356"/>
      <c r="F487" s="1265"/>
      <c r="G487" s="1269"/>
      <c r="H487" s="1269"/>
      <c r="I487" s="13" t="s">
        <v>12</v>
      </c>
      <c r="J487" s="47">
        <f>SUM(J484:J486)</f>
        <v>0</v>
      </c>
      <c r="K487" s="47">
        <f t="shared" ref="K487:O487" si="160">SUM(K484:K486)</f>
        <v>0</v>
      </c>
      <c r="L487" s="47">
        <f t="shared" si="160"/>
        <v>0</v>
      </c>
      <c r="M487" s="47">
        <f t="shared" si="160"/>
        <v>0</v>
      </c>
      <c r="N487" s="194">
        <f t="shared" si="160"/>
        <v>0</v>
      </c>
      <c r="O487" s="194">
        <f t="shared" si="160"/>
        <v>0</v>
      </c>
      <c r="P487" s="421"/>
      <c r="Q487" s="122"/>
      <c r="R487" s="122"/>
      <c r="S487" s="229"/>
      <c r="T487" s="30"/>
      <c r="U487" s="30"/>
      <c r="V487" s="332"/>
      <c r="W487" s="30"/>
      <c r="X487" s="30"/>
      <c r="Y487" s="30"/>
    </row>
    <row r="488" spans="1:25" ht="2.4500000000000002" hidden="1" customHeight="1" thickBot="1">
      <c r="A488" s="1248"/>
      <c r="B488" s="1251"/>
      <c r="C488" s="355"/>
      <c r="D488" s="355"/>
      <c r="E488" s="355"/>
      <c r="F488" s="1263" t="s">
        <v>147</v>
      </c>
      <c r="G488" s="1266" t="s">
        <v>40</v>
      </c>
      <c r="H488" s="1270" t="s">
        <v>51</v>
      </c>
      <c r="I488" s="92" t="s">
        <v>36</v>
      </c>
      <c r="J488" s="132">
        <f>K488+M488</f>
        <v>0</v>
      </c>
      <c r="K488" s="133"/>
      <c r="L488" s="288"/>
      <c r="M488" s="394">
        <v>0</v>
      </c>
      <c r="N488" s="187">
        <v>0</v>
      </c>
      <c r="O488" s="188">
        <v>0</v>
      </c>
      <c r="P488" s="402"/>
      <c r="Q488" s="359"/>
      <c r="R488" s="359"/>
      <c r="S488" s="361"/>
      <c r="T488" s="30"/>
      <c r="U488" s="30"/>
      <c r="V488" s="332"/>
      <c r="W488" s="30"/>
      <c r="X488" s="30"/>
      <c r="Y488" s="30"/>
    </row>
    <row r="489" spans="1:25" ht="13.9" hidden="1" customHeight="1" thickBot="1">
      <c r="A489" s="1249"/>
      <c r="B489" s="1252"/>
      <c r="C489" s="352"/>
      <c r="D489" s="352"/>
      <c r="E489" s="352"/>
      <c r="F489" s="1264"/>
      <c r="G489" s="1267"/>
      <c r="H489" s="1271"/>
      <c r="I489" s="69" t="s">
        <v>72</v>
      </c>
      <c r="J489" s="138">
        <f>K489+M489</f>
        <v>0</v>
      </c>
      <c r="K489" s="139"/>
      <c r="L489" s="291"/>
      <c r="M489" s="395">
        <v>0</v>
      </c>
      <c r="N489" s="189">
        <v>0</v>
      </c>
      <c r="O489" s="190">
        <v>0</v>
      </c>
      <c r="P489" s="348"/>
      <c r="Q489" s="360"/>
      <c r="R489" s="360"/>
      <c r="S489" s="362"/>
      <c r="T489" s="30"/>
      <c r="U489" s="30"/>
      <c r="V489" s="332"/>
      <c r="W489" s="30"/>
      <c r="X489" s="30"/>
      <c r="Y489" s="30"/>
    </row>
    <row r="490" spans="1:25" ht="13.9" hidden="1" customHeight="1" thickBot="1">
      <c r="A490" s="1249"/>
      <c r="B490" s="1252"/>
      <c r="C490" s="352"/>
      <c r="D490" s="352"/>
      <c r="E490" s="352"/>
      <c r="F490" s="1264"/>
      <c r="G490" s="1268"/>
      <c r="H490" s="1272"/>
      <c r="I490" s="27" t="s">
        <v>123</v>
      </c>
      <c r="J490" s="138">
        <f>K490+M490</f>
        <v>0</v>
      </c>
      <c r="K490" s="457"/>
      <c r="L490" s="458"/>
      <c r="M490" s="399">
        <v>0</v>
      </c>
      <c r="N490" s="493"/>
      <c r="O490" s="191"/>
      <c r="P490" s="421"/>
      <c r="Q490" s="227"/>
      <c r="R490" s="227"/>
      <c r="S490" s="228"/>
      <c r="T490" s="30"/>
      <c r="U490" s="30"/>
      <c r="V490" s="332"/>
      <c r="W490" s="30"/>
      <c r="X490" s="30"/>
      <c r="Y490" s="30"/>
    </row>
    <row r="491" spans="1:25" ht="13.9" hidden="1" customHeight="1" thickBot="1">
      <c r="A491" s="1250"/>
      <c r="B491" s="1253"/>
      <c r="C491" s="356"/>
      <c r="D491" s="356"/>
      <c r="E491" s="356"/>
      <c r="F491" s="1265"/>
      <c r="G491" s="1269"/>
      <c r="H491" s="1269"/>
      <c r="I491" s="13" t="s">
        <v>12</v>
      </c>
      <c r="J491" s="47">
        <f>SUM(J488:J490)</f>
        <v>0</v>
      </c>
      <c r="K491" s="47">
        <f t="shared" ref="K491:O491" si="161">SUM(K488:K490)</f>
        <v>0</v>
      </c>
      <c r="L491" s="47">
        <f t="shared" si="161"/>
        <v>0</v>
      </c>
      <c r="M491" s="47">
        <f t="shared" si="161"/>
        <v>0</v>
      </c>
      <c r="N491" s="194">
        <f t="shared" si="161"/>
        <v>0</v>
      </c>
      <c r="O491" s="194">
        <f t="shared" si="161"/>
        <v>0</v>
      </c>
      <c r="P491" s="502"/>
      <c r="Q491" s="122"/>
      <c r="R491" s="122"/>
      <c r="S491" s="229"/>
      <c r="T491" s="30"/>
      <c r="U491" s="30"/>
      <c r="V491" s="332"/>
      <c r="W491" s="30"/>
      <c r="X491" s="30"/>
      <c r="Y491" s="30"/>
    </row>
    <row r="492" spans="1:25" ht="2.4500000000000002" hidden="1" customHeight="1" thickBot="1">
      <c r="A492" s="341"/>
      <c r="B492" s="349"/>
      <c r="C492" s="351"/>
      <c r="D492" s="351"/>
      <c r="E492" s="351"/>
      <c r="F492" s="1263" t="s">
        <v>148</v>
      </c>
      <c r="G492" s="1266" t="s">
        <v>40</v>
      </c>
      <c r="H492" s="1270" t="s">
        <v>51</v>
      </c>
      <c r="I492" s="92" t="s">
        <v>36</v>
      </c>
      <c r="J492" s="132">
        <f>K492+M492</f>
        <v>0</v>
      </c>
      <c r="K492" s="133"/>
      <c r="L492" s="288"/>
      <c r="M492" s="394">
        <v>0</v>
      </c>
      <c r="N492" s="187">
        <v>0</v>
      </c>
      <c r="O492" s="188">
        <v>0</v>
      </c>
      <c r="P492" s="402"/>
      <c r="Q492" s="359"/>
      <c r="R492" s="359"/>
      <c r="S492" s="361"/>
      <c r="T492" s="30"/>
      <c r="U492" s="30"/>
      <c r="V492" s="332"/>
      <c r="W492" s="30"/>
      <c r="X492" s="30"/>
      <c r="Y492" s="30"/>
    </row>
    <row r="493" spans="1:25" ht="13.9" hidden="1" customHeight="1" thickBot="1">
      <c r="A493" s="340"/>
      <c r="B493" s="350"/>
      <c r="C493" s="352"/>
      <c r="D493" s="352"/>
      <c r="E493" s="352"/>
      <c r="F493" s="1264"/>
      <c r="G493" s="1267"/>
      <c r="H493" s="1271"/>
      <c r="I493" s="69" t="s">
        <v>72</v>
      </c>
      <c r="J493" s="138">
        <f>K493+M493</f>
        <v>0</v>
      </c>
      <c r="K493" s="139"/>
      <c r="L493" s="291"/>
      <c r="M493" s="395">
        <v>0</v>
      </c>
      <c r="N493" s="189">
        <v>0</v>
      </c>
      <c r="O493" s="190">
        <v>0</v>
      </c>
      <c r="P493" s="348"/>
      <c r="Q493" s="360"/>
      <c r="R493" s="360"/>
      <c r="S493" s="362"/>
      <c r="T493" s="30"/>
      <c r="U493" s="30"/>
      <c r="V493" s="332"/>
      <c r="W493" s="30"/>
      <c r="X493" s="30"/>
      <c r="Y493" s="30"/>
    </row>
    <row r="494" spans="1:25" ht="13.9" hidden="1" customHeight="1" thickBot="1">
      <c r="A494" s="340"/>
      <c r="B494" s="350"/>
      <c r="C494" s="352"/>
      <c r="D494" s="352"/>
      <c r="E494" s="352"/>
      <c r="F494" s="1264"/>
      <c r="G494" s="1268"/>
      <c r="H494" s="1272"/>
      <c r="I494" s="27" t="s">
        <v>123</v>
      </c>
      <c r="J494" s="138">
        <f>K494+M494</f>
        <v>0</v>
      </c>
      <c r="K494" s="457"/>
      <c r="L494" s="458"/>
      <c r="M494" s="399">
        <v>0</v>
      </c>
      <c r="N494" s="493"/>
      <c r="O494" s="191"/>
      <c r="P494" s="421"/>
      <c r="Q494" s="227"/>
      <c r="R494" s="227"/>
      <c r="S494" s="228"/>
      <c r="T494" s="30"/>
      <c r="U494" s="30"/>
      <c r="V494" s="332"/>
      <c r="W494" s="30"/>
      <c r="X494" s="30"/>
      <c r="Y494" s="30"/>
    </row>
    <row r="495" spans="1:25" ht="13.9" hidden="1" customHeight="1" thickBot="1">
      <c r="A495" s="340"/>
      <c r="B495" s="350"/>
      <c r="C495" s="352"/>
      <c r="D495" s="352"/>
      <c r="E495" s="352"/>
      <c r="F495" s="1265"/>
      <c r="G495" s="1269"/>
      <c r="H495" s="1269"/>
      <c r="I495" s="13" t="s">
        <v>12</v>
      </c>
      <c r="J495" s="47">
        <f>SUM(J492:J494)</f>
        <v>0</v>
      </c>
      <c r="K495" s="47">
        <f t="shared" ref="K495:O495" si="162">SUM(K492:K494)</f>
        <v>0</v>
      </c>
      <c r="L495" s="47">
        <f t="shared" si="162"/>
        <v>0</v>
      </c>
      <c r="M495" s="47">
        <f t="shared" si="162"/>
        <v>0</v>
      </c>
      <c r="N495" s="194">
        <f t="shared" si="162"/>
        <v>0</v>
      </c>
      <c r="O495" s="194">
        <f t="shared" si="162"/>
        <v>0</v>
      </c>
      <c r="P495" s="421"/>
      <c r="Q495" s="122"/>
      <c r="R495" s="122"/>
      <c r="S495" s="229"/>
      <c r="T495" s="30"/>
      <c r="U495" s="30"/>
      <c r="V495" s="332"/>
      <c r="W495" s="30"/>
      <c r="X495" s="30"/>
      <c r="Y495" s="30"/>
    </row>
    <row r="496" spans="1:25" ht="1.1499999999999999" hidden="1" customHeight="1" thickBot="1">
      <c r="A496" s="1248"/>
      <c r="B496" s="1251"/>
      <c r="C496" s="355"/>
      <c r="D496" s="355"/>
      <c r="E496" s="355"/>
      <c r="F496" s="1263" t="s">
        <v>149</v>
      </c>
      <c r="G496" s="1266" t="s">
        <v>40</v>
      </c>
      <c r="H496" s="1270" t="s">
        <v>51</v>
      </c>
      <c r="I496" s="92" t="s">
        <v>36</v>
      </c>
      <c r="J496" s="132">
        <f>K496+M496</f>
        <v>0</v>
      </c>
      <c r="K496" s="133"/>
      <c r="L496" s="288"/>
      <c r="M496" s="394">
        <v>0</v>
      </c>
      <c r="N496" s="187">
        <v>0</v>
      </c>
      <c r="O496" s="188">
        <v>0</v>
      </c>
      <c r="P496" s="402"/>
      <c r="Q496" s="359"/>
      <c r="R496" s="359"/>
      <c r="S496" s="361"/>
      <c r="T496" s="30"/>
      <c r="U496" s="30"/>
      <c r="V496" s="332"/>
      <c r="W496" s="30"/>
      <c r="X496" s="30"/>
      <c r="Y496" s="30"/>
    </row>
    <row r="497" spans="1:25" ht="13.9" hidden="1" customHeight="1" thickBot="1">
      <c r="A497" s="1249"/>
      <c r="B497" s="1252"/>
      <c r="C497" s="352"/>
      <c r="D497" s="352"/>
      <c r="E497" s="352"/>
      <c r="F497" s="1264"/>
      <c r="G497" s="1267"/>
      <c r="H497" s="1271"/>
      <c r="I497" s="69" t="s">
        <v>72</v>
      </c>
      <c r="J497" s="138">
        <f>K497+M497</f>
        <v>0</v>
      </c>
      <c r="K497" s="139"/>
      <c r="L497" s="291"/>
      <c r="M497" s="395">
        <v>0</v>
      </c>
      <c r="N497" s="189">
        <v>0</v>
      </c>
      <c r="O497" s="190">
        <v>0</v>
      </c>
      <c r="P497" s="348"/>
      <c r="Q497" s="360"/>
      <c r="R497" s="360"/>
      <c r="S497" s="362"/>
      <c r="T497" s="30"/>
      <c r="U497" s="30"/>
      <c r="V497" s="332"/>
      <c r="W497" s="30"/>
      <c r="X497" s="30"/>
      <c r="Y497" s="30"/>
    </row>
    <row r="498" spans="1:25" ht="13.9" hidden="1" customHeight="1" thickBot="1">
      <c r="A498" s="1249"/>
      <c r="B498" s="1252"/>
      <c r="C498" s="352"/>
      <c r="D498" s="352"/>
      <c r="E498" s="352"/>
      <c r="F498" s="1264"/>
      <c r="G498" s="1268"/>
      <c r="H498" s="1272"/>
      <c r="I498" s="27" t="s">
        <v>123</v>
      </c>
      <c r="J498" s="166">
        <f>K498+M498</f>
        <v>0</v>
      </c>
      <c r="K498" s="457"/>
      <c r="L498" s="458"/>
      <c r="M498" s="399">
        <v>0</v>
      </c>
      <c r="N498" s="493"/>
      <c r="O498" s="191"/>
      <c r="P498" s="421"/>
      <c r="Q498" s="227"/>
      <c r="R498" s="227"/>
      <c r="S498" s="228"/>
      <c r="T498" s="30"/>
      <c r="U498" s="30"/>
      <c r="V498" s="332"/>
      <c r="W498" s="30"/>
      <c r="X498" s="30"/>
      <c r="Y498" s="30"/>
    </row>
    <row r="499" spans="1:25" ht="13.9" hidden="1" customHeight="1" thickBot="1">
      <c r="A499" s="1250"/>
      <c r="B499" s="1253"/>
      <c r="C499" s="356"/>
      <c r="D499" s="356"/>
      <c r="E499" s="356"/>
      <c r="F499" s="1265"/>
      <c r="G499" s="1269"/>
      <c r="H499" s="1269"/>
      <c r="I499" s="13" t="s">
        <v>12</v>
      </c>
      <c r="J499" s="47">
        <f>SUM(J496:J498)</f>
        <v>0</v>
      </c>
      <c r="K499" s="47">
        <f t="shared" ref="K499:O499" si="163">SUM(K496:K498)</f>
        <v>0</v>
      </c>
      <c r="L499" s="47">
        <f t="shared" si="163"/>
        <v>0</v>
      </c>
      <c r="M499" s="47">
        <f t="shared" si="163"/>
        <v>0</v>
      </c>
      <c r="N499" s="194">
        <f t="shared" si="163"/>
        <v>0</v>
      </c>
      <c r="O499" s="194">
        <f t="shared" si="163"/>
        <v>0</v>
      </c>
      <c r="P499" s="502"/>
      <c r="Q499" s="122"/>
      <c r="R499" s="122"/>
      <c r="S499" s="229"/>
      <c r="T499" s="30"/>
      <c r="U499" s="30"/>
      <c r="V499" s="332"/>
      <c r="W499" s="30"/>
      <c r="X499" s="30"/>
      <c r="Y499" s="30"/>
    </row>
    <row r="500" spans="1:25" ht="1.1499999999999999" hidden="1" customHeight="1" thickBot="1">
      <c r="A500" s="1248"/>
      <c r="B500" s="1251"/>
      <c r="C500" s="355"/>
      <c r="D500" s="355"/>
      <c r="E500" s="355"/>
      <c r="F500" s="1263" t="s">
        <v>160</v>
      </c>
      <c r="G500" s="1266" t="s">
        <v>40</v>
      </c>
      <c r="H500" s="1270" t="s">
        <v>51</v>
      </c>
      <c r="I500" s="92" t="s">
        <v>36</v>
      </c>
      <c r="J500" s="132">
        <f>K500+M500</f>
        <v>0</v>
      </c>
      <c r="K500" s="133"/>
      <c r="L500" s="288"/>
      <c r="M500" s="394">
        <v>0</v>
      </c>
      <c r="N500" s="187">
        <v>0</v>
      </c>
      <c r="O500" s="188">
        <v>0</v>
      </c>
      <c r="P500" s="402"/>
      <c r="Q500" s="359"/>
      <c r="R500" s="359"/>
      <c r="S500" s="361"/>
      <c r="T500" s="30"/>
      <c r="U500" s="30"/>
      <c r="V500" s="332"/>
      <c r="W500" s="30"/>
      <c r="X500" s="30"/>
      <c r="Y500" s="30"/>
    </row>
    <row r="501" spans="1:25" ht="13.9" hidden="1" customHeight="1" thickBot="1">
      <c r="A501" s="1249"/>
      <c r="B501" s="1252"/>
      <c r="C501" s="352"/>
      <c r="D501" s="352"/>
      <c r="E501" s="352"/>
      <c r="F501" s="1264"/>
      <c r="G501" s="1267"/>
      <c r="H501" s="1271"/>
      <c r="I501" s="69" t="s">
        <v>72</v>
      </c>
      <c r="J501" s="138">
        <f>K501+M501</f>
        <v>0</v>
      </c>
      <c r="K501" s="139"/>
      <c r="L501" s="291"/>
      <c r="M501" s="395">
        <v>0</v>
      </c>
      <c r="N501" s="189">
        <v>0</v>
      </c>
      <c r="O501" s="190">
        <v>0</v>
      </c>
      <c r="P501" s="348"/>
      <c r="Q501" s="360"/>
      <c r="R501" s="360"/>
      <c r="S501" s="362"/>
      <c r="T501" s="30"/>
      <c r="U501" s="30"/>
      <c r="V501" s="332"/>
      <c r="W501" s="30"/>
      <c r="X501" s="30"/>
      <c r="Y501" s="30"/>
    </row>
    <row r="502" spans="1:25" ht="13.9" hidden="1" customHeight="1" thickBot="1">
      <c r="A502" s="1249"/>
      <c r="B502" s="1252"/>
      <c r="C502" s="352"/>
      <c r="D502" s="352"/>
      <c r="E502" s="352"/>
      <c r="F502" s="1264"/>
      <c r="G502" s="1268"/>
      <c r="H502" s="1272"/>
      <c r="I502" s="27" t="s">
        <v>123</v>
      </c>
      <c r="J502" s="166">
        <f>K502+M502</f>
        <v>0</v>
      </c>
      <c r="K502" s="457"/>
      <c r="L502" s="458"/>
      <c r="M502" s="399">
        <v>0</v>
      </c>
      <c r="N502" s="493"/>
      <c r="O502" s="191"/>
      <c r="P502" s="421"/>
      <c r="Q502" s="227"/>
      <c r="R502" s="227"/>
      <c r="S502" s="228"/>
      <c r="T502" s="30"/>
      <c r="U502" s="30"/>
      <c r="V502" s="332"/>
      <c r="W502" s="30"/>
      <c r="X502" s="30"/>
      <c r="Y502" s="30"/>
    </row>
    <row r="503" spans="1:25" ht="13.9" hidden="1" customHeight="1" thickBot="1">
      <c r="A503" s="1250"/>
      <c r="B503" s="1253"/>
      <c r="C503" s="356"/>
      <c r="D503" s="356"/>
      <c r="E503" s="356"/>
      <c r="F503" s="1265"/>
      <c r="G503" s="1269"/>
      <c r="H503" s="1269"/>
      <c r="I503" s="13" t="s">
        <v>12</v>
      </c>
      <c r="J503" s="47">
        <f>SUM(J500:J502)</f>
        <v>0</v>
      </c>
      <c r="K503" s="47">
        <f t="shared" ref="K503:O503" si="164">SUM(K500:K502)</f>
        <v>0</v>
      </c>
      <c r="L503" s="47">
        <f t="shared" si="164"/>
        <v>0</v>
      </c>
      <c r="M503" s="47">
        <f t="shared" si="164"/>
        <v>0</v>
      </c>
      <c r="N503" s="194">
        <f t="shared" si="164"/>
        <v>0</v>
      </c>
      <c r="O503" s="194">
        <f t="shared" si="164"/>
        <v>0</v>
      </c>
      <c r="P503" s="502"/>
      <c r="Q503" s="122"/>
      <c r="R503" s="122"/>
      <c r="S503" s="229"/>
      <c r="T503" s="30"/>
      <c r="U503" s="30"/>
      <c r="V503" s="332"/>
      <c r="W503" s="30"/>
      <c r="X503" s="30"/>
      <c r="Y503" s="30"/>
    </row>
    <row r="504" spans="1:25">
      <c r="A504" s="1248"/>
      <c r="B504" s="1251"/>
      <c r="C504" s="1254"/>
      <c r="D504" s="1255"/>
      <c r="E504" s="1256"/>
      <c r="F504" s="1263" t="s">
        <v>171</v>
      </c>
      <c r="G504" s="1266" t="s">
        <v>40</v>
      </c>
      <c r="H504" s="1270" t="s">
        <v>62</v>
      </c>
      <c r="I504" s="92" t="s">
        <v>72</v>
      </c>
      <c r="J504" s="132">
        <f>K504+M504</f>
        <v>0</v>
      </c>
      <c r="K504" s="133">
        <v>0</v>
      </c>
      <c r="L504" s="280">
        <v>0</v>
      </c>
      <c r="M504" s="394">
        <v>0</v>
      </c>
      <c r="N504" s="172">
        <v>0</v>
      </c>
      <c r="O504" s="173">
        <v>0</v>
      </c>
      <c r="P504" s="402"/>
      <c r="Q504" s="359"/>
      <c r="R504" s="359"/>
      <c r="S504" s="361"/>
      <c r="T504" s="30"/>
      <c r="U504" s="30"/>
      <c r="V504" s="332"/>
      <c r="W504" s="30"/>
      <c r="X504" s="30"/>
      <c r="Y504" s="30"/>
    </row>
    <row r="505" spans="1:25" ht="9" customHeight="1">
      <c r="A505" s="1249"/>
      <c r="B505" s="1252"/>
      <c r="C505" s="1257"/>
      <c r="D505" s="1258"/>
      <c r="E505" s="1259"/>
      <c r="F505" s="1264"/>
      <c r="G505" s="1267"/>
      <c r="H505" s="1271"/>
      <c r="I505" s="69" t="s">
        <v>63</v>
      </c>
      <c r="J505" s="138">
        <f>K505+M505</f>
        <v>0</v>
      </c>
      <c r="K505" s="139">
        <v>0</v>
      </c>
      <c r="L505" s="129">
        <v>0</v>
      </c>
      <c r="M505" s="395">
        <v>0</v>
      </c>
      <c r="N505" s="174">
        <v>0</v>
      </c>
      <c r="O505" s="175">
        <v>0</v>
      </c>
      <c r="P505" s="348"/>
      <c r="Q505" s="360"/>
      <c r="R505" s="360"/>
      <c r="S505" s="362"/>
      <c r="T505" s="30"/>
      <c r="U505" s="30"/>
      <c r="V505" s="332"/>
      <c r="W505" s="30"/>
      <c r="X505" s="30"/>
      <c r="Y505" s="30"/>
    </row>
    <row r="506" spans="1:25">
      <c r="A506" s="1249"/>
      <c r="B506" s="1252"/>
      <c r="C506" s="1257"/>
      <c r="D506" s="1258"/>
      <c r="E506" s="1259"/>
      <c r="F506" s="1264"/>
      <c r="G506" s="1268"/>
      <c r="H506" s="1272"/>
      <c r="I506" s="69" t="s">
        <v>36</v>
      </c>
      <c r="J506" s="138">
        <f t="shared" ref="J506:J508" si="165">K506+M506</f>
        <v>0</v>
      </c>
      <c r="K506" s="139">
        <v>0</v>
      </c>
      <c r="L506" s="129">
        <v>0</v>
      </c>
      <c r="M506" s="395">
        <v>0</v>
      </c>
      <c r="N506" s="174">
        <v>0</v>
      </c>
      <c r="O506" s="175">
        <v>0</v>
      </c>
      <c r="P506" s="421"/>
      <c r="Q506" s="227"/>
      <c r="R506" s="227"/>
      <c r="S506" s="228"/>
      <c r="T506" s="30"/>
      <c r="U506" s="30"/>
      <c r="V506" s="332"/>
      <c r="W506" s="30"/>
      <c r="X506" s="30"/>
      <c r="Y506" s="30"/>
    </row>
    <row r="507" spans="1:25">
      <c r="A507" s="1249"/>
      <c r="B507" s="1252"/>
      <c r="C507" s="1257"/>
      <c r="D507" s="1258"/>
      <c r="E507" s="1259"/>
      <c r="F507" s="1264"/>
      <c r="G507" s="1268"/>
      <c r="H507" s="1268"/>
      <c r="I507" s="69" t="s">
        <v>222</v>
      </c>
      <c r="J507" s="138">
        <f t="shared" si="165"/>
        <v>0</v>
      </c>
      <c r="K507" s="139">
        <v>0</v>
      </c>
      <c r="L507" s="129">
        <v>0</v>
      </c>
      <c r="M507" s="395">
        <v>0</v>
      </c>
      <c r="N507" s="174">
        <v>0</v>
      </c>
      <c r="O507" s="175">
        <v>0</v>
      </c>
      <c r="P507" s="503"/>
      <c r="Q507" s="227"/>
      <c r="R507" s="227"/>
      <c r="S507" s="228"/>
      <c r="T507" s="30"/>
      <c r="U507" s="30"/>
      <c r="V507" s="332"/>
      <c r="W507" s="30"/>
      <c r="X507" s="30"/>
      <c r="Y507" s="30"/>
    </row>
    <row r="508" spans="1:25">
      <c r="A508" s="1249"/>
      <c r="B508" s="1252"/>
      <c r="C508" s="1257"/>
      <c r="D508" s="1258"/>
      <c r="E508" s="1259"/>
      <c r="F508" s="1264"/>
      <c r="G508" s="1268"/>
      <c r="H508" s="1268"/>
      <c r="I508" s="27" t="s">
        <v>52</v>
      </c>
      <c r="J508" s="138">
        <f t="shared" si="165"/>
        <v>0</v>
      </c>
      <c r="K508" s="235">
        <v>0</v>
      </c>
      <c r="L508" s="292">
        <v>0</v>
      </c>
      <c r="M508" s="399">
        <v>0</v>
      </c>
      <c r="N508" s="400">
        <v>0</v>
      </c>
      <c r="O508" s="176">
        <v>0</v>
      </c>
      <c r="P508" s="503"/>
      <c r="Q508" s="227"/>
      <c r="R508" s="227"/>
      <c r="S508" s="228"/>
      <c r="T508" s="30"/>
      <c r="U508" s="30"/>
      <c r="V508" s="332"/>
      <c r="W508" s="30"/>
      <c r="X508" s="30"/>
      <c r="Y508" s="30"/>
    </row>
    <row r="509" spans="1:25" ht="13.5" thickBot="1">
      <c r="A509" s="1250"/>
      <c r="B509" s="1253"/>
      <c r="C509" s="1260"/>
      <c r="D509" s="1261"/>
      <c r="E509" s="1262"/>
      <c r="F509" s="1265"/>
      <c r="G509" s="1269"/>
      <c r="H509" s="1269"/>
      <c r="I509" s="13" t="s">
        <v>12</v>
      </c>
      <c r="J509" s="47">
        <f>SUM(J504:J508)</f>
        <v>0</v>
      </c>
      <c r="K509" s="47">
        <f t="shared" ref="K509:O509" si="166">SUM(K504:K508)</f>
        <v>0</v>
      </c>
      <c r="L509" s="47">
        <f t="shared" si="166"/>
        <v>0</v>
      </c>
      <c r="M509" s="47">
        <f t="shared" si="166"/>
        <v>0</v>
      </c>
      <c r="N509" s="47">
        <f t="shared" si="166"/>
        <v>0</v>
      </c>
      <c r="O509" s="47">
        <f t="shared" si="166"/>
        <v>0</v>
      </c>
      <c r="P509" s="502"/>
      <c r="Q509" s="122"/>
      <c r="R509" s="122"/>
      <c r="S509" s="229"/>
      <c r="T509" s="30"/>
      <c r="U509" s="30"/>
      <c r="V509" s="332"/>
      <c r="W509" s="30"/>
      <c r="X509" s="30"/>
      <c r="Y509" s="30"/>
    </row>
    <row r="510" spans="1:25" ht="26.45" customHeight="1">
      <c r="A510" s="1248"/>
      <c r="B510" s="1251"/>
      <c r="C510" s="1254"/>
      <c r="D510" s="1255"/>
      <c r="E510" s="1256"/>
      <c r="F510" s="1263" t="s">
        <v>384</v>
      </c>
      <c r="G510" s="1266" t="s">
        <v>40</v>
      </c>
      <c r="H510" s="1270" t="s">
        <v>226</v>
      </c>
      <c r="I510" s="92" t="s">
        <v>72</v>
      </c>
      <c r="J510" s="132">
        <f>K510+M510</f>
        <v>0</v>
      </c>
      <c r="K510" s="133">
        <v>0</v>
      </c>
      <c r="L510" s="280">
        <v>0</v>
      </c>
      <c r="M510" s="394">
        <v>0</v>
      </c>
      <c r="N510" s="172">
        <v>0</v>
      </c>
      <c r="O510" s="173">
        <v>0</v>
      </c>
      <c r="P510" s="347" t="s">
        <v>74</v>
      </c>
      <c r="Q510" s="359" t="s">
        <v>41</v>
      </c>
      <c r="R510" s="359"/>
      <c r="S510" s="361"/>
      <c r="T510" s="30"/>
      <c r="U510" s="30"/>
      <c r="V510" s="332"/>
      <c r="W510" s="30"/>
      <c r="X510" s="30"/>
      <c r="Y510" s="30"/>
    </row>
    <row r="511" spans="1:25">
      <c r="A511" s="1249"/>
      <c r="B511" s="1252"/>
      <c r="C511" s="1257"/>
      <c r="D511" s="1258"/>
      <c r="E511" s="1259"/>
      <c r="F511" s="1264"/>
      <c r="G511" s="1267"/>
      <c r="H511" s="1271"/>
      <c r="I511" s="69" t="s">
        <v>63</v>
      </c>
      <c r="J511" s="138">
        <f>K511+M511</f>
        <v>0</v>
      </c>
      <c r="K511" s="139">
        <v>0</v>
      </c>
      <c r="L511" s="129">
        <v>0</v>
      </c>
      <c r="M511" s="395">
        <v>0</v>
      </c>
      <c r="N511" s="174">
        <v>0</v>
      </c>
      <c r="O511" s="175">
        <v>0</v>
      </c>
      <c r="P511" s="348" t="s">
        <v>75</v>
      </c>
      <c r="Q511" s="360"/>
      <c r="R511" s="360"/>
      <c r="S511" s="362" t="s">
        <v>41</v>
      </c>
      <c r="T511" s="30"/>
      <c r="U511" s="30"/>
      <c r="V511" s="332"/>
      <c r="W511" s="30"/>
      <c r="X511" s="30"/>
      <c r="Y511" s="30"/>
    </row>
    <row r="512" spans="1:25">
      <c r="A512" s="1249"/>
      <c r="B512" s="1252"/>
      <c r="C512" s="1257"/>
      <c r="D512" s="1258"/>
      <c r="E512" s="1259"/>
      <c r="F512" s="1264"/>
      <c r="G512" s="1268"/>
      <c r="H512" s="1272"/>
      <c r="I512" s="69" t="s">
        <v>36</v>
      </c>
      <c r="J512" s="138">
        <f t="shared" ref="J512:J514" si="167">K512+M512</f>
        <v>0</v>
      </c>
      <c r="K512" s="139">
        <v>0</v>
      </c>
      <c r="L512" s="129">
        <v>0</v>
      </c>
      <c r="M512" s="395">
        <v>0</v>
      </c>
      <c r="N512" s="174">
        <v>0</v>
      </c>
      <c r="O512" s="175">
        <v>0</v>
      </c>
      <c r="P512" s="421"/>
      <c r="Q512" s="227"/>
      <c r="R512" s="227"/>
      <c r="S512" s="228"/>
      <c r="T512" s="30"/>
      <c r="U512" s="30"/>
      <c r="V512" s="332"/>
      <c r="W512" s="30"/>
      <c r="X512" s="30"/>
      <c r="Y512" s="30"/>
    </row>
    <row r="513" spans="1:25">
      <c r="A513" s="1249"/>
      <c r="B513" s="1252"/>
      <c r="C513" s="1257"/>
      <c r="D513" s="1258"/>
      <c r="E513" s="1259"/>
      <c r="F513" s="1264"/>
      <c r="G513" s="1268"/>
      <c r="H513" s="1268"/>
      <c r="I513" s="69" t="s">
        <v>222</v>
      </c>
      <c r="J513" s="138">
        <f t="shared" si="167"/>
        <v>53</v>
      </c>
      <c r="K513" s="139">
        <v>3</v>
      </c>
      <c r="L513" s="129">
        <v>0</v>
      </c>
      <c r="M513" s="395">
        <v>50</v>
      </c>
      <c r="N513" s="174">
        <v>0</v>
      </c>
      <c r="O513" s="175">
        <v>0</v>
      </c>
      <c r="P513" s="503"/>
      <c r="Q513" s="227"/>
      <c r="R513" s="227"/>
      <c r="S513" s="228"/>
      <c r="T513" s="30"/>
      <c r="U513" s="30"/>
      <c r="V513" s="332"/>
      <c r="W513" s="30"/>
      <c r="X513" s="30"/>
      <c r="Y513" s="30"/>
    </row>
    <row r="514" spans="1:25">
      <c r="A514" s="1249"/>
      <c r="B514" s="1252"/>
      <c r="C514" s="1257"/>
      <c r="D514" s="1258"/>
      <c r="E514" s="1259"/>
      <c r="F514" s="1264"/>
      <c r="G514" s="1268"/>
      <c r="H514" s="1268"/>
      <c r="I514" s="27" t="s">
        <v>52</v>
      </c>
      <c r="J514" s="138">
        <f t="shared" si="167"/>
        <v>850</v>
      </c>
      <c r="K514" s="235">
        <v>0</v>
      </c>
      <c r="L514" s="292">
        <v>0</v>
      </c>
      <c r="M514" s="399">
        <v>850</v>
      </c>
      <c r="N514" s="400">
        <v>2000</v>
      </c>
      <c r="O514" s="176">
        <v>4000</v>
      </c>
      <c r="P514" s="503"/>
      <c r="Q514" s="227"/>
      <c r="R514" s="227"/>
      <c r="S514" s="228"/>
      <c r="T514" s="30"/>
      <c r="U514" s="30"/>
      <c r="V514" s="332"/>
      <c r="W514" s="30"/>
      <c r="X514" s="30"/>
      <c r="Y514" s="30"/>
    </row>
    <row r="515" spans="1:25" ht="13.5" thickBot="1">
      <c r="A515" s="1250"/>
      <c r="B515" s="1253"/>
      <c r="C515" s="1260"/>
      <c r="D515" s="1261"/>
      <c r="E515" s="1262"/>
      <c r="F515" s="1265"/>
      <c r="G515" s="1269"/>
      <c r="H515" s="1269"/>
      <c r="I515" s="13" t="s">
        <v>12</v>
      </c>
      <c r="J515" s="47">
        <f>SUM(J510:J514)</f>
        <v>903</v>
      </c>
      <c r="K515" s="47">
        <f t="shared" ref="K515:O515" si="168">SUM(K510:K514)</f>
        <v>3</v>
      </c>
      <c r="L515" s="47">
        <f t="shared" si="168"/>
        <v>0</v>
      </c>
      <c r="M515" s="47">
        <f t="shared" si="168"/>
        <v>900</v>
      </c>
      <c r="N515" s="47">
        <f t="shared" si="168"/>
        <v>2000</v>
      </c>
      <c r="O515" s="47">
        <f t="shared" si="168"/>
        <v>4000</v>
      </c>
      <c r="P515" s="502"/>
      <c r="Q515" s="122"/>
      <c r="R515" s="122"/>
      <c r="S515" s="229"/>
      <c r="T515" s="30"/>
      <c r="U515" s="30"/>
      <c r="V515" s="332"/>
      <c r="W515" s="30"/>
      <c r="X515" s="30"/>
      <c r="Y515" s="30"/>
    </row>
    <row r="516" spans="1:25" ht="26.45" customHeight="1">
      <c r="A516" s="1248"/>
      <c r="B516" s="1251"/>
      <c r="C516" s="1254"/>
      <c r="D516" s="1255"/>
      <c r="E516" s="1256"/>
      <c r="F516" s="1263" t="s">
        <v>227</v>
      </c>
      <c r="G516" s="1266" t="s">
        <v>40</v>
      </c>
      <c r="H516" s="1270" t="s">
        <v>388</v>
      </c>
      <c r="I516" s="92" t="s">
        <v>72</v>
      </c>
      <c r="J516" s="132">
        <f>K516+M516</f>
        <v>0</v>
      </c>
      <c r="K516" s="133">
        <v>0</v>
      </c>
      <c r="L516" s="280">
        <v>0</v>
      </c>
      <c r="M516" s="394">
        <v>0</v>
      </c>
      <c r="N516" s="172">
        <v>0</v>
      </c>
      <c r="O516" s="173">
        <v>0</v>
      </c>
      <c r="P516" s="347" t="s">
        <v>74</v>
      </c>
      <c r="Q516" s="359" t="s">
        <v>41</v>
      </c>
      <c r="R516" s="359"/>
      <c r="S516" s="361"/>
      <c r="T516" s="30"/>
      <c r="U516" s="30"/>
      <c r="V516" s="332"/>
      <c r="W516" s="30"/>
      <c r="X516" s="30"/>
      <c r="Y516" s="30"/>
    </row>
    <row r="517" spans="1:25">
      <c r="A517" s="1249"/>
      <c r="B517" s="1252"/>
      <c r="C517" s="1257"/>
      <c r="D517" s="1258"/>
      <c r="E517" s="1259"/>
      <c r="F517" s="1264"/>
      <c r="G517" s="1267"/>
      <c r="H517" s="1271"/>
      <c r="I517" s="69" t="s">
        <v>63</v>
      </c>
      <c r="J517" s="138">
        <f>K517+M517</f>
        <v>503.79999999999995</v>
      </c>
      <c r="K517" s="139">
        <v>189.9</v>
      </c>
      <c r="L517" s="129">
        <v>0</v>
      </c>
      <c r="M517" s="395">
        <v>313.89999999999998</v>
      </c>
      <c r="N517" s="174">
        <v>0</v>
      </c>
      <c r="O517" s="175">
        <v>0</v>
      </c>
      <c r="P517" s="348" t="s">
        <v>75</v>
      </c>
      <c r="Q517" s="360" t="s">
        <v>41</v>
      </c>
      <c r="R517" s="360"/>
      <c r="S517" s="362"/>
      <c r="T517" s="30"/>
      <c r="U517" s="30"/>
      <c r="V517" s="332"/>
      <c r="W517" s="30"/>
      <c r="X517" s="30"/>
      <c r="Y517" s="30"/>
    </row>
    <row r="518" spans="1:25">
      <c r="A518" s="1249"/>
      <c r="B518" s="1252"/>
      <c r="C518" s="1257"/>
      <c r="D518" s="1258"/>
      <c r="E518" s="1259"/>
      <c r="F518" s="1264"/>
      <c r="G518" s="1268"/>
      <c r="H518" s="1272"/>
      <c r="I518" s="69" t="s">
        <v>36</v>
      </c>
      <c r="J518" s="138">
        <f t="shared" ref="J518:J520" si="169">K518+M518</f>
        <v>0</v>
      </c>
      <c r="K518" s="139">
        <v>0</v>
      </c>
      <c r="L518" s="129">
        <v>0</v>
      </c>
      <c r="M518" s="395">
        <v>0</v>
      </c>
      <c r="N518" s="174">
        <v>0</v>
      </c>
      <c r="O518" s="175">
        <v>0</v>
      </c>
      <c r="P518" s="421"/>
      <c r="Q518" s="227"/>
      <c r="R518" s="227"/>
      <c r="S518" s="228"/>
      <c r="T518" s="30"/>
      <c r="U518" s="30"/>
      <c r="V518" s="332"/>
      <c r="W518" s="30"/>
      <c r="X518" s="30"/>
      <c r="Y518" s="30"/>
    </row>
    <row r="519" spans="1:25">
      <c r="A519" s="1249"/>
      <c r="B519" s="1252"/>
      <c r="C519" s="1257"/>
      <c r="D519" s="1258"/>
      <c r="E519" s="1259"/>
      <c r="F519" s="1264"/>
      <c r="G519" s="1268"/>
      <c r="H519" s="1268"/>
      <c r="I519" s="69" t="s">
        <v>222</v>
      </c>
      <c r="J519" s="138">
        <f t="shared" si="169"/>
        <v>14.4</v>
      </c>
      <c r="K519" s="139">
        <v>7.9</v>
      </c>
      <c r="L519" s="129">
        <v>0</v>
      </c>
      <c r="M519" s="395">
        <v>6.5</v>
      </c>
      <c r="N519" s="174">
        <v>0</v>
      </c>
      <c r="O519" s="175">
        <v>0</v>
      </c>
      <c r="P519" s="503"/>
      <c r="Q519" s="227"/>
      <c r="R519" s="227"/>
      <c r="S519" s="228"/>
      <c r="T519" s="30"/>
      <c r="U519" s="30"/>
      <c r="V519" s="332"/>
      <c r="W519" s="30"/>
      <c r="X519" s="30"/>
      <c r="Y519" s="30"/>
    </row>
    <row r="520" spans="1:25">
      <c r="A520" s="1249"/>
      <c r="B520" s="1252"/>
      <c r="C520" s="1257"/>
      <c r="D520" s="1258"/>
      <c r="E520" s="1259"/>
      <c r="F520" s="1264"/>
      <c r="G520" s="1268"/>
      <c r="H520" s="1268"/>
      <c r="I520" s="27" t="s">
        <v>52</v>
      </c>
      <c r="J520" s="138">
        <f t="shared" si="169"/>
        <v>0</v>
      </c>
      <c r="K520" s="235">
        <v>0</v>
      </c>
      <c r="L520" s="292">
        <v>0</v>
      </c>
      <c r="M520" s="399">
        <v>0</v>
      </c>
      <c r="N520" s="400">
        <v>0</v>
      </c>
      <c r="O520" s="176">
        <v>0</v>
      </c>
      <c r="P520" s="503"/>
      <c r="Q520" s="227"/>
      <c r="R520" s="227"/>
      <c r="S520" s="228"/>
      <c r="T520" s="30"/>
      <c r="U520" s="30"/>
      <c r="V520" s="332"/>
      <c r="W520" s="30"/>
      <c r="X520" s="30"/>
      <c r="Y520" s="30"/>
    </row>
    <row r="521" spans="1:25" ht="13.5" thickBot="1">
      <c r="A521" s="1250"/>
      <c r="B521" s="1253"/>
      <c r="C521" s="1260"/>
      <c r="D521" s="1261"/>
      <c r="E521" s="1262"/>
      <c r="F521" s="1265"/>
      <c r="G521" s="1269"/>
      <c r="H521" s="1269"/>
      <c r="I521" s="13" t="s">
        <v>12</v>
      </c>
      <c r="J521" s="47">
        <f>SUM(J516:J520)</f>
        <v>518.19999999999993</v>
      </c>
      <c r="K521" s="48">
        <f>SUM(K516:K520)</f>
        <v>197.8</v>
      </c>
      <c r="L521" s="49">
        <f>SUM(L516:L520)</f>
        <v>0</v>
      </c>
      <c r="M521" s="50">
        <f>SUM(M516:M520)</f>
        <v>320.39999999999998</v>
      </c>
      <c r="N521" s="51">
        <f t="shared" ref="N521:O521" si="170">SUM(N516:N518)</f>
        <v>0</v>
      </c>
      <c r="O521" s="52">
        <f t="shared" si="170"/>
        <v>0</v>
      </c>
      <c r="P521" s="502"/>
      <c r="Q521" s="122"/>
      <c r="R521" s="122"/>
      <c r="S521" s="229"/>
      <c r="T521" s="30"/>
      <c r="U521" s="30"/>
      <c r="V521" s="332"/>
      <c r="W521" s="30"/>
      <c r="X521" s="30"/>
      <c r="Y521" s="30"/>
    </row>
    <row r="522" spans="1:25" ht="13.5" thickBot="1">
      <c r="A522" s="14" t="s">
        <v>13</v>
      </c>
      <c r="B522" s="1298" t="s">
        <v>14</v>
      </c>
      <c r="C522" s="1299"/>
      <c r="D522" s="1299"/>
      <c r="E522" s="1299"/>
      <c r="F522" s="1300"/>
      <c r="G522" s="1300"/>
      <c r="H522" s="1300"/>
      <c r="I522" s="1301"/>
      <c r="J522" s="67">
        <f>J373+J379+J385+J391+J397+J402+J407+J413+J419+J423+J428+J433+J438+J443+J448+J453+J458+J463+J467+J477+J479+J483+J503+J487+J491+J495+J499+J509+J515+J521</f>
        <v>3893.77</v>
      </c>
      <c r="K522" s="67">
        <f>K373+K379+K385+K391+K397+K402+K407+K413+K419+K423+K428+K433+K438+K443+K448+K453+K458+K463+K467+K477+K479+K483+K503+K487+K491+K495+K499+K509+K515+K521</f>
        <v>427.3</v>
      </c>
      <c r="L522" s="67">
        <f>L373+L379+L385+L391+L397+L402+L407+L413+L419+L423+L428+L433+L438+L443+L448+L453+L458+L463+L467+L476+L479+L483+L503+L487+L491+L495+L499+L509+L515+L521</f>
        <v>24.1</v>
      </c>
      <c r="M522" s="67">
        <f>M373+M379+M385+M391+M397+M402+M407+M413+M419+M423+M428+M433+M438+M443+M448+M453+M458+M463+M467+M476+M479+M483+M503+M487+M491+M495+M499+M509+M515+M521</f>
        <v>3466.4700000000003</v>
      </c>
      <c r="N522" s="67">
        <f>N373+N379+N385+N391+N397+N402+N407+N413+N419+N423+N428+N433+N438+N443+N448+N453+N458+N463+N467+N476+N479+N483+N503+N487+N491+N495+N499+N509+N515+N521</f>
        <v>3510</v>
      </c>
      <c r="O522" s="67">
        <f>O373+O379+O385+O391+O397+O402+O407+O413+O419+O423+O428+O433+O438+O443+O448+O453+O458+O463+O467+O476+O479+O483+O503+O487+O491+O495+O499+O509+O515+O521</f>
        <v>6015</v>
      </c>
      <c r="P522" s="15"/>
      <c r="Q522" s="23"/>
      <c r="R522" s="23"/>
      <c r="S522" s="25"/>
      <c r="T522" s="30"/>
      <c r="U522" s="30"/>
      <c r="V522" s="30"/>
      <c r="W522" s="30"/>
      <c r="X522" s="30"/>
      <c r="Y522" s="30"/>
    </row>
    <row r="523" spans="1:25" ht="14.45" customHeight="1" thickBot="1">
      <c r="A523" s="1349" t="s">
        <v>56</v>
      </c>
      <c r="B523" s="1349"/>
      <c r="C523" s="1349"/>
      <c r="D523" s="1349"/>
      <c r="E523" s="1349"/>
      <c r="F523" s="1349"/>
      <c r="G523" s="1349"/>
      <c r="H523" s="1349"/>
      <c r="I523" s="1350"/>
      <c r="J523" s="59">
        <f t="shared" ref="J523:O523" si="171">J522+J359</f>
        <v>10888.57</v>
      </c>
      <c r="K523" s="59">
        <f t="shared" si="171"/>
        <v>465.1</v>
      </c>
      <c r="L523" s="59">
        <f t="shared" si="171"/>
        <v>42.4</v>
      </c>
      <c r="M523" s="59">
        <f t="shared" si="171"/>
        <v>10423.470000000001</v>
      </c>
      <c r="N523" s="59">
        <f t="shared" si="171"/>
        <v>8037.6</v>
      </c>
      <c r="O523" s="59">
        <f t="shared" si="171"/>
        <v>7294.3</v>
      </c>
      <c r="P523" s="18"/>
      <c r="Q523" s="18"/>
      <c r="R523" s="18"/>
      <c r="S523" s="19"/>
      <c r="T523" s="333"/>
      <c r="U523" s="333"/>
      <c r="V523" s="333"/>
      <c r="W523" s="333"/>
      <c r="X523" s="333"/>
      <c r="Y523" s="333"/>
    </row>
    <row r="524" spans="1:25" ht="0.6" hidden="1" customHeight="1" thickBot="1">
      <c r="A524" s="344" t="s">
        <v>217</v>
      </c>
      <c r="B524" s="344"/>
      <c r="C524" s="344"/>
      <c r="D524" s="344"/>
      <c r="E524" s="344"/>
      <c r="F524" s="112"/>
      <c r="G524" s="344"/>
      <c r="H524" s="344"/>
      <c r="I524" s="344"/>
      <c r="J524" s="344"/>
      <c r="K524" s="344"/>
      <c r="L524" s="344"/>
      <c r="M524" s="344"/>
      <c r="N524" s="344"/>
      <c r="O524" s="344"/>
      <c r="P524" s="212"/>
      <c r="Q524" s="344"/>
      <c r="R524" s="344"/>
      <c r="S524" s="345"/>
      <c r="T524" s="333"/>
      <c r="U524" s="333"/>
      <c r="V524" s="333"/>
      <c r="W524" s="333"/>
      <c r="X524" s="333"/>
      <c r="Y524" s="333"/>
    </row>
    <row r="525" spans="1:25" ht="5.45" hidden="1" customHeight="1" thickBot="1">
      <c r="A525" s="107"/>
      <c r="B525" s="105"/>
      <c r="C525" s="105"/>
      <c r="D525" s="105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6"/>
      <c r="P525" s="72"/>
      <c r="Q525" s="105"/>
      <c r="R525" s="108"/>
      <c r="S525" s="213"/>
      <c r="T525" s="333"/>
      <c r="U525" s="333"/>
      <c r="V525" s="333"/>
      <c r="W525" s="333"/>
      <c r="X525" s="333"/>
      <c r="Y525" s="333"/>
    </row>
    <row r="526" spans="1:25" ht="13.9" hidden="1" customHeight="1" thickBot="1">
      <c r="A526" s="33" t="s">
        <v>11</v>
      </c>
      <c r="B526" s="1395" t="s">
        <v>218</v>
      </c>
      <c r="C526" s="1396"/>
      <c r="D526" s="1396"/>
      <c r="E526" s="1396"/>
      <c r="F526" s="1396"/>
      <c r="G526" s="1396"/>
      <c r="H526" s="1396"/>
      <c r="I526" s="1396"/>
      <c r="J526" s="1396"/>
      <c r="K526" s="1396"/>
      <c r="L526" s="1396"/>
      <c r="M526" s="1396"/>
      <c r="N526" s="1396"/>
      <c r="O526" s="1396"/>
      <c r="P526" s="1396"/>
      <c r="Q526" s="1396"/>
      <c r="R526" s="1396"/>
      <c r="S526" s="1397"/>
      <c r="T526" s="333"/>
      <c r="U526" s="333"/>
      <c r="V526" s="333"/>
      <c r="W526" s="333"/>
      <c r="X526" s="333"/>
      <c r="Y526" s="333"/>
    </row>
    <row r="527" spans="1:25" ht="24.6" hidden="1" customHeight="1" thickBot="1">
      <c r="A527" s="107"/>
      <c r="B527" s="105"/>
      <c r="C527" s="105"/>
      <c r="D527" s="105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6"/>
      <c r="P527" s="109" t="s">
        <v>224</v>
      </c>
      <c r="Q527" s="108"/>
      <c r="R527" s="108"/>
      <c r="S527" s="213"/>
      <c r="T527" s="333"/>
      <c r="U527" s="333"/>
      <c r="V527" s="333"/>
      <c r="W527" s="333"/>
      <c r="X527" s="333"/>
      <c r="Y527" s="333"/>
    </row>
    <row r="528" spans="1:25" ht="13.9" hidden="1" customHeight="1" thickBot="1">
      <c r="A528" s="1398" t="s">
        <v>11</v>
      </c>
      <c r="B528" s="1401" t="s">
        <v>11</v>
      </c>
      <c r="C528" s="1404"/>
      <c r="D528" s="1405"/>
      <c r="E528" s="1406"/>
      <c r="F528" s="1413" t="s">
        <v>225</v>
      </c>
      <c r="G528" s="1266" t="s">
        <v>40</v>
      </c>
      <c r="H528" s="1270" t="s">
        <v>151</v>
      </c>
      <c r="I528" s="379" t="s">
        <v>72</v>
      </c>
      <c r="J528" s="93">
        <f>K528+M528</f>
        <v>0</v>
      </c>
      <c r="K528" s="46">
        <f>K534*1</f>
        <v>0</v>
      </c>
      <c r="L528" s="46">
        <f t="shared" ref="L528:O532" si="172">L534*1</f>
        <v>0</v>
      </c>
      <c r="M528" s="44">
        <f t="shared" si="172"/>
        <v>0</v>
      </c>
      <c r="N528" s="26">
        <f t="shared" si="172"/>
        <v>0</v>
      </c>
      <c r="O528" s="45">
        <f t="shared" si="172"/>
        <v>0</v>
      </c>
      <c r="P528" s="368"/>
      <c r="Q528" s="111"/>
      <c r="R528" s="121"/>
      <c r="S528" s="110"/>
      <c r="T528" s="333"/>
      <c r="U528" s="333"/>
      <c r="V528" s="333"/>
      <c r="W528" s="333"/>
      <c r="X528" s="333"/>
      <c r="Y528" s="333"/>
    </row>
    <row r="529" spans="1:25" ht="13.9" hidden="1" customHeight="1" thickBot="1">
      <c r="A529" s="1399"/>
      <c r="B529" s="1402"/>
      <c r="C529" s="1407"/>
      <c r="D529" s="1408"/>
      <c r="E529" s="1409"/>
      <c r="F529" s="1414"/>
      <c r="G529" s="1267"/>
      <c r="H529" s="1285"/>
      <c r="I529" s="383" t="s">
        <v>63</v>
      </c>
      <c r="J529" s="100">
        <f t="shared" ref="J529:J532" si="173">K529+M529</f>
        <v>0</v>
      </c>
      <c r="K529" s="101">
        <f>K535*1</f>
        <v>0</v>
      </c>
      <c r="L529" s="101">
        <f t="shared" si="172"/>
        <v>0</v>
      </c>
      <c r="M529" s="116">
        <f t="shared" si="172"/>
        <v>0</v>
      </c>
      <c r="N529" s="103">
        <f t="shared" si="172"/>
        <v>0</v>
      </c>
      <c r="O529" s="123">
        <f t="shared" si="172"/>
        <v>0</v>
      </c>
      <c r="P529" s="368"/>
      <c r="Q529" s="111"/>
      <c r="R529" s="111"/>
      <c r="S529" s="110"/>
      <c r="T529" s="333"/>
      <c r="U529" s="333"/>
      <c r="V529" s="333"/>
      <c r="W529" s="333"/>
      <c r="X529" s="333"/>
      <c r="Y529" s="333"/>
    </row>
    <row r="530" spans="1:25" ht="13.9" hidden="1" customHeight="1" thickBot="1">
      <c r="A530" s="1399"/>
      <c r="B530" s="1402"/>
      <c r="C530" s="1407"/>
      <c r="D530" s="1408"/>
      <c r="E530" s="1409"/>
      <c r="F530" s="1414"/>
      <c r="G530" s="1267"/>
      <c r="H530" s="1285"/>
      <c r="I530" s="383" t="s">
        <v>36</v>
      </c>
      <c r="J530" s="100">
        <f t="shared" si="173"/>
        <v>0</v>
      </c>
      <c r="K530" s="101">
        <f>K536*1</f>
        <v>0</v>
      </c>
      <c r="L530" s="101">
        <f t="shared" si="172"/>
        <v>0</v>
      </c>
      <c r="M530" s="116">
        <f t="shared" si="172"/>
        <v>0</v>
      </c>
      <c r="N530" s="103">
        <f t="shared" si="172"/>
        <v>0</v>
      </c>
      <c r="O530" s="123">
        <f t="shared" si="172"/>
        <v>0</v>
      </c>
      <c r="P530" s="368"/>
      <c r="Q530" s="111"/>
      <c r="R530" s="111"/>
      <c r="S530" s="110"/>
      <c r="T530" s="333"/>
      <c r="U530" s="333"/>
      <c r="V530" s="333"/>
      <c r="W530" s="333"/>
      <c r="X530" s="333"/>
      <c r="Y530" s="333"/>
    </row>
    <row r="531" spans="1:25" ht="13.9" hidden="1" customHeight="1" thickBot="1">
      <c r="A531" s="1399"/>
      <c r="B531" s="1402"/>
      <c r="C531" s="1407"/>
      <c r="D531" s="1408"/>
      <c r="E531" s="1409"/>
      <c r="F531" s="1414"/>
      <c r="G531" s="1267"/>
      <c r="H531" s="1285"/>
      <c r="I531" s="383" t="s">
        <v>222</v>
      </c>
      <c r="J531" s="100">
        <f t="shared" si="173"/>
        <v>0</v>
      </c>
      <c r="K531" s="101">
        <f>K537*1</f>
        <v>0</v>
      </c>
      <c r="L531" s="101">
        <f t="shared" si="172"/>
        <v>0</v>
      </c>
      <c r="M531" s="116">
        <f t="shared" si="172"/>
        <v>0</v>
      </c>
      <c r="N531" s="103">
        <f t="shared" si="172"/>
        <v>0</v>
      </c>
      <c r="O531" s="123">
        <f t="shared" si="172"/>
        <v>0</v>
      </c>
      <c r="P531" s="475"/>
      <c r="Q531" s="242"/>
      <c r="R531" s="242"/>
      <c r="S531" s="27"/>
      <c r="T531" s="333"/>
      <c r="U531" s="333"/>
      <c r="V531" s="333"/>
      <c r="W531" s="333"/>
      <c r="X531" s="333"/>
      <c r="Y531" s="333"/>
    </row>
    <row r="532" spans="1:25" ht="13.9" hidden="1" customHeight="1" thickBot="1">
      <c r="A532" s="1399"/>
      <c r="B532" s="1402"/>
      <c r="C532" s="1407"/>
      <c r="D532" s="1408"/>
      <c r="E532" s="1409"/>
      <c r="F532" s="1414"/>
      <c r="G532" s="1267"/>
      <c r="H532" s="1285"/>
      <c r="I532" s="390" t="s">
        <v>52</v>
      </c>
      <c r="J532" s="98">
        <f t="shared" si="173"/>
        <v>0</v>
      </c>
      <c r="K532" s="99">
        <f>K538*1</f>
        <v>0</v>
      </c>
      <c r="L532" s="99">
        <f t="shared" si="172"/>
        <v>0</v>
      </c>
      <c r="M532" s="312">
        <f t="shared" si="172"/>
        <v>0</v>
      </c>
      <c r="N532" s="97">
        <f t="shared" si="172"/>
        <v>0</v>
      </c>
      <c r="O532" s="128">
        <f t="shared" si="172"/>
        <v>0</v>
      </c>
      <c r="P532" s="476"/>
      <c r="Q532" s="242"/>
      <c r="R532" s="242"/>
      <c r="S532" s="27"/>
      <c r="T532" s="333"/>
      <c r="U532" s="333"/>
      <c r="V532" s="333"/>
      <c r="W532" s="333"/>
      <c r="X532" s="333"/>
      <c r="Y532" s="333"/>
    </row>
    <row r="533" spans="1:25" ht="13.9" hidden="1" customHeight="1" thickBot="1">
      <c r="A533" s="1400"/>
      <c r="B533" s="1403"/>
      <c r="C533" s="1410"/>
      <c r="D533" s="1411"/>
      <c r="E533" s="1412"/>
      <c r="F533" s="1415"/>
      <c r="G533" s="1269"/>
      <c r="H533" s="1269"/>
      <c r="I533" s="39" t="s">
        <v>12</v>
      </c>
      <c r="J533" s="40">
        <f>SUM(J528:J532)</f>
        <v>0</v>
      </c>
      <c r="K533" s="40">
        <f t="shared" ref="K533:O533" si="174">SUM(K528:K532)</f>
        <v>0</v>
      </c>
      <c r="L533" s="40">
        <f t="shared" si="174"/>
        <v>0</v>
      </c>
      <c r="M533" s="11">
        <f t="shared" si="174"/>
        <v>0</v>
      </c>
      <c r="N533" s="42">
        <f t="shared" si="174"/>
        <v>0</v>
      </c>
      <c r="O533" s="131">
        <f t="shared" si="174"/>
        <v>0</v>
      </c>
      <c r="P533" s="158"/>
      <c r="Q533" s="114"/>
      <c r="R533" s="114"/>
      <c r="S533" s="115"/>
      <c r="T533" s="333"/>
      <c r="U533" s="333"/>
      <c r="V533" s="333"/>
      <c r="W533" s="333"/>
      <c r="X533" s="333"/>
      <c r="Y533" s="333"/>
    </row>
    <row r="534" spans="1:25" ht="13.9" hidden="1" customHeight="1" thickBot="1">
      <c r="A534" s="1356"/>
      <c r="B534" s="1480"/>
      <c r="C534" s="1482"/>
      <c r="D534" s="1362"/>
      <c r="E534" s="1363"/>
      <c r="F534" s="1368"/>
      <c r="G534" s="1266" t="s">
        <v>40</v>
      </c>
      <c r="H534" s="1270" t="s">
        <v>239</v>
      </c>
      <c r="I534" s="92" t="s">
        <v>72</v>
      </c>
      <c r="J534" s="93">
        <f>K534+M534</f>
        <v>0</v>
      </c>
      <c r="K534" s="46">
        <v>0</v>
      </c>
      <c r="L534" s="94"/>
      <c r="M534" s="44">
        <v>0</v>
      </c>
      <c r="N534" s="198">
        <v>0</v>
      </c>
      <c r="O534" s="317">
        <v>0</v>
      </c>
      <c r="P534" s="1348" t="s">
        <v>240</v>
      </c>
      <c r="Q534" s="111"/>
      <c r="R534" s="121"/>
      <c r="S534" s="110" t="s">
        <v>41</v>
      </c>
      <c r="T534" s="333"/>
      <c r="U534" s="333"/>
      <c r="V534" s="333"/>
      <c r="W534" s="333"/>
      <c r="X534" s="333"/>
      <c r="Y534" s="333"/>
    </row>
    <row r="535" spans="1:25" ht="10.15" hidden="1" customHeight="1" thickBot="1">
      <c r="A535" s="1357"/>
      <c r="B535" s="1481"/>
      <c r="C535" s="1483"/>
      <c r="D535" s="1364"/>
      <c r="E535" s="1365"/>
      <c r="F535" s="1289"/>
      <c r="G535" s="1267"/>
      <c r="H535" s="1285"/>
      <c r="I535" s="69" t="s">
        <v>63</v>
      </c>
      <c r="J535" s="98">
        <f t="shared" ref="J535:J539" si="175">K535+M535</f>
        <v>0</v>
      </c>
      <c r="K535" s="101">
        <v>0</v>
      </c>
      <c r="L535" s="102">
        <v>0</v>
      </c>
      <c r="M535" s="116">
        <v>0</v>
      </c>
      <c r="N535" s="199">
        <v>0</v>
      </c>
      <c r="O535" s="318">
        <v>0</v>
      </c>
      <c r="P535" s="1425"/>
      <c r="Q535" s="111"/>
      <c r="R535" s="111"/>
      <c r="S535" s="110"/>
      <c r="T535" s="333"/>
      <c r="U535" s="333"/>
      <c r="V535" s="333"/>
      <c r="W535" s="333"/>
      <c r="X535" s="333"/>
      <c r="Y535" s="333"/>
    </row>
    <row r="536" spans="1:25" ht="13.9" hidden="1" customHeight="1" thickBot="1">
      <c r="A536" s="1357"/>
      <c r="B536" s="1481"/>
      <c r="C536" s="1483"/>
      <c r="D536" s="1364"/>
      <c r="E536" s="1365"/>
      <c r="F536" s="1289"/>
      <c r="G536" s="1267"/>
      <c r="H536" s="1285"/>
      <c r="I536" s="69" t="s">
        <v>36</v>
      </c>
      <c r="J536" s="100">
        <f t="shared" si="175"/>
        <v>0</v>
      </c>
      <c r="K536" s="101">
        <v>0</v>
      </c>
      <c r="L536" s="102">
        <v>0</v>
      </c>
      <c r="M536" s="116">
        <v>0</v>
      </c>
      <c r="N536" s="199">
        <v>0</v>
      </c>
      <c r="O536" s="318">
        <v>0</v>
      </c>
      <c r="P536" s="368"/>
      <c r="Q536" s="111"/>
      <c r="R536" s="111"/>
      <c r="S536" s="110"/>
      <c r="T536" s="333"/>
      <c r="U536" s="333"/>
      <c r="V536" s="333"/>
      <c r="W536" s="333"/>
      <c r="X536" s="333"/>
      <c r="Y536" s="333"/>
    </row>
    <row r="537" spans="1:25" ht="13.9" hidden="1" customHeight="1" thickBot="1">
      <c r="A537" s="1357"/>
      <c r="B537" s="1481"/>
      <c r="C537" s="1483"/>
      <c r="D537" s="1364"/>
      <c r="E537" s="1365"/>
      <c r="F537" s="1289"/>
      <c r="G537" s="1267"/>
      <c r="H537" s="1285"/>
      <c r="I537" s="69" t="s">
        <v>222</v>
      </c>
      <c r="J537" s="100">
        <f>K537+M537</f>
        <v>0</v>
      </c>
      <c r="K537" s="101">
        <v>0</v>
      </c>
      <c r="L537" s="102">
        <v>0</v>
      </c>
      <c r="M537" s="140">
        <v>0</v>
      </c>
      <c r="N537" s="199">
        <v>0</v>
      </c>
      <c r="O537" s="318">
        <v>0</v>
      </c>
      <c r="P537" s="475"/>
      <c r="Q537" s="242"/>
      <c r="R537" s="242"/>
      <c r="S537" s="27"/>
      <c r="T537" s="333"/>
      <c r="U537" s="333"/>
      <c r="V537" s="333"/>
      <c r="W537" s="333"/>
      <c r="X537" s="333"/>
      <c r="Y537" s="333"/>
    </row>
    <row r="538" spans="1:25" ht="13.9" hidden="1" customHeight="1" thickBot="1">
      <c r="A538" s="1357"/>
      <c r="B538" s="1481"/>
      <c r="C538" s="1483"/>
      <c r="D538" s="1364"/>
      <c r="E538" s="1365"/>
      <c r="F538" s="1289"/>
      <c r="G538" s="1267"/>
      <c r="H538" s="1285"/>
      <c r="I538" s="27" t="s">
        <v>52</v>
      </c>
      <c r="J538" s="100">
        <f t="shared" si="175"/>
        <v>0</v>
      </c>
      <c r="K538" s="95">
        <v>0</v>
      </c>
      <c r="L538" s="96">
        <v>0</v>
      </c>
      <c r="M538" s="136">
        <v>0</v>
      </c>
      <c r="N538" s="200">
        <v>0</v>
      </c>
      <c r="O538" s="319">
        <v>0</v>
      </c>
      <c r="P538" s="476"/>
      <c r="Q538" s="242"/>
      <c r="R538" s="242"/>
      <c r="S538" s="27"/>
      <c r="T538" s="333"/>
      <c r="U538" s="333"/>
      <c r="V538" s="333"/>
      <c r="W538" s="333"/>
      <c r="X538" s="333"/>
      <c r="Y538" s="333"/>
    </row>
    <row r="539" spans="1:25" ht="3" hidden="1" customHeight="1" thickBot="1">
      <c r="A539" s="1358"/>
      <c r="B539" s="1403"/>
      <c r="C539" s="1484"/>
      <c r="D539" s="1366"/>
      <c r="E539" s="1367"/>
      <c r="F539" s="1369"/>
      <c r="G539" s="1269"/>
      <c r="H539" s="1269"/>
      <c r="I539" s="125" t="s">
        <v>12</v>
      </c>
      <c r="J539" s="239">
        <f t="shared" si="175"/>
        <v>0</v>
      </c>
      <c r="K539" s="40">
        <f t="shared" ref="K539:O539" si="176">SUM(K534:K538)</f>
        <v>0</v>
      </c>
      <c r="L539" s="40">
        <f t="shared" si="176"/>
        <v>0</v>
      </c>
      <c r="M539" s="11">
        <f t="shared" si="176"/>
        <v>0</v>
      </c>
      <c r="N539" s="42">
        <f t="shared" si="176"/>
        <v>0</v>
      </c>
      <c r="O539" s="131">
        <f t="shared" si="176"/>
        <v>0</v>
      </c>
      <c r="P539" s="158"/>
      <c r="Q539" s="114"/>
      <c r="R539" s="114"/>
      <c r="S539" s="115"/>
      <c r="T539" s="333"/>
      <c r="U539" s="333"/>
      <c r="V539" s="333"/>
      <c r="W539" s="333"/>
      <c r="X539" s="333"/>
      <c r="Y539" s="333"/>
    </row>
    <row r="540" spans="1:25" ht="13.5" thickBot="1">
      <c r="A540" s="14"/>
      <c r="B540" s="1298"/>
      <c r="C540" s="1299"/>
      <c r="D540" s="1299"/>
      <c r="E540" s="1299"/>
      <c r="F540" s="1300"/>
      <c r="G540" s="1300"/>
      <c r="H540" s="1300"/>
      <c r="I540" s="1301"/>
      <c r="J540" s="67">
        <f>J533*1</f>
        <v>0</v>
      </c>
      <c r="K540" s="306">
        <f t="shared" ref="K540:O540" si="177">K533*1</f>
        <v>0</v>
      </c>
      <c r="L540" s="307">
        <f t="shared" si="177"/>
        <v>0</v>
      </c>
      <c r="M540" s="313">
        <f t="shared" si="177"/>
        <v>0</v>
      </c>
      <c r="N540" s="306">
        <f t="shared" si="177"/>
        <v>0</v>
      </c>
      <c r="O540" s="305">
        <f t="shared" si="177"/>
        <v>0</v>
      </c>
      <c r="P540" s="15"/>
      <c r="Q540" s="23"/>
      <c r="R540" s="23"/>
      <c r="S540" s="25"/>
      <c r="T540" s="333"/>
      <c r="U540" s="333"/>
      <c r="V540" s="333"/>
      <c r="W540" s="333"/>
      <c r="X540" s="333"/>
      <c r="Y540" s="333"/>
    </row>
    <row r="541" spans="1:25" ht="13.5" thickBot="1">
      <c r="A541" s="1468" t="s">
        <v>56</v>
      </c>
      <c r="B541" s="1468"/>
      <c r="C541" s="1468"/>
      <c r="D541" s="1468"/>
      <c r="E541" s="1468"/>
      <c r="F541" s="1468"/>
      <c r="G541" s="1468"/>
      <c r="H541" s="1468"/>
      <c r="I541" s="1469"/>
      <c r="J541" s="259">
        <f>J533*1</f>
        <v>0</v>
      </c>
      <c r="K541" s="261">
        <f t="shared" ref="K541:O541" si="178">K533*1</f>
        <v>0</v>
      </c>
      <c r="L541" s="308">
        <f t="shared" si="178"/>
        <v>0</v>
      </c>
      <c r="M541" s="260">
        <f>M533*1</f>
        <v>0</v>
      </c>
      <c r="N541" s="261">
        <f t="shared" si="178"/>
        <v>0</v>
      </c>
      <c r="O541" s="311">
        <f t="shared" si="178"/>
        <v>0</v>
      </c>
      <c r="P541" s="262"/>
      <c r="Q541" s="262"/>
      <c r="R541" s="262"/>
      <c r="S541" s="263"/>
      <c r="T541" s="333"/>
      <c r="U541" s="333"/>
      <c r="V541" s="333"/>
      <c r="W541" s="333"/>
      <c r="X541" s="333"/>
      <c r="Y541" s="333"/>
    </row>
    <row r="542" spans="1:25" ht="13.5" thickBot="1">
      <c r="A542" s="299"/>
      <c r="B542" s="299"/>
      <c r="C542" s="339"/>
      <c r="D542" s="339"/>
      <c r="E542" s="339"/>
      <c r="F542" s="339"/>
      <c r="G542" s="339"/>
      <c r="H542" s="1470" t="s">
        <v>243</v>
      </c>
      <c r="I542" s="1470"/>
      <c r="J542" s="208">
        <f>K542+M542</f>
        <v>7192.96</v>
      </c>
      <c r="K542" s="208">
        <f>K364+K261+K80+K12</f>
        <v>1379.6999999999998</v>
      </c>
      <c r="L542" s="266">
        <f>L364+L261+L80+L12</f>
        <v>9</v>
      </c>
      <c r="M542" s="314">
        <f>M364+M261+M80+M12</f>
        <v>5813.26</v>
      </c>
      <c r="N542" s="207"/>
      <c r="O542" s="207"/>
      <c r="P542" s="236"/>
      <c r="Q542" s="236"/>
      <c r="R542" s="236"/>
      <c r="S542" s="237"/>
      <c r="T542" s="333"/>
      <c r="U542" s="333"/>
      <c r="V542" s="333"/>
      <c r="W542" s="333"/>
      <c r="X542" s="333"/>
      <c r="Y542" s="333"/>
    </row>
    <row r="543" spans="1:25" ht="13.5" thickBot="1">
      <c r="A543" s="264"/>
      <c r="B543" s="264"/>
      <c r="C543" s="265"/>
      <c r="D543" s="265"/>
      <c r="E543" s="265"/>
      <c r="F543" s="265"/>
      <c r="G543" s="265"/>
      <c r="H543" s="265"/>
      <c r="I543" s="265" t="s">
        <v>378</v>
      </c>
      <c r="J543" s="223">
        <f>J544-J542</f>
        <v>23777.1</v>
      </c>
      <c r="K543" s="223">
        <f t="shared" ref="K543:O543" si="179">K544-K542</f>
        <v>1684.8000000000006</v>
      </c>
      <c r="L543" s="309">
        <f t="shared" si="179"/>
        <v>125.30000000000001</v>
      </c>
      <c r="M543" s="315">
        <f t="shared" si="179"/>
        <v>22092.300000000003</v>
      </c>
      <c r="N543" s="315">
        <f t="shared" si="179"/>
        <v>18541.93</v>
      </c>
      <c r="O543" s="223">
        <f t="shared" si="179"/>
        <v>12330.349999999999</v>
      </c>
      <c r="P543" s="205"/>
      <c r="Q543" s="205"/>
      <c r="R543" s="205"/>
      <c r="S543" s="206"/>
      <c r="T543" s="333"/>
      <c r="U543" s="333"/>
      <c r="V543" s="333"/>
      <c r="W543" s="333"/>
      <c r="X543" s="333"/>
      <c r="Y543" s="333"/>
    </row>
    <row r="544" spans="1:25" ht="13.5" thickBot="1">
      <c r="A544" s="1471" t="s">
        <v>15</v>
      </c>
      <c r="B544" s="1471"/>
      <c r="C544" s="1471"/>
      <c r="D544" s="1471"/>
      <c r="E544" s="1471"/>
      <c r="F544" s="1471"/>
      <c r="G544" s="1471"/>
      <c r="H544" s="1471"/>
      <c r="I544" s="1471"/>
      <c r="J544" s="525">
        <f t="shared" ref="J544:O544" si="180">J75+J254+J522+J540+J359</f>
        <v>30970.059999999998</v>
      </c>
      <c r="K544" s="222">
        <f t="shared" si="180"/>
        <v>3064.5000000000005</v>
      </c>
      <c r="L544" s="310">
        <f t="shared" si="180"/>
        <v>134.30000000000001</v>
      </c>
      <c r="M544" s="1091">
        <f t="shared" si="180"/>
        <v>27905.560000000005</v>
      </c>
      <c r="N544" s="316">
        <f t="shared" si="180"/>
        <v>18541.93</v>
      </c>
      <c r="O544" s="222">
        <f t="shared" si="180"/>
        <v>12330.349999999999</v>
      </c>
      <c r="P544" s="1472"/>
      <c r="Q544" s="1472"/>
      <c r="R544" s="1472"/>
      <c r="S544" s="1473"/>
      <c r="T544" s="333"/>
      <c r="U544" s="333"/>
      <c r="V544" s="333"/>
      <c r="W544" s="333"/>
      <c r="X544" s="333"/>
      <c r="Y544" s="333"/>
    </row>
    <row r="545" spans="1:25">
      <c r="A545" s="104"/>
      <c r="B545" s="104"/>
      <c r="C545" s="104"/>
      <c r="D545" s="104"/>
      <c r="E545" s="104"/>
      <c r="F545" s="104"/>
      <c r="G545" s="504"/>
      <c r="H545" s="30"/>
      <c r="I545" s="505"/>
      <c r="J545" s="506"/>
      <c r="K545" s="507"/>
      <c r="L545" s="507"/>
      <c r="M545" s="507"/>
      <c r="N545" s="507"/>
      <c r="O545" s="505"/>
      <c r="P545" s="28"/>
      <c r="Q545" s="28"/>
      <c r="R545" s="28"/>
      <c r="S545" s="28"/>
      <c r="T545" s="30"/>
      <c r="U545" s="30"/>
      <c r="V545" s="30"/>
      <c r="W545" s="30"/>
      <c r="X545" s="30"/>
      <c r="Y545" s="30"/>
    </row>
    <row r="546" spans="1:25">
      <c r="A546" s="104"/>
      <c r="B546" s="104"/>
      <c r="C546" s="104"/>
      <c r="D546" s="104"/>
      <c r="E546" s="104"/>
      <c r="F546" s="104"/>
      <c r="G546" s="104"/>
      <c r="H546" s="508"/>
      <c r="I546" s="508" t="s">
        <v>36</v>
      </c>
      <c r="J546" s="509">
        <f>J11+J79+J260+J363+J530</f>
        <v>125.30000000000001</v>
      </c>
      <c r="K546" s="509">
        <f>K11+K79+K260+K363+K530</f>
        <v>85.3</v>
      </c>
      <c r="L546" s="509">
        <f>L11+L79+L260+L363+L530</f>
        <v>55.199999999999996</v>
      </c>
      <c r="M546" s="509">
        <f>M11+M79+M260+M363+M530</f>
        <v>40</v>
      </c>
      <c r="N546" s="304"/>
      <c r="O546" s="30"/>
      <c r="P546" s="28"/>
      <c r="Q546" s="28"/>
      <c r="R546" s="28"/>
      <c r="S546" s="28"/>
      <c r="T546" s="30"/>
      <c r="U546" s="30"/>
      <c r="V546" s="30"/>
      <c r="W546" s="30"/>
      <c r="X546" s="30"/>
      <c r="Y546" s="30"/>
    </row>
    <row r="547" spans="1:25">
      <c r="A547" s="104"/>
      <c r="B547" s="104"/>
      <c r="C547" s="104"/>
      <c r="D547" s="104"/>
      <c r="E547" s="104"/>
      <c r="F547" s="104"/>
      <c r="G547" s="104"/>
      <c r="H547" s="505"/>
      <c r="I547" s="508" t="s">
        <v>72</v>
      </c>
      <c r="J547" s="509">
        <f>J9+J77+J258+J361+J528</f>
        <v>4776.5</v>
      </c>
      <c r="K547" s="509">
        <f>K9+K77+K258+K361+K528</f>
        <v>0</v>
      </c>
      <c r="L547" s="509">
        <f>L9+L77+L258+L361+L528</f>
        <v>0</v>
      </c>
      <c r="M547" s="509">
        <f>M9+M77+M258+M361+M528</f>
        <v>4776.5</v>
      </c>
      <c r="N547" s="304"/>
      <c r="O547" s="30"/>
      <c r="P547" s="28"/>
      <c r="Q547" s="28"/>
      <c r="R547" s="28"/>
      <c r="S547" s="28"/>
      <c r="T547" s="30"/>
      <c r="U547" s="30"/>
      <c r="V547" s="30"/>
      <c r="W547" s="30"/>
      <c r="X547" s="30"/>
      <c r="Y547" s="30"/>
    </row>
    <row r="548" spans="1:25">
      <c r="A548" s="104"/>
      <c r="B548" s="104"/>
      <c r="C548" s="104"/>
      <c r="D548" s="104"/>
      <c r="E548" s="104"/>
      <c r="F548" s="104"/>
      <c r="G548" s="104"/>
      <c r="H548" s="505"/>
      <c r="I548" s="508" t="s">
        <v>186</v>
      </c>
      <c r="J548" s="509">
        <f>J10+J78+J259+J529+J362</f>
        <v>17015.3</v>
      </c>
      <c r="K548" s="509">
        <f>K10+K78+K259+K529+K362</f>
        <v>1599.5</v>
      </c>
      <c r="L548" s="509">
        <f>L10+L78+L259+L529+L362</f>
        <v>70.100000000000009</v>
      </c>
      <c r="M548" s="509">
        <f>M10+M78+M259+M529+M362</f>
        <v>15415.800000000001</v>
      </c>
      <c r="N548" s="524"/>
      <c r="O548" s="30"/>
      <c r="P548" s="331"/>
      <c r="Q548" s="28"/>
      <c r="R548" s="28"/>
      <c r="S548" s="28"/>
      <c r="T548" s="30"/>
      <c r="U548" s="30"/>
      <c r="V548" s="30"/>
      <c r="W548" s="30"/>
      <c r="X548" s="30"/>
      <c r="Y548" s="30"/>
    </row>
    <row r="549" spans="1:25">
      <c r="A549" s="104"/>
      <c r="B549" s="104"/>
      <c r="C549" s="104"/>
      <c r="D549" s="104"/>
      <c r="E549" s="104"/>
      <c r="F549" s="104"/>
      <c r="G549" s="104"/>
      <c r="H549" s="505"/>
      <c r="I549" s="508" t="s">
        <v>52</v>
      </c>
      <c r="J549" s="1092">
        <f>J13+J81+J262+J365+J532</f>
        <v>1860</v>
      </c>
      <c r="K549" s="509">
        <f>K13+K81+K262+K365+K532</f>
        <v>0</v>
      </c>
      <c r="L549" s="509">
        <f>L13+L81+L262+L365+L532</f>
        <v>0</v>
      </c>
      <c r="M549" s="1092">
        <f>M13+M81+M262+M365+M532</f>
        <v>1860</v>
      </c>
      <c r="N549" s="30"/>
      <c r="O549" s="30"/>
      <c r="P549" s="28"/>
      <c r="Q549" s="28"/>
      <c r="R549" s="28"/>
      <c r="S549" s="28"/>
      <c r="T549" s="30"/>
      <c r="U549" s="30"/>
      <c r="V549" s="30"/>
      <c r="W549" s="30"/>
      <c r="X549" s="30"/>
      <c r="Y549" s="30"/>
    </row>
    <row r="550" spans="1:25">
      <c r="A550" s="104"/>
      <c r="B550" s="104"/>
      <c r="C550" s="104"/>
      <c r="D550" s="104"/>
      <c r="E550" s="104"/>
      <c r="F550" s="104"/>
      <c r="G550" s="104"/>
      <c r="H550" s="505"/>
      <c r="I550" s="508" t="s">
        <v>222</v>
      </c>
      <c r="J550" s="509">
        <f>J12+J80+J261+J364+J531</f>
        <v>7192.9600000000009</v>
      </c>
      <c r="K550" s="509">
        <f>K12+K80+K261+K364+K531</f>
        <v>1379.7</v>
      </c>
      <c r="L550" s="509">
        <f>L12+L80+L261+L364+L531</f>
        <v>9</v>
      </c>
      <c r="M550" s="509">
        <f>M12+M80+M261+M364+M531</f>
        <v>5813.26</v>
      </c>
      <c r="N550" s="30"/>
      <c r="O550" s="30"/>
      <c r="P550" s="28"/>
      <c r="Q550" s="28"/>
      <c r="R550" s="28"/>
      <c r="S550" s="28"/>
      <c r="T550" s="30"/>
      <c r="U550" s="30"/>
      <c r="V550" s="30"/>
      <c r="W550" s="30"/>
      <c r="X550" s="30"/>
      <c r="Y550" s="30"/>
    </row>
    <row r="551" spans="1:25">
      <c r="A551" s="104"/>
      <c r="B551" s="104"/>
      <c r="C551" s="104"/>
      <c r="D551" s="104"/>
      <c r="E551" s="104"/>
      <c r="F551" s="104"/>
      <c r="G551" s="104"/>
      <c r="H551" s="505"/>
      <c r="I551" s="508" t="s">
        <v>123</v>
      </c>
      <c r="J551" s="509">
        <f>J366*1</f>
        <v>0</v>
      </c>
      <c r="K551" s="509">
        <f>K366*1</f>
        <v>0</v>
      </c>
      <c r="L551" s="509">
        <f>L366*1</f>
        <v>0</v>
      </c>
      <c r="M551" s="509">
        <f>M366*1</f>
        <v>0</v>
      </c>
      <c r="N551" s="30"/>
      <c r="O551" s="30"/>
      <c r="P551" s="28"/>
      <c r="Q551" s="28"/>
      <c r="R551" s="28"/>
      <c r="S551" s="28"/>
      <c r="T551" s="30"/>
      <c r="U551" s="30"/>
      <c r="V551" s="30"/>
      <c r="W551" s="30"/>
      <c r="X551" s="30"/>
      <c r="Y551" s="30"/>
    </row>
    <row r="552" spans="1:25">
      <c r="A552" s="104"/>
      <c r="B552" s="104"/>
      <c r="C552" s="104"/>
      <c r="D552" s="104"/>
      <c r="E552" s="104"/>
      <c r="F552" s="104"/>
      <c r="G552" s="104"/>
      <c r="H552" s="505"/>
      <c r="I552" s="508" t="s">
        <v>7</v>
      </c>
      <c r="J552" s="509">
        <f>J546+J547+J548+J549+J550+J551</f>
        <v>30970.059999999998</v>
      </c>
      <c r="K552" s="509">
        <f t="shared" ref="K552:L552" si="181">K546+K547+K548+K549+K550+K551</f>
        <v>3064.5</v>
      </c>
      <c r="L552" s="509">
        <f t="shared" si="181"/>
        <v>134.30000000000001</v>
      </c>
      <c r="M552" s="509">
        <f>M546+M547+M548+M549+M550+M551</f>
        <v>27905.560000000005</v>
      </c>
      <c r="N552" s="524"/>
      <c r="O552" s="30"/>
      <c r="P552" s="326"/>
      <c r="Q552" s="28"/>
      <c r="R552" s="28"/>
      <c r="S552" s="28"/>
      <c r="T552" s="30"/>
      <c r="U552" s="30"/>
      <c r="V552" s="30"/>
      <c r="W552" s="30"/>
      <c r="X552" s="30"/>
      <c r="Y552" s="30"/>
    </row>
    <row r="553" spans="1:25">
      <c r="A553" s="104"/>
      <c r="B553" s="104"/>
      <c r="C553" s="104"/>
      <c r="D553" s="104"/>
      <c r="E553" s="104"/>
      <c r="F553" s="104"/>
      <c r="G553" s="104"/>
      <c r="H553" s="505"/>
      <c r="I553" s="505"/>
      <c r="J553" s="507"/>
      <c r="K553" s="507"/>
      <c r="L553" s="507"/>
      <c r="M553" s="507"/>
      <c r="N553" s="510"/>
      <c r="O553" s="30"/>
      <c r="P553" s="326"/>
      <c r="Q553" s="28"/>
      <c r="R553" s="28"/>
      <c r="S553" s="28"/>
      <c r="T553" s="30"/>
      <c r="U553" s="30"/>
      <c r="V553" s="30"/>
      <c r="W553" s="30"/>
      <c r="X553" s="30"/>
      <c r="Y553" s="30"/>
    </row>
    <row r="554" spans="1:25">
      <c r="A554" s="104"/>
      <c r="B554" s="104"/>
      <c r="C554" s="104"/>
      <c r="D554" s="104"/>
      <c r="E554" s="104"/>
      <c r="F554" s="104"/>
      <c r="G554" s="104"/>
      <c r="H554" s="505"/>
      <c r="I554" s="505"/>
      <c r="J554" s="507"/>
      <c r="K554" s="507"/>
      <c r="L554" s="507"/>
      <c r="M554" s="507"/>
      <c r="N554" s="510"/>
      <c r="O554" s="30"/>
      <c r="P554" s="326"/>
      <c r="Q554" s="28"/>
      <c r="R554" s="28"/>
      <c r="S554" s="28"/>
      <c r="T554" s="30"/>
      <c r="U554" s="30"/>
      <c r="V554" s="30"/>
      <c r="W554" s="30"/>
      <c r="X554" s="30"/>
      <c r="Y554" s="30"/>
    </row>
    <row r="555" spans="1:25">
      <c r="A555" s="104"/>
      <c r="B555" s="104"/>
      <c r="C555" s="104"/>
      <c r="D555" s="104"/>
      <c r="E555" s="104"/>
      <c r="F555" s="104"/>
      <c r="G555" s="104"/>
      <c r="H555" s="505"/>
      <c r="I555" s="505"/>
      <c r="J555" s="507"/>
      <c r="K555" s="507"/>
      <c r="L555" s="507"/>
      <c r="M555" s="507"/>
      <c r="N555" s="510"/>
      <c r="O555" s="30"/>
      <c r="P555" s="326"/>
      <c r="Q555" s="28"/>
      <c r="R555" s="28"/>
      <c r="S555" s="28"/>
      <c r="T555" s="30"/>
      <c r="U555" s="30"/>
      <c r="V555" s="30"/>
      <c r="W555" s="30"/>
      <c r="X555" s="30"/>
      <c r="Y555" s="30"/>
    </row>
    <row r="556" spans="1:25">
      <c r="A556" s="104"/>
      <c r="B556" s="104"/>
      <c r="C556" s="104"/>
      <c r="D556" s="104"/>
      <c r="E556" s="104"/>
      <c r="F556" s="104"/>
      <c r="G556" s="104"/>
      <c r="H556" s="505"/>
      <c r="I556" s="505"/>
      <c r="J556" s="507"/>
      <c r="K556" s="507"/>
      <c r="L556" s="507"/>
      <c r="M556" s="507"/>
      <c r="N556" s="510"/>
      <c r="O556" s="30"/>
      <c r="P556" s="326"/>
      <c r="Q556" s="28"/>
      <c r="R556" s="28"/>
      <c r="S556" s="28"/>
      <c r="T556" s="30"/>
      <c r="U556" s="30"/>
      <c r="V556" s="30"/>
      <c r="W556" s="30"/>
      <c r="X556" s="30"/>
      <c r="Y556" s="30"/>
    </row>
    <row r="557" spans="1:25">
      <c r="A557" s="104"/>
      <c r="B557" s="104"/>
      <c r="C557" s="104"/>
      <c r="D557" s="104"/>
      <c r="E557" s="104"/>
      <c r="F557" s="104"/>
      <c r="G557" s="104"/>
      <c r="H557" s="505"/>
      <c r="I557" s="505"/>
      <c r="J557" s="507"/>
      <c r="K557" s="507"/>
      <c r="L557" s="507"/>
      <c r="M557" s="507"/>
      <c r="N557" s="510"/>
      <c r="O557" s="30"/>
      <c r="P557" s="326"/>
      <c r="Q557" s="28"/>
      <c r="R557" s="28"/>
      <c r="S557" s="28"/>
      <c r="T557" s="30"/>
      <c r="U557" s="30"/>
      <c r="V557" s="30"/>
      <c r="W557" s="30"/>
      <c r="X557" s="30"/>
      <c r="Y557" s="30"/>
    </row>
    <row r="558" spans="1:25" ht="13.5" thickBot="1">
      <c r="A558" s="104"/>
      <c r="B558" s="104"/>
      <c r="C558" s="104"/>
      <c r="D558" s="104"/>
      <c r="E558" s="104"/>
      <c r="F558" s="511"/>
      <c r="G558" s="104"/>
      <c r="H558" s="30"/>
      <c r="I558" s="30"/>
      <c r="J558" s="512" t="s">
        <v>16</v>
      </c>
      <c r="K558" s="507"/>
      <c r="L558" s="507"/>
      <c r="M558" s="507"/>
      <c r="N558" s="30"/>
      <c r="O558" s="30"/>
      <c r="P558" s="28"/>
      <c r="Q558" s="28"/>
      <c r="R558" s="28"/>
      <c r="S558" s="28"/>
      <c r="T558" s="30"/>
      <c r="U558" s="30"/>
      <c r="V558" s="30"/>
      <c r="W558" s="30"/>
      <c r="X558" s="30"/>
      <c r="Y558" s="30"/>
    </row>
    <row r="559" spans="1:25" ht="40.9" customHeight="1" thickBot="1">
      <c r="A559" s="30"/>
      <c r="B559" s="1474" t="s">
        <v>17</v>
      </c>
      <c r="C559" s="1475"/>
      <c r="D559" s="1475"/>
      <c r="E559" s="1475"/>
      <c r="F559" s="1475"/>
      <c r="G559" s="1475"/>
      <c r="H559" s="1475"/>
      <c r="I559" s="1476"/>
      <c r="J559" s="1477" t="s">
        <v>215</v>
      </c>
      <c r="K559" s="1478"/>
      <c r="L559" s="1478"/>
      <c r="M559" s="1479"/>
      <c r="N559" s="90"/>
      <c r="O559" s="30"/>
      <c r="P559" s="30"/>
      <c r="Q559" s="41"/>
      <c r="R559" s="30"/>
      <c r="S559" s="30"/>
      <c r="T559" s="30"/>
      <c r="U559" s="30"/>
      <c r="V559" s="30"/>
      <c r="W559" s="30"/>
      <c r="X559" s="30"/>
      <c r="Y559" s="30"/>
    </row>
    <row r="560" spans="1:25" ht="13.9" customHeight="1" thickBot="1">
      <c r="A560" s="30"/>
      <c r="B560" s="1445" t="s">
        <v>18</v>
      </c>
      <c r="C560" s="1446"/>
      <c r="D560" s="1446"/>
      <c r="E560" s="1446"/>
      <c r="F560" s="1446"/>
      <c r="G560" s="1446"/>
      <c r="H560" s="1446"/>
      <c r="I560" s="1447"/>
      <c r="J560" s="1436">
        <f>J561+J562+J563+J566+J564+J565+J567</f>
        <v>30970.059999999998</v>
      </c>
      <c r="K560" s="1437"/>
      <c r="L560" s="1437"/>
      <c r="M560" s="1438"/>
      <c r="N560" s="505"/>
      <c r="O560" s="30"/>
      <c r="P560" s="304"/>
      <c r="Q560" s="41"/>
      <c r="R560" s="30"/>
      <c r="S560" s="30"/>
      <c r="T560" s="30"/>
      <c r="U560" s="30"/>
      <c r="V560" s="30"/>
      <c r="W560" s="30"/>
      <c r="X560" s="30"/>
      <c r="Y560" s="30"/>
    </row>
    <row r="561" spans="1:25" ht="13.15" customHeight="1">
      <c r="A561" s="30"/>
      <c r="B561" s="1448" t="s">
        <v>57</v>
      </c>
      <c r="C561" s="1449"/>
      <c r="D561" s="1449"/>
      <c r="E561" s="1449"/>
      <c r="F561" s="1449"/>
      <c r="G561" s="1449"/>
      <c r="H561" s="1449"/>
      <c r="I561" s="1450"/>
      <c r="J561" s="1451">
        <v>125.3</v>
      </c>
      <c r="K561" s="1452"/>
      <c r="L561" s="1452"/>
      <c r="M561" s="1453"/>
      <c r="N561" s="513"/>
      <c r="O561" s="514"/>
      <c r="P561" s="30"/>
      <c r="Q561" s="41"/>
      <c r="R561" s="30"/>
      <c r="S561" s="30"/>
      <c r="T561" s="30"/>
      <c r="U561" s="30"/>
      <c r="V561" s="30"/>
      <c r="W561" s="30"/>
      <c r="X561" s="30"/>
      <c r="Y561" s="30"/>
    </row>
    <row r="562" spans="1:25" ht="13.15" customHeight="1">
      <c r="A562" s="30"/>
      <c r="B562" s="1439" t="s">
        <v>150</v>
      </c>
      <c r="C562" s="1440"/>
      <c r="D562" s="1440"/>
      <c r="E562" s="1440"/>
      <c r="F562" s="1440"/>
      <c r="G562" s="1440"/>
      <c r="H562" s="1440"/>
      <c r="I562" s="1441"/>
      <c r="J562" s="1429"/>
      <c r="K562" s="1430"/>
      <c r="L562" s="1430"/>
      <c r="M562" s="1431"/>
      <c r="N562" s="30"/>
      <c r="O562" s="514"/>
      <c r="P562" s="30"/>
      <c r="Q562" s="41"/>
      <c r="R562" s="30"/>
      <c r="S562" s="30"/>
      <c r="T562" s="30"/>
      <c r="U562" s="30"/>
      <c r="V562" s="30"/>
      <c r="W562" s="30"/>
      <c r="X562" s="30"/>
      <c r="Y562" s="30"/>
    </row>
    <row r="563" spans="1:25" ht="13.15" customHeight="1">
      <c r="A563" s="30"/>
      <c r="B563" s="1439" t="s">
        <v>65</v>
      </c>
      <c r="C563" s="1440"/>
      <c r="D563" s="1440"/>
      <c r="E563" s="1440"/>
      <c r="F563" s="1440"/>
      <c r="G563" s="1440"/>
      <c r="H563" s="1440"/>
      <c r="I563" s="1441"/>
      <c r="J563" s="1429">
        <v>0</v>
      </c>
      <c r="K563" s="1430"/>
      <c r="L563" s="1430"/>
      <c r="M563" s="1431"/>
      <c r="N563" s="30"/>
      <c r="O563" s="514"/>
      <c r="P563" s="30"/>
      <c r="Q563" s="41"/>
      <c r="R563" s="30"/>
      <c r="S563" s="30"/>
      <c r="T563" s="30"/>
      <c r="U563" s="30"/>
      <c r="V563" s="30"/>
      <c r="W563" s="30"/>
      <c r="X563" s="30"/>
      <c r="Y563" s="30"/>
    </row>
    <row r="564" spans="1:25" ht="13.15" customHeight="1">
      <c r="A564" s="30"/>
      <c r="B564" s="1439" t="s">
        <v>424</v>
      </c>
      <c r="C564" s="1440"/>
      <c r="D564" s="1440"/>
      <c r="E564" s="1440"/>
      <c r="F564" s="1440"/>
      <c r="G564" s="1440"/>
      <c r="H564" s="1440"/>
      <c r="I564" s="1441"/>
      <c r="J564" s="1442">
        <v>1860</v>
      </c>
      <c r="K564" s="1443"/>
      <c r="L564" s="1443"/>
      <c r="M564" s="1444"/>
      <c r="N564" s="90"/>
      <c r="O564" s="514"/>
      <c r="P564" s="30"/>
      <c r="Q564" s="41"/>
      <c r="R564" s="30"/>
      <c r="S564" s="30"/>
      <c r="T564" s="30"/>
      <c r="U564" s="30"/>
      <c r="V564" s="30"/>
      <c r="W564" s="30"/>
      <c r="X564" s="30"/>
      <c r="Y564" s="30"/>
    </row>
    <row r="565" spans="1:25" ht="13.15" customHeight="1">
      <c r="A565" s="30"/>
      <c r="B565" s="1439" t="s">
        <v>59</v>
      </c>
      <c r="C565" s="1440"/>
      <c r="D565" s="1440"/>
      <c r="E565" s="1440"/>
      <c r="F565" s="1440"/>
      <c r="G565" s="1440"/>
      <c r="H565" s="1440"/>
      <c r="I565" s="1441"/>
      <c r="J565" s="1429">
        <v>4776.5</v>
      </c>
      <c r="K565" s="1430"/>
      <c r="L565" s="1430"/>
      <c r="M565" s="1431"/>
      <c r="N565" s="30"/>
      <c r="O565" s="514"/>
      <c r="P565" s="30"/>
      <c r="Q565" s="41"/>
      <c r="R565" s="30"/>
      <c r="S565" s="30"/>
      <c r="T565" s="30"/>
      <c r="U565" s="30"/>
      <c r="V565" s="30"/>
      <c r="W565" s="30"/>
      <c r="X565" s="30"/>
      <c r="Y565" s="30"/>
    </row>
    <row r="566" spans="1:25" ht="13.15" customHeight="1">
      <c r="A566" s="30"/>
      <c r="B566" s="1426" t="s">
        <v>60</v>
      </c>
      <c r="C566" s="1427"/>
      <c r="D566" s="1427"/>
      <c r="E566" s="1427"/>
      <c r="F566" s="1427"/>
      <c r="G566" s="1427"/>
      <c r="H566" s="1427"/>
      <c r="I566" s="1428"/>
      <c r="J566" s="1429">
        <v>17015.3</v>
      </c>
      <c r="K566" s="1430"/>
      <c r="L566" s="1430"/>
      <c r="M566" s="1431"/>
      <c r="N566" s="304"/>
      <c r="O566" s="515"/>
      <c r="P566" s="30"/>
      <c r="Q566" s="41"/>
      <c r="R566" s="30"/>
      <c r="S566" s="30"/>
      <c r="T566" s="30"/>
      <c r="U566" s="30"/>
      <c r="V566" s="30"/>
      <c r="W566" s="30"/>
      <c r="X566" s="30"/>
      <c r="Y566" s="30"/>
    </row>
    <row r="567" spans="1:25" ht="13.9" customHeight="1" thickBot="1">
      <c r="A567" s="30"/>
      <c r="B567" s="1426" t="s">
        <v>231</v>
      </c>
      <c r="C567" s="1427"/>
      <c r="D567" s="1427"/>
      <c r="E567" s="1427"/>
      <c r="F567" s="1427"/>
      <c r="G567" s="1427"/>
      <c r="H567" s="1427"/>
      <c r="I567" s="1428"/>
      <c r="J567" s="1429">
        <v>7192.96</v>
      </c>
      <c r="K567" s="1430"/>
      <c r="L567" s="1430"/>
      <c r="M567" s="1431"/>
      <c r="N567" s="30"/>
      <c r="O567" s="515"/>
      <c r="P567" s="30"/>
      <c r="Q567" s="41"/>
      <c r="R567" s="30"/>
      <c r="S567" s="30"/>
      <c r="T567" s="30"/>
      <c r="U567" s="30"/>
      <c r="V567" s="30"/>
      <c r="W567" s="30"/>
      <c r="X567" s="30"/>
      <c r="Y567" s="30"/>
    </row>
    <row r="568" spans="1:25" ht="13.9" customHeight="1" thickBot="1">
      <c r="A568" s="30"/>
      <c r="B568" s="1432" t="s">
        <v>19</v>
      </c>
      <c r="C568" s="1433"/>
      <c r="D568" s="1433"/>
      <c r="E568" s="1433"/>
      <c r="F568" s="1434"/>
      <c r="G568" s="1434"/>
      <c r="H568" s="1434"/>
      <c r="I568" s="1435"/>
      <c r="J568" s="1436">
        <f>SUM(J569:M569)</f>
        <v>0</v>
      </c>
      <c r="K568" s="1437"/>
      <c r="L568" s="1437"/>
      <c r="M568" s="1438"/>
      <c r="N568" s="30"/>
      <c r="O568" s="514"/>
      <c r="P568" s="30"/>
      <c r="Q568" s="41"/>
      <c r="R568" s="30"/>
      <c r="S568" s="30"/>
      <c r="T568" s="30"/>
      <c r="U568" s="30"/>
      <c r="V568" s="30"/>
      <c r="W568" s="30"/>
      <c r="X568" s="30"/>
      <c r="Y568" s="30"/>
    </row>
    <row r="569" spans="1:25" ht="13.9" customHeight="1" thickBot="1">
      <c r="A569" s="30"/>
      <c r="B569" s="1464" t="s">
        <v>61</v>
      </c>
      <c r="C569" s="1465"/>
      <c r="D569" s="1465"/>
      <c r="E569" s="1465"/>
      <c r="F569" s="1466"/>
      <c r="G569" s="1466"/>
      <c r="H569" s="1466"/>
      <c r="I569" s="1467"/>
      <c r="J569" s="1430"/>
      <c r="K569" s="1430"/>
      <c r="L569" s="1430"/>
      <c r="M569" s="1431"/>
      <c r="N569" s="505"/>
      <c r="O569" s="514"/>
      <c r="P569" s="30"/>
      <c r="Q569" s="41"/>
      <c r="R569" s="30"/>
      <c r="S569" s="30"/>
      <c r="T569" s="30"/>
      <c r="U569" s="30"/>
      <c r="V569" s="30"/>
      <c r="W569" s="30"/>
      <c r="X569" s="30"/>
      <c r="Y569" s="30"/>
    </row>
    <row r="570" spans="1:25" ht="13.9" customHeight="1" thickBot="1">
      <c r="A570" s="30"/>
      <c r="B570" s="1416" t="s">
        <v>20</v>
      </c>
      <c r="C570" s="1417"/>
      <c r="D570" s="1417"/>
      <c r="E570" s="1417"/>
      <c r="F570" s="1418"/>
      <c r="G570" s="1418"/>
      <c r="H570" s="1418"/>
      <c r="I570" s="1419"/>
      <c r="J570" s="1420">
        <f>J568+J560</f>
        <v>30970.059999999998</v>
      </c>
      <c r="K570" s="1420"/>
      <c r="L570" s="1420"/>
      <c r="M570" s="1421"/>
      <c r="N570" s="505"/>
      <c r="O570" s="514"/>
      <c r="P570" s="30"/>
      <c r="Q570" s="41"/>
      <c r="R570" s="30"/>
      <c r="S570" s="30"/>
      <c r="T570" s="30"/>
      <c r="U570" s="30"/>
      <c r="V570" s="30"/>
      <c r="W570" s="30"/>
      <c r="X570" s="30"/>
      <c r="Y570" s="30"/>
    </row>
  </sheetData>
  <mergeCells count="593">
    <mergeCell ref="P276:P277"/>
    <mergeCell ref="H252:H253"/>
    <mergeCell ref="P252:P253"/>
    <mergeCell ref="A252:A253"/>
    <mergeCell ref="B252:B253"/>
    <mergeCell ref="C252:E253"/>
    <mergeCell ref="P107:P108"/>
    <mergeCell ref="B569:I569"/>
    <mergeCell ref="J569:M569"/>
    <mergeCell ref="B540:I540"/>
    <mergeCell ref="A541:I541"/>
    <mergeCell ref="H542:I542"/>
    <mergeCell ref="A544:I544"/>
    <mergeCell ref="P544:S544"/>
    <mergeCell ref="B559:I559"/>
    <mergeCell ref="J559:M559"/>
    <mergeCell ref="A534:A539"/>
    <mergeCell ref="B534:B539"/>
    <mergeCell ref="C534:E539"/>
    <mergeCell ref="F534:F539"/>
    <mergeCell ref="G534:G539"/>
    <mergeCell ref="H534:H539"/>
    <mergeCell ref="B522:I522"/>
    <mergeCell ref="A523:I523"/>
    <mergeCell ref="B570:I570"/>
    <mergeCell ref="J570:M570"/>
    <mergeCell ref="P140:P141"/>
    <mergeCell ref="P158:P159"/>
    <mergeCell ref="P325:P326"/>
    <mergeCell ref="P534:P535"/>
    <mergeCell ref="B566:I566"/>
    <mergeCell ref="J566:M566"/>
    <mergeCell ref="B567:I567"/>
    <mergeCell ref="J567:M567"/>
    <mergeCell ref="B568:I568"/>
    <mergeCell ref="J568:M568"/>
    <mergeCell ref="B563:I563"/>
    <mergeCell ref="J563:M563"/>
    <mergeCell ref="B564:I564"/>
    <mergeCell ref="J564:M564"/>
    <mergeCell ref="B565:I565"/>
    <mergeCell ref="J565:M565"/>
    <mergeCell ref="B560:I560"/>
    <mergeCell ref="J560:M560"/>
    <mergeCell ref="B561:I561"/>
    <mergeCell ref="J561:M561"/>
    <mergeCell ref="B562:I562"/>
    <mergeCell ref="J562:M562"/>
    <mergeCell ref="B526:S526"/>
    <mergeCell ref="A528:A533"/>
    <mergeCell ref="B528:B533"/>
    <mergeCell ref="C528:E533"/>
    <mergeCell ref="F528:F533"/>
    <mergeCell ref="G528:G533"/>
    <mergeCell ref="H528:H533"/>
    <mergeCell ref="A516:A521"/>
    <mergeCell ref="B516:B521"/>
    <mergeCell ref="C516:E521"/>
    <mergeCell ref="F516:F521"/>
    <mergeCell ref="G516:G521"/>
    <mergeCell ref="H516:H521"/>
    <mergeCell ref="H504:H509"/>
    <mergeCell ref="A510:A515"/>
    <mergeCell ref="B510:B515"/>
    <mergeCell ref="C510:E515"/>
    <mergeCell ref="F510:F515"/>
    <mergeCell ref="G510:G515"/>
    <mergeCell ref="H510:H515"/>
    <mergeCell ref="A500:A503"/>
    <mergeCell ref="B500:B503"/>
    <mergeCell ref="F500:F503"/>
    <mergeCell ref="G500:G503"/>
    <mergeCell ref="H500:H503"/>
    <mergeCell ref="A504:A509"/>
    <mergeCell ref="B504:B509"/>
    <mergeCell ref="C504:E509"/>
    <mergeCell ref="F504:F509"/>
    <mergeCell ref="G504:G509"/>
    <mergeCell ref="F492:F495"/>
    <mergeCell ref="G492:G495"/>
    <mergeCell ref="H492:H495"/>
    <mergeCell ref="A496:A499"/>
    <mergeCell ref="B496:B499"/>
    <mergeCell ref="F496:F499"/>
    <mergeCell ref="G496:G499"/>
    <mergeCell ref="H496:H499"/>
    <mergeCell ref="A484:A487"/>
    <mergeCell ref="B484:B487"/>
    <mergeCell ref="F484:F487"/>
    <mergeCell ref="G484:G487"/>
    <mergeCell ref="H484:H487"/>
    <mergeCell ref="A488:A491"/>
    <mergeCell ref="B488:B491"/>
    <mergeCell ref="F488:F491"/>
    <mergeCell ref="G488:G491"/>
    <mergeCell ref="H488:H491"/>
    <mergeCell ref="A480:A483"/>
    <mergeCell ref="B480:B483"/>
    <mergeCell ref="C480:E483"/>
    <mergeCell ref="F480:F483"/>
    <mergeCell ref="G480:G483"/>
    <mergeCell ref="H480:H483"/>
    <mergeCell ref="H472:H476"/>
    <mergeCell ref="P472:P473"/>
    <mergeCell ref="A478:A479"/>
    <mergeCell ref="B478:B479"/>
    <mergeCell ref="C478:E479"/>
    <mergeCell ref="F478:F479"/>
    <mergeCell ref="G478:G479"/>
    <mergeCell ref="H478:H479"/>
    <mergeCell ref="F468:F471"/>
    <mergeCell ref="G468:G471"/>
    <mergeCell ref="A472:A477"/>
    <mergeCell ref="B472:B477"/>
    <mergeCell ref="C472:E477"/>
    <mergeCell ref="F472:F477"/>
    <mergeCell ref="G472:G476"/>
    <mergeCell ref="A459:A463"/>
    <mergeCell ref="B459:B463"/>
    <mergeCell ref="F459:F463"/>
    <mergeCell ref="G459:G463"/>
    <mergeCell ref="H459:H463"/>
    <mergeCell ref="A464:A467"/>
    <mergeCell ref="B464:B467"/>
    <mergeCell ref="F464:F467"/>
    <mergeCell ref="G464:G467"/>
    <mergeCell ref="H464:H467"/>
    <mergeCell ref="A449:A453"/>
    <mergeCell ref="B449:B453"/>
    <mergeCell ref="F449:F453"/>
    <mergeCell ref="G449:G453"/>
    <mergeCell ref="H449:H453"/>
    <mergeCell ref="A454:A458"/>
    <mergeCell ref="B454:B458"/>
    <mergeCell ref="F454:F458"/>
    <mergeCell ref="G454:G458"/>
    <mergeCell ref="H454:H458"/>
    <mergeCell ref="A439:A443"/>
    <mergeCell ref="B439:B443"/>
    <mergeCell ref="F439:F443"/>
    <mergeCell ref="G439:G443"/>
    <mergeCell ref="H439:H443"/>
    <mergeCell ref="A444:A448"/>
    <mergeCell ref="B444:B448"/>
    <mergeCell ref="F444:F448"/>
    <mergeCell ref="G444:G448"/>
    <mergeCell ref="H444:H448"/>
    <mergeCell ref="A429:A433"/>
    <mergeCell ref="B429:B433"/>
    <mergeCell ref="F429:F433"/>
    <mergeCell ref="G429:G433"/>
    <mergeCell ref="H429:H433"/>
    <mergeCell ref="A434:A438"/>
    <mergeCell ref="B434:B438"/>
    <mergeCell ref="F434:F438"/>
    <mergeCell ref="G434:G438"/>
    <mergeCell ref="H434:H438"/>
    <mergeCell ref="A420:A423"/>
    <mergeCell ref="B420:B423"/>
    <mergeCell ref="F420:F423"/>
    <mergeCell ref="G420:G423"/>
    <mergeCell ref="H420:H423"/>
    <mergeCell ref="A424:A428"/>
    <mergeCell ref="B424:B428"/>
    <mergeCell ref="F424:F428"/>
    <mergeCell ref="G424:G428"/>
    <mergeCell ref="H424:H428"/>
    <mergeCell ref="A414:A419"/>
    <mergeCell ref="B414:B419"/>
    <mergeCell ref="C414:E419"/>
    <mergeCell ref="F414:F419"/>
    <mergeCell ref="G414:G419"/>
    <mergeCell ref="H414:H419"/>
    <mergeCell ref="A408:A413"/>
    <mergeCell ref="B408:B413"/>
    <mergeCell ref="C408:E413"/>
    <mergeCell ref="F408:F413"/>
    <mergeCell ref="G408:G413"/>
    <mergeCell ref="H408:H413"/>
    <mergeCell ref="A398:A402"/>
    <mergeCell ref="B398:B402"/>
    <mergeCell ref="F398:F402"/>
    <mergeCell ref="G398:G402"/>
    <mergeCell ref="H398:H402"/>
    <mergeCell ref="A403:A407"/>
    <mergeCell ref="B403:B407"/>
    <mergeCell ref="F403:F407"/>
    <mergeCell ref="G403:G407"/>
    <mergeCell ref="H403:H407"/>
    <mergeCell ref="A392:A397"/>
    <mergeCell ref="B392:B397"/>
    <mergeCell ref="C392:E397"/>
    <mergeCell ref="F392:F397"/>
    <mergeCell ref="G392:G397"/>
    <mergeCell ref="H392:H397"/>
    <mergeCell ref="A386:A391"/>
    <mergeCell ref="B386:B391"/>
    <mergeCell ref="C386:E391"/>
    <mergeCell ref="F386:F391"/>
    <mergeCell ref="G386:G391"/>
    <mergeCell ref="H386:H391"/>
    <mergeCell ref="A380:A385"/>
    <mergeCell ref="B380:B385"/>
    <mergeCell ref="C380:E385"/>
    <mergeCell ref="F380:F385"/>
    <mergeCell ref="G380:G385"/>
    <mergeCell ref="H380:H385"/>
    <mergeCell ref="A374:A379"/>
    <mergeCell ref="B374:B379"/>
    <mergeCell ref="C374:E379"/>
    <mergeCell ref="F374:F379"/>
    <mergeCell ref="G374:G379"/>
    <mergeCell ref="H374:H379"/>
    <mergeCell ref="A368:A373"/>
    <mergeCell ref="B368:B373"/>
    <mergeCell ref="C368:E373"/>
    <mergeCell ref="F368:F373"/>
    <mergeCell ref="G368:G373"/>
    <mergeCell ref="H368:H373"/>
    <mergeCell ref="B359:I359"/>
    <mergeCell ref="B360:S360"/>
    <mergeCell ref="A361:A367"/>
    <mergeCell ref="B361:B367"/>
    <mergeCell ref="C361:E367"/>
    <mergeCell ref="F361:F367"/>
    <mergeCell ref="G361:G367"/>
    <mergeCell ref="H361:H367"/>
    <mergeCell ref="A347:A352"/>
    <mergeCell ref="B347:E352"/>
    <mergeCell ref="F347:F352"/>
    <mergeCell ref="G347:G352"/>
    <mergeCell ref="H347:H352"/>
    <mergeCell ref="A353:A358"/>
    <mergeCell ref="B353:E358"/>
    <mergeCell ref="F353:F358"/>
    <mergeCell ref="G353:G358"/>
    <mergeCell ref="H353:H358"/>
    <mergeCell ref="H335:H340"/>
    <mergeCell ref="A341:A346"/>
    <mergeCell ref="B341:B346"/>
    <mergeCell ref="C341:E346"/>
    <mergeCell ref="F341:F346"/>
    <mergeCell ref="G341:G346"/>
    <mergeCell ref="H341:H346"/>
    <mergeCell ref="F331:F334"/>
    <mergeCell ref="B332:B334"/>
    <mergeCell ref="A335:A340"/>
    <mergeCell ref="B335:B340"/>
    <mergeCell ref="F335:F340"/>
    <mergeCell ref="G335:G340"/>
    <mergeCell ref="A325:A330"/>
    <mergeCell ref="B325:B330"/>
    <mergeCell ref="C325:E330"/>
    <mergeCell ref="F325:F330"/>
    <mergeCell ref="G325:G330"/>
    <mergeCell ref="H325:H330"/>
    <mergeCell ref="A319:A324"/>
    <mergeCell ref="B319:B324"/>
    <mergeCell ref="C319:E324"/>
    <mergeCell ref="F319:F324"/>
    <mergeCell ref="G319:G324"/>
    <mergeCell ref="H319:H324"/>
    <mergeCell ref="A310:A313"/>
    <mergeCell ref="B310:B313"/>
    <mergeCell ref="F310:F313"/>
    <mergeCell ref="G310:G313"/>
    <mergeCell ref="H310:H313"/>
    <mergeCell ref="A314:A318"/>
    <mergeCell ref="B314:B318"/>
    <mergeCell ref="F314:F318"/>
    <mergeCell ref="G314:G318"/>
    <mergeCell ref="H314:H318"/>
    <mergeCell ref="H300:H303"/>
    <mergeCell ref="A304:A309"/>
    <mergeCell ref="B304:B309"/>
    <mergeCell ref="F304:F309"/>
    <mergeCell ref="G304:G309"/>
    <mergeCell ref="H304:H309"/>
    <mergeCell ref="B294:B299"/>
    <mergeCell ref="C294:E299"/>
    <mergeCell ref="F294:F299"/>
    <mergeCell ref="G294:G299"/>
    <mergeCell ref="A300:A303"/>
    <mergeCell ref="B300:B303"/>
    <mergeCell ref="C300:E303"/>
    <mergeCell ref="F300:F303"/>
    <mergeCell ref="G300:G303"/>
    <mergeCell ref="A288:A293"/>
    <mergeCell ref="B288:B293"/>
    <mergeCell ref="C288:E293"/>
    <mergeCell ref="F288:F293"/>
    <mergeCell ref="G288:G293"/>
    <mergeCell ref="H288:H293"/>
    <mergeCell ref="A282:A287"/>
    <mergeCell ref="B282:B287"/>
    <mergeCell ref="C282:E287"/>
    <mergeCell ref="F282:F287"/>
    <mergeCell ref="G282:G287"/>
    <mergeCell ref="H282:H287"/>
    <mergeCell ref="A276:A281"/>
    <mergeCell ref="B276:B281"/>
    <mergeCell ref="C276:E281"/>
    <mergeCell ref="F276:F281"/>
    <mergeCell ref="G276:G281"/>
    <mergeCell ref="H276:H281"/>
    <mergeCell ref="A270:A275"/>
    <mergeCell ref="B270:B275"/>
    <mergeCell ref="C270:E275"/>
    <mergeCell ref="F270:F275"/>
    <mergeCell ref="G270:G275"/>
    <mergeCell ref="H270:H275"/>
    <mergeCell ref="H258:H263"/>
    <mergeCell ref="A264:A269"/>
    <mergeCell ref="B264:B269"/>
    <mergeCell ref="F264:F269"/>
    <mergeCell ref="G264:G269"/>
    <mergeCell ref="H264:H269"/>
    <mergeCell ref="P246:P247"/>
    <mergeCell ref="B254:I254"/>
    <mergeCell ref="A255:I255"/>
    <mergeCell ref="A256:S256"/>
    <mergeCell ref="B257:S257"/>
    <mergeCell ref="A258:A263"/>
    <mergeCell ref="B258:B263"/>
    <mergeCell ref="C258:E263"/>
    <mergeCell ref="F258:F263"/>
    <mergeCell ref="G258:G263"/>
    <mergeCell ref="A246:A251"/>
    <mergeCell ref="B246:B251"/>
    <mergeCell ref="C246:E251"/>
    <mergeCell ref="F246:F251"/>
    <mergeCell ref="G246:G251"/>
    <mergeCell ref="H246:H251"/>
    <mergeCell ref="F252:F253"/>
    <mergeCell ref="G252:G253"/>
    <mergeCell ref="A240:A245"/>
    <mergeCell ref="B240:B245"/>
    <mergeCell ref="C240:E245"/>
    <mergeCell ref="F240:F245"/>
    <mergeCell ref="G240:G245"/>
    <mergeCell ref="H240:H245"/>
    <mergeCell ref="A234:A239"/>
    <mergeCell ref="B234:B239"/>
    <mergeCell ref="C234:E239"/>
    <mergeCell ref="F234:F239"/>
    <mergeCell ref="G234:G239"/>
    <mergeCell ref="H234:H239"/>
    <mergeCell ref="C222:E227"/>
    <mergeCell ref="F222:F227"/>
    <mergeCell ref="G222:G227"/>
    <mergeCell ref="H222:H227"/>
    <mergeCell ref="A228:A233"/>
    <mergeCell ref="B228:B233"/>
    <mergeCell ref="C228:E233"/>
    <mergeCell ref="F228:F233"/>
    <mergeCell ref="G228:G233"/>
    <mergeCell ref="H228:H233"/>
    <mergeCell ref="C210:E215"/>
    <mergeCell ref="F210:F215"/>
    <mergeCell ref="G210:G215"/>
    <mergeCell ref="H210:H215"/>
    <mergeCell ref="A216:A221"/>
    <mergeCell ref="B216:B221"/>
    <mergeCell ref="C216:E221"/>
    <mergeCell ref="F216:F221"/>
    <mergeCell ref="G216:G221"/>
    <mergeCell ref="H216:H221"/>
    <mergeCell ref="A204:A209"/>
    <mergeCell ref="B204:B209"/>
    <mergeCell ref="C204:E209"/>
    <mergeCell ref="F204:F209"/>
    <mergeCell ref="G204:G209"/>
    <mergeCell ref="H204:H209"/>
    <mergeCell ref="A198:A203"/>
    <mergeCell ref="B198:B203"/>
    <mergeCell ref="C198:E203"/>
    <mergeCell ref="F198:F203"/>
    <mergeCell ref="G198:G203"/>
    <mergeCell ref="H198:H203"/>
    <mergeCell ref="A192:A197"/>
    <mergeCell ref="B192:B197"/>
    <mergeCell ref="C192:E197"/>
    <mergeCell ref="F192:F197"/>
    <mergeCell ref="G192:G197"/>
    <mergeCell ref="H192:H197"/>
    <mergeCell ref="A186:A191"/>
    <mergeCell ref="B186:B191"/>
    <mergeCell ref="C186:E191"/>
    <mergeCell ref="F186:F191"/>
    <mergeCell ref="G186:G191"/>
    <mergeCell ref="H186:H191"/>
    <mergeCell ref="H174:H179"/>
    <mergeCell ref="A180:A185"/>
    <mergeCell ref="B180:B185"/>
    <mergeCell ref="C180:E185"/>
    <mergeCell ref="F180:F185"/>
    <mergeCell ref="G180:G185"/>
    <mergeCell ref="H180:H185"/>
    <mergeCell ref="A169:A173"/>
    <mergeCell ref="B169:B173"/>
    <mergeCell ref="F169:F173"/>
    <mergeCell ref="G169:G173"/>
    <mergeCell ref="H169:H173"/>
    <mergeCell ref="A174:A179"/>
    <mergeCell ref="B174:B179"/>
    <mergeCell ref="C174:E179"/>
    <mergeCell ref="F174:F179"/>
    <mergeCell ref="G174:G179"/>
    <mergeCell ref="A163:A168"/>
    <mergeCell ref="B163:B168"/>
    <mergeCell ref="C163:E168"/>
    <mergeCell ref="F163:F168"/>
    <mergeCell ref="G163:G168"/>
    <mergeCell ref="H163:H168"/>
    <mergeCell ref="C151:E156"/>
    <mergeCell ref="F151:F156"/>
    <mergeCell ref="G151:G156"/>
    <mergeCell ref="H151:H156"/>
    <mergeCell ref="A157:A162"/>
    <mergeCell ref="B157:B162"/>
    <mergeCell ref="C157:E162"/>
    <mergeCell ref="F157:F162"/>
    <mergeCell ref="G157:G162"/>
    <mergeCell ref="H157:H162"/>
    <mergeCell ref="A145:A150"/>
    <mergeCell ref="B145:B150"/>
    <mergeCell ref="C145:E150"/>
    <mergeCell ref="F145:F150"/>
    <mergeCell ref="G145:G150"/>
    <mergeCell ref="H145:H150"/>
    <mergeCell ref="A139:A144"/>
    <mergeCell ref="B139:B144"/>
    <mergeCell ref="C139:E144"/>
    <mergeCell ref="F139:F144"/>
    <mergeCell ref="G139:G144"/>
    <mergeCell ref="H139:H144"/>
    <mergeCell ref="A135:A138"/>
    <mergeCell ref="B135:B138"/>
    <mergeCell ref="C135:E138"/>
    <mergeCell ref="F135:F138"/>
    <mergeCell ref="G135:G138"/>
    <mergeCell ref="H135:H138"/>
    <mergeCell ref="A129:A134"/>
    <mergeCell ref="B129:B134"/>
    <mergeCell ref="C129:E134"/>
    <mergeCell ref="F129:F134"/>
    <mergeCell ref="G129:G134"/>
    <mergeCell ref="H129:H134"/>
    <mergeCell ref="A125:A128"/>
    <mergeCell ref="B125:B128"/>
    <mergeCell ref="C125:E128"/>
    <mergeCell ref="F125:F128"/>
    <mergeCell ref="G125:G128"/>
    <mergeCell ref="H125:H128"/>
    <mergeCell ref="A119:A124"/>
    <mergeCell ref="B119:B124"/>
    <mergeCell ref="C119:E124"/>
    <mergeCell ref="F119:F124"/>
    <mergeCell ref="G119:G124"/>
    <mergeCell ref="H119:H124"/>
    <mergeCell ref="A113:A118"/>
    <mergeCell ref="B113:B118"/>
    <mergeCell ref="C113:E118"/>
    <mergeCell ref="F113:F118"/>
    <mergeCell ref="G113:G118"/>
    <mergeCell ref="H113:H118"/>
    <mergeCell ref="A107:A112"/>
    <mergeCell ref="B107:B112"/>
    <mergeCell ref="C107:E112"/>
    <mergeCell ref="F107:F112"/>
    <mergeCell ref="G107:G112"/>
    <mergeCell ref="H107:H112"/>
    <mergeCell ref="A101:A106"/>
    <mergeCell ref="B101:B106"/>
    <mergeCell ref="C101:E106"/>
    <mergeCell ref="F101:F106"/>
    <mergeCell ref="G101:G106"/>
    <mergeCell ref="H101:H106"/>
    <mergeCell ref="P89:P90"/>
    <mergeCell ref="A95:A100"/>
    <mergeCell ref="B95:B100"/>
    <mergeCell ref="C95:E100"/>
    <mergeCell ref="F95:F100"/>
    <mergeCell ref="G95:G100"/>
    <mergeCell ref="H95:H100"/>
    <mergeCell ref="A89:A94"/>
    <mergeCell ref="B89:B94"/>
    <mergeCell ref="C89:E94"/>
    <mergeCell ref="F89:F94"/>
    <mergeCell ref="G89:G94"/>
    <mergeCell ref="H89:H94"/>
    <mergeCell ref="A83:A88"/>
    <mergeCell ref="B83:B88"/>
    <mergeCell ref="C83:E88"/>
    <mergeCell ref="F83:F88"/>
    <mergeCell ref="G83:G88"/>
    <mergeCell ref="H83:H88"/>
    <mergeCell ref="B76:S76"/>
    <mergeCell ref="A77:A82"/>
    <mergeCell ref="B77:B82"/>
    <mergeCell ref="C77:E82"/>
    <mergeCell ref="F77:F82"/>
    <mergeCell ref="G77:G82"/>
    <mergeCell ref="H77:H82"/>
    <mergeCell ref="P83:P84"/>
    <mergeCell ref="B63:B68"/>
    <mergeCell ref="C63:E68"/>
    <mergeCell ref="F63:F68"/>
    <mergeCell ref="G63:G68"/>
    <mergeCell ref="H63:H68"/>
    <mergeCell ref="B75:I75"/>
    <mergeCell ref="A57:A62"/>
    <mergeCell ref="B57:B62"/>
    <mergeCell ref="C57:E62"/>
    <mergeCell ref="F57:F62"/>
    <mergeCell ref="G57:G62"/>
    <mergeCell ref="H57:H62"/>
    <mergeCell ref="B69:B74"/>
    <mergeCell ref="C69:E74"/>
    <mergeCell ref="F69:F74"/>
    <mergeCell ref="G69:G74"/>
    <mergeCell ref="H69:H74"/>
    <mergeCell ref="A51:A56"/>
    <mergeCell ref="B51:B56"/>
    <mergeCell ref="C51:E56"/>
    <mergeCell ref="F51:F56"/>
    <mergeCell ref="G51:G56"/>
    <mergeCell ref="H51:H56"/>
    <mergeCell ref="A45:A50"/>
    <mergeCell ref="B45:B50"/>
    <mergeCell ref="C45:E50"/>
    <mergeCell ref="F45:F50"/>
    <mergeCell ref="G45:G50"/>
    <mergeCell ref="H45:H50"/>
    <mergeCell ref="P34:P35"/>
    <mergeCell ref="A39:A44"/>
    <mergeCell ref="B39:B44"/>
    <mergeCell ref="C39:E44"/>
    <mergeCell ref="F39:F44"/>
    <mergeCell ref="G39:G44"/>
    <mergeCell ref="H39:H44"/>
    <mergeCell ref="P39:P40"/>
    <mergeCell ref="A33:A38"/>
    <mergeCell ref="B33:B38"/>
    <mergeCell ref="C33:E38"/>
    <mergeCell ref="F33:F38"/>
    <mergeCell ref="G33:G38"/>
    <mergeCell ref="H33:H38"/>
    <mergeCell ref="A27:A32"/>
    <mergeCell ref="B27:B32"/>
    <mergeCell ref="C27:E32"/>
    <mergeCell ref="F27:F32"/>
    <mergeCell ref="G27:G32"/>
    <mergeCell ref="H27:H32"/>
    <mergeCell ref="P27:P28"/>
    <mergeCell ref="A21:A26"/>
    <mergeCell ref="B21:B26"/>
    <mergeCell ref="C21:E26"/>
    <mergeCell ref="F21:F26"/>
    <mergeCell ref="G21:G26"/>
    <mergeCell ref="H21:H26"/>
    <mergeCell ref="P22:P23"/>
    <mergeCell ref="A15:A20"/>
    <mergeCell ref="B15:B20"/>
    <mergeCell ref="C15:E20"/>
    <mergeCell ref="F15:F20"/>
    <mergeCell ref="G15:G20"/>
    <mergeCell ref="H15:H20"/>
    <mergeCell ref="A7:S7"/>
    <mergeCell ref="B8:S8"/>
    <mergeCell ref="A9:A14"/>
    <mergeCell ref="B9:B14"/>
    <mergeCell ref="C9:E14"/>
    <mergeCell ref="F9:F14"/>
    <mergeCell ref="G9:G14"/>
    <mergeCell ref="H9:H14"/>
    <mergeCell ref="P4:S4"/>
    <mergeCell ref="J5:J6"/>
    <mergeCell ref="K5:L5"/>
    <mergeCell ref="M5:M6"/>
    <mergeCell ref="P5:P6"/>
    <mergeCell ref="Q5:S5"/>
    <mergeCell ref="P1:S1"/>
    <mergeCell ref="F3:Y3"/>
    <mergeCell ref="A4:A6"/>
    <mergeCell ref="B4:B6"/>
    <mergeCell ref="F4:F6"/>
    <mergeCell ref="G4:G6"/>
    <mergeCell ref="H4:H6"/>
    <mergeCell ref="I4:I6"/>
    <mergeCell ref="J4:M4"/>
    <mergeCell ref="N4:N6"/>
    <mergeCell ref="O4:O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5"/>
  <sheetViews>
    <sheetView tabSelected="1" workbookViewId="0">
      <selection activeCell="W8" sqref="W8"/>
    </sheetView>
  </sheetViews>
  <sheetFormatPr defaultRowHeight="12.75"/>
  <cols>
    <col min="1" max="1" width="2.85546875" customWidth="1"/>
    <col min="2" max="6" width="2.5703125" customWidth="1"/>
    <col min="7" max="7" width="24.5703125" customWidth="1"/>
    <col min="8" max="8" width="7.85546875" customWidth="1"/>
    <col min="9" max="9" width="4.42578125" customWidth="1"/>
    <col min="10" max="10" width="4.28515625" customWidth="1"/>
    <col min="11" max="11" width="8.5703125" customWidth="1"/>
    <col min="12" max="12" width="7.85546875" customWidth="1"/>
    <col min="13" max="13" width="3.7109375" customWidth="1"/>
    <col min="14" max="14" width="6.7109375" customWidth="1"/>
    <col min="15" max="15" width="6.85546875" customWidth="1"/>
    <col min="16" max="16" width="7.28515625" customWidth="1"/>
    <col min="17" max="17" width="19.28515625" customWidth="1"/>
    <col min="18" max="18" width="5.140625" customWidth="1"/>
    <col min="19" max="19" width="3.85546875" customWidth="1"/>
    <col min="20" max="20" width="4.42578125" customWidth="1"/>
  </cols>
  <sheetData>
    <row r="1" spans="1:20" ht="40.9" customHeight="1">
      <c r="A1" s="201"/>
      <c r="B1" s="201"/>
      <c r="C1" s="201"/>
      <c r="D1" s="201"/>
      <c r="E1" s="201"/>
      <c r="F1" s="201"/>
      <c r="G1" s="201"/>
      <c r="H1" s="202"/>
      <c r="I1" s="202"/>
      <c r="J1" s="545"/>
      <c r="K1" s="201"/>
      <c r="L1" s="201"/>
      <c r="M1" s="201"/>
      <c r="N1" s="201"/>
      <c r="O1" s="1715" t="s">
        <v>452</v>
      </c>
      <c r="P1" s="1716"/>
      <c r="Q1" s="1716"/>
      <c r="R1" s="1716"/>
      <c r="S1" s="1716"/>
      <c r="T1" s="1716"/>
    </row>
    <row r="2" spans="1:20" ht="15.6" customHeight="1">
      <c r="A2" s="1717" t="s">
        <v>248</v>
      </c>
      <c r="B2" s="1717"/>
      <c r="C2" s="1717"/>
      <c r="D2" s="1717"/>
      <c r="E2" s="1717"/>
      <c r="F2" s="1717"/>
      <c r="G2" s="1717"/>
      <c r="H2" s="1717"/>
      <c r="I2" s="1717"/>
      <c r="J2" s="1717"/>
      <c r="K2" s="1717"/>
      <c r="L2" s="1717"/>
      <c r="M2" s="1717"/>
      <c r="N2" s="1717"/>
      <c r="O2" s="1717"/>
      <c r="P2" s="1717"/>
      <c r="Q2" s="1717"/>
      <c r="R2" s="1717"/>
      <c r="S2" s="1717"/>
      <c r="T2" s="1717"/>
    </row>
    <row r="3" spans="1:20" ht="13.15" customHeight="1" thickBot="1">
      <c r="A3" s="1644" t="s">
        <v>33</v>
      </c>
      <c r="B3" s="1644"/>
      <c r="C3" s="1644"/>
      <c r="D3" s="1644"/>
      <c r="E3" s="1644"/>
      <c r="F3" s="1644"/>
      <c r="G3" s="1644"/>
      <c r="H3" s="1644"/>
      <c r="I3" s="1644"/>
      <c r="J3" s="1644"/>
      <c r="K3" s="1644"/>
      <c r="L3" s="1644"/>
      <c r="M3" s="1644"/>
      <c r="N3" s="1644"/>
      <c r="O3" s="1644"/>
      <c r="P3" s="1644"/>
      <c r="Q3" s="1644"/>
      <c r="R3" s="1644"/>
      <c r="S3" s="1644"/>
      <c r="T3" s="1644"/>
    </row>
    <row r="4" spans="1:20" ht="40.15" customHeight="1">
      <c r="A4" s="1718" t="s">
        <v>0</v>
      </c>
      <c r="B4" s="1721" t="s">
        <v>1</v>
      </c>
      <c r="C4" s="1721" t="s">
        <v>2</v>
      </c>
      <c r="D4" s="1721"/>
      <c r="E4" s="1724"/>
      <c r="F4" s="1724"/>
      <c r="G4" s="1727"/>
      <c r="H4" s="1744" t="s">
        <v>4</v>
      </c>
      <c r="I4" s="1744" t="s">
        <v>5</v>
      </c>
      <c r="J4" s="1744" t="s">
        <v>6</v>
      </c>
      <c r="K4" s="1747" t="s">
        <v>213</v>
      </c>
      <c r="L4" s="1748"/>
      <c r="M4" s="1748"/>
      <c r="N4" s="1749"/>
      <c r="O4" s="1744" t="s">
        <v>249</v>
      </c>
      <c r="P4" s="1744" t="s">
        <v>250</v>
      </c>
      <c r="Q4" s="1730" t="s">
        <v>21</v>
      </c>
      <c r="R4" s="1731"/>
      <c r="S4" s="1731"/>
      <c r="T4" s="1732"/>
    </row>
    <row r="5" spans="1:20" ht="13.15" customHeight="1">
      <c r="A5" s="1719"/>
      <c r="B5" s="1722"/>
      <c r="C5" s="1722"/>
      <c r="D5" s="1722"/>
      <c r="E5" s="1725"/>
      <c r="F5" s="1725"/>
      <c r="G5" s="1728"/>
      <c r="H5" s="1745"/>
      <c r="I5" s="1745"/>
      <c r="J5" s="1745"/>
      <c r="K5" s="1733" t="s">
        <v>7</v>
      </c>
      <c r="L5" s="1735" t="s">
        <v>8</v>
      </c>
      <c r="M5" s="1736"/>
      <c r="N5" s="1737" t="s">
        <v>68</v>
      </c>
      <c r="O5" s="1745"/>
      <c r="P5" s="1745"/>
      <c r="Q5" s="1739" t="s">
        <v>32</v>
      </c>
      <c r="R5" s="1741" t="s">
        <v>9</v>
      </c>
      <c r="S5" s="1742"/>
      <c r="T5" s="1743"/>
    </row>
    <row r="6" spans="1:20" ht="103.9" customHeight="1" thickBot="1">
      <c r="A6" s="1720"/>
      <c r="B6" s="1723"/>
      <c r="C6" s="1723"/>
      <c r="D6" s="1723"/>
      <c r="E6" s="1726"/>
      <c r="F6" s="1726"/>
      <c r="G6" s="1729"/>
      <c r="H6" s="1746"/>
      <c r="I6" s="1746"/>
      <c r="J6" s="1746"/>
      <c r="K6" s="1734"/>
      <c r="L6" s="548" t="s">
        <v>7</v>
      </c>
      <c r="M6" s="548" t="s">
        <v>10</v>
      </c>
      <c r="N6" s="1738"/>
      <c r="O6" s="1746"/>
      <c r="P6" s="1746"/>
      <c r="Q6" s="1740"/>
      <c r="R6" s="549">
        <v>2021</v>
      </c>
      <c r="S6" s="549">
        <v>2022</v>
      </c>
      <c r="T6" s="550">
        <v>2023</v>
      </c>
    </row>
    <row r="7" spans="1:20" ht="18" customHeight="1" thickBot="1">
      <c r="A7" s="551" t="s">
        <v>11</v>
      </c>
      <c r="B7" s="1700" t="s">
        <v>390</v>
      </c>
      <c r="C7" s="1701"/>
      <c r="D7" s="1701"/>
      <c r="E7" s="1701"/>
      <c r="F7" s="1701"/>
      <c r="G7" s="1701"/>
      <c r="H7" s="1701"/>
      <c r="I7" s="1701"/>
      <c r="J7" s="1701"/>
      <c r="K7" s="1701"/>
      <c r="L7" s="1701"/>
      <c r="M7" s="1701"/>
      <c r="N7" s="1701"/>
      <c r="O7" s="1701"/>
      <c r="P7" s="1701"/>
      <c r="Q7" s="1701"/>
      <c r="R7" s="1701"/>
      <c r="S7" s="1701"/>
      <c r="T7" s="1702"/>
    </row>
    <row r="8" spans="1:20" ht="39" thickBot="1">
      <c r="A8" s="551" t="s">
        <v>11</v>
      </c>
      <c r="B8" s="552"/>
      <c r="C8" s="553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5" t="s">
        <v>391</v>
      </c>
      <c r="R8" s="556">
        <v>2.5</v>
      </c>
      <c r="S8" s="557">
        <v>2.5</v>
      </c>
      <c r="T8" s="558">
        <v>2.5</v>
      </c>
    </row>
    <row r="9" spans="1:20" ht="13.9" customHeight="1" thickBot="1">
      <c r="A9" s="559" t="s">
        <v>11</v>
      </c>
      <c r="B9" s="560" t="s">
        <v>11</v>
      </c>
      <c r="C9" s="1703" t="s">
        <v>251</v>
      </c>
      <c r="D9" s="1704"/>
      <c r="E9" s="1704"/>
      <c r="F9" s="1704"/>
      <c r="G9" s="1704"/>
      <c r="H9" s="1704"/>
      <c r="I9" s="1704"/>
      <c r="J9" s="1704"/>
      <c r="K9" s="1704"/>
      <c r="L9" s="1704"/>
      <c r="M9" s="1704"/>
      <c r="N9" s="1704"/>
      <c r="O9" s="1704"/>
      <c r="P9" s="1704"/>
      <c r="Q9" s="1704"/>
      <c r="R9" s="1704"/>
      <c r="S9" s="1704"/>
      <c r="T9" s="1705"/>
    </row>
    <row r="10" spans="1:20" ht="26.25" thickBot="1">
      <c r="A10" s="566"/>
      <c r="B10" s="567"/>
      <c r="C10" s="568"/>
      <c r="D10" s="569"/>
      <c r="E10" s="569"/>
      <c r="F10" s="561"/>
      <c r="G10" s="562"/>
      <c r="H10" s="562"/>
      <c r="I10" s="562"/>
      <c r="J10" s="562"/>
      <c r="K10" s="562"/>
      <c r="L10" s="562"/>
      <c r="M10" s="562"/>
      <c r="N10" s="562"/>
      <c r="O10" s="562"/>
      <c r="P10" s="562"/>
      <c r="Q10" s="555" t="s">
        <v>392</v>
      </c>
      <c r="R10" s="563">
        <v>1.5</v>
      </c>
      <c r="S10" s="564">
        <v>1.6</v>
      </c>
      <c r="T10" s="565">
        <v>1.6</v>
      </c>
    </row>
    <row r="11" spans="1:20" ht="13.15" customHeight="1">
      <c r="A11" s="1681" t="s">
        <v>11</v>
      </c>
      <c r="B11" s="1706" t="s">
        <v>11</v>
      </c>
      <c r="C11" s="1709" t="s">
        <v>39</v>
      </c>
      <c r="D11" s="569"/>
      <c r="E11" s="569"/>
      <c r="F11" s="1536"/>
      <c r="G11" s="1712" t="s">
        <v>252</v>
      </c>
      <c r="H11" s="1539" t="s">
        <v>40</v>
      </c>
      <c r="I11" s="1527" t="s">
        <v>122</v>
      </c>
      <c r="J11" s="1055" t="s">
        <v>36</v>
      </c>
      <c r="K11" s="570">
        <f>L11+N11</f>
        <v>984.69999999999993</v>
      </c>
      <c r="L11" s="570">
        <v>746.8</v>
      </c>
      <c r="M11" s="1029"/>
      <c r="N11" s="1030">
        <v>237.9</v>
      </c>
      <c r="O11" s="1031">
        <v>1200</v>
      </c>
      <c r="P11" s="1031">
        <v>1200</v>
      </c>
      <c r="Q11" s="1713" t="s">
        <v>253</v>
      </c>
      <c r="R11" s="1694"/>
      <c r="S11" s="1694"/>
      <c r="T11" s="1696"/>
    </row>
    <row r="12" spans="1:20" ht="25.15" customHeight="1">
      <c r="A12" s="1673"/>
      <c r="B12" s="1707"/>
      <c r="C12" s="1710"/>
      <c r="D12" s="571"/>
      <c r="E12" s="571"/>
      <c r="F12" s="1537"/>
      <c r="G12" s="1679"/>
      <c r="H12" s="1540"/>
      <c r="I12" s="1528"/>
      <c r="J12" s="572" t="s">
        <v>52</v>
      </c>
      <c r="K12" s="1025">
        <f>L12+N12</f>
        <v>140</v>
      </c>
      <c r="L12" s="1025">
        <v>140</v>
      </c>
      <c r="M12" s="1026"/>
      <c r="N12" s="1027"/>
      <c r="O12" s="1028">
        <v>200</v>
      </c>
      <c r="P12" s="1028">
        <v>200</v>
      </c>
      <c r="Q12" s="1714"/>
      <c r="R12" s="1695"/>
      <c r="S12" s="1695"/>
      <c r="T12" s="1697"/>
    </row>
    <row r="13" spans="1:20" ht="26.45" customHeight="1">
      <c r="A13" s="1673"/>
      <c r="B13" s="1707"/>
      <c r="C13" s="1710"/>
      <c r="D13" s="571"/>
      <c r="E13" s="571"/>
      <c r="F13" s="1537"/>
      <c r="G13" s="1667" t="s">
        <v>254</v>
      </c>
      <c r="H13" s="1540"/>
      <c r="I13" s="1528"/>
      <c r="J13" s="576" t="s">
        <v>222</v>
      </c>
      <c r="K13" s="687">
        <f>L13+N13</f>
        <v>40.22</v>
      </c>
      <c r="L13" s="1032">
        <v>40.22</v>
      </c>
      <c r="M13" s="692"/>
      <c r="N13" s="1033"/>
      <c r="O13" s="1034"/>
      <c r="P13" s="1034"/>
      <c r="Q13" s="578" t="s">
        <v>255</v>
      </c>
      <c r="R13" s="579" t="s">
        <v>431</v>
      </c>
      <c r="S13" s="579" t="s">
        <v>431</v>
      </c>
      <c r="T13" s="580" t="s">
        <v>431</v>
      </c>
    </row>
    <row r="14" spans="1:20" ht="25.5">
      <c r="A14" s="1673"/>
      <c r="B14" s="1707"/>
      <c r="C14" s="1710"/>
      <c r="D14" s="571"/>
      <c r="E14" s="571"/>
      <c r="F14" s="1537"/>
      <c r="G14" s="1616"/>
      <c r="H14" s="1540"/>
      <c r="I14" s="1528"/>
      <c r="J14" s="581"/>
      <c r="K14" s="582"/>
      <c r="L14" s="583"/>
      <c r="M14" s="573"/>
      <c r="N14" s="574"/>
      <c r="O14" s="575"/>
      <c r="P14" s="577"/>
      <c r="Q14" s="578" t="s">
        <v>256</v>
      </c>
      <c r="R14" s="584">
        <v>2.99</v>
      </c>
      <c r="S14" s="584">
        <v>2.9</v>
      </c>
      <c r="T14" s="585">
        <v>2.66</v>
      </c>
    </row>
    <row r="15" spans="1:20" ht="39.6" customHeight="1">
      <c r="A15" s="1673"/>
      <c r="B15" s="1707"/>
      <c r="C15" s="1710"/>
      <c r="D15" s="571"/>
      <c r="E15" s="571"/>
      <c r="F15" s="1537"/>
      <c r="G15" s="1616"/>
      <c r="H15" s="1540"/>
      <c r="I15" s="1528"/>
      <c r="J15" s="581"/>
      <c r="K15" s="582"/>
      <c r="L15" s="583"/>
      <c r="M15" s="573"/>
      <c r="N15" s="574"/>
      <c r="O15" s="575"/>
      <c r="P15" s="577"/>
      <c r="Q15" s="586" t="s">
        <v>257</v>
      </c>
      <c r="R15" s="587">
        <v>2</v>
      </c>
      <c r="S15" s="587">
        <v>2</v>
      </c>
      <c r="T15" s="588">
        <v>2</v>
      </c>
    </row>
    <row r="16" spans="1:20" ht="25.5">
      <c r="A16" s="1673"/>
      <c r="B16" s="1707"/>
      <c r="C16" s="1710"/>
      <c r="D16" s="571"/>
      <c r="E16" s="571"/>
      <c r="F16" s="1537"/>
      <c r="G16" s="1616"/>
      <c r="H16" s="1540"/>
      <c r="I16" s="1528"/>
      <c r="J16" s="581"/>
      <c r="K16" s="582"/>
      <c r="L16" s="583"/>
      <c r="M16" s="573"/>
      <c r="N16" s="574"/>
      <c r="O16" s="575"/>
      <c r="P16" s="577"/>
      <c r="Q16" s="586" t="s">
        <v>258</v>
      </c>
      <c r="R16" s="587">
        <v>7500</v>
      </c>
      <c r="S16" s="587">
        <v>7500</v>
      </c>
      <c r="T16" s="588">
        <v>7500</v>
      </c>
    </row>
    <row r="17" spans="1:20" ht="16.5" thickBot="1">
      <c r="A17" s="1673"/>
      <c r="B17" s="1707"/>
      <c r="C17" s="1710"/>
      <c r="D17" s="571"/>
      <c r="E17" s="571"/>
      <c r="F17" s="1537"/>
      <c r="G17" s="1698"/>
      <c r="H17" s="1540"/>
      <c r="I17" s="1528"/>
      <c r="J17" s="589"/>
      <c r="K17" s="590"/>
      <c r="L17" s="591"/>
      <c r="M17" s="592"/>
      <c r="N17" s="593"/>
      <c r="O17" s="594"/>
      <c r="P17" s="595"/>
      <c r="Q17" s="596" t="s">
        <v>413</v>
      </c>
      <c r="R17" s="597">
        <v>11000</v>
      </c>
      <c r="S17" s="597">
        <v>11000</v>
      </c>
      <c r="T17" s="598">
        <v>11000</v>
      </c>
    </row>
    <row r="18" spans="1:20" ht="13.5" thickBot="1">
      <c r="A18" s="1674"/>
      <c r="B18" s="1708"/>
      <c r="C18" s="1711"/>
      <c r="D18" s="599"/>
      <c r="E18" s="599"/>
      <c r="F18" s="1538"/>
      <c r="G18" s="600"/>
      <c r="H18" s="1541"/>
      <c r="I18" s="1529"/>
      <c r="J18" s="601" t="s">
        <v>12</v>
      </c>
      <c r="K18" s="602">
        <f t="shared" ref="K18:P18" si="0">SUM(K11:K17)</f>
        <v>1164.9199999999998</v>
      </c>
      <c r="L18" s="603">
        <f t="shared" si="0"/>
        <v>927.02</v>
      </c>
      <c r="M18" s="603">
        <f t="shared" si="0"/>
        <v>0</v>
      </c>
      <c r="N18" s="602">
        <f t="shared" si="0"/>
        <v>237.9</v>
      </c>
      <c r="O18" s="602">
        <f t="shared" si="0"/>
        <v>1400</v>
      </c>
      <c r="P18" s="602">
        <f t="shared" si="0"/>
        <v>1400</v>
      </c>
      <c r="Q18" s="604"/>
      <c r="R18" s="605"/>
      <c r="S18" s="605"/>
      <c r="T18" s="606"/>
    </row>
    <row r="19" spans="1:20" ht="13.15" customHeight="1">
      <c r="A19" s="1102" t="s">
        <v>11</v>
      </c>
      <c r="B19" s="1104" t="s">
        <v>11</v>
      </c>
      <c r="C19" s="1106" t="s">
        <v>154</v>
      </c>
      <c r="D19" s="1106"/>
      <c r="E19" s="1106"/>
      <c r="F19" s="1536"/>
      <c r="G19" s="1558" t="s">
        <v>259</v>
      </c>
      <c r="H19" s="1539" t="s">
        <v>40</v>
      </c>
      <c r="I19" s="1542" t="s">
        <v>122</v>
      </c>
      <c r="J19" s="1108" t="s">
        <v>36</v>
      </c>
      <c r="K19" s="1056">
        <f>L19+N19</f>
        <v>120</v>
      </c>
      <c r="L19" s="1036">
        <v>120</v>
      </c>
      <c r="M19" s="1035"/>
      <c r="N19" s="1037"/>
      <c r="O19" s="1038">
        <v>120</v>
      </c>
      <c r="P19" s="1039">
        <v>140</v>
      </c>
      <c r="Q19" s="1507"/>
      <c r="R19" s="1686"/>
      <c r="S19" s="1686"/>
      <c r="T19" s="1688"/>
    </row>
    <row r="20" spans="1:20" ht="25.9" customHeight="1">
      <c r="A20" s="1103"/>
      <c r="B20" s="1105"/>
      <c r="C20" s="1107"/>
      <c r="D20" s="1107"/>
      <c r="E20" s="1107"/>
      <c r="F20" s="1537"/>
      <c r="G20" s="1699"/>
      <c r="H20" s="1540"/>
      <c r="I20" s="1543"/>
      <c r="J20" s="607" t="s">
        <v>222</v>
      </c>
      <c r="K20" s="1040">
        <f>L20+N20</f>
        <v>3.22</v>
      </c>
      <c r="L20" s="1041">
        <v>3.22</v>
      </c>
      <c r="M20" s="1042"/>
      <c r="N20" s="1043"/>
      <c r="O20" s="1044"/>
      <c r="P20" s="1045"/>
      <c r="Q20" s="1508"/>
      <c r="R20" s="1687"/>
      <c r="S20" s="1687"/>
      <c r="T20" s="1689"/>
    </row>
    <row r="21" spans="1:20" ht="31.15" customHeight="1">
      <c r="A21" s="1103"/>
      <c r="B21" s="1105"/>
      <c r="C21" s="1107"/>
      <c r="D21" s="1107"/>
      <c r="E21" s="1107"/>
      <c r="F21" s="1537"/>
      <c r="G21" s="611" t="s">
        <v>260</v>
      </c>
      <c r="H21" s="1540"/>
      <c r="I21" s="1543"/>
      <c r="J21" s="612"/>
      <c r="K21" s="1211"/>
      <c r="L21" s="613"/>
      <c r="M21" s="1211"/>
      <c r="N21" s="608"/>
      <c r="O21" s="609"/>
      <c r="P21" s="610"/>
      <c r="Q21" s="614" t="s">
        <v>261</v>
      </c>
      <c r="R21" s="615">
        <v>92</v>
      </c>
      <c r="S21" s="615">
        <v>92</v>
      </c>
      <c r="T21" s="616">
        <v>92</v>
      </c>
    </row>
    <row r="22" spans="1:20" ht="39" thickBot="1">
      <c r="A22" s="1103"/>
      <c r="B22" s="1105"/>
      <c r="C22" s="1107"/>
      <c r="D22" s="1107"/>
      <c r="E22" s="1107"/>
      <c r="F22" s="1537"/>
      <c r="G22" s="611" t="s">
        <v>262</v>
      </c>
      <c r="H22" s="1540"/>
      <c r="I22" s="1543"/>
      <c r="J22" s="1109"/>
      <c r="K22" s="1211"/>
      <c r="L22" s="613"/>
      <c r="M22" s="1211"/>
      <c r="N22" s="608"/>
      <c r="O22" s="617"/>
      <c r="P22" s="610"/>
      <c r="Q22" s="614" t="s">
        <v>261</v>
      </c>
      <c r="R22" s="615">
        <v>92</v>
      </c>
      <c r="S22" s="615">
        <v>92</v>
      </c>
      <c r="T22" s="616">
        <v>92</v>
      </c>
    </row>
    <row r="23" spans="1:20" ht="13.5" thickBot="1">
      <c r="A23" s="618"/>
      <c r="B23" s="619"/>
      <c r="C23" s="620"/>
      <c r="D23" s="620"/>
      <c r="E23" s="620"/>
      <c r="F23" s="1538"/>
      <c r="G23" s="621"/>
      <c r="H23" s="1541"/>
      <c r="I23" s="1529"/>
      <c r="J23" s="622" t="s">
        <v>12</v>
      </c>
      <c r="K23" s="623">
        <f t="shared" ref="K23:P23" si="1">K19+K20</f>
        <v>123.22</v>
      </c>
      <c r="L23" s="623">
        <f t="shared" si="1"/>
        <v>123.22</v>
      </c>
      <c r="M23" s="623">
        <f t="shared" si="1"/>
        <v>0</v>
      </c>
      <c r="N23" s="623">
        <f t="shared" si="1"/>
        <v>0</v>
      </c>
      <c r="O23" s="623">
        <f t="shared" si="1"/>
        <v>120</v>
      </c>
      <c r="P23" s="623">
        <f t="shared" si="1"/>
        <v>140</v>
      </c>
      <c r="Q23" s="624"/>
      <c r="R23" s="625"/>
      <c r="S23" s="625"/>
      <c r="T23" s="626"/>
    </row>
    <row r="24" spans="1:20" ht="13.5" thickBot="1">
      <c r="A24" s="627" t="s">
        <v>11</v>
      </c>
      <c r="B24" s="628" t="s">
        <v>11</v>
      </c>
      <c r="C24" s="629"/>
      <c r="D24" s="629"/>
      <c r="E24" s="629"/>
      <c r="F24" s="1603" t="s">
        <v>14</v>
      </c>
      <c r="G24" s="1603"/>
      <c r="H24" s="1603"/>
      <c r="I24" s="1603"/>
      <c r="J24" s="1604"/>
      <c r="K24" s="630">
        <f t="shared" ref="K24:P24" si="2">K18+K23</f>
        <v>1288.1399999999999</v>
      </c>
      <c r="L24" s="631">
        <f t="shared" si="2"/>
        <v>1050.24</v>
      </c>
      <c r="M24" s="632">
        <f t="shared" si="2"/>
        <v>0</v>
      </c>
      <c r="N24" s="633">
        <f t="shared" si="2"/>
        <v>237.9</v>
      </c>
      <c r="O24" s="633">
        <f t="shared" si="2"/>
        <v>1520</v>
      </c>
      <c r="P24" s="634">
        <f t="shared" si="2"/>
        <v>1540</v>
      </c>
      <c r="Q24" s="635"/>
      <c r="R24" s="636"/>
      <c r="S24" s="636"/>
      <c r="T24" s="637"/>
    </row>
    <row r="25" spans="1:20" ht="13.5" thickBot="1">
      <c r="A25" s="638" t="s">
        <v>11</v>
      </c>
      <c r="B25" s="639" t="s">
        <v>13</v>
      </c>
      <c r="C25" s="1690" t="s">
        <v>263</v>
      </c>
      <c r="D25" s="1690"/>
      <c r="E25" s="1690"/>
      <c r="F25" s="1690"/>
      <c r="G25" s="1690"/>
      <c r="H25" s="1690"/>
      <c r="I25" s="1690"/>
      <c r="J25" s="1690"/>
      <c r="K25" s="1690"/>
      <c r="L25" s="1690"/>
      <c r="M25" s="1690"/>
      <c r="N25" s="1690"/>
      <c r="O25" s="1690"/>
      <c r="P25" s="1690"/>
      <c r="Q25" s="1690"/>
      <c r="R25" s="1690"/>
      <c r="S25" s="1690"/>
      <c r="T25" s="1691"/>
    </row>
    <row r="26" spans="1:20" ht="30" customHeight="1" thickBot="1">
      <c r="A26" s="1692"/>
      <c r="B26" s="640"/>
      <c r="C26" s="641"/>
      <c r="D26" s="641"/>
      <c r="E26" s="641"/>
      <c r="F26" s="642"/>
      <c r="G26" s="642"/>
      <c r="H26" s="642"/>
      <c r="I26" s="642"/>
      <c r="J26" s="642"/>
      <c r="K26" s="642"/>
      <c r="L26" s="642"/>
      <c r="M26" s="642"/>
      <c r="N26" s="642"/>
      <c r="O26" s="642"/>
      <c r="P26" s="643"/>
      <c r="Q26" s="644" t="s">
        <v>264</v>
      </c>
      <c r="R26" s="645" t="s">
        <v>393</v>
      </c>
      <c r="S26" s="645" t="s">
        <v>394</v>
      </c>
      <c r="T26" s="646" t="s">
        <v>265</v>
      </c>
    </row>
    <row r="27" spans="1:20" ht="13.5" thickBot="1">
      <c r="A27" s="1693"/>
      <c r="B27" s="647"/>
      <c r="C27" s="648"/>
      <c r="D27" s="648"/>
      <c r="E27" s="648"/>
      <c r="F27" s="649"/>
      <c r="G27" s="649"/>
      <c r="H27" s="649"/>
      <c r="I27" s="649"/>
      <c r="J27" s="649"/>
      <c r="K27" s="649"/>
      <c r="L27" s="649"/>
      <c r="M27" s="649"/>
      <c r="N27" s="649"/>
      <c r="O27" s="649"/>
      <c r="P27" s="650"/>
      <c r="Q27" s="651" t="s">
        <v>266</v>
      </c>
      <c r="R27" s="645" t="s">
        <v>267</v>
      </c>
      <c r="S27" s="652" t="s">
        <v>267</v>
      </c>
      <c r="T27" s="646" t="s">
        <v>267</v>
      </c>
    </row>
    <row r="28" spans="1:20" ht="13.15" customHeight="1">
      <c r="A28" s="1681" t="s">
        <v>11</v>
      </c>
      <c r="B28" s="1682" t="s">
        <v>13</v>
      </c>
      <c r="C28" s="653" t="s">
        <v>13</v>
      </c>
      <c r="D28" s="653"/>
      <c r="E28" s="653"/>
      <c r="F28" s="1521"/>
      <c r="G28" s="1683" t="s">
        <v>268</v>
      </c>
      <c r="H28" s="1527" t="s">
        <v>40</v>
      </c>
      <c r="I28" s="1527" t="s">
        <v>122</v>
      </c>
      <c r="J28" s="654" t="s">
        <v>36</v>
      </c>
      <c r="K28" s="655">
        <f>L28+N28</f>
        <v>200</v>
      </c>
      <c r="L28" s="656">
        <v>200</v>
      </c>
      <c r="M28" s="657"/>
      <c r="N28" s="658">
        <v>0</v>
      </c>
      <c r="O28" s="659">
        <v>240</v>
      </c>
      <c r="P28" s="660">
        <v>240</v>
      </c>
      <c r="Q28" s="1533" t="s">
        <v>269</v>
      </c>
      <c r="R28" s="1668">
        <v>37</v>
      </c>
      <c r="S28" s="1566">
        <v>37</v>
      </c>
      <c r="T28" s="1568">
        <v>37</v>
      </c>
    </row>
    <row r="29" spans="1:20" s="29" customFormat="1" ht="13.5" thickBot="1">
      <c r="A29" s="1673"/>
      <c r="B29" s="1675"/>
      <c r="C29" s="661"/>
      <c r="D29" s="661"/>
      <c r="E29" s="661"/>
      <c r="F29" s="1522"/>
      <c r="G29" s="1684"/>
      <c r="H29" s="1528"/>
      <c r="I29" s="1528"/>
      <c r="J29" s="662" t="s">
        <v>222</v>
      </c>
      <c r="K29" s="663">
        <f>L29+N29</f>
        <v>12.04</v>
      </c>
      <c r="L29" s="664">
        <v>12.04</v>
      </c>
      <c r="M29" s="665"/>
      <c r="N29" s="666"/>
      <c r="O29" s="667"/>
      <c r="P29" s="668"/>
      <c r="Q29" s="1534"/>
      <c r="R29" s="1669"/>
      <c r="S29" s="1671"/>
      <c r="T29" s="1672"/>
    </row>
    <row r="30" spans="1:20" ht="24" customHeight="1" thickBot="1">
      <c r="A30" s="1674"/>
      <c r="B30" s="1676"/>
      <c r="C30" s="669"/>
      <c r="D30" s="669"/>
      <c r="E30" s="669"/>
      <c r="F30" s="1523"/>
      <c r="G30" s="1685"/>
      <c r="H30" s="1529"/>
      <c r="I30" s="1529"/>
      <c r="J30" s="670" t="s">
        <v>12</v>
      </c>
      <c r="K30" s="671">
        <f t="shared" ref="K30:P30" si="3">K28+K29</f>
        <v>212.04</v>
      </c>
      <c r="L30" s="671">
        <f t="shared" si="3"/>
        <v>212.04</v>
      </c>
      <c r="M30" s="671">
        <f t="shared" si="3"/>
        <v>0</v>
      </c>
      <c r="N30" s="671">
        <f t="shared" si="3"/>
        <v>0</v>
      </c>
      <c r="O30" s="671">
        <f t="shared" si="3"/>
        <v>240</v>
      </c>
      <c r="P30" s="671">
        <f t="shared" si="3"/>
        <v>240</v>
      </c>
      <c r="Q30" s="1535"/>
      <c r="R30" s="1670"/>
      <c r="S30" s="1572"/>
      <c r="T30" s="1569"/>
    </row>
    <row r="31" spans="1:20" ht="13.9" customHeight="1" thickBot="1">
      <c r="A31" s="1673" t="s">
        <v>11</v>
      </c>
      <c r="B31" s="1675" t="s">
        <v>13</v>
      </c>
      <c r="C31" s="571" t="s">
        <v>38</v>
      </c>
      <c r="D31" s="571"/>
      <c r="E31" s="571"/>
      <c r="F31" s="1677"/>
      <c r="G31" s="1679" t="s">
        <v>270</v>
      </c>
      <c r="H31" s="1528" t="s">
        <v>40</v>
      </c>
      <c r="I31" s="1528" t="s">
        <v>122</v>
      </c>
      <c r="J31" s="755" t="s">
        <v>36</v>
      </c>
      <c r="K31" s="672">
        <f>L31+N31</f>
        <v>2813</v>
      </c>
      <c r="L31" s="673">
        <v>355</v>
      </c>
      <c r="M31" s="674"/>
      <c r="N31" s="675">
        <v>2458</v>
      </c>
      <c r="O31" s="676">
        <v>1600</v>
      </c>
      <c r="P31" s="677">
        <v>1700</v>
      </c>
      <c r="Q31" s="1659"/>
      <c r="R31" s="1661"/>
      <c r="S31" s="1663"/>
      <c r="T31" s="1665"/>
    </row>
    <row r="32" spans="1:20" ht="43.9" customHeight="1">
      <c r="A32" s="1673"/>
      <c r="B32" s="1675"/>
      <c r="C32" s="571"/>
      <c r="D32" s="571"/>
      <c r="E32" s="571"/>
      <c r="F32" s="1677"/>
      <c r="G32" s="1680"/>
      <c r="H32" s="1528"/>
      <c r="I32" s="1543"/>
      <c r="J32" s="678" t="s">
        <v>52</v>
      </c>
      <c r="K32" s="1046">
        <f>L32+N32</f>
        <v>1050.3</v>
      </c>
      <c r="L32" s="1047">
        <v>1050.3</v>
      </c>
      <c r="M32" s="679"/>
      <c r="N32" s="680">
        <v>0</v>
      </c>
      <c r="O32" s="681">
        <v>1100</v>
      </c>
      <c r="P32" s="682">
        <v>1200</v>
      </c>
      <c r="Q32" s="1660"/>
      <c r="R32" s="1662"/>
      <c r="S32" s="1664"/>
      <c r="T32" s="1666"/>
    </row>
    <row r="33" spans="1:20" ht="63.75">
      <c r="A33" s="1673"/>
      <c r="B33" s="1675"/>
      <c r="C33" s="571"/>
      <c r="D33" s="571"/>
      <c r="E33" s="571"/>
      <c r="F33" s="1677"/>
      <c r="G33" s="1667" t="s">
        <v>438</v>
      </c>
      <c r="H33" s="1528"/>
      <c r="I33" s="1543"/>
      <c r="J33" s="683" t="s">
        <v>222</v>
      </c>
      <c r="K33" s="684">
        <f>L33+N33</f>
        <v>139.31</v>
      </c>
      <c r="L33" s="685">
        <v>7.99</v>
      </c>
      <c r="M33" s="686"/>
      <c r="N33" s="1113">
        <v>131.32</v>
      </c>
      <c r="O33" s="687"/>
      <c r="P33" s="688"/>
      <c r="Q33" s="689" t="s">
        <v>395</v>
      </c>
      <c r="R33" s="690">
        <v>181</v>
      </c>
      <c r="S33" s="690">
        <v>183</v>
      </c>
      <c r="T33" s="691">
        <v>183</v>
      </c>
    </row>
    <row r="34" spans="1:20" ht="25.5">
      <c r="A34" s="1673"/>
      <c r="B34" s="1675"/>
      <c r="C34" s="571"/>
      <c r="D34" s="571"/>
      <c r="E34" s="571"/>
      <c r="F34" s="1677"/>
      <c r="G34" s="1616"/>
      <c r="H34" s="1528"/>
      <c r="I34" s="1543"/>
      <c r="J34" s="572"/>
      <c r="K34" s="692"/>
      <c r="L34" s="693"/>
      <c r="M34" s="694"/>
      <c r="N34" s="695"/>
      <c r="O34" s="696"/>
      <c r="P34" s="688"/>
      <c r="Q34" s="689" t="s">
        <v>271</v>
      </c>
      <c r="R34" s="690">
        <v>45</v>
      </c>
      <c r="S34" s="690">
        <v>43</v>
      </c>
      <c r="T34" s="691">
        <v>41</v>
      </c>
    </row>
    <row r="35" spans="1:20" ht="38.25">
      <c r="A35" s="1673"/>
      <c r="B35" s="1675"/>
      <c r="C35" s="571"/>
      <c r="D35" s="571"/>
      <c r="E35" s="571"/>
      <c r="F35" s="1677"/>
      <c r="G35" s="1616"/>
      <c r="H35" s="1528"/>
      <c r="I35" s="1543"/>
      <c r="J35" s="572"/>
      <c r="K35" s="692"/>
      <c r="L35" s="693"/>
      <c r="M35" s="694"/>
      <c r="N35" s="695"/>
      <c r="O35" s="696"/>
      <c r="P35" s="688"/>
      <c r="Q35" s="689" t="s">
        <v>396</v>
      </c>
      <c r="R35" s="697">
        <v>14</v>
      </c>
      <c r="S35" s="698">
        <v>14</v>
      </c>
      <c r="T35" s="699">
        <v>14</v>
      </c>
    </row>
    <row r="36" spans="1:20" ht="38.25">
      <c r="A36" s="1673"/>
      <c r="B36" s="1675"/>
      <c r="C36" s="571"/>
      <c r="D36" s="571"/>
      <c r="E36" s="571"/>
      <c r="F36" s="1677"/>
      <c r="G36" s="1616"/>
      <c r="H36" s="1528"/>
      <c r="I36" s="1543"/>
      <c r="J36" s="572"/>
      <c r="K36" s="692"/>
      <c r="L36" s="693"/>
      <c r="M36" s="694"/>
      <c r="N36" s="695"/>
      <c r="O36" s="696"/>
      <c r="P36" s="688"/>
      <c r="Q36" s="689" t="s">
        <v>272</v>
      </c>
      <c r="R36" s="697">
        <v>102</v>
      </c>
      <c r="S36" s="698">
        <v>102</v>
      </c>
      <c r="T36" s="699">
        <v>102</v>
      </c>
    </row>
    <row r="37" spans="1:20" ht="51">
      <c r="A37" s="1673"/>
      <c r="B37" s="1675"/>
      <c r="C37" s="571"/>
      <c r="D37" s="571"/>
      <c r="E37" s="571"/>
      <c r="F37" s="1677"/>
      <c r="G37" s="1616"/>
      <c r="H37" s="1528"/>
      <c r="I37" s="1543"/>
      <c r="J37" s="572"/>
      <c r="K37" s="692"/>
      <c r="L37" s="693"/>
      <c r="M37" s="694"/>
      <c r="N37" s="695"/>
      <c r="O37" s="696"/>
      <c r="P37" s="688"/>
      <c r="Q37" s="700" t="s">
        <v>273</v>
      </c>
      <c r="R37" s="701">
        <v>2.5</v>
      </c>
      <c r="S37" s="702">
        <v>2.5</v>
      </c>
      <c r="T37" s="703">
        <v>2.5</v>
      </c>
    </row>
    <row r="38" spans="1:20" ht="92.25">
      <c r="A38" s="1673"/>
      <c r="B38" s="1675"/>
      <c r="C38" s="571"/>
      <c r="D38" s="571"/>
      <c r="E38" s="571"/>
      <c r="F38" s="1677"/>
      <c r="G38" s="1667" t="s">
        <v>274</v>
      </c>
      <c r="H38" s="1528"/>
      <c r="I38" s="1543"/>
      <c r="J38" s="581"/>
      <c r="K38" s="692"/>
      <c r="L38" s="693"/>
      <c r="M38" s="694"/>
      <c r="N38" s="695"/>
      <c r="O38" s="696"/>
      <c r="P38" s="688"/>
      <c r="Q38" s="704" t="s">
        <v>275</v>
      </c>
      <c r="R38" s="697">
        <v>6</v>
      </c>
      <c r="S38" s="698" t="s">
        <v>41</v>
      </c>
      <c r="T38" s="705" t="s">
        <v>41</v>
      </c>
    </row>
    <row r="39" spans="1:20" ht="51">
      <c r="A39" s="1673"/>
      <c r="B39" s="1675"/>
      <c r="C39" s="571"/>
      <c r="D39" s="571"/>
      <c r="E39" s="571"/>
      <c r="F39" s="1677"/>
      <c r="G39" s="1616"/>
      <c r="H39" s="1528"/>
      <c r="I39" s="1543"/>
      <c r="J39" s="581"/>
      <c r="K39" s="692"/>
      <c r="L39" s="693"/>
      <c r="M39" s="694"/>
      <c r="N39" s="695"/>
      <c r="O39" s="696"/>
      <c r="P39" s="688"/>
      <c r="Q39" s="704" t="s">
        <v>397</v>
      </c>
      <c r="R39" s="706">
        <v>2</v>
      </c>
      <c r="S39" s="702">
        <v>3</v>
      </c>
      <c r="T39" s="707">
        <v>3</v>
      </c>
    </row>
    <row r="40" spans="1:20" ht="93.6" customHeight="1" thickBot="1">
      <c r="A40" s="1673"/>
      <c r="B40" s="1675"/>
      <c r="C40" s="571"/>
      <c r="D40" s="571"/>
      <c r="E40" s="571"/>
      <c r="F40" s="1677"/>
      <c r="G40" s="1616"/>
      <c r="H40" s="1528"/>
      <c r="I40" s="1543"/>
      <c r="J40" s="581"/>
      <c r="K40" s="692"/>
      <c r="L40" s="693"/>
      <c r="M40" s="694"/>
      <c r="N40" s="695"/>
      <c r="O40" s="696"/>
      <c r="P40" s="688"/>
      <c r="Q40" s="704" t="s">
        <v>276</v>
      </c>
      <c r="R40" s="708">
        <v>1</v>
      </c>
      <c r="S40" s="708">
        <v>1.5</v>
      </c>
      <c r="T40" s="709">
        <v>1.5</v>
      </c>
    </row>
    <row r="41" spans="1:20" ht="105">
      <c r="A41" s="1673"/>
      <c r="B41" s="1675"/>
      <c r="C41" s="571"/>
      <c r="D41" s="571"/>
      <c r="E41" s="571"/>
      <c r="F41" s="1537"/>
      <c r="G41" s="710" t="s">
        <v>376</v>
      </c>
      <c r="H41" s="1540"/>
      <c r="I41" s="1543"/>
      <c r="J41" s="581"/>
      <c r="K41" s="692"/>
      <c r="L41" s="693"/>
      <c r="M41" s="694"/>
      <c r="N41" s="695"/>
      <c r="O41" s="696"/>
      <c r="P41" s="688"/>
      <c r="Q41" s="704" t="s">
        <v>277</v>
      </c>
      <c r="R41" s="711">
        <v>0</v>
      </c>
      <c r="S41" s="711">
        <v>1</v>
      </c>
      <c r="T41" s="712">
        <v>1</v>
      </c>
    </row>
    <row r="42" spans="1:20" ht="39" thickBot="1">
      <c r="A42" s="1673"/>
      <c r="B42" s="1675"/>
      <c r="C42" s="571"/>
      <c r="D42" s="571"/>
      <c r="E42" s="571"/>
      <c r="F42" s="1537"/>
      <c r="G42" s="713" t="s">
        <v>278</v>
      </c>
      <c r="H42" s="1540"/>
      <c r="I42" s="1543"/>
      <c r="J42" s="581"/>
      <c r="K42" s="692"/>
      <c r="L42" s="693"/>
      <c r="M42" s="694"/>
      <c r="N42" s="695"/>
      <c r="O42" s="696"/>
      <c r="P42" s="688"/>
      <c r="Q42" s="714" t="s">
        <v>279</v>
      </c>
      <c r="R42" s="715">
        <v>20</v>
      </c>
      <c r="S42" s="716">
        <v>20</v>
      </c>
      <c r="T42" s="717">
        <v>5</v>
      </c>
    </row>
    <row r="43" spans="1:20" ht="85.15" customHeight="1">
      <c r="A43" s="1673"/>
      <c r="B43" s="1675"/>
      <c r="C43" s="571"/>
      <c r="D43" s="571"/>
      <c r="E43" s="571"/>
      <c r="F43" s="1677"/>
      <c r="G43" s="718" t="s">
        <v>280</v>
      </c>
      <c r="H43" s="1528"/>
      <c r="I43" s="1543"/>
      <c r="J43" s="581"/>
      <c r="K43" s="692"/>
      <c r="L43" s="693"/>
      <c r="M43" s="694"/>
      <c r="N43" s="695"/>
      <c r="O43" s="696"/>
      <c r="P43" s="688"/>
      <c r="Q43" s="719" t="s">
        <v>281</v>
      </c>
      <c r="R43" s="720">
        <v>0</v>
      </c>
      <c r="S43" s="721">
        <v>2</v>
      </c>
      <c r="T43" s="722">
        <v>2</v>
      </c>
    </row>
    <row r="44" spans="1:20" ht="25.5">
      <c r="A44" s="1673"/>
      <c r="B44" s="1675"/>
      <c r="C44" s="571"/>
      <c r="D44" s="571"/>
      <c r="E44" s="571"/>
      <c r="F44" s="1677"/>
      <c r="G44" s="611" t="s">
        <v>373</v>
      </c>
      <c r="H44" s="1528"/>
      <c r="I44" s="1543"/>
      <c r="J44" s="581"/>
      <c r="K44" s="692"/>
      <c r="L44" s="693"/>
      <c r="M44" s="694"/>
      <c r="N44" s="695"/>
      <c r="O44" s="696"/>
      <c r="P44" s="688"/>
      <c r="Q44" s="723" t="s">
        <v>374</v>
      </c>
      <c r="R44" s="724" t="s">
        <v>41</v>
      </c>
      <c r="S44" s="724" t="s">
        <v>41</v>
      </c>
      <c r="T44" s="725" t="s">
        <v>41</v>
      </c>
    </row>
    <row r="45" spans="1:20" ht="38.25">
      <c r="A45" s="1673"/>
      <c r="B45" s="1675"/>
      <c r="C45" s="571"/>
      <c r="D45" s="571"/>
      <c r="E45" s="571"/>
      <c r="F45" s="1677"/>
      <c r="G45" s="611" t="s">
        <v>398</v>
      </c>
      <c r="H45" s="1528"/>
      <c r="I45" s="1543"/>
      <c r="J45" s="581"/>
      <c r="K45" s="726"/>
      <c r="L45" s="727"/>
      <c r="M45" s="728"/>
      <c r="N45" s="729"/>
      <c r="O45" s="730"/>
      <c r="P45" s="731"/>
      <c r="Q45" s="732" t="s">
        <v>375</v>
      </c>
      <c r="R45" s="724">
        <v>10</v>
      </c>
      <c r="S45" s="724">
        <v>10</v>
      </c>
      <c r="T45" s="725">
        <v>10</v>
      </c>
    </row>
    <row r="46" spans="1:20" ht="39" thickBot="1">
      <c r="A46" s="1673"/>
      <c r="B46" s="1675"/>
      <c r="C46" s="571"/>
      <c r="D46" s="571"/>
      <c r="E46" s="571"/>
      <c r="F46" s="1677"/>
      <c r="G46" s="611" t="s">
        <v>282</v>
      </c>
      <c r="H46" s="1528"/>
      <c r="I46" s="1543"/>
      <c r="J46" s="589"/>
      <c r="K46" s="726"/>
      <c r="L46" s="727"/>
      <c r="M46" s="728"/>
      <c r="N46" s="729"/>
      <c r="O46" s="733"/>
      <c r="P46" s="734"/>
      <c r="Q46" s="735" t="s">
        <v>283</v>
      </c>
      <c r="R46" s="736">
        <v>3</v>
      </c>
      <c r="S46" s="737">
        <v>4</v>
      </c>
      <c r="T46" s="738">
        <v>4</v>
      </c>
    </row>
    <row r="47" spans="1:20" ht="13.5" thickBot="1">
      <c r="A47" s="1674"/>
      <c r="B47" s="1676"/>
      <c r="C47" s="599"/>
      <c r="D47" s="599"/>
      <c r="E47" s="599"/>
      <c r="F47" s="1678"/>
      <c r="G47" s="589"/>
      <c r="H47" s="1529"/>
      <c r="I47" s="1529"/>
      <c r="J47" s="739" t="s">
        <v>12</v>
      </c>
      <c r="K47" s="740">
        <f t="shared" ref="K47:P47" si="4">SUM(K31:K46)</f>
        <v>4002.61</v>
      </c>
      <c r="L47" s="740">
        <f t="shared" si="4"/>
        <v>1413.29</v>
      </c>
      <c r="M47" s="740">
        <f t="shared" si="4"/>
        <v>0</v>
      </c>
      <c r="N47" s="740">
        <f t="shared" si="4"/>
        <v>2589.3200000000002</v>
      </c>
      <c r="O47" s="1174">
        <f t="shared" si="4"/>
        <v>2700</v>
      </c>
      <c r="P47" s="1173">
        <f t="shared" si="4"/>
        <v>2900</v>
      </c>
      <c r="Q47" s="604"/>
      <c r="R47" s="737"/>
      <c r="S47" s="737"/>
      <c r="T47" s="738"/>
    </row>
    <row r="48" spans="1:20" ht="13.15" customHeight="1">
      <c r="A48" s="741" t="s">
        <v>11</v>
      </c>
      <c r="B48" s="1548" t="s">
        <v>13</v>
      </c>
      <c r="C48" s="1550" t="s">
        <v>55</v>
      </c>
      <c r="D48" s="742"/>
      <c r="E48" s="743"/>
      <c r="F48" s="1649"/>
      <c r="G48" s="1651" t="s">
        <v>399</v>
      </c>
      <c r="H48" s="1527" t="s">
        <v>40</v>
      </c>
      <c r="I48" s="1654" t="s">
        <v>122</v>
      </c>
      <c r="J48" s="744" t="s">
        <v>36</v>
      </c>
      <c r="K48" s="1048">
        <f>L48+N48</f>
        <v>475.7</v>
      </c>
      <c r="L48" s="745">
        <v>0</v>
      </c>
      <c r="M48" s="746"/>
      <c r="N48" s="1169">
        <v>475.7</v>
      </c>
      <c r="O48" s="1175">
        <v>0</v>
      </c>
      <c r="P48" s="747">
        <v>0</v>
      </c>
      <c r="Q48" s="1637"/>
      <c r="R48" s="1640"/>
      <c r="S48" s="1641"/>
      <c r="T48" s="1642"/>
    </row>
    <row r="49" spans="1:20">
      <c r="A49" s="748"/>
      <c r="B49" s="1560"/>
      <c r="C49" s="1561"/>
      <c r="D49" s="749"/>
      <c r="E49" s="750"/>
      <c r="F49" s="1650"/>
      <c r="G49" s="1652"/>
      <c r="H49" s="1528"/>
      <c r="I49" s="1655"/>
      <c r="J49" s="751" t="s">
        <v>63</v>
      </c>
      <c r="K49" s="1049"/>
      <c r="L49" s="752"/>
      <c r="M49" s="753"/>
      <c r="N49" s="1170"/>
      <c r="O49" s="1176"/>
      <c r="P49" s="754"/>
      <c r="Q49" s="1638"/>
      <c r="R49" s="1643"/>
      <c r="S49" s="1644"/>
      <c r="T49" s="1645"/>
    </row>
    <row r="50" spans="1:20">
      <c r="A50" s="748"/>
      <c r="B50" s="1560"/>
      <c r="C50" s="1561"/>
      <c r="D50" s="749"/>
      <c r="E50" s="750"/>
      <c r="F50" s="1650"/>
      <c r="G50" s="1652"/>
      <c r="H50" s="1528"/>
      <c r="I50" s="1655"/>
      <c r="J50" s="751" t="s">
        <v>72</v>
      </c>
      <c r="K50" s="1049"/>
      <c r="L50" s="752"/>
      <c r="M50" s="753"/>
      <c r="N50" s="1170"/>
      <c r="O50" s="1176"/>
      <c r="P50" s="754"/>
      <c r="Q50" s="1638"/>
      <c r="R50" s="1643"/>
      <c r="S50" s="1644"/>
      <c r="T50" s="1645"/>
    </row>
    <row r="51" spans="1:20">
      <c r="A51" s="748"/>
      <c r="B51" s="1560"/>
      <c r="C51" s="1561"/>
      <c r="D51" s="749"/>
      <c r="E51" s="750"/>
      <c r="F51" s="1650"/>
      <c r="G51" s="1652"/>
      <c r="H51" s="1528"/>
      <c r="I51" s="1655"/>
      <c r="J51" s="1166" t="s">
        <v>52</v>
      </c>
      <c r="K51" s="1167">
        <f>L51+N51</f>
        <v>1695.9</v>
      </c>
      <c r="L51" s="1168"/>
      <c r="M51" s="753"/>
      <c r="N51" s="1171">
        <v>1695.9</v>
      </c>
      <c r="O51" s="1176"/>
      <c r="P51" s="754"/>
      <c r="Q51" s="1638"/>
      <c r="R51" s="1643"/>
      <c r="S51" s="1644"/>
      <c r="T51" s="1645"/>
    </row>
    <row r="52" spans="1:20" s="1093" customFormat="1" ht="13.5" thickBot="1">
      <c r="A52" s="748"/>
      <c r="B52" s="1560"/>
      <c r="C52" s="1561"/>
      <c r="D52" s="749"/>
      <c r="E52" s="750"/>
      <c r="F52" s="1650"/>
      <c r="G52" s="1652"/>
      <c r="H52" s="1528"/>
      <c r="I52" s="1655"/>
      <c r="J52" s="756" t="s">
        <v>241</v>
      </c>
      <c r="K52" s="1167">
        <f>L52+N52</f>
        <v>801.7</v>
      </c>
      <c r="L52" s="757"/>
      <c r="M52" s="758"/>
      <c r="N52" s="1165">
        <v>801.7</v>
      </c>
      <c r="O52" s="1177"/>
      <c r="P52" s="759"/>
      <c r="Q52" s="1638"/>
      <c r="R52" s="1643"/>
      <c r="S52" s="1644"/>
      <c r="T52" s="1645"/>
    </row>
    <row r="53" spans="1:20" ht="16.899999999999999" customHeight="1" thickBot="1">
      <c r="A53" s="748"/>
      <c r="B53" s="1549"/>
      <c r="C53" s="1551"/>
      <c r="D53" s="760"/>
      <c r="E53" s="761"/>
      <c r="F53" s="1650"/>
      <c r="G53" s="1653"/>
      <c r="H53" s="1529"/>
      <c r="I53" s="1656"/>
      <c r="J53" s="762" t="s">
        <v>12</v>
      </c>
      <c r="K53" s="763">
        <f>SUM(K48:K52)</f>
        <v>2973.3</v>
      </c>
      <c r="L53" s="763">
        <f>SUM(L48:L52)</f>
        <v>0</v>
      </c>
      <c r="M53" s="763">
        <f t="shared" ref="M53:P53" si="5">SUM(M48:M51)</f>
        <v>0</v>
      </c>
      <c r="N53" s="1172">
        <f>SUM(N48:N52)</f>
        <v>2973.3</v>
      </c>
      <c r="O53" s="1178">
        <f t="shared" si="5"/>
        <v>0</v>
      </c>
      <c r="P53" s="1178">
        <f t="shared" si="5"/>
        <v>0</v>
      </c>
      <c r="Q53" s="1639"/>
      <c r="R53" s="1646"/>
      <c r="S53" s="1647"/>
      <c r="T53" s="1648"/>
    </row>
    <row r="54" spans="1:20" ht="13.15" customHeight="1">
      <c r="A54" s="830"/>
      <c r="B54" s="1548"/>
      <c r="C54" s="1550"/>
      <c r="D54" s="764"/>
      <c r="E54" s="743"/>
      <c r="F54" s="1625"/>
      <c r="G54" s="1789" t="s">
        <v>284</v>
      </c>
      <c r="H54" s="765"/>
      <c r="I54" s="766"/>
      <c r="J54" s="1611"/>
      <c r="K54" s="746"/>
      <c r="L54" s="767"/>
      <c r="M54" s="767"/>
      <c r="N54" s="767"/>
      <c r="O54" s="767"/>
      <c r="P54" s="768"/>
      <c r="Q54" s="1618" t="s">
        <v>414</v>
      </c>
      <c r="R54" s="1620" t="s">
        <v>41</v>
      </c>
      <c r="S54" s="1611">
        <v>0</v>
      </c>
      <c r="T54" s="1620">
        <v>0</v>
      </c>
    </row>
    <row r="55" spans="1:20" ht="71.45" customHeight="1" thickBot="1">
      <c r="A55" s="840"/>
      <c r="B55" s="1549"/>
      <c r="C55" s="1551"/>
      <c r="D55" s="769"/>
      <c r="E55" s="750"/>
      <c r="F55" s="1626"/>
      <c r="G55" s="1790"/>
      <c r="H55" s="765"/>
      <c r="I55" s="770"/>
      <c r="J55" s="1612"/>
      <c r="K55" s="772"/>
      <c r="L55" s="773"/>
      <c r="M55" s="773"/>
      <c r="N55" s="773"/>
      <c r="O55" s="773"/>
      <c r="P55" s="774"/>
      <c r="Q55" s="1617"/>
      <c r="R55" s="1608"/>
      <c r="S55" s="1612"/>
      <c r="T55" s="1608"/>
    </row>
    <row r="56" spans="1:20" ht="13.15" customHeight="1">
      <c r="A56" s="830"/>
      <c r="B56" s="1548"/>
      <c r="C56" s="1550"/>
      <c r="D56" s="764"/>
      <c r="E56" s="743"/>
      <c r="F56" s="1625"/>
      <c r="G56" s="1657" t="s">
        <v>285</v>
      </c>
      <c r="H56" s="775"/>
      <c r="I56" s="766"/>
      <c r="J56" s="1611"/>
      <c r="K56" s="746"/>
      <c r="L56" s="767"/>
      <c r="M56" s="767"/>
      <c r="N56" s="767"/>
      <c r="O56" s="767"/>
      <c r="P56" s="768"/>
      <c r="Q56" s="1618" t="s">
        <v>414</v>
      </c>
      <c r="R56" s="1619" t="s">
        <v>41</v>
      </c>
      <c r="S56" s="1611">
        <v>0</v>
      </c>
      <c r="T56" s="1623">
        <v>0</v>
      </c>
    </row>
    <row r="57" spans="1:20" ht="99" customHeight="1" thickBot="1">
      <c r="A57" s="776"/>
      <c r="B57" s="1560"/>
      <c r="C57" s="1561"/>
      <c r="D57" s="769"/>
      <c r="E57" s="750"/>
      <c r="F57" s="1613"/>
      <c r="G57" s="1658"/>
      <c r="H57" s="765"/>
      <c r="I57" s="770"/>
      <c r="J57" s="1612"/>
      <c r="K57" s="772"/>
      <c r="L57" s="773"/>
      <c r="M57" s="773"/>
      <c r="N57" s="773"/>
      <c r="O57" s="773"/>
      <c r="P57" s="774"/>
      <c r="Q57" s="1617"/>
      <c r="R57" s="1606"/>
      <c r="S57" s="1612"/>
      <c r="T57" s="1624"/>
    </row>
    <row r="58" spans="1:20" ht="13.15" customHeight="1">
      <c r="A58" s="777"/>
      <c r="B58" s="1548"/>
      <c r="C58" s="1629"/>
      <c r="D58" s="1631"/>
      <c r="E58" s="1633"/>
      <c r="F58" s="1635"/>
      <c r="G58" s="1627" t="s">
        <v>286</v>
      </c>
      <c r="H58" s="775"/>
      <c r="I58" s="766"/>
      <c r="J58" s="1611"/>
      <c r="K58" s="746"/>
      <c r="L58" s="767"/>
      <c r="M58" s="767"/>
      <c r="N58" s="767"/>
      <c r="O58" s="767"/>
      <c r="P58" s="768"/>
      <c r="Q58" s="1618" t="s">
        <v>414</v>
      </c>
      <c r="R58" s="1619">
        <v>0</v>
      </c>
      <c r="S58" s="1620" t="s">
        <v>41</v>
      </c>
      <c r="T58" s="1623" t="s">
        <v>41</v>
      </c>
    </row>
    <row r="59" spans="1:20" ht="102" customHeight="1" thickBot="1">
      <c r="A59" s="778"/>
      <c r="B59" s="1549"/>
      <c r="C59" s="1630"/>
      <c r="D59" s="1632"/>
      <c r="E59" s="1634"/>
      <c r="F59" s="1636"/>
      <c r="G59" s="1628"/>
      <c r="H59" s="779"/>
      <c r="I59" s="780"/>
      <c r="J59" s="1612"/>
      <c r="K59" s="781"/>
      <c r="L59" s="782"/>
      <c r="M59" s="782"/>
      <c r="N59" s="782"/>
      <c r="O59" s="782"/>
      <c r="P59" s="783"/>
      <c r="Q59" s="1617"/>
      <c r="R59" s="1606"/>
      <c r="S59" s="1608"/>
      <c r="T59" s="1624"/>
    </row>
    <row r="60" spans="1:20" ht="13.15" customHeight="1">
      <c r="A60" s="777"/>
      <c r="B60" s="1548"/>
      <c r="C60" s="1550"/>
      <c r="D60" s="764"/>
      <c r="E60" s="742"/>
      <c r="F60" s="1625"/>
      <c r="G60" s="1627" t="s">
        <v>287</v>
      </c>
      <c r="H60" s="775"/>
      <c r="I60" s="1098"/>
      <c r="J60" s="1611"/>
      <c r="K60" s="746"/>
      <c r="L60" s="767"/>
      <c r="M60" s="767"/>
      <c r="N60" s="767"/>
      <c r="O60" s="767"/>
      <c r="P60" s="768"/>
      <c r="Q60" s="1618" t="s">
        <v>414</v>
      </c>
      <c r="R60" s="1619">
        <v>0</v>
      </c>
      <c r="S60" s="1620" t="s">
        <v>41</v>
      </c>
      <c r="T60" s="1623" t="s">
        <v>41</v>
      </c>
    </row>
    <row r="61" spans="1:20" ht="69.599999999999994" customHeight="1" thickBot="1">
      <c r="A61" s="778"/>
      <c r="B61" s="1549"/>
      <c r="C61" s="1551"/>
      <c r="D61" s="788"/>
      <c r="E61" s="789"/>
      <c r="F61" s="1626"/>
      <c r="G61" s="1628"/>
      <c r="H61" s="779"/>
      <c r="I61" s="1099"/>
      <c r="J61" s="1612"/>
      <c r="K61" s="781"/>
      <c r="L61" s="782"/>
      <c r="M61" s="782"/>
      <c r="N61" s="782"/>
      <c r="O61" s="782"/>
      <c r="P61" s="783"/>
      <c r="Q61" s="1617"/>
      <c r="R61" s="1606"/>
      <c r="S61" s="1608"/>
      <c r="T61" s="1610"/>
    </row>
    <row r="62" spans="1:20" ht="13.15" customHeight="1">
      <c r="A62" s="784"/>
      <c r="B62" s="1560"/>
      <c r="C62" s="1561"/>
      <c r="D62" s="769"/>
      <c r="E62" s="749"/>
      <c r="F62" s="1613"/>
      <c r="G62" s="1614" t="s">
        <v>288</v>
      </c>
      <c r="H62" s="1180"/>
      <c r="I62" s="1100"/>
      <c r="J62" s="1615"/>
      <c r="K62" s="785"/>
      <c r="L62" s="786"/>
      <c r="M62" s="786"/>
      <c r="N62" s="786"/>
      <c r="O62" s="786"/>
      <c r="P62" s="787"/>
      <c r="Q62" s="1616" t="s">
        <v>414</v>
      </c>
      <c r="R62" s="1605">
        <v>0</v>
      </c>
      <c r="S62" s="1607" t="s">
        <v>41</v>
      </c>
      <c r="T62" s="1609" t="s">
        <v>41</v>
      </c>
    </row>
    <row r="63" spans="1:20" ht="61.9" customHeight="1" thickBot="1">
      <c r="A63" s="784"/>
      <c r="B63" s="1560"/>
      <c r="C63" s="1561"/>
      <c r="D63" s="1179"/>
      <c r="E63" s="760"/>
      <c r="F63" s="1613"/>
      <c r="G63" s="1614"/>
      <c r="H63" s="779"/>
      <c r="I63" s="780"/>
      <c r="J63" s="1612"/>
      <c r="K63" s="781"/>
      <c r="L63" s="782"/>
      <c r="M63" s="782"/>
      <c r="N63" s="782"/>
      <c r="O63" s="782"/>
      <c r="P63" s="783"/>
      <c r="Q63" s="1617"/>
      <c r="R63" s="1606"/>
      <c r="S63" s="1608"/>
      <c r="T63" s="1610"/>
    </row>
    <row r="64" spans="1:20" ht="77.25" thickBot="1">
      <c r="A64" s="805"/>
      <c r="B64" s="1201"/>
      <c r="C64" s="1188"/>
      <c r="D64" s="1202"/>
      <c r="E64" s="1189"/>
      <c r="F64" s="1203"/>
      <c r="G64" s="1204" t="s">
        <v>457</v>
      </c>
      <c r="H64" s="775"/>
      <c r="I64" s="766"/>
      <c r="J64" s="1611"/>
      <c r="K64" s="746"/>
      <c r="L64" s="767"/>
      <c r="M64" s="767"/>
      <c r="N64" s="767"/>
      <c r="O64" s="767"/>
      <c r="P64" s="768"/>
      <c r="Q64" s="791" t="s">
        <v>449</v>
      </c>
      <c r="R64" s="792">
        <v>1</v>
      </c>
      <c r="S64" s="793">
        <v>1</v>
      </c>
      <c r="T64" s="794">
        <v>0</v>
      </c>
    </row>
    <row r="65" spans="1:20" ht="82.15" customHeight="1" thickBot="1">
      <c r="A65" s="805"/>
      <c r="B65" s="1201"/>
      <c r="C65" s="1188"/>
      <c r="D65" s="1205"/>
      <c r="E65" s="1189"/>
      <c r="F65" s="1203"/>
      <c r="G65" s="795" t="s">
        <v>450</v>
      </c>
      <c r="H65" s="779"/>
      <c r="I65" s="780"/>
      <c r="J65" s="1612"/>
      <c r="K65" s="781"/>
      <c r="L65" s="782"/>
      <c r="M65" s="782"/>
      <c r="N65" s="782"/>
      <c r="O65" s="782"/>
      <c r="P65" s="783"/>
      <c r="Q65" s="791" t="s">
        <v>414</v>
      </c>
      <c r="R65" s="796" t="s">
        <v>41</v>
      </c>
      <c r="S65" s="797" t="s">
        <v>41</v>
      </c>
      <c r="T65" s="794">
        <v>0</v>
      </c>
    </row>
    <row r="66" spans="1:20" ht="81" customHeight="1" thickBot="1">
      <c r="A66" s="777"/>
      <c r="B66" s="1198"/>
      <c r="C66" s="1199"/>
      <c r="D66" s="764"/>
      <c r="E66" s="790"/>
      <c r="F66" s="1200"/>
      <c r="G66" s="798" t="s">
        <v>289</v>
      </c>
      <c r="H66" s="1206"/>
      <c r="I66" s="1098"/>
      <c r="J66" s="1114"/>
      <c r="K66" s="1207"/>
      <c r="L66" s="1208"/>
      <c r="M66" s="1208"/>
      <c r="N66" s="1208"/>
      <c r="O66" s="1208"/>
      <c r="P66" s="1209"/>
      <c r="Q66" s="1110" t="s">
        <v>414</v>
      </c>
      <c r="R66" s="1112">
        <v>0</v>
      </c>
      <c r="S66" s="1112" t="s">
        <v>41</v>
      </c>
      <c r="T66" s="1111" t="s">
        <v>41</v>
      </c>
    </row>
    <row r="67" spans="1:20" ht="78" customHeight="1" thickBot="1">
      <c r="A67" s="805"/>
      <c r="B67" s="1201"/>
      <c r="C67" s="1188"/>
      <c r="D67" s="1205"/>
      <c r="E67" s="1189"/>
      <c r="F67" s="1203"/>
      <c r="G67" s="795" t="s">
        <v>290</v>
      </c>
      <c r="H67" s="1191"/>
      <c r="I67" s="1192"/>
      <c r="J67" s="1210"/>
      <c r="K67" s="1193"/>
      <c r="L67" s="1194"/>
      <c r="M67" s="1194"/>
      <c r="N67" s="1194"/>
      <c r="O67" s="1194"/>
      <c r="P67" s="1195"/>
      <c r="Q67" s="791" t="s">
        <v>414</v>
      </c>
      <c r="R67" s="797">
        <v>0</v>
      </c>
      <c r="S67" s="797" t="s">
        <v>41</v>
      </c>
      <c r="T67" s="794" t="s">
        <v>41</v>
      </c>
    </row>
    <row r="68" spans="1:20" ht="78" customHeight="1" thickBot="1">
      <c r="A68" s="805"/>
      <c r="B68" s="806"/>
      <c r="C68" s="1188"/>
      <c r="D68" s="800"/>
      <c r="E68" s="1189"/>
      <c r="F68" s="1190"/>
      <c r="G68" s="795" t="s">
        <v>400</v>
      </c>
      <c r="H68" s="1191"/>
      <c r="I68" s="1192"/>
      <c r="J68" s="793"/>
      <c r="K68" s="1193"/>
      <c r="L68" s="1194"/>
      <c r="M68" s="1194"/>
      <c r="N68" s="1194"/>
      <c r="O68" s="1194"/>
      <c r="P68" s="1195"/>
      <c r="Q68" s="791" t="s">
        <v>415</v>
      </c>
      <c r="R68" s="1196">
        <v>0</v>
      </c>
      <c r="S68" s="793">
        <v>1.5</v>
      </c>
      <c r="T68" s="1197">
        <v>0.5</v>
      </c>
    </row>
    <row r="69" spans="1:20" ht="64.5" thickBot="1">
      <c r="A69" s="784"/>
      <c r="B69" s="799"/>
      <c r="C69" s="802"/>
      <c r="D69" s="1181"/>
      <c r="E69" s="1101"/>
      <c r="F69" s="1182"/>
      <c r="G69" s="1183" t="s">
        <v>451</v>
      </c>
      <c r="H69" s="1184"/>
      <c r="I69" s="803"/>
      <c r="J69" s="771"/>
      <c r="K69" s="801"/>
      <c r="L69" s="801"/>
      <c r="M69" s="801"/>
      <c r="N69" s="801"/>
      <c r="O69" s="801"/>
      <c r="P69" s="804"/>
      <c r="Q69" s="1185" t="s">
        <v>456</v>
      </c>
      <c r="R69" s="1186">
        <v>0.5</v>
      </c>
      <c r="S69" s="1187">
        <v>0.4</v>
      </c>
      <c r="T69" s="1186"/>
    </row>
    <row r="70" spans="1:20" ht="13.5" thickBot="1">
      <c r="A70" s="805"/>
      <c r="B70" s="806"/>
      <c r="C70" s="807"/>
      <c r="D70" s="1621"/>
      <c r="E70" s="1621"/>
      <c r="F70" s="1621"/>
      <c r="G70" s="1621"/>
      <c r="H70" s="1621"/>
      <c r="I70" s="1622"/>
      <c r="J70" s="739" t="s">
        <v>12</v>
      </c>
      <c r="K70" s="808">
        <f t="shared" ref="K70:P70" si="6">K53</f>
        <v>2973.3</v>
      </c>
      <c r="L70" s="808">
        <f t="shared" si="6"/>
        <v>0</v>
      </c>
      <c r="M70" s="808">
        <f t="shared" si="6"/>
        <v>0</v>
      </c>
      <c r="N70" s="808">
        <f t="shared" si="6"/>
        <v>2973.3</v>
      </c>
      <c r="O70" s="808">
        <f t="shared" si="6"/>
        <v>0</v>
      </c>
      <c r="P70" s="808">
        <f t="shared" si="6"/>
        <v>0</v>
      </c>
      <c r="Q70" s="809"/>
      <c r="R70" s="810"/>
      <c r="S70" s="810"/>
      <c r="T70" s="811"/>
    </row>
    <row r="71" spans="1:20" ht="13.5" thickBot="1">
      <c r="A71" s="638" t="s">
        <v>11</v>
      </c>
      <c r="B71" s="812" t="s">
        <v>13</v>
      </c>
      <c r="C71" s="629"/>
      <c r="D71" s="629"/>
      <c r="E71" s="629"/>
      <c r="F71" s="1603" t="s">
        <v>14</v>
      </c>
      <c r="G71" s="1603"/>
      <c r="H71" s="1603"/>
      <c r="I71" s="1603"/>
      <c r="J71" s="1604"/>
      <c r="K71" s="813">
        <f t="shared" ref="K71:P71" si="7">K30+K47+K70</f>
        <v>7187.9500000000007</v>
      </c>
      <c r="L71" s="813">
        <f t="shared" si="7"/>
        <v>1625.33</v>
      </c>
      <c r="M71" s="813">
        <f t="shared" si="7"/>
        <v>0</v>
      </c>
      <c r="N71" s="813">
        <f t="shared" si="7"/>
        <v>5562.6200000000008</v>
      </c>
      <c r="O71" s="813">
        <f t="shared" si="7"/>
        <v>2940</v>
      </c>
      <c r="P71" s="813">
        <f t="shared" si="7"/>
        <v>3140</v>
      </c>
      <c r="Q71" s="814"/>
      <c r="R71" s="815"/>
      <c r="S71" s="815"/>
      <c r="T71" s="816"/>
    </row>
    <row r="72" spans="1:20" ht="13.5" thickBot="1">
      <c r="A72" s="817" t="s">
        <v>11</v>
      </c>
      <c r="B72" s="818" t="s">
        <v>34</v>
      </c>
      <c r="C72" s="819" t="s">
        <v>386</v>
      </c>
      <c r="D72" s="820"/>
      <c r="E72" s="820"/>
      <c r="F72" s="820"/>
      <c r="G72" s="820"/>
      <c r="H72" s="820"/>
      <c r="I72" s="820"/>
      <c r="J72" s="820"/>
      <c r="K72" s="820"/>
      <c r="L72" s="820"/>
      <c r="M72" s="820"/>
      <c r="N72" s="820"/>
      <c r="O72" s="820"/>
      <c r="P72" s="820"/>
      <c r="Q72" s="820"/>
      <c r="R72" s="821"/>
      <c r="S72" s="821"/>
      <c r="T72" s="822"/>
    </row>
    <row r="73" spans="1:20" ht="39" thickBot="1">
      <c r="A73" s="823" t="s">
        <v>11</v>
      </c>
      <c r="B73" s="824"/>
      <c r="C73" s="825"/>
      <c r="D73" s="826"/>
      <c r="E73" s="826"/>
      <c r="F73" s="826"/>
      <c r="G73" s="826"/>
      <c r="H73" s="826"/>
      <c r="I73" s="826"/>
      <c r="J73" s="826"/>
      <c r="K73" s="826"/>
      <c r="L73" s="826"/>
      <c r="M73" s="826"/>
      <c r="N73" s="826"/>
      <c r="O73" s="826"/>
      <c r="P73" s="826"/>
      <c r="Q73" s="555" t="s">
        <v>291</v>
      </c>
      <c r="R73" s="827" t="s">
        <v>292</v>
      </c>
      <c r="S73" s="828" t="s">
        <v>293</v>
      </c>
      <c r="T73" s="829" t="s">
        <v>293</v>
      </c>
    </row>
    <row r="74" spans="1:20" ht="39" thickBot="1">
      <c r="A74" s="1752" t="s">
        <v>11</v>
      </c>
      <c r="B74" s="1548" t="s">
        <v>34</v>
      </c>
      <c r="C74" s="1550" t="s">
        <v>34</v>
      </c>
      <c r="D74" s="1552"/>
      <c r="E74" s="1554"/>
      <c r="F74" s="1554"/>
      <c r="G74" s="1556" t="s">
        <v>294</v>
      </c>
      <c r="H74" s="1527" t="s">
        <v>40</v>
      </c>
      <c r="I74" s="1527" t="s">
        <v>122</v>
      </c>
      <c r="J74" s="831" t="s">
        <v>36</v>
      </c>
      <c r="K74" s="832">
        <f>L74+N74</f>
        <v>6</v>
      </c>
      <c r="L74" s="832">
        <v>6</v>
      </c>
      <c r="M74" s="833"/>
      <c r="N74" s="833"/>
      <c r="O74" s="834"/>
      <c r="P74" s="835"/>
      <c r="Q74" s="836" t="s">
        <v>295</v>
      </c>
      <c r="R74" s="837">
        <v>5</v>
      </c>
      <c r="S74" s="838"/>
      <c r="T74" s="839"/>
    </row>
    <row r="75" spans="1:20" s="29" customFormat="1" ht="22.9" customHeight="1" thickBot="1">
      <c r="A75" s="1753"/>
      <c r="B75" s="1549"/>
      <c r="C75" s="1551"/>
      <c r="D75" s="1553"/>
      <c r="E75" s="1555"/>
      <c r="F75" s="1555"/>
      <c r="G75" s="1557"/>
      <c r="H75" s="1529"/>
      <c r="I75" s="1529"/>
      <c r="J75" s="841" t="s">
        <v>12</v>
      </c>
      <c r="K75" s="842">
        <f>K74</f>
        <v>6</v>
      </c>
      <c r="L75" s="842">
        <f>L74</f>
        <v>6</v>
      </c>
      <c r="M75" s="843"/>
      <c r="N75" s="843"/>
      <c r="O75" s="843"/>
      <c r="P75" s="844"/>
      <c r="Q75" s="1754"/>
      <c r="R75" s="1754"/>
      <c r="S75" s="1754"/>
      <c r="T75" s="1755"/>
    </row>
    <row r="76" spans="1:20" s="29" customFormat="1" ht="18.600000000000001" customHeight="1" thickBot="1">
      <c r="A76" s="777" t="s">
        <v>11</v>
      </c>
      <c r="B76" s="1548" t="s">
        <v>34</v>
      </c>
      <c r="C76" s="1550" t="s">
        <v>53</v>
      </c>
      <c r="D76" s="1552"/>
      <c r="E76" s="1554"/>
      <c r="F76" s="1554"/>
      <c r="G76" s="1556" t="s">
        <v>419</v>
      </c>
      <c r="H76" s="1528" t="s">
        <v>40</v>
      </c>
      <c r="I76" s="1527" t="s">
        <v>437</v>
      </c>
      <c r="J76" s="1119" t="s">
        <v>222</v>
      </c>
      <c r="K76" s="1120">
        <f>L76+N76</f>
        <v>44.55</v>
      </c>
      <c r="L76" s="1121"/>
      <c r="M76" s="1122"/>
      <c r="N76" s="1123">
        <v>44.55</v>
      </c>
      <c r="O76" s="1124"/>
      <c r="P76" s="1125"/>
      <c r="Q76" s="1627" t="s">
        <v>420</v>
      </c>
      <c r="R76" s="845" t="s">
        <v>41</v>
      </c>
      <c r="S76" s="846"/>
      <c r="T76" s="847"/>
    </row>
    <row r="77" spans="1:20" ht="19.149999999999999" customHeight="1" thickBot="1">
      <c r="A77" s="778"/>
      <c r="B77" s="1549"/>
      <c r="C77" s="1551"/>
      <c r="D77" s="1553"/>
      <c r="E77" s="1555"/>
      <c r="F77" s="1555"/>
      <c r="G77" s="1557"/>
      <c r="H77" s="1529"/>
      <c r="I77" s="1529"/>
      <c r="J77" s="1126" t="s">
        <v>12</v>
      </c>
      <c r="K77" s="1127">
        <f>K76*1</f>
        <v>44.55</v>
      </c>
      <c r="L77" s="1127"/>
      <c r="M77" s="1127"/>
      <c r="N77" s="1145">
        <f>N76*1</f>
        <v>44.55</v>
      </c>
      <c r="O77" s="1127"/>
      <c r="P77" s="1127"/>
      <c r="Q77" s="1628"/>
      <c r="R77" s="848"/>
      <c r="S77" s="849"/>
      <c r="T77" s="924"/>
    </row>
    <row r="78" spans="1:20" ht="27.6" customHeight="1" thickBot="1">
      <c r="A78" s="784" t="s">
        <v>11</v>
      </c>
      <c r="B78" s="1560" t="s">
        <v>34</v>
      </c>
      <c r="C78" s="1561" t="s">
        <v>37</v>
      </c>
      <c r="D78" s="1562"/>
      <c r="E78" s="1563"/>
      <c r="F78" s="1563"/>
      <c r="G78" s="1565" t="s">
        <v>296</v>
      </c>
      <c r="H78" s="1528" t="s">
        <v>40</v>
      </c>
      <c r="I78" s="1527" t="s">
        <v>154</v>
      </c>
      <c r="J78" s="1119" t="s">
        <v>36</v>
      </c>
      <c r="K78" s="1128">
        <f>L78+N78</f>
        <v>125</v>
      </c>
      <c r="L78" s="1128">
        <v>125</v>
      </c>
      <c r="M78" s="1129"/>
      <c r="N78" s="1129"/>
      <c r="O78" s="1124"/>
      <c r="P78" s="1125"/>
      <c r="Q78" s="1627" t="s">
        <v>297</v>
      </c>
      <c r="R78" s="850">
        <v>1</v>
      </c>
      <c r="S78" s="851">
        <v>1</v>
      </c>
      <c r="T78" s="852">
        <v>1</v>
      </c>
    </row>
    <row r="79" spans="1:20" ht="13.15" customHeight="1" thickBot="1">
      <c r="A79" s="784"/>
      <c r="B79" s="1549"/>
      <c r="C79" s="1551"/>
      <c r="D79" s="1553"/>
      <c r="E79" s="1564"/>
      <c r="F79" s="1564"/>
      <c r="G79" s="1557"/>
      <c r="H79" s="1529"/>
      <c r="I79" s="1529"/>
      <c r="J79" s="1126" t="s">
        <v>12</v>
      </c>
      <c r="K79" s="1130">
        <f>K78</f>
        <v>125</v>
      </c>
      <c r="L79" s="1130">
        <f>L78</f>
        <v>125</v>
      </c>
      <c r="M79" s="1130"/>
      <c r="N79" s="1130"/>
      <c r="O79" s="1130"/>
      <c r="P79" s="1131"/>
      <c r="Q79" s="1628"/>
      <c r="R79" s="849"/>
      <c r="S79" s="849"/>
      <c r="T79" s="924"/>
    </row>
    <row r="80" spans="1:20" ht="39" customHeight="1">
      <c r="A80" s="1509" t="s">
        <v>11</v>
      </c>
      <c r="B80" s="1512" t="s">
        <v>34</v>
      </c>
      <c r="C80" s="895" t="s">
        <v>154</v>
      </c>
      <c r="D80" s="853"/>
      <c r="E80" s="569"/>
      <c r="F80" s="1756"/>
      <c r="G80" s="1558" t="s">
        <v>298</v>
      </c>
      <c r="H80" s="1527" t="s">
        <v>40</v>
      </c>
      <c r="I80" s="1527" t="s">
        <v>122</v>
      </c>
      <c r="J80" s="1132" t="s">
        <v>36</v>
      </c>
      <c r="K80" s="1115">
        <f>L80+N80</f>
        <v>1836.7</v>
      </c>
      <c r="L80" s="1116">
        <v>1801.7</v>
      </c>
      <c r="M80" s="1117"/>
      <c r="N80" s="1118">
        <v>35</v>
      </c>
      <c r="O80" s="1146">
        <v>2500</v>
      </c>
      <c r="P80" s="1147">
        <v>2500</v>
      </c>
      <c r="Q80" s="1507"/>
      <c r="R80" s="1661"/>
      <c r="S80" s="1663"/>
      <c r="T80" s="1665"/>
    </row>
    <row r="81" spans="1:20" ht="41.45" customHeight="1">
      <c r="A81" s="1510"/>
      <c r="B81" s="1513"/>
      <c r="C81" s="901"/>
      <c r="D81" s="854"/>
      <c r="E81" s="571"/>
      <c r="F81" s="1677"/>
      <c r="G81" s="1559"/>
      <c r="H81" s="1528"/>
      <c r="I81" s="1528"/>
      <c r="J81" s="1133" t="s">
        <v>52</v>
      </c>
      <c r="K81" s="1134">
        <f>L81+N81</f>
        <v>0</v>
      </c>
      <c r="L81" s="1135">
        <v>0</v>
      </c>
      <c r="M81" s="1136"/>
      <c r="N81" s="1137">
        <v>0</v>
      </c>
      <c r="O81" s="1138">
        <v>0</v>
      </c>
      <c r="P81" s="1139">
        <v>0</v>
      </c>
      <c r="Q81" s="1508"/>
      <c r="R81" s="1662"/>
      <c r="S81" s="1664"/>
      <c r="T81" s="1666"/>
    </row>
    <row r="82" spans="1:20" ht="46.9" customHeight="1">
      <c r="A82" s="1510"/>
      <c r="B82" s="1513"/>
      <c r="C82" s="901"/>
      <c r="D82" s="854"/>
      <c r="E82" s="571"/>
      <c r="F82" s="1677"/>
      <c r="G82" s="1667" t="s">
        <v>299</v>
      </c>
      <c r="H82" s="1528"/>
      <c r="I82" s="1528"/>
      <c r="J82" s="751" t="s">
        <v>421</v>
      </c>
      <c r="K82" s="1140">
        <f>L82+N82</f>
        <v>1135.29</v>
      </c>
      <c r="L82" s="1148">
        <v>1135.29</v>
      </c>
      <c r="M82" s="1141"/>
      <c r="N82" s="1142"/>
      <c r="O82" s="1143"/>
      <c r="P82" s="1144"/>
      <c r="Q82" s="855" t="s">
        <v>300</v>
      </c>
      <c r="R82" s="697">
        <v>180</v>
      </c>
      <c r="S82" s="698">
        <v>180</v>
      </c>
      <c r="T82" s="699">
        <v>180</v>
      </c>
    </row>
    <row r="83" spans="1:20" ht="24.6" customHeight="1">
      <c r="A83" s="1510"/>
      <c r="B83" s="1513"/>
      <c r="C83" s="901"/>
      <c r="D83" s="854"/>
      <c r="E83" s="571"/>
      <c r="F83" s="1677"/>
      <c r="G83" s="1616"/>
      <c r="H83" s="1528"/>
      <c r="I83" s="1528"/>
      <c r="J83" s="572"/>
      <c r="K83" s="1153"/>
      <c r="L83" s="1154"/>
      <c r="M83" s="1155"/>
      <c r="N83" s="1156"/>
      <c r="O83" s="1157"/>
      <c r="P83" s="731"/>
      <c r="Q83" s="855" t="s">
        <v>301</v>
      </c>
      <c r="R83" s="697">
        <v>300</v>
      </c>
      <c r="S83" s="698">
        <v>300</v>
      </c>
      <c r="T83" s="699">
        <v>300</v>
      </c>
    </row>
    <row r="84" spans="1:20" ht="42" customHeight="1">
      <c r="A84" s="1510"/>
      <c r="B84" s="1513"/>
      <c r="C84" s="901"/>
      <c r="D84" s="854"/>
      <c r="E84" s="571"/>
      <c r="F84" s="1677"/>
      <c r="G84" s="1616"/>
      <c r="H84" s="1528"/>
      <c r="I84" s="1528"/>
      <c r="J84" s="572"/>
      <c r="K84" s="1158"/>
      <c r="L84" s="1159"/>
      <c r="M84" s="1160"/>
      <c r="N84" s="1161"/>
      <c r="O84" s="1162"/>
      <c r="P84" s="677"/>
      <c r="Q84" s="855" t="s">
        <v>302</v>
      </c>
      <c r="R84" s="697">
        <v>320</v>
      </c>
      <c r="S84" s="698">
        <v>350</v>
      </c>
      <c r="T84" s="699">
        <v>350</v>
      </c>
    </row>
    <row r="85" spans="1:20" ht="66.75">
      <c r="A85" s="1510"/>
      <c r="B85" s="1513"/>
      <c r="C85" s="901"/>
      <c r="D85" s="854"/>
      <c r="E85" s="571"/>
      <c r="F85" s="1677"/>
      <c r="G85" s="1616"/>
      <c r="H85" s="1528"/>
      <c r="I85" s="1528"/>
      <c r="J85" s="572"/>
      <c r="K85" s="856"/>
      <c r="L85" s="857"/>
      <c r="M85" s="858"/>
      <c r="N85" s="859"/>
      <c r="O85" s="860"/>
      <c r="P85" s="583"/>
      <c r="Q85" s="1149" t="s">
        <v>303</v>
      </c>
      <c r="R85" s="1150">
        <v>1150</v>
      </c>
      <c r="S85" s="1151">
        <v>1190</v>
      </c>
      <c r="T85" s="1152">
        <v>1190</v>
      </c>
    </row>
    <row r="86" spans="1:20" ht="38.25">
      <c r="A86" s="1510"/>
      <c r="B86" s="1513"/>
      <c r="C86" s="901"/>
      <c r="D86" s="854"/>
      <c r="E86" s="571"/>
      <c r="F86" s="1677"/>
      <c r="G86" s="1616"/>
      <c r="H86" s="1528"/>
      <c r="I86" s="1528"/>
      <c r="J86" s="572"/>
      <c r="K86" s="856"/>
      <c r="L86" s="857"/>
      <c r="M86" s="858"/>
      <c r="N86" s="859"/>
      <c r="O86" s="860"/>
      <c r="P86" s="583"/>
      <c r="Q86" s="855" t="s">
        <v>304</v>
      </c>
      <c r="R86" s="697">
        <v>121</v>
      </c>
      <c r="S86" s="698">
        <v>124</v>
      </c>
      <c r="T86" s="699">
        <v>124</v>
      </c>
    </row>
    <row r="87" spans="1:20" ht="28.5">
      <c r="A87" s="1510"/>
      <c r="B87" s="1513"/>
      <c r="C87" s="901"/>
      <c r="D87" s="854"/>
      <c r="E87" s="571"/>
      <c r="F87" s="1677"/>
      <c r="G87" s="1616"/>
      <c r="H87" s="1528"/>
      <c r="I87" s="1528"/>
      <c r="J87" s="572"/>
      <c r="K87" s="856"/>
      <c r="L87" s="857"/>
      <c r="M87" s="858"/>
      <c r="N87" s="859"/>
      <c r="O87" s="860"/>
      <c r="P87" s="583"/>
      <c r="Q87" s="855" t="s">
        <v>305</v>
      </c>
      <c r="R87" s="697">
        <v>102</v>
      </c>
      <c r="S87" s="698">
        <v>102</v>
      </c>
      <c r="T87" s="699">
        <v>105</v>
      </c>
    </row>
    <row r="88" spans="1:20" ht="51">
      <c r="A88" s="1510"/>
      <c r="B88" s="1513"/>
      <c r="C88" s="901"/>
      <c r="D88" s="854"/>
      <c r="E88" s="571"/>
      <c r="F88" s="1677"/>
      <c r="G88" s="1616"/>
      <c r="H88" s="1528"/>
      <c r="I88" s="1528"/>
      <c r="J88" s="572"/>
      <c r="K88" s="856"/>
      <c r="L88" s="857"/>
      <c r="M88" s="858"/>
      <c r="N88" s="859"/>
      <c r="O88" s="860"/>
      <c r="P88" s="583"/>
      <c r="Q88" s="855" t="s">
        <v>306</v>
      </c>
      <c r="R88" s="697">
        <v>121</v>
      </c>
      <c r="S88" s="698">
        <v>124</v>
      </c>
      <c r="T88" s="699">
        <v>124</v>
      </c>
    </row>
    <row r="89" spans="1:20" ht="41.25">
      <c r="A89" s="1510"/>
      <c r="B89" s="1513"/>
      <c r="C89" s="901"/>
      <c r="D89" s="854"/>
      <c r="E89" s="571"/>
      <c r="F89" s="1677"/>
      <c r="G89" s="1698"/>
      <c r="H89" s="1528"/>
      <c r="I89" s="1528"/>
      <c r="J89" s="572"/>
      <c r="K89" s="856"/>
      <c r="L89" s="857"/>
      <c r="M89" s="858"/>
      <c r="N89" s="859"/>
      <c r="O89" s="860"/>
      <c r="P89" s="583"/>
      <c r="Q89" s="855" t="s">
        <v>307</v>
      </c>
      <c r="R89" s="861">
        <v>1300</v>
      </c>
      <c r="S89" s="861">
        <v>1300</v>
      </c>
      <c r="T89" s="862">
        <v>1300</v>
      </c>
    </row>
    <row r="90" spans="1:20" ht="63.75">
      <c r="A90" s="1510"/>
      <c r="B90" s="1513"/>
      <c r="C90" s="901"/>
      <c r="D90" s="854"/>
      <c r="E90" s="571"/>
      <c r="F90" s="1677"/>
      <c r="G90" s="611" t="s">
        <v>308</v>
      </c>
      <c r="H90" s="1528"/>
      <c r="I90" s="1528"/>
      <c r="J90" s="581"/>
      <c r="K90" s="856"/>
      <c r="L90" s="857"/>
      <c r="M90" s="858"/>
      <c r="N90" s="859"/>
      <c r="O90" s="860"/>
      <c r="P90" s="583"/>
      <c r="Q90" s="863" t="s">
        <v>309</v>
      </c>
      <c r="R90" s="706">
        <v>500</v>
      </c>
      <c r="S90" s="702">
        <v>300</v>
      </c>
      <c r="T90" s="864">
        <v>300</v>
      </c>
    </row>
    <row r="91" spans="1:20" ht="38.25">
      <c r="A91" s="1510"/>
      <c r="B91" s="1513"/>
      <c r="C91" s="901"/>
      <c r="D91" s="854"/>
      <c r="E91" s="571"/>
      <c r="F91" s="1677"/>
      <c r="G91" s="865"/>
      <c r="H91" s="1528"/>
      <c r="I91" s="1528"/>
      <c r="J91" s="581"/>
      <c r="K91" s="856"/>
      <c r="L91" s="857"/>
      <c r="M91" s="858"/>
      <c r="N91" s="859"/>
      <c r="O91" s="860"/>
      <c r="P91" s="583"/>
      <c r="Q91" s="855" t="s">
        <v>310</v>
      </c>
      <c r="R91" s="697">
        <v>571</v>
      </c>
      <c r="S91" s="698">
        <v>571</v>
      </c>
      <c r="T91" s="705">
        <v>571</v>
      </c>
    </row>
    <row r="92" spans="1:20" ht="26.45" customHeight="1">
      <c r="A92" s="1510"/>
      <c r="B92" s="1513"/>
      <c r="C92" s="901"/>
      <c r="D92" s="854"/>
      <c r="E92" s="571"/>
      <c r="F92" s="1677"/>
      <c r="G92" s="611" t="s">
        <v>311</v>
      </c>
      <c r="H92" s="1528"/>
      <c r="I92" s="1528"/>
      <c r="J92" s="581"/>
      <c r="K92" s="856"/>
      <c r="L92" s="857"/>
      <c r="M92" s="858"/>
      <c r="N92" s="859"/>
      <c r="O92" s="860"/>
      <c r="P92" s="583"/>
      <c r="Q92" s="855" t="s">
        <v>312</v>
      </c>
      <c r="R92" s="698">
        <v>468.5</v>
      </c>
      <c r="S92" s="698">
        <v>468.5</v>
      </c>
      <c r="T92" s="866">
        <v>468.5</v>
      </c>
    </row>
    <row r="93" spans="1:20" ht="25.5">
      <c r="A93" s="1510"/>
      <c r="B93" s="1513"/>
      <c r="C93" s="901"/>
      <c r="D93" s="854"/>
      <c r="E93" s="571"/>
      <c r="F93" s="1677"/>
      <c r="G93" s="1667" t="s">
        <v>313</v>
      </c>
      <c r="H93" s="1528"/>
      <c r="I93" s="1528"/>
      <c r="J93" s="581"/>
      <c r="K93" s="856"/>
      <c r="L93" s="857"/>
      <c r="M93" s="858"/>
      <c r="N93" s="859"/>
      <c r="O93" s="860"/>
      <c r="P93" s="583"/>
      <c r="Q93" s="855" t="s">
        <v>314</v>
      </c>
      <c r="R93" s="867">
        <v>3</v>
      </c>
      <c r="S93" s="708">
        <v>3</v>
      </c>
      <c r="T93" s="868">
        <v>3</v>
      </c>
    </row>
    <row r="94" spans="1:20" ht="25.5">
      <c r="A94" s="1510"/>
      <c r="B94" s="1513"/>
      <c r="C94" s="901"/>
      <c r="D94" s="854"/>
      <c r="E94" s="571"/>
      <c r="F94" s="1677"/>
      <c r="G94" s="1616"/>
      <c r="H94" s="1528"/>
      <c r="I94" s="1528"/>
      <c r="J94" s="581"/>
      <c r="K94" s="856"/>
      <c r="L94" s="857"/>
      <c r="M94" s="858"/>
      <c r="N94" s="859"/>
      <c r="O94" s="860"/>
      <c r="P94" s="583"/>
      <c r="Q94" s="855" t="s">
        <v>315</v>
      </c>
      <c r="R94" s="867">
        <v>2</v>
      </c>
      <c r="S94" s="708">
        <v>2</v>
      </c>
      <c r="T94" s="869">
        <v>2</v>
      </c>
    </row>
    <row r="95" spans="1:20" ht="26.45" customHeight="1">
      <c r="A95" s="1510"/>
      <c r="B95" s="1513"/>
      <c r="C95" s="901"/>
      <c r="D95" s="854"/>
      <c r="E95" s="571"/>
      <c r="F95" s="1677"/>
      <c r="G95" s="1616"/>
      <c r="H95" s="1528"/>
      <c r="I95" s="1528"/>
      <c r="J95" s="581"/>
      <c r="K95" s="856"/>
      <c r="L95" s="857"/>
      <c r="M95" s="858"/>
      <c r="N95" s="859"/>
      <c r="O95" s="860"/>
      <c r="P95" s="583"/>
      <c r="Q95" s="855" t="s">
        <v>316</v>
      </c>
      <c r="R95" s="867">
        <v>3</v>
      </c>
      <c r="S95" s="708">
        <v>3</v>
      </c>
      <c r="T95" s="868">
        <v>3</v>
      </c>
    </row>
    <row r="96" spans="1:20" ht="25.5">
      <c r="A96" s="1510"/>
      <c r="B96" s="1513"/>
      <c r="C96" s="901"/>
      <c r="D96" s="854"/>
      <c r="E96" s="571"/>
      <c r="F96" s="1677"/>
      <c r="G96" s="1616"/>
      <c r="H96" s="1528"/>
      <c r="I96" s="1528"/>
      <c r="J96" s="581"/>
      <c r="K96" s="856"/>
      <c r="L96" s="857"/>
      <c r="M96" s="858"/>
      <c r="N96" s="859"/>
      <c r="O96" s="860"/>
      <c r="P96" s="583"/>
      <c r="Q96" s="855" t="s">
        <v>317</v>
      </c>
      <c r="R96" s="867">
        <v>45</v>
      </c>
      <c r="S96" s="708">
        <v>45</v>
      </c>
      <c r="T96" s="869">
        <v>45</v>
      </c>
    </row>
    <row r="97" spans="1:20" ht="25.5">
      <c r="A97" s="1510"/>
      <c r="B97" s="1513"/>
      <c r="C97" s="901"/>
      <c r="D97" s="854"/>
      <c r="E97" s="571"/>
      <c r="F97" s="1677"/>
      <c r="G97" s="1616"/>
      <c r="H97" s="1528"/>
      <c r="I97" s="1528"/>
      <c r="J97" s="581"/>
      <c r="K97" s="856"/>
      <c r="L97" s="857"/>
      <c r="M97" s="858"/>
      <c r="N97" s="859"/>
      <c r="O97" s="860"/>
      <c r="P97" s="583"/>
      <c r="Q97" s="855" t="s">
        <v>318</v>
      </c>
      <c r="R97" s="867">
        <v>50</v>
      </c>
      <c r="S97" s="708">
        <v>50</v>
      </c>
      <c r="T97" s="868">
        <v>50</v>
      </c>
    </row>
    <row r="98" spans="1:20" ht="26.45" customHeight="1">
      <c r="A98" s="1510"/>
      <c r="B98" s="1513"/>
      <c r="C98" s="901"/>
      <c r="D98" s="854"/>
      <c r="E98" s="571"/>
      <c r="F98" s="1677"/>
      <c r="G98" s="1698"/>
      <c r="H98" s="1528"/>
      <c r="I98" s="1528"/>
      <c r="J98" s="581"/>
      <c r="K98" s="856"/>
      <c r="L98" s="857"/>
      <c r="M98" s="858"/>
      <c r="N98" s="859"/>
      <c r="O98" s="860"/>
      <c r="P98" s="583"/>
      <c r="Q98" s="863" t="s">
        <v>319</v>
      </c>
      <c r="R98" s="870">
        <v>3</v>
      </c>
      <c r="S98" s="871">
        <v>3</v>
      </c>
      <c r="T98" s="872">
        <v>3</v>
      </c>
    </row>
    <row r="99" spans="1:20" ht="25.5">
      <c r="A99" s="1510"/>
      <c r="B99" s="1513"/>
      <c r="C99" s="901"/>
      <c r="D99" s="854"/>
      <c r="E99" s="571"/>
      <c r="F99" s="1677"/>
      <c r="G99" s="1667" t="s">
        <v>320</v>
      </c>
      <c r="H99" s="1528"/>
      <c r="I99" s="1528"/>
      <c r="J99" s="581"/>
      <c r="K99" s="856"/>
      <c r="L99" s="857"/>
      <c r="M99" s="858"/>
      <c r="N99" s="859"/>
      <c r="O99" s="860"/>
      <c r="P99" s="583"/>
      <c r="Q99" s="855" t="s">
        <v>321</v>
      </c>
      <c r="R99" s="867">
        <v>2</v>
      </c>
      <c r="S99" s="708">
        <v>4</v>
      </c>
      <c r="T99" s="873">
        <v>4</v>
      </c>
    </row>
    <row r="100" spans="1:20" ht="26.45" customHeight="1">
      <c r="A100" s="1510"/>
      <c r="B100" s="1513"/>
      <c r="C100" s="901"/>
      <c r="D100" s="854"/>
      <c r="E100" s="571"/>
      <c r="F100" s="1677"/>
      <c r="G100" s="1698"/>
      <c r="H100" s="1528"/>
      <c r="I100" s="1528"/>
      <c r="J100" s="581"/>
      <c r="K100" s="856"/>
      <c r="L100" s="857"/>
      <c r="M100" s="858"/>
      <c r="N100" s="859"/>
      <c r="O100" s="860"/>
      <c r="P100" s="583"/>
      <c r="Q100" s="863" t="s">
        <v>322</v>
      </c>
      <c r="R100" s="874">
        <v>21</v>
      </c>
      <c r="S100" s="867">
        <v>25</v>
      </c>
      <c r="T100" s="873">
        <v>29</v>
      </c>
    </row>
    <row r="101" spans="1:20" ht="26.45" customHeight="1">
      <c r="A101" s="1510"/>
      <c r="B101" s="1513"/>
      <c r="C101" s="901"/>
      <c r="D101" s="854"/>
      <c r="E101" s="571"/>
      <c r="F101" s="1677"/>
      <c r="G101" s="1667" t="s">
        <v>323</v>
      </c>
      <c r="H101" s="1528"/>
      <c r="I101" s="1528"/>
      <c r="J101" s="581"/>
      <c r="K101" s="856"/>
      <c r="L101" s="857"/>
      <c r="M101" s="858"/>
      <c r="N101" s="859"/>
      <c r="O101" s="860"/>
      <c r="P101" s="583"/>
      <c r="Q101" s="875" t="s">
        <v>324</v>
      </c>
      <c r="R101" s="876">
        <v>60</v>
      </c>
      <c r="S101" s="867">
        <v>60</v>
      </c>
      <c r="T101" s="873">
        <v>60</v>
      </c>
    </row>
    <row r="102" spans="1:20" ht="38.25">
      <c r="A102" s="1510"/>
      <c r="B102" s="1513"/>
      <c r="C102" s="901"/>
      <c r="D102" s="854"/>
      <c r="E102" s="571"/>
      <c r="F102" s="1677"/>
      <c r="G102" s="1616"/>
      <c r="H102" s="1528"/>
      <c r="I102" s="1528"/>
      <c r="J102" s="581"/>
      <c r="K102" s="856"/>
      <c r="L102" s="857"/>
      <c r="M102" s="858"/>
      <c r="N102" s="859"/>
      <c r="O102" s="860"/>
      <c r="P102" s="583"/>
      <c r="Q102" s="875" t="s">
        <v>325</v>
      </c>
      <c r="R102" s="867">
        <v>60</v>
      </c>
      <c r="S102" s="867">
        <v>60</v>
      </c>
      <c r="T102" s="873">
        <v>60</v>
      </c>
    </row>
    <row r="103" spans="1:20" ht="26.45" customHeight="1">
      <c r="A103" s="1510"/>
      <c r="B103" s="1513"/>
      <c r="C103" s="901"/>
      <c r="D103" s="854"/>
      <c r="E103" s="571"/>
      <c r="F103" s="1677"/>
      <c r="G103" s="1616"/>
      <c r="H103" s="1528"/>
      <c r="I103" s="1528"/>
      <c r="J103" s="581"/>
      <c r="K103" s="856"/>
      <c r="L103" s="857"/>
      <c r="M103" s="858"/>
      <c r="N103" s="859"/>
      <c r="O103" s="860"/>
      <c r="P103" s="583"/>
      <c r="Q103" s="875" t="s">
        <v>326</v>
      </c>
      <c r="R103" s="867">
        <v>280</v>
      </c>
      <c r="S103" s="867">
        <v>300</v>
      </c>
      <c r="T103" s="873">
        <v>300</v>
      </c>
    </row>
    <row r="104" spans="1:20" ht="51">
      <c r="A104" s="1510"/>
      <c r="B104" s="1513"/>
      <c r="C104" s="901"/>
      <c r="D104" s="854"/>
      <c r="E104" s="571"/>
      <c r="F104" s="1677"/>
      <c r="G104" s="1616"/>
      <c r="H104" s="1528"/>
      <c r="I104" s="1528"/>
      <c r="J104" s="581"/>
      <c r="K104" s="856"/>
      <c r="L104" s="857"/>
      <c r="M104" s="858"/>
      <c r="N104" s="859"/>
      <c r="O104" s="860"/>
      <c r="P104" s="583"/>
      <c r="Q104" s="875" t="s">
        <v>327</v>
      </c>
      <c r="R104" s="867">
        <v>15</v>
      </c>
      <c r="S104" s="867">
        <v>15</v>
      </c>
      <c r="T104" s="873">
        <v>15</v>
      </c>
    </row>
    <row r="105" spans="1:20" ht="38.25">
      <c r="A105" s="1510"/>
      <c r="B105" s="1513"/>
      <c r="C105" s="901"/>
      <c r="D105" s="854"/>
      <c r="E105" s="571"/>
      <c r="F105" s="1677"/>
      <c r="G105" s="1698"/>
      <c r="H105" s="1528"/>
      <c r="I105" s="1528"/>
      <c r="J105" s="581"/>
      <c r="K105" s="856"/>
      <c r="L105" s="857"/>
      <c r="M105" s="858"/>
      <c r="N105" s="859"/>
      <c r="O105" s="860"/>
      <c r="P105" s="583"/>
      <c r="Q105" s="877" t="s">
        <v>328</v>
      </c>
      <c r="R105" s="878">
        <v>4</v>
      </c>
      <c r="S105" s="879">
        <v>4</v>
      </c>
      <c r="T105" s="880">
        <v>4</v>
      </c>
    </row>
    <row r="106" spans="1:20" ht="38.25">
      <c r="A106" s="1510"/>
      <c r="B106" s="1513"/>
      <c r="C106" s="901"/>
      <c r="D106" s="854"/>
      <c r="E106" s="571"/>
      <c r="F106" s="1677"/>
      <c r="G106" s="611" t="s">
        <v>329</v>
      </c>
      <c r="H106" s="1528"/>
      <c r="I106" s="1528"/>
      <c r="J106" s="581"/>
      <c r="K106" s="856"/>
      <c r="L106" s="857"/>
      <c r="M106" s="858"/>
      <c r="N106" s="859"/>
      <c r="O106" s="860"/>
      <c r="P106" s="583"/>
      <c r="Q106" s="875" t="s">
        <v>330</v>
      </c>
      <c r="R106" s="697" t="s">
        <v>41</v>
      </c>
      <c r="S106" s="881" t="s">
        <v>41</v>
      </c>
      <c r="T106" s="705" t="s">
        <v>41</v>
      </c>
    </row>
    <row r="107" spans="1:20" ht="51">
      <c r="A107" s="1510"/>
      <c r="B107" s="1513"/>
      <c r="C107" s="901"/>
      <c r="D107" s="854"/>
      <c r="E107" s="571"/>
      <c r="F107" s="1677"/>
      <c r="G107" s="611" t="s">
        <v>331</v>
      </c>
      <c r="H107" s="1528"/>
      <c r="I107" s="1528"/>
      <c r="J107" s="581"/>
      <c r="K107" s="573"/>
      <c r="L107" s="857"/>
      <c r="M107" s="858"/>
      <c r="N107" s="882"/>
      <c r="O107" s="860"/>
      <c r="P107" s="583"/>
      <c r="Q107" s="875" t="s">
        <v>332</v>
      </c>
      <c r="R107" s="697" t="s">
        <v>333</v>
      </c>
      <c r="S107" s="697" t="s">
        <v>333</v>
      </c>
      <c r="T107" s="705" t="s">
        <v>333</v>
      </c>
    </row>
    <row r="108" spans="1:20" ht="38.25">
      <c r="A108" s="1510"/>
      <c r="B108" s="1513"/>
      <c r="C108" s="901"/>
      <c r="D108" s="854"/>
      <c r="E108" s="571"/>
      <c r="F108" s="1677"/>
      <c r="G108" s="1750" t="s">
        <v>334</v>
      </c>
      <c r="H108" s="1528"/>
      <c r="I108" s="1528"/>
      <c r="J108" s="581"/>
      <c r="K108" s="573"/>
      <c r="L108" s="857"/>
      <c r="M108" s="858"/>
      <c r="N108" s="882"/>
      <c r="O108" s="860"/>
      <c r="P108" s="583"/>
      <c r="Q108" s="875" t="s">
        <v>335</v>
      </c>
      <c r="R108" s="697">
        <v>400</v>
      </c>
      <c r="S108" s="697">
        <v>400</v>
      </c>
      <c r="T108" s="705">
        <v>400</v>
      </c>
    </row>
    <row r="109" spans="1:20" ht="38.25">
      <c r="A109" s="1510"/>
      <c r="B109" s="1513"/>
      <c r="C109" s="901"/>
      <c r="D109" s="854"/>
      <c r="E109" s="571"/>
      <c r="F109" s="1677"/>
      <c r="G109" s="1751"/>
      <c r="H109" s="1528"/>
      <c r="I109" s="1528"/>
      <c r="J109" s="581"/>
      <c r="K109" s="573"/>
      <c r="L109" s="857"/>
      <c r="M109" s="858"/>
      <c r="N109" s="882"/>
      <c r="O109" s="860"/>
      <c r="P109" s="583"/>
      <c r="Q109" s="875" t="s">
        <v>336</v>
      </c>
      <c r="R109" s="697">
        <v>9000</v>
      </c>
      <c r="S109" s="697">
        <v>9000</v>
      </c>
      <c r="T109" s="705">
        <v>9000</v>
      </c>
    </row>
    <row r="110" spans="1:20" ht="64.5" thickBot="1">
      <c r="A110" s="1510"/>
      <c r="B110" s="1513"/>
      <c r="C110" s="901"/>
      <c r="D110" s="854"/>
      <c r="E110" s="571"/>
      <c r="F110" s="1677"/>
      <c r="G110" s="883" t="s">
        <v>337</v>
      </c>
      <c r="H110" s="1528"/>
      <c r="I110" s="1528"/>
      <c r="J110" s="581"/>
      <c r="K110" s="573"/>
      <c r="L110" s="857"/>
      <c r="M110" s="858"/>
      <c r="N110" s="882"/>
      <c r="O110" s="860"/>
      <c r="P110" s="591"/>
      <c r="Q110" s="884" t="s">
        <v>338</v>
      </c>
      <c r="R110" s="885" t="s">
        <v>62</v>
      </c>
      <c r="S110" s="886" t="s">
        <v>62</v>
      </c>
      <c r="T110" s="887">
        <v>0</v>
      </c>
    </row>
    <row r="111" spans="1:20" ht="13.15" customHeight="1" thickBot="1">
      <c r="A111" s="1511"/>
      <c r="B111" s="1514"/>
      <c r="C111" s="908"/>
      <c r="D111" s="888"/>
      <c r="E111" s="599"/>
      <c r="F111" s="1678"/>
      <c r="G111" s="713"/>
      <c r="H111" s="1529"/>
      <c r="I111" s="1529"/>
      <c r="J111" s="889" t="s">
        <v>12</v>
      </c>
      <c r="K111" s="890">
        <f t="shared" ref="K111:P111" si="8">K80+K81+K82</f>
        <v>2971.99</v>
      </c>
      <c r="L111" s="890">
        <f t="shared" si="8"/>
        <v>2936.99</v>
      </c>
      <c r="M111" s="890">
        <f t="shared" si="8"/>
        <v>0</v>
      </c>
      <c r="N111" s="890">
        <f t="shared" si="8"/>
        <v>35</v>
      </c>
      <c r="O111" s="890">
        <f t="shared" si="8"/>
        <v>2500</v>
      </c>
      <c r="P111" s="890">
        <f t="shared" si="8"/>
        <v>2500</v>
      </c>
      <c r="Q111" s="891"/>
      <c r="R111" s="892"/>
      <c r="S111" s="893"/>
      <c r="T111" s="894"/>
    </row>
    <row r="112" spans="1:20" s="29" customFormat="1">
      <c r="A112" s="1509" t="s">
        <v>11</v>
      </c>
      <c r="B112" s="1512" t="s">
        <v>34</v>
      </c>
      <c r="C112" s="1515" t="s">
        <v>153</v>
      </c>
      <c r="D112" s="1518"/>
      <c r="E112" s="1521"/>
      <c r="F112" s="1521"/>
      <c r="G112" s="1524" t="s">
        <v>339</v>
      </c>
      <c r="H112" s="1527" t="s">
        <v>40</v>
      </c>
      <c r="I112" s="1530" t="s">
        <v>122</v>
      </c>
      <c r="J112" s="678" t="s">
        <v>36</v>
      </c>
      <c r="K112" s="896">
        <f>L112+N112</f>
        <v>5</v>
      </c>
      <c r="L112" s="897">
        <v>5</v>
      </c>
      <c r="M112" s="898"/>
      <c r="N112" s="899">
        <v>0</v>
      </c>
      <c r="O112" s="900">
        <v>8</v>
      </c>
      <c r="P112" s="900">
        <v>9</v>
      </c>
      <c r="Q112" s="1533" t="s">
        <v>340</v>
      </c>
      <c r="R112" s="1566">
        <v>150</v>
      </c>
      <c r="S112" s="1566">
        <v>150</v>
      </c>
      <c r="T112" s="1568">
        <v>150</v>
      </c>
    </row>
    <row r="113" spans="1:20" ht="45" customHeight="1" thickBot="1">
      <c r="A113" s="1510"/>
      <c r="B113" s="1513"/>
      <c r="C113" s="1516"/>
      <c r="D113" s="1519"/>
      <c r="E113" s="1522"/>
      <c r="F113" s="1522"/>
      <c r="G113" s="1525"/>
      <c r="H113" s="1528"/>
      <c r="I113" s="1531"/>
      <c r="J113" s="902" t="s">
        <v>222</v>
      </c>
      <c r="K113" s="903">
        <f>L113+N113</f>
        <v>0.34</v>
      </c>
      <c r="L113" s="904">
        <v>0.34</v>
      </c>
      <c r="M113" s="905"/>
      <c r="N113" s="882"/>
      <c r="O113" s="906"/>
      <c r="P113" s="907"/>
      <c r="Q113" s="1534"/>
      <c r="R113" s="1671"/>
      <c r="S113" s="1671"/>
      <c r="T113" s="1672"/>
    </row>
    <row r="114" spans="1:20" ht="13.15" customHeight="1" thickBot="1">
      <c r="A114" s="1511"/>
      <c r="B114" s="1514"/>
      <c r="C114" s="1517"/>
      <c r="D114" s="1520"/>
      <c r="E114" s="1523"/>
      <c r="F114" s="1523"/>
      <c r="G114" s="1526"/>
      <c r="H114" s="1529"/>
      <c r="I114" s="1532"/>
      <c r="J114" s="889" t="s">
        <v>12</v>
      </c>
      <c r="K114" s="909">
        <f t="shared" ref="K114:P114" si="9">K112+K113</f>
        <v>5.34</v>
      </c>
      <c r="L114" s="909">
        <f t="shared" si="9"/>
        <v>5.34</v>
      </c>
      <c r="M114" s="910">
        <f t="shared" si="9"/>
        <v>0</v>
      </c>
      <c r="N114" s="910">
        <f t="shared" si="9"/>
        <v>0</v>
      </c>
      <c r="O114" s="910">
        <f t="shared" si="9"/>
        <v>8</v>
      </c>
      <c r="P114" s="910">
        <f t="shared" si="9"/>
        <v>9</v>
      </c>
      <c r="Q114" s="1535"/>
      <c r="R114" s="1572"/>
      <c r="S114" s="1572"/>
      <c r="T114" s="1569"/>
    </row>
    <row r="115" spans="1:20" ht="13.5" thickBot="1">
      <c r="A115" s="638" t="s">
        <v>11</v>
      </c>
      <c r="B115" s="628" t="s">
        <v>34</v>
      </c>
      <c r="C115" s="629"/>
      <c r="D115" s="560"/>
      <c r="E115" s="560"/>
      <c r="F115" s="1757" t="s">
        <v>14</v>
      </c>
      <c r="G115" s="1603"/>
      <c r="H115" s="1603"/>
      <c r="I115" s="1603"/>
      <c r="J115" s="1604"/>
      <c r="K115" s="911">
        <f>K75+K79+K77+K111+K114</f>
        <v>3152.88</v>
      </c>
      <c r="L115" s="911">
        <f>L75+L79+L77+L111+L114</f>
        <v>3073.33</v>
      </c>
      <c r="M115" s="911">
        <f>M75+M79+M77+M111+M114</f>
        <v>0</v>
      </c>
      <c r="N115" s="911">
        <f>N75+N79+N77+N111+N114</f>
        <v>79.55</v>
      </c>
      <c r="O115" s="911">
        <f>O75+O79+O77+O111+O114</f>
        <v>2508</v>
      </c>
      <c r="P115" s="911">
        <f>P75+P79+P111+P114</f>
        <v>2509</v>
      </c>
      <c r="Q115" s="912"/>
      <c r="R115" s="815"/>
      <c r="S115" s="815"/>
      <c r="T115" s="816"/>
    </row>
    <row r="116" spans="1:20" ht="13.5" thickBot="1">
      <c r="A116" s="638" t="s">
        <v>11</v>
      </c>
      <c r="B116" s="628" t="s">
        <v>35</v>
      </c>
      <c r="C116" s="1690" t="s">
        <v>341</v>
      </c>
      <c r="D116" s="1690"/>
      <c r="E116" s="1690"/>
      <c r="F116" s="1690"/>
      <c r="G116" s="1690"/>
      <c r="H116" s="1690"/>
      <c r="I116" s="1690"/>
      <c r="J116" s="1690"/>
      <c r="K116" s="1690"/>
      <c r="L116" s="1690"/>
      <c r="M116" s="1690"/>
      <c r="N116" s="1690"/>
      <c r="O116" s="1690"/>
      <c r="P116" s="1690"/>
      <c r="Q116" s="1690"/>
      <c r="R116" s="1690"/>
      <c r="S116" s="1690"/>
      <c r="T116" s="1691"/>
    </row>
    <row r="117" spans="1:20" ht="13.9" customHeight="1" thickBot="1">
      <c r="A117" s="627"/>
      <c r="B117" s="853"/>
      <c r="C117" s="913"/>
      <c r="D117" s="913"/>
      <c r="E117" s="913"/>
      <c r="F117" s="913"/>
      <c r="G117" s="913"/>
      <c r="H117" s="913"/>
      <c r="I117" s="913"/>
      <c r="J117" s="913"/>
      <c r="K117" s="913"/>
      <c r="L117" s="913"/>
      <c r="M117" s="913"/>
      <c r="N117" s="913"/>
      <c r="O117" s="913"/>
      <c r="P117" s="913"/>
      <c r="Q117" s="914" t="s">
        <v>342</v>
      </c>
      <c r="R117" s="915">
        <v>5</v>
      </c>
      <c r="S117" s="915">
        <v>8</v>
      </c>
      <c r="T117" s="916">
        <v>10</v>
      </c>
    </row>
    <row r="118" spans="1:20" ht="36.6" customHeight="1" thickBot="1">
      <c r="A118" s="1509" t="s">
        <v>11</v>
      </c>
      <c r="B118" s="1512" t="s">
        <v>35</v>
      </c>
      <c r="C118" s="895" t="s">
        <v>343</v>
      </c>
      <c r="D118" s="946"/>
      <c r="E118" s="653"/>
      <c r="F118" s="1756"/>
      <c r="G118" s="1758" t="s">
        <v>344</v>
      </c>
      <c r="H118" s="1527" t="s">
        <v>40</v>
      </c>
      <c r="I118" s="1527" t="s">
        <v>122</v>
      </c>
      <c r="J118" s="678" t="s">
        <v>36</v>
      </c>
      <c r="K118" s="917">
        <f>L118+N118</f>
        <v>170</v>
      </c>
      <c r="L118" s="917">
        <v>170</v>
      </c>
      <c r="M118" s="918"/>
      <c r="N118" s="919">
        <v>0</v>
      </c>
      <c r="O118" s="917">
        <v>196</v>
      </c>
      <c r="P118" s="920">
        <v>196</v>
      </c>
      <c r="Q118" s="921" t="s">
        <v>345</v>
      </c>
      <c r="R118" s="922">
        <v>52</v>
      </c>
      <c r="S118" s="923">
        <v>48</v>
      </c>
      <c r="T118" s="954">
        <v>48</v>
      </c>
    </row>
    <row r="119" spans="1:20" ht="21" customHeight="1" thickBot="1">
      <c r="A119" s="1511"/>
      <c r="B119" s="1514"/>
      <c r="C119" s="908"/>
      <c r="D119" s="950"/>
      <c r="E119" s="669"/>
      <c r="F119" s="1678"/>
      <c r="G119" s="1759"/>
      <c r="H119" s="1529"/>
      <c r="I119" s="1529"/>
      <c r="J119" s="889" t="s">
        <v>12</v>
      </c>
      <c r="K119" s="890">
        <f t="shared" ref="K119:P119" si="10">SUM(K118:K118)</f>
        <v>170</v>
      </c>
      <c r="L119" s="925">
        <f t="shared" si="10"/>
        <v>170</v>
      </c>
      <c r="M119" s="925">
        <f t="shared" si="10"/>
        <v>0</v>
      </c>
      <c r="N119" s="926">
        <f t="shared" si="10"/>
        <v>0</v>
      </c>
      <c r="O119" s="927">
        <f t="shared" si="10"/>
        <v>196</v>
      </c>
      <c r="P119" s="927">
        <f t="shared" si="10"/>
        <v>196</v>
      </c>
      <c r="Q119" s="928"/>
      <c r="R119" s="929"/>
      <c r="S119" s="929"/>
      <c r="T119" s="606"/>
    </row>
    <row r="120" spans="1:20" ht="13.9" customHeight="1">
      <c r="A120" s="1773" t="s">
        <v>11</v>
      </c>
      <c r="B120" s="1775" t="s">
        <v>35</v>
      </c>
      <c r="C120" s="930" t="s">
        <v>346</v>
      </c>
      <c r="D120" s="653"/>
      <c r="E120" s="653"/>
      <c r="F120" s="1777"/>
      <c r="G120" s="1780" t="s">
        <v>347</v>
      </c>
      <c r="H120" s="1783" t="s">
        <v>40</v>
      </c>
      <c r="I120" s="1783" t="s">
        <v>122</v>
      </c>
      <c r="J120" s="931" t="s">
        <v>36</v>
      </c>
      <c r="K120" s="932">
        <f>L120+N120</f>
        <v>4</v>
      </c>
      <c r="L120" s="899">
        <v>4</v>
      </c>
      <c r="M120" s="897"/>
      <c r="N120" s="899">
        <v>0</v>
      </c>
      <c r="O120" s="900">
        <v>4</v>
      </c>
      <c r="P120" s="900">
        <v>4</v>
      </c>
      <c r="Q120" s="933" t="s">
        <v>348</v>
      </c>
      <c r="R120" s="934">
        <v>5</v>
      </c>
      <c r="S120" s="934">
        <v>5</v>
      </c>
      <c r="T120" s="935">
        <v>5</v>
      </c>
    </row>
    <row r="121" spans="1:20" ht="14.45" customHeight="1">
      <c r="A121" s="1510"/>
      <c r="B121" s="1513"/>
      <c r="C121" s="936"/>
      <c r="D121" s="661"/>
      <c r="E121" s="661"/>
      <c r="F121" s="1778"/>
      <c r="G121" s="1781"/>
      <c r="H121" s="1528"/>
      <c r="I121" s="1528"/>
      <c r="J121" s="902"/>
      <c r="K121" s="937"/>
      <c r="L121" s="857"/>
      <c r="M121" s="937"/>
      <c r="N121" s="882"/>
      <c r="O121" s="906"/>
      <c r="P121" s="906"/>
      <c r="Q121" s="938" t="s">
        <v>349</v>
      </c>
      <c r="R121" s="587">
        <v>5</v>
      </c>
      <c r="S121" s="587">
        <v>5</v>
      </c>
      <c r="T121" s="862">
        <v>5</v>
      </c>
    </row>
    <row r="122" spans="1:20" ht="13.15" customHeight="1" thickBot="1">
      <c r="A122" s="1774"/>
      <c r="B122" s="1776"/>
      <c r="C122" s="939"/>
      <c r="D122" s="669"/>
      <c r="E122" s="669"/>
      <c r="F122" s="1779"/>
      <c r="G122" s="1782"/>
      <c r="H122" s="1784"/>
      <c r="I122" s="1784"/>
      <c r="J122" s="940" t="s">
        <v>12</v>
      </c>
      <c r="K122" s="941">
        <f t="shared" ref="K122:P122" si="11">SUM(K120:K120)</f>
        <v>4</v>
      </c>
      <c r="L122" s="941">
        <f t="shared" si="11"/>
        <v>4</v>
      </c>
      <c r="M122" s="941">
        <f t="shared" si="11"/>
        <v>0</v>
      </c>
      <c r="N122" s="941">
        <f t="shared" si="11"/>
        <v>0</v>
      </c>
      <c r="O122" s="942">
        <f t="shared" si="11"/>
        <v>4</v>
      </c>
      <c r="P122" s="942">
        <f t="shared" si="11"/>
        <v>4</v>
      </c>
      <c r="Q122" s="943"/>
      <c r="R122" s="944"/>
      <c r="S122" s="944"/>
      <c r="T122" s="945"/>
    </row>
    <row r="123" spans="1:20" ht="37.9" customHeight="1">
      <c r="A123" s="1773" t="s">
        <v>11</v>
      </c>
      <c r="B123" s="1775" t="s">
        <v>35</v>
      </c>
      <c r="C123" s="1785" t="s">
        <v>350</v>
      </c>
      <c r="D123" s="1521"/>
      <c r="E123" s="1521"/>
      <c r="F123" s="1554"/>
      <c r="G123" s="1787" t="s">
        <v>351</v>
      </c>
      <c r="H123" s="1783" t="s">
        <v>40</v>
      </c>
      <c r="I123" s="1783" t="s">
        <v>193</v>
      </c>
      <c r="J123" s="947" t="s">
        <v>36</v>
      </c>
      <c r="K123" s="948">
        <f>L123+N123</f>
        <v>14</v>
      </c>
      <c r="L123" s="948">
        <v>14</v>
      </c>
      <c r="M123" s="949"/>
      <c r="N123" s="658">
        <v>0</v>
      </c>
      <c r="O123" s="660">
        <v>14</v>
      </c>
      <c r="P123" s="660">
        <v>14</v>
      </c>
      <c r="Q123" s="1570" t="s">
        <v>352</v>
      </c>
      <c r="R123" s="1566">
        <v>10</v>
      </c>
      <c r="S123" s="1566">
        <v>10</v>
      </c>
      <c r="T123" s="1573">
        <v>10</v>
      </c>
    </row>
    <row r="124" spans="1:20" ht="13.9" customHeight="1" thickBot="1">
      <c r="A124" s="1774"/>
      <c r="B124" s="1776"/>
      <c r="C124" s="1786"/>
      <c r="D124" s="1523"/>
      <c r="E124" s="1523"/>
      <c r="F124" s="1555"/>
      <c r="G124" s="1788"/>
      <c r="H124" s="1784"/>
      <c r="I124" s="1784"/>
      <c r="J124" s="951" t="s">
        <v>12</v>
      </c>
      <c r="K124" s="952">
        <f t="shared" ref="K124:P124" si="12">SUM(K123:K123)</f>
        <v>14</v>
      </c>
      <c r="L124" s="952">
        <f t="shared" si="12"/>
        <v>14</v>
      </c>
      <c r="M124" s="952">
        <f t="shared" si="12"/>
        <v>0</v>
      </c>
      <c r="N124" s="952">
        <f t="shared" si="12"/>
        <v>0</v>
      </c>
      <c r="O124" s="953">
        <f t="shared" si="12"/>
        <v>14</v>
      </c>
      <c r="P124" s="953">
        <f t="shared" si="12"/>
        <v>14</v>
      </c>
      <c r="Q124" s="1571"/>
      <c r="R124" s="1572"/>
      <c r="S124" s="1572"/>
      <c r="T124" s="1574"/>
    </row>
    <row r="125" spans="1:20" ht="15" customHeight="1" thickBot="1">
      <c r="A125" s="955" t="s">
        <v>11</v>
      </c>
      <c r="B125" s="1512" t="s">
        <v>35</v>
      </c>
      <c r="C125" s="1515" t="s">
        <v>353</v>
      </c>
      <c r="D125" s="946"/>
      <c r="E125" s="653"/>
      <c r="F125" s="653"/>
      <c r="G125" s="956" t="s">
        <v>401</v>
      </c>
      <c r="H125" s="766"/>
      <c r="I125" s="957" t="s">
        <v>354</v>
      </c>
      <c r="J125" s="958" t="s">
        <v>36</v>
      </c>
      <c r="K125" s="959">
        <f>L125+N125</f>
        <v>0</v>
      </c>
      <c r="L125" s="960">
        <v>0</v>
      </c>
      <c r="M125" s="961">
        <v>0</v>
      </c>
      <c r="N125" s="962">
        <v>0</v>
      </c>
      <c r="O125" s="963">
        <v>0</v>
      </c>
      <c r="P125" s="964">
        <v>0</v>
      </c>
      <c r="Q125" s="1533" t="s">
        <v>355</v>
      </c>
      <c r="R125" s="1566">
        <v>1</v>
      </c>
      <c r="S125" s="1566"/>
      <c r="T125" s="1568"/>
    </row>
    <row r="126" spans="1:20" ht="18" customHeight="1" thickBot="1">
      <c r="A126" s="965"/>
      <c r="B126" s="1514"/>
      <c r="C126" s="1517"/>
      <c r="D126" s="950"/>
      <c r="E126" s="669"/>
      <c r="F126" s="669"/>
      <c r="G126" s="966"/>
      <c r="H126" s="780"/>
      <c r="I126" s="803"/>
      <c r="J126" s="670" t="s">
        <v>12</v>
      </c>
      <c r="K126" s="967">
        <f t="shared" ref="K126:P126" si="13">SUM(K125)</f>
        <v>0</v>
      </c>
      <c r="L126" s="927">
        <f t="shared" si="13"/>
        <v>0</v>
      </c>
      <c r="M126" s="890">
        <f t="shared" si="13"/>
        <v>0</v>
      </c>
      <c r="N126" s="968">
        <f t="shared" si="13"/>
        <v>0</v>
      </c>
      <c r="O126" s="969">
        <f t="shared" si="13"/>
        <v>0</v>
      </c>
      <c r="P126" s="967">
        <f t="shared" si="13"/>
        <v>0</v>
      </c>
      <c r="Q126" s="1535"/>
      <c r="R126" s="1567"/>
      <c r="S126" s="1567"/>
      <c r="T126" s="1569"/>
    </row>
    <row r="127" spans="1:20" ht="66" customHeight="1">
      <c r="A127" s="1509" t="s">
        <v>11</v>
      </c>
      <c r="B127" s="1512" t="s">
        <v>35</v>
      </c>
      <c r="C127" s="895" t="s">
        <v>155</v>
      </c>
      <c r="D127" s="853"/>
      <c r="E127" s="569"/>
      <c r="F127" s="1536"/>
      <c r="G127" s="970" t="s">
        <v>356</v>
      </c>
      <c r="H127" s="1539" t="s">
        <v>40</v>
      </c>
      <c r="I127" s="1542" t="s">
        <v>387</v>
      </c>
      <c r="J127" s="678" t="s">
        <v>36</v>
      </c>
      <c r="K127" s="1050">
        <f>L127+N127</f>
        <v>569.9</v>
      </c>
      <c r="L127" s="1051">
        <v>0</v>
      </c>
      <c r="M127" s="1052">
        <v>0</v>
      </c>
      <c r="N127" s="1053">
        <v>569.9</v>
      </c>
      <c r="O127" s="900">
        <v>0</v>
      </c>
      <c r="P127" s="900">
        <v>0</v>
      </c>
      <c r="Q127" s="971" t="s">
        <v>416</v>
      </c>
      <c r="R127" s="972" t="s">
        <v>363</v>
      </c>
      <c r="S127" s="973" t="s">
        <v>364</v>
      </c>
      <c r="T127" s="847">
        <v>4</v>
      </c>
    </row>
    <row r="128" spans="1:20" ht="64.5" thickBot="1">
      <c r="A128" s="1510"/>
      <c r="B128" s="1513"/>
      <c r="C128" s="901"/>
      <c r="D128" s="854"/>
      <c r="E128" s="571"/>
      <c r="F128" s="1537"/>
      <c r="G128" s="974" t="s">
        <v>357</v>
      </c>
      <c r="H128" s="1540"/>
      <c r="I128" s="1543"/>
      <c r="J128" s="683" t="s">
        <v>241</v>
      </c>
      <c r="K128" s="696">
        <f>L128+N128</f>
        <v>232</v>
      </c>
      <c r="L128" s="688"/>
      <c r="M128" s="975"/>
      <c r="N128" s="688">
        <v>232</v>
      </c>
      <c r="O128" s="688"/>
      <c r="P128" s="688"/>
      <c r="Q128" s="980" t="s">
        <v>358</v>
      </c>
      <c r="R128" s="981" t="s">
        <v>41</v>
      </c>
      <c r="S128" s="982" t="s">
        <v>41</v>
      </c>
      <c r="T128" s="983"/>
    </row>
    <row r="129" spans="1:20" ht="51.75" thickBot="1">
      <c r="A129" s="1510"/>
      <c r="B129" s="1513"/>
      <c r="C129" s="901"/>
      <c r="D129" s="854"/>
      <c r="E129" s="571"/>
      <c r="F129" s="1537"/>
      <c r="G129" s="555" t="s">
        <v>359</v>
      </c>
      <c r="H129" s="1540"/>
      <c r="I129" s="1543"/>
      <c r="J129" s="576"/>
      <c r="K129" s="1164"/>
      <c r="L129" s="677"/>
      <c r="M129" s="1164"/>
      <c r="N129" s="677"/>
      <c r="O129" s="677"/>
      <c r="P129" s="677"/>
      <c r="Q129" s="976" t="s">
        <v>443</v>
      </c>
      <c r="R129" s="977" t="s">
        <v>41</v>
      </c>
      <c r="S129" s="978" t="s">
        <v>41</v>
      </c>
      <c r="T129" s="852" t="s">
        <v>41</v>
      </c>
    </row>
    <row r="130" spans="1:20" ht="38.25">
      <c r="A130" s="1510"/>
      <c r="B130" s="1513"/>
      <c r="C130" s="901"/>
      <c r="D130" s="854"/>
      <c r="E130" s="571"/>
      <c r="F130" s="1537"/>
      <c r="G130" s="984" t="s">
        <v>360</v>
      </c>
      <c r="H130" s="1540"/>
      <c r="I130" s="1543"/>
      <c r="J130" s="576"/>
      <c r="K130" s="1164"/>
      <c r="L130" s="677"/>
      <c r="M130" s="1164"/>
      <c r="N130" s="677"/>
      <c r="O130" s="677"/>
      <c r="P130" s="677"/>
      <c r="Q130" s="980" t="s">
        <v>443</v>
      </c>
      <c r="R130" s="981" t="s">
        <v>41</v>
      </c>
      <c r="S130" s="982" t="s">
        <v>41</v>
      </c>
      <c r="T130" s="983" t="s">
        <v>41</v>
      </c>
    </row>
    <row r="131" spans="1:20" ht="36.6" customHeight="1">
      <c r="A131" s="1510"/>
      <c r="B131" s="1513"/>
      <c r="C131" s="901"/>
      <c r="D131" s="854"/>
      <c r="E131" s="571"/>
      <c r="F131" s="1537"/>
      <c r="G131" s="984" t="s">
        <v>361</v>
      </c>
      <c r="H131" s="1540"/>
      <c r="I131" s="1543"/>
      <c r="J131" s="683"/>
      <c r="K131" s="975"/>
      <c r="L131" s="688"/>
      <c r="M131" s="975"/>
      <c r="N131" s="688"/>
      <c r="O131" s="688"/>
      <c r="P131" s="688"/>
      <c r="Q131" s="1163" t="s">
        <v>362</v>
      </c>
      <c r="R131" s="977" t="s">
        <v>363</v>
      </c>
      <c r="S131" s="978" t="s">
        <v>364</v>
      </c>
      <c r="T131" s="852">
        <v>4</v>
      </c>
    </row>
    <row r="132" spans="1:20" ht="38.25">
      <c r="A132" s="1510"/>
      <c r="B132" s="1513"/>
      <c r="C132" s="901"/>
      <c r="D132" s="854"/>
      <c r="E132" s="571"/>
      <c r="F132" s="1537"/>
      <c r="G132" s="985" t="s">
        <v>365</v>
      </c>
      <c r="H132" s="1540"/>
      <c r="I132" s="1543"/>
      <c r="J132" s="572"/>
      <c r="K132" s="979"/>
      <c r="L132" s="583"/>
      <c r="M132" s="979"/>
      <c r="N132" s="583"/>
      <c r="O132" s="583"/>
      <c r="P132" s="583"/>
      <c r="Q132" s="986" t="s">
        <v>366</v>
      </c>
      <c r="R132" s="977" t="s">
        <v>41</v>
      </c>
      <c r="S132" s="982" t="s">
        <v>41</v>
      </c>
      <c r="T132" s="983" t="s">
        <v>41</v>
      </c>
    </row>
    <row r="133" spans="1:20" ht="38.25">
      <c r="A133" s="1510"/>
      <c r="B133" s="1513"/>
      <c r="C133" s="901"/>
      <c r="D133" s="854"/>
      <c r="E133" s="571"/>
      <c r="F133" s="1537"/>
      <c r="G133" s="974" t="s">
        <v>367</v>
      </c>
      <c r="H133" s="1540"/>
      <c r="I133" s="1543"/>
      <c r="J133" s="572"/>
      <c r="K133" s="979"/>
      <c r="L133" s="583"/>
      <c r="M133" s="979"/>
      <c r="N133" s="583"/>
      <c r="O133" s="583"/>
      <c r="P133" s="583"/>
      <c r="Q133" s="986" t="s">
        <v>368</v>
      </c>
      <c r="R133" s="977" t="s">
        <v>41</v>
      </c>
      <c r="S133" s="982" t="s">
        <v>41</v>
      </c>
      <c r="T133" s="983" t="s">
        <v>41</v>
      </c>
    </row>
    <row r="134" spans="1:20" ht="25.5">
      <c r="A134" s="1510"/>
      <c r="B134" s="1513"/>
      <c r="C134" s="901"/>
      <c r="D134" s="854"/>
      <c r="E134" s="571"/>
      <c r="F134" s="1537"/>
      <c r="G134" s="974" t="s">
        <v>369</v>
      </c>
      <c r="H134" s="1540"/>
      <c r="I134" s="1543"/>
      <c r="J134" s="572"/>
      <c r="K134" s="937"/>
      <c r="L134" s="906"/>
      <c r="M134" s="937"/>
      <c r="N134" s="906"/>
      <c r="O134" s="906"/>
      <c r="P134" s="906"/>
      <c r="Q134" s="986" t="s">
        <v>368</v>
      </c>
      <c r="R134" s="977" t="s">
        <v>41</v>
      </c>
      <c r="S134" s="982" t="s">
        <v>41</v>
      </c>
      <c r="T134" s="983" t="s">
        <v>41</v>
      </c>
    </row>
    <row r="135" spans="1:20" ht="38.450000000000003" customHeight="1">
      <c r="A135" s="1510"/>
      <c r="B135" s="1513"/>
      <c r="C135" s="901"/>
      <c r="D135" s="854"/>
      <c r="E135" s="571"/>
      <c r="F135" s="1537"/>
      <c r="G135" s="974" t="s">
        <v>370</v>
      </c>
      <c r="H135" s="1540"/>
      <c r="I135" s="1543"/>
      <c r="J135" s="572"/>
      <c r="K135" s="937"/>
      <c r="L135" s="906"/>
      <c r="M135" s="937"/>
      <c r="N135" s="906"/>
      <c r="O135" s="906"/>
      <c r="P135" s="906"/>
      <c r="Q135" s="987" t="s">
        <v>368</v>
      </c>
      <c r="R135" s="981" t="s">
        <v>41</v>
      </c>
      <c r="S135" s="982" t="s">
        <v>41</v>
      </c>
      <c r="T135" s="983" t="s">
        <v>41</v>
      </c>
    </row>
    <row r="136" spans="1:20" ht="41.45" customHeight="1">
      <c r="A136" s="1510"/>
      <c r="B136" s="1513"/>
      <c r="C136" s="901"/>
      <c r="D136" s="854"/>
      <c r="E136" s="571"/>
      <c r="F136" s="1537"/>
      <c r="G136" s="974" t="s">
        <v>371</v>
      </c>
      <c r="H136" s="1540"/>
      <c r="I136" s="1543"/>
      <c r="J136" s="572"/>
      <c r="K136" s="937"/>
      <c r="L136" s="906"/>
      <c r="M136" s="937"/>
      <c r="N136" s="906"/>
      <c r="O136" s="906"/>
      <c r="P136" s="906"/>
      <c r="Q136" s="988" t="s">
        <v>74</v>
      </c>
      <c r="R136" s="977" t="s">
        <v>41</v>
      </c>
      <c r="S136" s="978"/>
      <c r="T136" s="852"/>
    </row>
    <row r="137" spans="1:20" ht="42" customHeight="1">
      <c r="A137" s="1510"/>
      <c r="B137" s="1513"/>
      <c r="C137" s="901"/>
      <c r="D137" s="854"/>
      <c r="E137" s="571"/>
      <c r="F137" s="1537"/>
      <c r="G137" s="984" t="s">
        <v>372</v>
      </c>
      <c r="H137" s="1540"/>
      <c r="I137" s="1543"/>
      <c r="J137" s="572"/>
      <c r="K137" s="937"/>
      <c r="L137" s="906"/>
      <c r="M137" s="937"/>
      <c r="N137" s="906"/>
      <c r="O137" s="906"/>
      <c r="P137" s="906"/>
      <c r="Q137" s="987" t="s">
        <v>402</v>
      </c>
      <c r="R137" s="981" t="s">
        <v>41</v>
      </c>
      <c r="S137" s="982" t="s">
        <v>41</v>
      </c>
      <c r="T137" s="983"/>
    </row>
    <row r="138" spans="1:20" s="527" customFormat="1" ht="51" customHeight="1">
      <c r="A138" s="1510"/>
      <c r="B138" s="1513"/>
      <c r="C138" s="901"/>
      <c r="D138" s="854"/>
      <c r="E138" s="571"/>
      <c r="F138" s="1537"/>
      <c r="G138" s="984" t="s">
        <v>432</v>
      </c>
      <c r="H138" s="1540"/>
      <c r="I138" s="1543"/>
      <c r="J138" s="572"/>
      <c r="K138" s="937"/>
      <c r="L138" s="906"/>
      <c r="M138" s="937"/>
      <c r="N138" s="906"/>
      <c r="O138" s="906"/>
      <c r="P138" s="906"/>
      <c r="Q138" s="989" t="s">
        <v>433</v>
      </c>
      <c r="R138" s="990" t="s">
        <v>41</v>
      </c>
      <c r="S138" s="982" t="s">
        <v>41</v>
      </c>
      <c r="T138" s="983" t="s">
        <v>41</v>
      </c>
    </row>
    <row r="139" spans="1:20" ht="60" customHeight="1">
      <c r="A139" s="1510"/>
      <c r="B139" s="1513"/>
      <c r="C139" s="901"/>
      <c r="D139" s="854"/>
      <c r="E139" s="571"/>
      <c r="F139" s="1537"/>
      <c r="G139" s="984" t="s">
        <v>448</v>
      </c>
      <c r="H139" s="1540"/>
      <c r="I139" s="1543"/>
      <c r="J139" s="572"/>
      <c r="K139" s="937"/>
      <c r="L139" s="906"/>
      <c r="M139" s="937"/>
      <c r="N139" s="906"/>
      <c r="O139" s="906"/>
      <c r="P139" s="906"/>
      <c r="Q139" s="989" t="s">
        <v>447</v>
      </c>
      <c r="R139" s="990"/>
      <c r="S139" s="982" t="s">
        <v>41</v>
      </c>
      <c r="T139" s="983"/>
    </row>
    <row r="140" spans="1:20" ht="26.25" thickBot="1">
      <c r="A140" s="1510"/>
      <c r="B140" s="1513"/>
      <c r="C140" s="901"/>
      <c r="D140" s="854"/>
      <c r="E140" s="571"/>
      <c r="F140" s="1537"/>
      <c r="G140" s="991" t="s">
        <v>441</v>
      </c>
      <c r="H140" s="1540"/>
      <c r="I140" s="1543"/>
      <c r="J140" s="572"/>
      <c r="K140" s="937"/>
      <c r="L140" s="992"/>
      <c r="M140" s="937"/>
      <c r="N140" s="992"/>
      <c r="O140" s="906"/>
      <c r="P140" s="992"/>
      <c r="Q140" s="993" t="s">
        <v>442</v>
      </c>
      <c r="R140" s="994" t="s">
        <v>41</v>
      </c>
      <c r="S140" s="995"/>
      <c r="T140" s="996"/>
    </row>
    <row r="141" spans="1:20" ht="13.5" thickBot="1">
      <c r="A141" s="1511"/>
      <c r="B141" s="1514"/>
      <c r="C141" s="908"/>
      <c r="D141" s="888"/>
      <c r="E141" s="599"/>
      <c r="F141" s="1538"/>
      <c r="G141" s="600"/>
      <c r="H141" s="1541"/>
      <c r="I141" s="1529"/>
      <c r="J141" s="997" t="s">
        <v>12</v>
      </c>
      <c r="K141" s="998">
        <f>SUM(K127+K128)</f>
        <v>801.9</v>
      </c>
      <c r="L141" s="998">
        <f t="shared" ref="L141:N141" si="14">SUM(L127+L128)</f>
        <v>0</v>
      </c>
      <c r="M141" s="998">
        <f t="shared" si="14"/>
        <v>0</v>
      </c>
      <c r="N141" s="998">
        <f t="shared" si="14"/>
        <v>801.9</v>
      </c>
      <c r="O141" s="999">
        <f>SUM(O127:O127)</f>
        <v>0</v>
      </c>
      <c r="P141" s="999">
        <f>SUM(P127:P127)</f>
        <v>0</v>
      </c>
      <c r="Q141" s="1000"/>
      <c r="R141" s="1001"/>
      <c r="S141" s="1002"/>
      <c r="T141" s="717"/>
    </row>
    <row r="142" spans="1:20" ht="13.5" thickBot="1">
      <c r="A142" s="638" t="s">
        <v>11</v>
      </c>
      <c r="B142" s="628" t="s">
        <v>35</v>
      </c>
      <c r="C142" s="629"/>
      <c r="D142" s="560"/>
      <c r="E142" s="560"/>
      <c r="F142" s="1544" t="s">
        <v>14</v>
      </c>
      <c r="G142" s="1545"/>
      <c r="H142" s="1545"/>
      <c r="I142" s="1545"/>
      <c r="J142" s="1545"/>
      <c r="K142" s="1212">
        <f t="shared" ref="K142:P142" si="15">SUM(K119+K122+K124+K126+K141)</f>
        <v>989.9</v>
      </c>
      <c r="L142" s="1212">
        <f t="shared" si="15"/>
        <v>188</v>
      </c>
      <c r="M142" s="1212">
        <f t="shared" si="15"/>
        <v>0</v>
      </c>
      <c r="N142" s="1212">
        <f t="shared" si="15"/>
        <v>801.9</v>
      </c>
      <c r="O142" s="1212">
        <f t="shared" si="15"/>
        <v>214</v>
      </c>
      <c r="P142" s="1212">
        <f t="shared" si="15"/>
        <v>214</v>
      </c>
      <c r="Q142" s="815"/>
      <c r="R142" s="815"/>
      <c r="S142" s="815"/>
      <c r="T142" s="816"/>
    </row>
    <row r="143" spans="1:20" ht="13.5" thickBot="1">
      <c r="A143" s="1097" t="s">
        <v>11</v>
      </c>
      <c r="B143" s="627"/>
      <c r="C143" s="1003"/>
      <c r="D143" s="1004"/>
      <c r="E143" s="1004"/>
      <c r="F143" s="1546" t="s">
        <v>56</v>
      </c>
      <c r="G143" s="1547"/>
      <c r="H143" s="1547"/>
      <c r="I143" s="1547"/>
      <c r="J143" s="1547"/>
      <c r="K143" s="1005">
        <f t="shared" ref="K143:P143" si="16">K142+K115+K71+K24</f>
        <v>12618.869999999999</v>
      </c>
      <c r="L143" s="1005">
        <f t="shared" si="16"/>
        <v>5936.9</v>
      </c>
      <c r="M143" s="1005">
        <f t="shared" si="16"/>
        <v>0</v>
      </c>
      <c r="N143" s="1005">
        <f t="shared" si="16"/>
        <v>6681.97</v>
      </c>
      <c r="O143" s="1005">
        <f t="shared" si="16"/>
        <v>7182</v>
      </c>
      <c r="P143" s="1005">
        <f t="shared" si="16"/>
        <v>7403</v>
      </c>
      <c r="Q143" s="1006"/>
      <c r="R143" s="1006"/>
      <c r="S143" s="1006"/>
      <c r="T143" s="1007"/>
    </row>
    <row r="144" spans="1:20" ht="13.5" thickBot="1">
      <c r="A144" s="1008"/>
      <c r="B144" s="1096"/>
      <c r="C144" s="1096"/>
      <c r="D144" s="1096"/>
      <c r="E144" s="1096"/>
      <c r="F144" s="1096"/>
      <c r="G144" s="1599" t="s">
        <v>422</v>
      </c>
      <c r="H144" s="1599"/>
      <c r="I144" s="1599"/>
      <c r="J144" s="1600"/>
      <c r="K144" s="1009">
        <f>K13+K20+K29+K33+K76+K82+K113</f>
        <v>1374.9699999999998</v>
      </c>
      <c r="L144" s="1009">
        <f>L13+L20+L29+L33+L76+L82+L113</f>
        <v>1199.0999999999999</v>
      </c>
      <c r="M144" s="1009">
        <f>M13+M20+M29+M33+M76+M82+M113</f>
        <v>0</v>
      </c>
      <c r="N144" s="1009">
        <f>N13+N20+N29+N33+N76+N82+N113</f>
        <v>175.87</v>
      </c>
      <c r="O144" s="1009">
        <v>1370</v>
      </c>
      <c r="P144" s="1009">
        <v>1370</v>
      </c>
      <c r="Q144" s="1010"/>
      <c r="R144" s="1010"/>
      <c r="S144" s="1010"/>
      <c r="T144" s="1011"/>
    </row>
    <row r="145" spans="1:20" ht="13.5" thickBot="1">
      <c r="A145" s="1012"/>
      <c r="B145" s="1601" t="s">
        <v>245</v>
      </c>
      <c r="C145" s="1601"/>
      <c r="D145" s="1601"/>
      <c r="E145" s="1601"/>
      <c r="F145" s="1601"/>
      <c r="G145" s="1601"/>
      <c r="H145" s="1601"/>
      <c r="I145" s="1601"/>
      <c r="J145" s="1602"/>
      <c r="K145" s="1009">
        <f t="shared" ref="K145:P145" si="17">K146-K144</f>
        <v>11243.9</v>
      </c>
      <c r="L145" s="1009">
        <f t="shared" si="17"/>
        <v>4737.7999999999993</v>
      </c>
      <c r="M145" s="1009">
        <f t="shared" si="17"/>
        <v>0</v>
      </c>
      <c r="N145" s="1009">
        <f t="shared" si="17"/>
        <v>6506.1</v>
      </c>
      <c r="O145" s="1009">
        <f t="shared" si="17"/>
        <v>5812</v>
      </c>
      <c r="P145" s="1009">
        <f t="shared" si="17"/>
        <v>6033</v>
      </c>
      <c r="Q145" s="1013"/>
      <c r="R145" s="1014"/>
      <c r="S145" s="1014"/>
      <c r="T145" s="1015"/>
    </row>
    <row r="146" spans="1:20" ht="13.5" thickBot="1">
      <c r="A146" s="1760" t="s">
        <v>15</v>
      </c>
      <c r="B146" s="1761"/>
      <c r="C146" s="1761"/>
      <c r="D146" s="1761"/>
      <c r="E146" s="1761"/>
      <c r="F146" s="1761"/>
      <c r="G146" s="1761"/>
      <c r="H146" s="1761"/>
      <c r="I146" s="1761"/>
      <c r="J146" s="1762"/>
      <c r="K146" s="1054">
        <f t="shared" ref="K146:P146" si="18">K143</f>
        <v>12618.869999999999</v>
      </c>
      <c r="L146" s="1054">
        <f t="shared" si="18"/>
        <v>5936.9</v>
      </c>
      <c r="M146" s="1016">
        <f t="shared" si="18"/>
        <v>0</v>
      </c>
      <c r="N146" s="1054">
        <f t="shared" si="18"/>
        <v>6681.97</v>
      </c>
      <c r="O146" s="1016">
        <f t="shared" si="18"/>
        <v>7182</v>
      </c>
      <c r="P146" s="1016">
        <f t="shared" si="18"/>
        <v>7403</v>
      </c>
      <c r="Q146" s="1017"/>
      <c r="R146" s="1017"/>
      <c r="S146" s="1017"/>
      <c r="T146" s="1018"/>
    </row>
    <row r="147" spans="1:20">
      <c r="A147" s="1019"/>
      <c r="B147" s="1019"/>
      <c r="C147" s="1019"/>
      <c r="D147" s="1019"/>
      <c r="E147" s="1019"/>
      <c r="F147" s="1019"/>
      <c r="G147" s="1019"/>
      <c r="H147" s="1020"/>
      <c r="I147" s="1020"/>
      <c r="J147" s="1021"/>
      <c r="K147" s="1019"/>
      <c r="L147" s="1019"/>
      <c r="M147" s="1019"/>
      <c r="N147" s="1019"/>
      <c r="O147" s="1019"/>
      <c r="P147" s="1019"/>
      <c r="Q147" s="1019"/>
      <c r="R147" s="203"/>
      <c r="S147" s="203"/>
      <c r="T147" s="1022"/>
    </row>
    <row r="148" spans="1:20">
      <c r="A148" s="1019"/>
      <c r="B148" s="1019"/>
      <c r="C148" s="1019"/>
      <c r="D148" s="1019"/>
      <c r="E148" s="1019"/>
      <c r="F148" s="1019"/>
      <c r="G148" s="1019"/>
      <c r="H148" s="1020"/>
      <c r="I148" s="1020"/>
      <c r="J148" s="1021"/>
      <c r="K148" s="1019"/>
      <c r="L148" s="1019"/>
      <c r="M148" s="1019"/>
      <c r="N148" s="1019"/>
      <c r="O148" s="1019"/>
      <c r="P148" s="1019"/>
      <c r="Q148" s="1019"/>
      <c r="R148" s="203"/>
      <c r="S148" s="203"/>
      <c r="T148" s="1022"/>
    </row>
    <row r="149" spans="1:20" ht="13.9" customHeight="1">
      <c r="A149" s="1019"/>
      <c r="B149" s="1019"/>
      <c r="C149" s="1019"/>
      <c r="D149" s="1019"/>
      <c r="E149" s="1019"/>
      <c r="F149" s="1019"/>
      <c r="G149" s="1019"/>
      <c r="H149" s="1020"/>
      <c r="I149" s="1020"/>
      <c r="J149" s="1021"/>
      <c r="K149" s="1023"/>
      <c r="L149" s="1019"/>
      <c r="M149" s="1019"/>
      <c r="N149" s="1019"/>
      <c r="O149" s="1019"/>
      <c r="P149" s="1019"/>
      <c r="Q149" s="1024"/>
      <c r="R149" s="203"/>
      <c r="S149" s="203"/>
      <c r="T149" s="1022"/>
    </row>
    <row r="150" spans="1:20" ht="13.15" customHeight="1">
      <c r="A150" s="1019"/>
      <c r="B150" s="1019"/>
      <c r="C150" s="1019"/>
      <c r="D150" s="1019"/>
      <c r="E150" s="1019"/>
      <c r="F150" s="1019"/>
      <c r="G150" s="1019"/>
      <c r="H150" s="1020"/>
      <c r="I150" s="1020"/>
      <c r="J150" s="1021"/>
      <c r="K150" s="1019"/>
      <c r="L150" s="1019"/>
      <c r="M150" s="1019"/>
      <c r="N150" s="1019"/>
      <c r="O150" s="1019"/>
      <c r="P150" s="1019"/>
      <c r="Q150" s="1019"/>
      <c r="R150" s="203"/>
      <c r="S150" s="203"/>
      <c r="T150" s="1022"/>
    </row>
    <row r="151" spans="1:20" ht="13.15" customHeight="1" thickBot="1">
      <c r="A151" s="1019"/>
      <c r="B151" s="1019"/>
      <c r="C151" s="1019"/>
      <c r="D151" s="1019"/>
      <c r="E151" s="1019"/>
      <c r="F151" s="1019"/>
      <c r="G151" s="1763" t="s">
        <v>16</v>
      </c>
      <c r="H151" s="1763"/>
      <c r="I151" s="1763"/>
      <c r="J151" s="1763"/>
      <c r="K151" s="1763"/>
      <c r="L151" s="1763"/>
      <c r="M151" s="1019"/>
      <c r="N151" s="1019"/>
      <c r="O151" s="1019"/>
      <c r="P151" s="1019"/>
      <c r="Q151" s="1019"/>
      <c r="R151" s="203"/>
      <c r="S151" s="203"/>
      <c r="T151" s="1022"/>
    </row>
    <row r="152" spans="1:20" ht="13.15" customHeight="1" thickBot="1">
      <c r="A152" s="1019"/>
      <c r="B152" s="1019"/>
      <c r="C152" s="1019"/>
      <c r="D152" s="1019"/>
      <c r="E152" s="1019"/>
      <c r="F152" s="1764" t="s">
        <v>18</v>
      </c>
      <c r="G152" s="1765"/>
      <c r="H152" s="1765"/>
      <c r="I152" s="1765"/>
      <c r="J152" s="1766"/>
      <c r="K152" s="1767">
        <f>K153+K154+K155+K156+K157+K158</f>
        <v>12618.869999999997</v>
      </c>
      <c r="L152" s="1768"/>
      <c r="M152" s="1768"/>
      <c r="N152" s="1769"/>
      <c r="O152" s="1019"/>
      <c r="P152" s="1019"/>
      <c r="Q152" s="1019"/>
      <c r="R152" s="203"/>
      <c r="S152" s="203"/>
      <c r="T152" s="1022"/>
    </row>
    <row r="153" spans="1:20" ht="13.15" customHeight="1">
      <c r="A153" s="1019"/>
      <c r="B153" s="1019"/>
      <c r="C153" s="1019"/>
      <c r="D153" s="1019"/>
      <c r="E153" s="1019"/>
      <c r="F153" s="1584" t="s">
        <v>57</v>
      </c>
      <c r="G153" s="1585"/>
      <c r="H153" s="1585"/>
      <c r="I153" s="1585"/>
      <c r="J153" s="1586"/>
      <c r="K153" s="1770">
        <f>K11+K19+K28+K31+K48+K74+K78+K80+K112+K118+K120+K123+K125+K127</f>
        <v>7323.9999999999991</v>
      </c>
      <c r="L153" s="1771"/>
      <c r="M153" s="1771"/>
      <c r="N153" s="1772"/>
      <c r="O153" s="1019"/>
      <c r="P153" s="1019"/>
      <c r="Q153" s="1019"/>
      <c r="R153" s="203"/>
      <c r="S153" s="203"/>
      <c r="T153" s="1022"/>
    </row>
    <row r="154" spans="1:20" ht="22.9" customHeight="1">
      <c r="A154" s="1019"/>
      <c r="B154" s="1019"/>
      <c r="C154" s="1019"/>
      <c r="D154" s="1019"/>
      <c r="E154" s="1019"/>
      <c r="F154" s="1490" t="s">
        <v>58</v>
      </c>
      <c r="G154" s="1593"/>
      <c r="H154" s="1593"/>
      <c r="I154" s="1593"/>
      <c r="J154" s="1594"/>
      <c r="K154" s="1595"/>
      <c r="L154" s="1596"/>
      <c r="M154" s="1596"/>
      <c r="N154" s="1597"/>
      <c r="O154" s="1019"/>
      <c r="P154" s="1019"/>
      <c r="Q154" s="1019"/>
      <c r="R154" s="203"/>
      <c r="S154" s="203"/>
      <c r="T154" s="1022"/>
    </row>
    <row r="155" spans="1:20" ht="23.45" customHeight="1">
      <c r="A155" s="1019"/>
      <c r="B155" s="1019"/>
      <c r="C155" s="1019"/>
      <c r="D155" s="1019"/>
      <c r="E155" s="1019"/>
      <c r="F155" s="1502" t="s">
        <v>190</v>
      </c>
      <c r="G155" s="1503"/>
      <c r="H155" s="1503"/>
      <c r="I155" s="1503"/>
      <c r="J155" s="1598"/>
      <c r="K155" s="1595"/>
      <c r="L155" s="1596"/>
      <c r="M155" s="1596"/>
      <c r="N155" s="1597"/>
      <c r="O155" s="1019"/>
      <c r="P155" s="1019"/>
      <c r="Q155" s="1019"/>
      <c r="R155" s="203"/>
      <c r="S155" s="203"/>
      <c r="T155" s="1022"/>
    </row>
    <row r="156" spans="1:20" s="526" customFormat="1" ht="23.45" customHeight="1">
      <c r="A156" s="1019"/>
      <c r="B156" s="1019"/>
      <c r="C156" s="1019"/>
      <c r="D156" s="1019"/>
      <c r="E156" s="1019"/>
      <c r="F156" s="1490" t="s">
        <v>412</v>
      </c>
      <c r="G156" s="1491"/>
      <c r="H156" s="1491"/>
      <c r="I156" s="1491"/>
      <c r="J156" s="1492"/>
      <c r="K156" s="1493">
        <v>1033.7</v>
      </c>
      <c r="L156" s="1494"/>
      <c r="M156" s="1494"/>
      <c r="N156" s="1495"/>
      <c r="O156" s="1019"/>
      <c r="P156" s="1019"/>
      <c r="Q156" s="1019"/>
      <c r="R156" s="203"/>
      <c r="S156" s="203"/>
      <c r="T156" s="1022"/>
    </row>
    <row r="157" spans="1:20" ht="13.9" customHeight="1">
      <c r="A157" s="1019"/>
      <c r="B157" s="1019"/>
      <c r="C157" s="1019"/>
      <c r="D157" s="1019"/>
      <c r="E157" s="1019"/>
      <c r="F157" s="1490" t="s">
        <v>444</v>
      </c>
      <c r="G157" s="1491"/>
      <c r="H157" s="1491"/>
      <c r="I157" s="1491"/>
      <c r="J157" s="1492"/>
      <c r="K157" s="1493">
        <v>2886.2</v>
      </c>
      <c r="L157" s="1494"/>
      <c r="M157" s="1494"/>
      <c r="N157" s="1495"/>
      <c r="O157" s="1019"/>
      <c r="P157" s="1019"/>
      <c r="Q157" s="1019"/>
      <c r="R157" s="203"/>
      <c r="S157" s="203"/>
      <c r="T157" s="1022"/>
    </row>
    <row r="158" spans="1:20" ht="28.15" customHeight="1" thickBot="1">
      <c r="A158" s="1019"/>
      <c r="B158" s="1019"/>
      <c r="C158" s="1019"/>
      <c r="D158" s="1019"/>
      <c r="E158" s="1019"/>
      <c r="F158" s="1496" t="s">
        <v>377</v>
      </c>
      <c r="G158" s="1497"/>
      <c r="H158" s="1497"/>
      <c r="I158" s="1497"/>
      <c r="J158" s="1498"/>
      <c r="K158" s="1499">
        <f>K144</f>
        <v>1374.9699999999998</v>
      </c>
      <c r="L158" s="1500"/>
      <c r="M158" s="1500"/>
      <c r="N158" s="1501"/>
      <c r="O158" s="1019"/>
      <c r="P158" s="1019"/>
      <c r="Q158" s="1019"/>
      <c r="R158" s="203"/>
      <c r="S158" s="203"/>
      <c r="T158" s="1022"/>
    </row>
    <row r="159" spans="1:20" ht="13.15" customHeight="1" thickBot="1">
      <c r="A159" s="1019"/>
      <c r="B159" s="1019"/>
      <c r="C159" s="1019"/>
      <c r="D159" s="1019"/>
      <c r="E159" s="1019"/>
      <c r="F159" s="1578" t="s">
        <v>19</v>
      </c>
      <c r="G159" s="1579"/>
      <c r="H159" s="1579"/>
      <c r="I159" s="1579"/>
      <c r="J159" s="1580"/>
      <c r="K159" s="1581">
        <f>SUM(K160:N163)</f>
        <v>0</v>
      </c>
      <c r="L159" s="1582"/>
      <c r="M159" s="1582"/>
      <c r="N159" s="1583"/>
      <c r="O159" s="1019"/>
      <c r="P159" s="1019"/>
      <c r="Q159" s="1019"/>
      <c r="R159" s="203"/>
      <c r="S159" s="203"/>
      <c r="T159" s="1022"/>
    </row>
    <row r="160" spans="1:20" ht="13.15" customHeight="1">
      <c r="A160" s="1019"/>
      <c r="B160" s="1019"/>
      <c r="C160" s="1019"/>
      <c r="D160" s="1019"/>
      <c r="E160" s="1019"/>
      <c r="F160" s="1584" t="s">
        <v>59</v>
      </c>
      <c r="G160" s="1585"/>
      <c r="H160" s="1585"/>
      <c r="I160" s="1585"/>
      <c r="J160" s="1586"/>
      <c r="K160" s="1587">
        <v>0</v>
      </c>
      <c r="L160" s="1588"/>
      <c r="M160" s="1588"/>
      <c r="N160" s="1589"/>
      <c r="O160" s="1019"/>
      <c r="P160" s="1019"/>
      <c r="Q160" s="1019"/>
      <c r="R160" s="203"/>
      <c r="S160" s="203"/>
      <c r="T160" s="1022"/>
    </row>
    <row r="161" spans="1:20" ht="13.9" customHeight="1">
      <c r="A161" s="1019"/>
      <c r="B161" s="1019"/>
      <c r="C161" s="1019"/>
      <c r="D161" s="1019"/>
      <c r="E161" s="1019"/>
      <c r="F161" s="1590" t="s">
        <v>60</v>
      </c>
      <c r="G161" s="1591"/>
      <c r="H161" s="1591"/>
      <c r="I161" s="1591"/>
      <c r="J161" s="1592"/>
      <c r="K161" s="1505">
        <v>0</v>
      </c>
      <c r="L161" s="1505"/>
      <c r="M161" s="1505"/>
      <c r="N161" s="1506"/>
      <c r="O161" s="1019"/>
      <c r="P161" s="1019"/>
      <c r="Q161" s="1019"/>
      <c r="R161" s="203"/>
      <c r="S161" s="203"/>
      <c r="T161" s="1022"/>
    </row>
    <row r="162" spans="1:20" ht="13.9" customHeight="1">
      <c r="A162" s="1019"/>
      <c r="B162" s="1019"/>
      <c r="C162" s="1019"/>
      <c r="D162" s="1019"/>
      <c r="E162" s="1019"/>
      <c r="F162" s="1575" t="s">
        <v>216</v>
      </c>
      <c r="G162" s="1576"/>
      <c r="H162" s="1576"/>
      <c r="I162" s="1576"/>
      <c r="J162" s="1577"/>
      <c r="K162" s="1505"/>
      <c r="L162" s="1505"/>
      <c r="M162" s="1505"/>
      <c r="N162" s="1506"/>
      <c r="O162" s="1019"/>
      <c r="P162" s="1019"/>
      <c r="Q162" s="1019"/>
      <c r="R162" s="203"/>
      <c r="S162" s="203"/>
      <c r="T162" s="1022"/>
    </row>
    <row r="163" spans="1:20" ht="13.9" customHeight="1" thickBot="1">
      <c r="A163" s="1019"/>
      <c r="B163" s="1019"/>
      <c r="C163" s="1019"/>
      <c r="D163" s="1019"/>
      <c r="E163" s="1019"/>
      <c r="F163" s="1502" t="s">
        <v>61</v>
      </c>
      <c r="G163" s="1503"/>
      <c r="H163" s="1503"/>
      <c r="I163" s="1503"/>
      <c r="J163" s="1504"/>
      <c r="K163" s="1505"/>
      <c r="L163" s="1505"/>
      <c r="M163" s="1505"/>
      <c r="N163" s="1506"/>
      <c r="O163" s="1019"/>
      <c r="P163" s="1019"/>
      <c r="Q163" s="1019"/>
      <c r="R163" s="203"/>
      <c r="S163" s="203"/>
      <c r="T163" s="1022"/>
    </row>
    <row r="164" spans="1:20" ht="13.15" customHeight="1" thickBot="1">
      <c r="A164" s="1019"/>
      <c r="B164" s="1019"/>
      <c r="C164" s="1019"/>
      <c r="D164" s="1019"/>
      <c r="E164" s="1019"/>
      <c r="F164" s="1485" t="s">
        <v>20</v>
      </c>
      <c r="G164" s="1486"/>
      <c r="H164" s="1486"/>
      <c r="I164" s="1486"/>
      <c r="J164" s="1487"/>
      <c r="K164" s="1488">
        <f>K159+K152</f>
        <v>12618.869999999997</v>
      </c>
      <c r="L164" s="1488"/>
      <c r="M164" s="1488"/>
      <c r="N164" s="1489"/>
      <c r="O164" s="1019"/>
      <c r="P164" s="1019"/>
      <c r="Q164" s="1019"/>
      <c r="R164" s="203"/>
      <c r="S164" s="203"/>
      <c r="T164" s="1022"/>
    </row>
    <row r="165" spans="1:20">
      <c r="A165" s="511"/>
      <c r="B165" s="511"/>
      <c r="C165" s="511"/>
      <c r="D165" s="511"/>
      <c r="E165" s="511"/>
      <c r="F165" s="511"/>
      <c r="G165" s="511"/>
      <c r="H165" s="511"/>
      <c r="I165" s="511"/>
      <c r="J165" s="511"/>
      <c r="K165" s="511"/>
      <c r="L165" s="511"/>
      <c r="M165" s="511"/>
      <c r="N165" s="511"/>
      <c r="O165" s="511"/>
      <c r="P165" s="511"/>
      <c r="Q165" s="511"/>
      <c r="R165" s="511"/>
      <c r="S165" s="511"/>
      <c r="T165" s="511"/>
    </row>
  </sheetData>
  <mergeCells count="254">
    <mergeCell ref="Q125:Q126"/>
    <mergeCell ref="R125:R126"/>
    <mergeCell ref="T54:T55"/>
    <mergeCell ref="S54:S55"/>
    <mergeCell ref="R54:R55"/>
    <mergeCell ref="Q54:Q55"/>
    <mergeCell ref="J54:J55"/>
    <mergeCell ref="G54:G55"/>
    <mergeCell ref="F54:F55"/>
    <mergeCell ref="I120:I122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T112:T114"/>
    <mergeCell ref="F115:J115"/>
    <mergeCell ref="C116:T116"/>
    <mergeCell ref="A118:A119"/>
    <mergeCell ref="B118:B119"/>
    <mergeCell ref="F118:F119"/>
    <mergeCell ref="G118:G119"/>
    <mergeCell ref="H118:H119"/>
    <mergeCell ref="I118:I119"/>
    <mergeCell ref="R112:R114"/>
    <mergeCell ref="S112:S114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O1:T1"/>
    <mergeCell ref="A2:T2"/>
    <mergeCell ref="A3:T3"/>
    <mergeCell ref="A4:A6"/>
    <mergeCell ref="B4:B6"/>
    <mergeCell ref="C4:C6"/>
    <mergeCell ref="D4:D6"/>
    <mergeCell ref="E4:E6"/>
    <mergeCell ref="F4:F6"/>
    <mergeCell ref="G4:G6"/>
    <mergeCell ref="Q4:T4"/>
    <mergeCell ref="K5:K6"/>
    <mergeCell ref="L5:M5"/>
    <mergeCell ref="N5:N6"/>
    <mergeCell ref="Q5:Q6"/>
    <mergeCell ref="R5:T5"/>
    <mergeCell ref="H4:H6"/>
    <mergeCell ref="I4:I6"/>
    <mergeCell ref="J4:J6"/>
    <mergeCell ref="K4:N4"/>
    <mergeCell ref="O4:O6"/>
    <mergeCell ref="P4:P6"/>
    <mergeCell ref="B7:T7"/>
    <mergeCell ref="C9:T9"/>
    <mergeCell ref="A11:A18"/>
    <mergeCell ref="B11:B18"/>
    <mergeCell ref="C11:C18"/>
    <mergeCell ref="F11:F18"/>
    <mergeCell ref="G11:G12"/>
    <mergeCell ref="H11:H18"/>
    <mergeCell ref="I11:I18"/>
    <mergeCell ref="Q11:Q12"/>
    <mergeCell ref="R19:R20"/>
    <mergeCell ref="S19:S20"/>
    <mergeCell ref="T19:T20"/>
    <mergeCell ref="F24:J24"/>
    <mergeCell ref="C25:T25"/>
    <mergeCell ref="A26:A27"/>
    <mergeCell ref="R11:R12"/>
    <mergeCell ref="S11:S12"/>
    <mergeCell ref="T11:T12"/>
    <mergeCell ref="G13:G14"/>
    <mergeCell ref="G15:G17"/>
    <mergeCell ref="F19:F23"/>
    <mergeCell ref="G19:G20"/>
    <mergeCell ref="H19:H23"/>
    <mergeCell ref="I19:I23"/>
    <mergeCell ref="Q19:Q20"/>
    <mergeCell ref="A31:A47"/>
    <mergeCell ref="B31:B47"/>
    <mergeCell ref="F31:F47"/>
    <mergeCell ref="G31:G32"/>
    <mergeCell ref="H31:H47"/>
    <mergeCell ref="I31:I47"/>
    <mergeCell ref="A28:A30"/>
    <mergeCell ref="B28:B30"/>
    <mergeCell ref="F28:F30"/>
    <mergeCell ref="G28:G30"/>
    <mergeCell ref="H28:H30"/>
    <mergeCell ref="I28:I30"/>
    <mergeCell ref="Q31:Q32"/>
    <mergeCell ref="R31:R32"/>
    <mergeCell ref="S31:S32"/>
    <mergeCell ref="T31:T32"/>
    <mergeCell ref="G33:G37"/>
    <mergeCell ref="G38:G40"/>
    <mergeCell ref="Q28:Q30"/>
    <mergeCell ref="R28:R30"/>
    <mergeCell ref="S28:S30"/>
    <mergeCell ref="T28:T30"/>
    <mergeCell ref="Q48:Q53"/>
    <mergeCell ref="R48:T53"/>
    <mergeCell ref="B48:B53"/>
    <mergeCell ref="C48:C53"/>
    <mergeCell ref="F48:F53"/>
    <mergeCell ref="G48:G53"/>
    <mergeCell ref="H48:H53"/>
    <mergeCell ref="I48:I53"/>
    <mergeCell ref="B56:B57"/>
    <mergeCell ref="C56:C57"/>
    <mergeCell ref="F56:F57"/>
    <mergeCell ref="G56:G57"/>
    <mergeCell ref="J56:J57"/>
    <mergeCell ref="Q56:Q57"/>
    <mergeCell ref="R56:R57"/>
    <mergeCell ref="S56:S57"/>
    <mergeCell ref="T56:T57"/>
    <mergeCell ref="C54:C55"/>
    <mergeCell ref="B54:B55"/>
    <mergeCell ref="J58:J59"/>
    <mergeCell ref="Q58:Q59"/>
    <mergeCell ref="R58:R59"/>
    <mergeCell ref="S58:S59"/>
    <mergeCell ref="D70:I70"/>
    <mergeCell ref="T58:T59"/>
    <mergeCell ref="B60:B61"/>
    <mergeCell ref="C60:C61"/>
    <mergeCell ref="F60:F61"/>
    <mergeCell ref="G60:G61"/>
    <mergeCell ref="J60:J61"/>
    <mergeCell ref="B58:B59"/>
    <mergeCell ref="C58:C59"/>
    <mergeCell ref="D58:D59"/>
    <mergeCell ref="E58:E59"/>
    <mergeCell ref="F58:F59"/>
    <mergeCell ref="G58:G59"/>
    <mergeCell ref="Q60:Q61"/>
    <mergeCell ref="R60:R61"/>
    <mergeCell ref="S60:S61"/>
    <mergeCell ref="T60:T61"/>
    <mergeCell ref="C125:C126"/>
    <mergeCell ref="F71:J71"/>
    <mergeCell ref="R62:R63"/>
    <mergeCell ref="S62:S63"/>
    <mergeCell ref="T62:T63"/>
    <mergeCell ref="J64:J65"/>
    <mergeCell ref="B62:B63"/>
    <mergeCell ref="C62:C63"/>
    <mergeCell ref="F62:F63"/>
    <mergeCell ref="G62:G63"/>
    <mergeCell ref="J62:J63"/>
    <mergeCell ref="Q62:Q63"/>
    <mergeCell ref="R80:R81"/>
    <mergeCell ref="S80:S81"/>
    <mergeCell ref="T80:T81"/>
    <mergeCell ref="G82:G89"/>
    <mergeCell ref="G93:G98"/>
    <mergeCell ref="G99:G100"/>
    <mergeCell ref="G101:G105"/>
    <mergeCell ref="G108:G109"/>
    <mergeCell ref="Q78:Q79"/>
    <mergeCell ref="Q75:T75"/>
    <mergeCell ref="Q76:Q77"/>
    <mergeCell ref="B80:B111"/>
    <mergeCell ref="I78:I79"/>
    <mergeCell ref="S125:S126"/>
    <mergeCell ref="T125:T126"/>
    <mergeCell ref="Q123:Q124"/>
    <mergeCell ref="R123:R124"/>
    <mergeCell ref="S123:S124"/>
    <mergeCell ref="T123:T124"/>
    <mergeCell ref="F162:J162"/>
    <mergeCell ref="K162:N162"/>
    <mergeCell ref="F159:J159"/>
    <mergeCell ref="K159:N159"/>
    <mergeCell ref="F160:J160"/>
    <mergeCell ref="K160:N160"/>
    <mergeCell ref="F161:J161"/>
    <mergeCell ref="K161:N161"/>
    <mergeCell ref="F154:J154"/>
    <mergeCell ref="K154:N154"/>
    <mergeCell ref="F155:J155"/>
    <mergeCell ref="K155:N155"/>
    <mergeCell ref="F156:J156"/>
    <mergeCell ref="K156:N156"/>
    <mergeCell ref="G144:J144"/>
    <mergeCell ref="B145:J145"/>
    <mergeCell ref="B125:B126"/>
    <mergeCell ref="A80:A111"/>
    <mergeCell ref="A127:A141"/>
    <mergeCell ref="B127:B141"/>
    <mergeCell ref="F127:F141"/>
    <mergeCell ref="H127:H141"/>
    <mergeCell ref="I127:I141"/>
    <mergeCell ref="F142:J142"/>
    <mergeCell ref="F143:J143"/>
    <mergeCell ref="B76:B77"/>
    <mergeCell ref="C76:C77"/>
    <mergeCell ref="D76:D77"/>
    <mergeCell ref="E76:E77"/>
    <mergeCell ref="F76:F77"/>
    <mergeCell ref="G76:G77"/>
    <mergeCell ref="H76:H77"/>
    <mergeCell ref="I76:I77"/>
    <mergeCell ref="G80:G81"/>
    <mergeCell ref="B78:B79"/>
    <mergeCell ref="C78:C79"/>
    <mergeCell ref="D78:D79"/>
    <mergeCell ref="E78:E79"/>
    <mergeCell ref="F78:F79"/>
    <mergeCell ref="G78:G79"/>
    <mergeCell ref="H78:H79"/>
    <mergeCell ref="A112:A114"/>
    <mergeCell ref="B112:B114"/>
    <mergeCell ref="C112:C114"/>
    <mergeCell ref="D112:D114"/>
    <mergeCell ref="E112:E114"/>
    <mergeCell ref="F112:F114"/>
    <mergeCell ref="G112:G114"/>
    <mergeCell ref="H112:H114"/>
    <mergeCell ref="I112:I114"/>
    <mergeCell ref="F164:J164"/>
    <mergeCell ref="K164:N164"/>
    <mergeCell ref="F157:J157"/>
    <mergeCell ref="K157:N157"/>
    <mergeCell ref="F158:J158"/>
    <mergeCell ref="K158:N158"/>
    <mergeCell ref="F163:J163"/>
    <mergeCell ref="K163:N163"/>
    <mergeCell ref="Q80:Q81"/>
    <mergeCell ref="Q112:Q114"/>
    <mergeCell ref="F80:F111"/>
    <mergeCell ref="H80:H111"/>
    <mergeCell ref="I80:I111"/>
    <mergeCell ref="A146:J146"/>
    <mergeCell ref="G151:L151"/>
    <mergeCell ref="F152:J152"/>
    <mergeCell ref="K152:N152"/>
    <mergeCell ref="F153:J153"/>
    <mergeCell ref="K153:N153"/>
    <mergeCell ref="A120:A122"/>
    <mergeCell ref="B120:B122"/>
    <mergeCell ref="F120:F122"/>
    <mergeCell ref="G120:G122"/>
    <mergeCell ref="H120:H122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workbookViewId="0">
      <selection activeCell="Q47" sqref="Q47"/>
    </sheetView>
  </sheetViews>
  <sheetFormatPr defaultRowHeight="12.75"/>
  <cols>
    <col min="1" max="1" width="2.7109375" customWidth="1"/>
    <col min="2" max="6" width="2.5703125" customWidth="1"/>
    <col min="7" max="7" width="21.85546875" customWidth="1"/>
    <col min="8" max="8" width="7.85546875" customWidth="1"/>
    <col min="9" max="9" width="4.42578125" customWidth="1"/>
    <col min="10" max="10" width="5.7109375" customWidth="1"/>
    <col min="11" max="11" width="6.5703125" customWidth="1"/>
    <col min="12" max="12" width="6.7109375" customWidth="1"/>
    <col min="13" max="13" width="6.28515625" customWidth="1"/>
    <col min="14" max="14" width="6.140625" customWidth="1"/>
    <col min="15" max="15" width="7.140625" customWidth="1"/>
    <col min="16" max="16" width="6.42578125" customWidth="1"/>
    <col min="17" max="17" width="25" customWidth="1"/>
    <col min="18" max="18" width="4.7109375" customWidth="1"/>
    <col min="19" max="19" width="4.42578125" customWidth="1"/>
    <col min="20" max="20" width="4.28515625" customWidth="1"/>
  </cols>
  <sheetData>
    <row r="1" spans="1:20" ht="42.6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225" t="s">
        <v>455</v>
      </c>
      <c r="R1" s="1225"/>
      <c r="S1" s="1225"/>
      <c r="T1" s="29"/>
    </row>
    <row r="2" spans="1:20" ht="15.75">
      <c r="A2" s="30"/>
      <c r="B2" s="30"/>
      <c r="C2" s="30"/>
      <c r="D2" s="30"/>
      <c r="E2" s="30"/>
      <c r="F2" s="30"/>
      <c r="G2" s="151" t="s">
        <v>173</v>
      </c>
      <c r="H2" s="151"/>
      <c r="I2" s="151"/>
      <c r="J2" s="274"/>
      <c r="K2" s="275"/>
      <c r="L2" s="275"/>
      <c r="M2" s="275"/>
      <c r="N2" s="275"/>
      <c r="O2" s="275"/>
      <c r="P2" s="275"/>
      <c r="Q2" s="275"/>
      <c r="R2" s="30"/>
      <c r="S2" s="30"/>
      <c r="T2" s="30"/>
    </row>
    <row r="3" spans="1:20" ht="13.5" thickBot="1">
      <c r="A3" s="28"/>
      <c r="B3" s="28"/>
      <c r="C3" s="28"/>
      <c r="D3" s="28"/>
      <c r="E3" s="28"/>
      <c r="F3" s="28"/>
      <c r="G3" s="1872" t="s">
        <v>33</v>
      </c>
      <c r="H3" s="1872"/>
      <c r="I3" s="1872"/>
      <c r="J3" s="1872"/>
      <c r="K3" s="1872"/>
      <c r="L3" s="1872"/>
      <c r="M3" s="1872"/>
      <c r="N3" s="1872"/>
      <c r="O3" s="1872"/>
      <c r="P3" s="1872"/>
      <c r="Q3" s="1872"/>
      <c r="R3" s="1872"/>
      <c r="S3" s="1872"/>
      <c r="T3" s="1872"/>
    </row>
    <row r="4" spans="1:20" ht="37.9" customHeight="1">
      <c r="A4" s="1873" t="s">
        <v>0</v>
      </c>
      <c r="B4" s="1227" t="s">
        <v>1</v>
      </c>
      <c r="C4" s="1227" t="s">
        <v>2</v>
      </c>
      <c r="D4" s="1876"/>
      <c r="E4" s="1876"/>
      <c r="F4" s="1227"/>
      <c r="G4" s="1879" t="s">
        <v>3</v>
      </c>
      <c r="H4" s="1233" t="s">
        <v>4</v>
      </c>
      <c r="I4" s="1236" t="s">
        <v>5</v>
      </c>
      <c r="J4" s="1233" t="s">
        <v>6</v>
      </c>
      <c r="K4" s="1239" t="s">
        <v>213</v>
      </c>
      <c r="L4" s="1240"/>
      <c r="M4" s="1240"/>
      <c r="N4" s="1241"/>
      <c r="O4" s="1242" t="s">
        <v>183</v>
      </c>
      <c r="P4" s="1245" t="s">
        <v>219</v>
      </c>
      <c r="Q4" s="1213" t="s">
        <v>21</v>
      </c>
      <c r="R4" s="1214"/>
      <c r="S4" s="1214"/>
      <c r="T4" s="1215"/>
    </row>
    <row r="5" spans="1:20">
      <c r="A5" s="1874"/>
      <c r="B5" s="1228"/>
      <c r="C5" s="1228"/>
      <c r="D5" s="1877"/>
      <c r="E5" s="1877"/>
      <c r="F5" s="1228"/>
      <c r="G5" s="1880"/>
      <c r="H5" s="1234"/>
      <c r="I5" s="1237"/>
      <c r="J5" s="1234"/>
      <c r="K5" s="1216" t="s">
        <v>7</v>
      </c>
      <c r="L5" s="1218" t="s">
        <v>8</v>
      </c>
      <c r="M5" s="1218"/>
      <c r="N5" s="1219" t="s">
        <v>68</v>
      </c>
      <c r="O5" s="1243"/>
      <c r="P5" s="1246"/>
      <c r="Q5" s="1221" t="s">
        <v>32</v>
      </c>
      <c r="R5" s="1223" t="s">
        <v>9</v>
      </c>
      <c r="S5" s="1223"/>
      <c r="T5" s="1224"/>
    </row>
    <row r="6" spans="1:20" ht="120.6" customHeight="1" thickBot="1">
      <c r="A6" s="1875"/>
      <c r="B6" s="1229"/>
      <c r="C6" s="1229"/>
      <c r="D6" s="1878"/>
      <c r="E6" s="1878"/>
      <c r="F6" s="1229"/>
      <c r="G6" s="1881"/>
      <c r="H6" s="1235"/>
      <c r="I6" s="1238"/>
      <c r="J6" s="1235"/>
      <c r="K6" s="1217"/>
      <c r="L6" s="247" t="s">
        <v>7</v>
      </c>
      <c r="M6" s="247" t="s">
        <v>10</v>
      </c>
      <c r="N6" s="1220"/>
      <c r="O6" s="1244"/>
      <c r="P6" s="1247"/>
      <c r="Q6" s="1222"/>
      <c r="R6" s="31" t="s">
        <v>163</v>
      </c>
      <c r="S6" s="31" t="s">
        <v>182</v>
      </c>
      <c r="T6" s="32" t="s">
        <v>214</v>
      </c>
    </row>
    <row r="7" spans="1:20" ht="28.9" customHeight="1" thickBot="1">
      <c r="A7" s="210" t="s">
        <v>11</v>
      </c>
      <c r="B7" s="1870" t="s">
        <v>417</v>
      </c>
      <c r="C7" s="1871"/>
      <c r="D7" s="1871"/>
      <c r="E7" s="1871"/>
      <c r="F7" s="1871"/>
      <c r="G7" s="1871"/>
      <c r="H7" s="1871"/>
      <c r="I7" s="1871"/>
      <c r="J7" s="1871"/>
      <c r="K7" s="1871"/>
      <c r="L7" s="1871"/>
      <c r="M7" s="1871"/>
      <c r="N7" s="1871"/>
      <c r="O7" s="1871"/>
      <c r="P7" s="1871"/>
      <c r="Q7" s="1871"/>
      <c r="R7" s="159"/>
      <c r="S7" s="159"/>
      <c r="T7" s="160"/>
    </row>
    <row r="8" spans="1:20" ht="37.9" customHeight="1" thickBot="1">
      <c r="A8" s="269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276" t="s">
        <v>220</v>
      </c>
      <c r="R8" s="214" t="s">
        <v>242</v>
      </c>
      <c r="S8" s="214">
        <v>78.7</v>
      </c>
      <c r="T8" s="215">
        <v>78.900000000000006</v>
      </c>
    </row>
    <row r="9" spans="1:20" ht="13.5" thickBot="1">
      <c r="A9" s="209" t="s">
        <v>11</v>
      </c>
      <c r="B9" s="253" t="s">
        <v>11</v>
      </c>
      <c r="C9" s="1864" t="s">
        <v>389</v>
      </c>
      <c r="D9" s="1864"/>
      <c r="E9" s="1864"/>
      <c r="F9" s="1864"/>
      <c r="G9" s="1864"/>
      <c r="H9" s="1864"/>
      <c r="I9" s="1864"/>
      <c r="J9" s="1864"/>
      <c r="K9" s="1864"/>
      <c r="L9" s="1864"/>
      <c r="M9" s="1864"/>
      <c r="N9" s="1864"/>
      <c r="O9" s="1864"/>
      <c r="P9" s="1864"/>
      <c r="Q9" s="1864"/>
      <c r="R9" s="1864"/>
      <c r="S9" s="1864"/>
      <c r="T9" s="1865"/>
    </row>
    <row r="10" spans="1:20" ht="24.75" thickBot="1">
      <c r="A10" s="209"/>
      <c r="B10" s="253"/>
      <c r="C10" s="25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58" t="s">
        <v>221</v>
      </c>
      <c r="R10" s="278" t="s">
        <v>410</v>
      </c>
      <c r="S10" s="279">
        <v>32.4</v>
      </c>
      <c r="T10" s="278">
        <v>32.200000000000003</v>
      </c>
    </row>
    <row r="11" spans="1:20" ht="48.75" thickBot="1">
      <c r="A11" s="209"/>
      <c r="B11" s="253"/>
      <c r="C11" s="25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58" t="s">
        <v>418</v>
      </c>
      <c r="R11" s="278" t="s">
        <v>425</v>
      </c>
      <c r="S11" s="279">
        <v>4320</v>
      </c>
      <c r="T11" s="278">
        <v>4350</v>
      </c>
    </row>
    <row r="12" spans="1:20" ht="49.9" customHeight="1">
      <c r="A12" s="1866" t="s">
        <v>11</v>
      </c>
      <c r="B12" s="1398" t="s">
        <v>11</v>
      </c>
      <c r="C12" s="1401" t="s">
        <v>11</v>
      </c>
      <c r="D12" s="1404"/>
      <c r="E12" s="1405"/>
      <c r="F12" s="1406"/>
      <c r="G12" s="1368" t="s">
        <v>174</v>
      </c>
      <c r="H12" s="1869" t="s">
        <v>440</v>
      </c>
      <c r="I12" s="1270" t="s">
        <v>229</v>
      </c>
      <c r="J12" s="92" t="s">
        <v>64</v>
      </c>
      <c r="K12" s="132">
        <f t="shared" ref="K12:K17" si="0">L12+N12</f>
        <v>815.2</v>
      </c>
      <c r="L12" s="133">
        <v>815.2</v>
      </c>
      <c r="M12" s="280">
        <v>625.1</v>
      </c>
      <c r="N12" s="281">
        <v>0</v>
      </c>
      <c r="O12" s="134">
        <v>831</v>
      </c>
      <c r="P12" s="282">
        <v>870</v>
      </c>
      <c r="Q12" s="249" t="s">
        <v>228</v>
      </c>
      <c r="R12" s="34">
        <v>20</v>
      </c>
      <c r="S12" s="148">
        <v>20</v>
      </c>
      <c r="T12" s="34">
        <v>20</v>
      </c>
    </row>
    <row r="13" spans="1:20" ht="24">
      <c r="A13" s="1867"/>
      <c r="B13" s="1399"/>
      <c r="C13" s="1402"/>
      <c r="D13" s="1407"/>
      <c r="E13" s="1850"/>
      <c r="F13" s="1409"/>
      <c r="G13" s="1289"/>
      <c r="H13" s="1267"/>
      <c r="I13" s="1285"/>
      <c r="J13" s="69" t="s">
        <v>36</v>
      </c>
      <c r="K13" s="138">
        <f t="shared" si="0"/>
        <v>71</v>
      </c>
      <c r="L13" s="142">
        <v>71</v>
      </c>
      <c r="M13" s="283">
        <v>20.6</v>
      </c>
      <c r="N13" s="284"/>
      <c r="O13" s="143">
        <v>65</v>
      </c>
      <c r="P13" s="285">
        <v>65</v>
      </c>
      <c r="Q13" s="147" t="s">
        <v>175</v>
      </c>
      <c r="R13" s="161">
        <v>1500</v>
      </c>
      <c r="S13" s="162">
        <v>2000</v>
      </c>
      <c r="T13" s="161">
        <v>2000</v>
      </c>
    </row>
    <row r="14" spans="1:20" ht="23.45" customHeight="1">
      <c r="A14" s="1867"/>
      <c r="B14" s="1399"/>
      <c r="C14" s="1402"/>
      <c r="D14" s="1407"/>
      <c r="E14" s="1850"/>
      <c r="F14" s="1409"/>
      <c r="G14" s="1289"/>
      <c r="H14" s="1267"/>
      <c r="I14" s="1285"/>
      <c r="J14" s="69" t="s">
        <v>152</v>
      </c>
      <c r="K14" s="138">
        <f t="shared" si="0"/>
        <v>0.8</v>
      </c>
      <c r="L14" s="142">
        <v>0.8</v>
      </c>
      <c r="M14" s="283"/>
      <c r="N14" s="284"/>
      <c r="O14" s="143">
        <v>1</v>
      </c>
      <c r="P14" s="285">
        <v>1</v>
      </c>
      <c r="Q14" s="250" t="s">
        <v>176</v>
      </c>
      <c r="R14" s="163">
        <v>45000</v>
      </c>
      <c r="S14" s="164">
        <v>50000</v>
      </c>
      <c r="T14" s="163">
        <v>50000</v>
      </c>
    </row>
    <row r="15" spans="1:20" ht="24">
      <c r="A15" s="1867"/>
      <c r="B15" s="1399"/>
      <c r="C15" s="1402"/>
      <c r="D15" s="1407"/>
      <c r="E15" s="1850"/>
      <c r="F15" s="1409"/>
      <c r="G15" s="1289"/>
      <c r="H15" s="1267"/>
      <c r="I15" s="1285"/>
      <c r="J15" s="69" t="s">
        <v>63</v>
      </c>
      <c r="K15" s="138">
        <f t="shared" si="0"/>
        <v>86.1</v>
      </c>
      <c r="L15" s="139">
        <v>86.1</v>
      </c>
      <c r="M15" s="129">
        <v>2.1</v>
      </c>
      <c r="N15" s="140">
        <v>0</v>
      </c>
      <c r="O15" s="286">
        <v>90</v>
      </c>
      <c r="P15" s="287">
        <v>92</v>
      </c>
      <c r="Q15" s="251" t="s">
        <v>177</v>
      </c>
      <c r="R15" s="146" t="s">
        <v>41</v>
      </c>
      <c r="S15" s="71" t="s">
        <v>41</v>
      </c>
      <c r="T15" s="146" t="s">
        <v>41</v>
      </c>
    </row>
    <row r="16" spans="1:20" ht="25.15" customHeight="1" thickBot="1">
      <c r="A16" s="1867"/>
      <c r="B16" s="1399"/>
      <c r="C16" s="1402"/>
      <c r="D16" s="1407"/>
      <c r="E16" s="1850"/>
      <c r="F16" s="1409"/>
      <c r="G16" s="1289"/>
      <c r="H16" s="1267"/>
      <c r="I16" s="1285"/>
      <c r="J16" s="69" t="s">
        <v>222</v>
      </c>
      <c r="K16" s="138">
        <f t="shared" si="0"/>
        <v>1.96</v>
      </c>
      <c r="L16" s="139">
        <v>1.96</v>
      </c>
      <c r="M16" s="129"/>
      <c r="N16" s="140">
        <v>0</v>
      </c>
      <c r="O16" s="286"/>
      <c r="P16" s="287"/>
      <c r="Q16" s="165" t="s">
        <v>244</v>
      </c>
      <c r="R16" s="149" t="s">
        <v>41</v>
      </c>
      <c r="S16" s="149" t="s">
        <v>41</v>
      </c>
      <c r="T16" s="149" t="s">
        <v>41</v>
      </c>
    </row>
    <row r="17" spans="1:20" ht="24.75" thickBot="1">
      <c r="A17" s="1867"/>
      <c r="B17" s="1399"/>
      <c r="C17" s="1402"/>
      <c r="D17" s="1407"/>
      <c r="E17" s="1850"/>
      <c r="F17" s="1409"/>
      <c r="G17" s="1289"/>
      <c r="H17" s="1267"/>
      <c r="I17" s="1285"/>
      <c r="J17" s="516" t="s">
        <v>52</v>
      </c>
      <c r="K17" s="517">
        <f t="shared" si="0"/>
        <v>4.7</v>
      </c>
      <c r="L17" s="518">
        <v>4.7</v>
      </c>
      <c r="M17" s="519">
        <v>4.5999999999999996</v>
      </c>
      <c r="N17" s="140"/>
      <c r="O17" s="286"/>
      <c r="P17" s="287"/>
      <c r="Q17" s="145" t="s">
        <v>178</v>
      </c>
      <c r="R17" s="149" t="s">
        <v>41</v>
      </c>
      <c r="S17" s="150" t="s">
        <v>41</v>
      </c>
      <c r="T17" s="149" t="s">
        <v>41</v>
      </c>
    </row>
    <row r="18" spans="1:20" ht="36.75" thickBot="1">
      <c r="A18" s="1867"/>
      <c r="B18" s="1399"/>
      <c r="C18" s="1402"/>
      <c r="D18" s="1407"/>
      <c r="E18" s="1850"/>
      <c r="F18" s="1409"/>
      <c r="G18" s="1289"/>
      <c r="H18" s="1267"/>
      <c r="I18" s="1285"/>
      <c r="J18" s="27"/>
      <c r="K18" s="166"/>
      <c r="L18" s="142"/>
      <c r="M18" s="283"/>
      <c r="N18" s="284"/>
      <c r="O18" s="143"/>
      <c r="P18" s="285"/>
      <c r="Q18" s="258" t="s">
        <v>426</v>
      </c>
      <c r="R18" s="111">
        <v>2000</v>
      </c>
      <c r="S18" s="111">
        <v>2000</v>
      </c>
      <c r="T18" s="110">
        <v>2000</v>
      </c>
    </row>
    <row r="19" spans="1:20" ht="13.5" thickBot="1">
      <c r="A19" s="1868"/>
      <c r="B19" s="1400"/>
      <c r="C19" s="1853"/>
      <c r="D19" s="1410"/>
      <c r="E19" s="1411"/>
      <c r="F19" s="1412"/>
      <c r="G19" s="1369"/>
      <c r="H19" s="1269"/>
      <c r="I19" s="1269"/>
      <c r="J19" s="39" t="s">
        <v>12</v>
      </c>
      <c r="K19" s="520">
        <f>SUM(K12:K18)</f>
        <v>979.7600000000001</v>
      </c>
      <c r="L19" s="520">
        <f>SUM(L12:L18)</f>
        <v>979.7600000000001</v>
      </c>
      <c r="M19" s="520">
        <f t="shared" ref="M19:P19" si="1">SUM(M12:M18)</f>
        <v>652.40000000000009</v>
      </c>
      <c r="N19" s="130">
        <f t="shared" si="1"/>
        <v>0</v>
      </c>
      <c r="O19" s="130">
        <f t="shared" si="1"/>
        <v>987</v>
      </c>
      <c r="P19" s="130">
        <f t="shared" si="1"/>
        <v>1028</v>
      </c>
      <c r="Q19" s="145"/>
      <c r="R19" s="149"/>
      <c r="S19" s="150"/>
      <c r="T19" s="149"/>
    </row>
    <row r="20" spans="1:20" ht="32.450000000000003" customHeight="1" thickBot="1">
      <c r="A20" s="270" t="s">
        <v>11</v>
      </c>
      <c r="B20" s="254" t="s">
        <v>11</v>
      </c>
      <c r="C20" s="1401" t="s">
        <v>53</v>
      </c>
      <c r="D20" s="1854"/>
      <c r="E20" s="1855"/>
      <c r="F20" s="1856"/>
      <c r="G20" s="1375" t="s">
        <v>403</v>
      </c>
      <c r="H20" s="1266" t="s">
        <v>440</v>
      </c>
      <c r="I20" s="1270" t="s">
        <v>229</v>
      </c>
      <c r="J20" s="92" t="s">
        <v>64</v>
      </c>
      <c r="K20" s="132">
        <f>L20+N20</f>
        <v>0</v>
      </c>
      <c r="L20" s="133">
        <v>0</v>
      </c>
      <c r="M20" s="288"/>
      <c r="N20" s="281">
        <v>0</v>
      </c>
      <c r="O20" s="134">
        <v>0</v>
      </c>
      <c r="P20" s="282">
        <v>0</v>
      </c>
      <c r="Q20" s="216" t="s">
        <v>404</v>
      </c>
      <c r="R20" s="217">
        <v>1</v>
      </c>
      <c r="S20" s="218">
        <v>1</v>
      </c>
      <c r="T20" s="217">
        <v>1</v>
      </c>
    </row>
    <row r="21" spans="1:20" ht="39.6" customHeight="1" thickBot="1">
      <c r="A21" s="271"/>
      <c r="B21" s="248"/>
      <c r="C21" s="1402"/>
      <c r="D21" s="1857"/>
      <c r="E21" s="1858"/>
      <c r="F21" s="1859"/>
      <c r="G21" s="1376"/>
      <c r="H21" s="1267"/>
      <c r="I21" s="1285"/>
      <c r="J21" s="69" t="s">
        <v>36</v>
      </c>
      <c r="K21" s="166">
        <f>L21+N21</f>
        <v>0</v>
      </c>
      <c r="L21" s="142">
        <v>0</v>
      </c>
      <c r="M21" s="289"/>
      <c r="N21" s="284">
        <v>0</v>
      </c>
      <c r="O21" s="143">
        <v>10</v>
      </c>
      <c r="P21" s="285">
        <v>10</v>
      </c>
      <c r="Q21" s="290" t="s">
        <v>428</v>
      </c>
      <c r="R21" s="111">
        <v>4000</v>
      </c>
      <c r="S21" s="111">
        <v>4000</v>
      </c>
      <c r="T21" s="110">
        <v>4000</v>
      </c>
    </row>
    <row r="22" spans="1:20" ht="36.75" thickBot="1">
      <c r="A22" s="271"/>
      <c r="B22" s="248"/>
      <c r="C22" s="1402"/>
      <c r="D22" s="1857"/>
      <c r="E22" s="1858"/>
      <c r="F22" s="1859"/>
      <c r="G22" s="1376"/>
      <c r="H22" s="1267"/>
      <c r="I22" s="1285"/>
      <c r="J22" s="69" t="s">
        <v>152</v>
      </c>
      <c r="K22" s="138">
        <f>L22+N22</f>
        <v>0</v>
      </c>
      <c r="L22" s="139">
        <v>0</v>
      </c>
      <c r="M22" s="291"/>
      <c r="N22" s="140">
        <v>0</v>
      </c>
      <c r="O22" s="286">
        <v>0</v>
      </c>
      <c r="P22" s="287">
        <v>0</v>
      </c>
      <c r="Q22" s="258" t="s">
        <v>430</v>
      </c>
      <c r="R22" s="111">
        <v>4000</v>
      </c>
      <c r="S22" s="111">
        <v>4000</v>
      </c>
      <c r="T22" s="110">
        <v>4000</v>
      </c>
    </row>
    <row r="23" spans="1:20" ht="36.75" thickBot="1">
      <c r="A23" s="271"/>
      <c r="B23" s="248"/>
      <c r="C23" s="1402"/>
      <c r="D23" s="1857"/>
      <c r="E23" s="1858"/>
      <c r="F23" s="1859"/>
      <c r="G23" s="1376"/>
      <c r="H23" s="1267"/>
      <c r="I23" s="1285"/>
      <c r="J23" s="69" t="s">
        <v>63</v>
      </c>
      <c r="K23" s="138">
        <f>L23+N23</f>
        <v>0</v>
      </c>
      <c r="L23" s="139">
        <v>0</v>
      </c>
      <c r="M23" s="291"/>
      <c r="N23" s="140">
        <v>0</v>
      </c>
      <c r="O23" s="286">
        <v>0</v>
      </c>
      <c r="P23" s="287">
        <v>0</v>
      </c>
      <c r="Q23" s="256" t="s">
        <v>429</v>
      </c>
      <c r="R23" s="243">
        <v>4000</v>
      </c>
      <c r="S23" s="243">
        <v>4000</v>
      </c>
      <c r="T23" s="120">
        <v>4000</v>
      </c>
    </row>
    <row r="24" spans="1:20" ht="24" customHeight="1" thickBot="1">
      <c r="A24" s="271"/>
      <c r="B24" s="248"/>
      <c r="C24" s="1402"/>
      <c r="D24" s="1857"/>
      <c r="E24" s="1858"/>
      <c r="F24" s="1859"/>
      <c r="G24" s="1376"/>
      <c r="H24" s="1267"/>
      <c r="I24" s="1285"/>
      <c r="J24" s="69" t="s">
        <v>222</v>
      </c>
      <c r="K24" s="138">
        <f>L24+N24</f>
        <v>28.97</v>
      </c>
      <c r="L24" s="139">
        <v>28.97</v>
      </c>
      <c r="M24" s="129"/>
      <c r="N24" s="140">
        <v>0</v>
      </c>
      <c r="O24" s="286">
        <v>26</v>
      </c>
      <c r="P24" s="287">
        <v>26</v>
      </c>
      <c r="Q24" s="256" t="s">
        <v>405</v>
      </c>
      <c r="R24" s="243" t="s">
        <v>41</v>
      </c>
      <c r="S24" s="243" t="s">
        <v>41</v>
      </c>
      <c r="T24" s="120" t="s">
        <v>41</v>
      </c>
    </row>
    <row r="25" spans="1:20" ht="13.5" thickBot="1">
      <c r="A25" s="271"/>
      <c r="B25" s="248"/>
      <c r="C25" s="1402"/>
      <c r="D25" s="1857"/>
      <c r="E25" s="1858"/>
      <c r="F25" s="1859"/>
      <c r="G25" s="1376"/>
      <c r="H25" s="1267"/>
      <c r="I25" s="1285"/>
      <c r="J25" s="27"/>
      <c r="K25" s="292"/>
      <c r="L25" s="235"/>
      <c r="M25" s="292"/>
      <c r="N25" s="322"/>
      <c r="O25" s="324"/>
      <c r="P25" s="323"/>
      <c r="Q25" s="113" t="s">
        <v>406</v>
      </c>
      <c r="R25" s="243" t="s">
        <v>41</v>
      </c>
      <c r="S25" s="243" t="s">
        <v>41</v>
      </c>
      <c r="T25" s="120" t="s">
        <v>41</v>
      </c>
    </row>
    <row r="26" spans="1:20" ht="13.5" thickBot="1">
      <c r="A26" s="211"/>
      <c r="B26" s="255"/>
      <c r="C26" s="1853"/>
      <c r="D26" s="1860"/>
      <c r="E26" s="1861"/>
      <c r="F26" s="1862"/>
      <c r="G26" s="1377"/>
      <c r="H26" s="1269"/>
      <c r="I26" s="1269"/>
      <c r="J26" s="39" t="s">
        <v>12</v>
      </c>
      <c r="K26" s="130">
        <f t="shared" ref="K26:P26" si="2">SUM(K20:K24)</f>
        <v>28.97</v>
      </c>
      <c r="L26" s="130">
        <f t="shared" si="2"/>
        <v>28.97</v>
      </c>
      <c r="M26" s="130">
        <f t="shared" si="2"/>
        <v>0</v>
      </c>
      <c r="N26" s="293">
        <f t="shared" si="2"/>
        <v>0</v>
      </c>
      <c r="O26" s="135">
        <f t="shared" si="2"/>
        <v>36</v>
      </c>
      <c r="P26" s="294">
        <f t="shared" si="2"/>
        <v>36</v>
      </c>
      <c r="Q26" s="113"/>
      <c r="R26" s="243"/>
      <c r="S26" s="243"/>
      <c r="T26" s="120"/>
    </row>
    <row r="27" spans="1:20" ht="12.6" customHeight="1" thickBot="1">
      <c r="A27" s="271" t="s">
        <v>11</v>
      </c>
      <c r="B27" s="248" t="s">
        <v>11</v>
      </c>
      <c r="C27" s="1402" t="s">
        <v>37</v>
      </c>
      <c r="D27" s="1854"/>
      <c r="E27" s="1855"/>
      <c r="F27" s="1856"/>
      <c r="G27" s="1375" t="s">
        <v>179</v>
      </c>
      <c r="H27" s="1863" t="s">
        <v>40</v>
      </c>
      <c r="I27" s="1271" t="s">
        <v>229</v>
      </c>
      <c r="J27" s="92" t="s">
        <v>64</v>
      </c>
      <c r="K27" s="132">
        <f>L27+N27</f>
        <v>9.1999999999999993</v>
      </c>
      <c r="L27" s="133">
        <v>9.1999999999999993</v>
      </c>
      <c r="M27" s="280">
        <v>8.4</v>
      </c>
      <c r="N27" s="281">
        <v>0</v>
      </c>
      <c r="O27" s="134">
        <v>9.5</v>
      </c>
      <c r="P27" s="282">
        <v>10</v>
      </c>
      <c r="Q27" s="1348" t="s">
        <v>180</v>
      </c>
      <c r="R27" s="245">
        <v>270</v>
      </c>
      <c r="S27" s="245">
        <v>280</v>
      </c>
      <c r="T27" s="246">
        <v>300</v>
      </c>
    </row>
    <row r="28" spans="1:20" ht="12" customHeight="1" thickBot="1">
      <c r="A28" s="271"/>
      <c r="B28" s="248"/>
      <c r="C28" s="1402"/>
      <c r="D28" s="1857"/>
      <c r="E28" s="1858"/>
      <c r="F28" s="1859"/>
      <c r="G28" s="1376"/>
      <c r="H28" s="1267"/>
      <c r="I28" s="1285"/>
      <c r="J28" s="69" t="s">
        <v>36</v>
      </c>
      <c r="K28" s="166">
        <f>L28+N28</f>
        <v>0</v>
      </c>
      <c r="L28" s="142">
        <v>0</v>
      </c>
      <c r="M28" s="289"/>
      <c r="N28" s="284">
        <v>0</v>
      </c>
      <c r="O28" s="143">
        <v>0</v>
      </c>
      <c r="P28" s="285">
        <v>0</v>
      </c>
      <c r="Q28" s="1454"/>
      <c r="R28" s="111"/>
      <c r="S28" s="111"/>
      <c r="T28" s="110"/>
    </row>
    <row r="29" spans="1:20" ht="10.9" customHeight="1" thickBot="1">
      <c r="A29" s="271"/>
      <c r="B29" s="248"/>
      <c r="C29" s="1402"/>
      <c r="D29" s="1857"/>
      <c r="E29" s="1858"/>
      <c r="F29" s="1859"/>
      <c r="G29" s="1376"/>
      <c r="H29" s="1267"/>
      <c r="I29" s="1285"/>
      <c r="J29" s="69" t="s">
        <v>152</v>
      </c>
      <c r="K29" s="138">
        <f>L29+N29</f>
        <v>0</v>
      </c>
      <c r="L29" s="139">
        <v>0</v>
      </c>
      <c r="M29" s="291"/>
      <c r="N29" s="140">
        <v>0</v>
      </c>
      <c r="O29" s="286">
        <v>0</v>
      </c>
      <c r="P29" s="287">
        <v>0</v>
      </c>
      <c r="Q29" s="117"/>
      <c r="R29" s="111"/>
      <c r="S29" s="111"/>
      <c r="T29" s="110"/>
    </row>
    <row r="30" spans="1:20" ht="13.5" thickBot="1">
      <c r="A30" s="271"/>
      <c r="B30" s="248"/>
      <c r="C30" s="1402"/>
      <c r="D30" s="1857"/>
      <c r="E30" s="1858"/>
      <c r="F30" s="1859"/>
      <c r="G30" s="1376"/>
      <c r="H30" s="1267"/>
      <c r="I30" s="1285"/>
      <c r="J30" s="69" t="s">
        <v>63</v>
      </c>
      <c r="K30" s="138">
        <f>L30+N30</f>
        <v>0</v>
      </c>
      <c r="L30" s="139">
        <v>0</v>
      </c>
      <c r="M30" s="291"/>
      <c r="N30" s="140">
        <v>0</v>
      </c>
      <c r="O30" s="286">
        <v>0</v>
      </c>
      <c r="P30" s="287">
        <v>0</v>
      </c>
      <c r="Q30" s="117"/>
      <c r="R30" s="111"/>
      <c r="S30" s="111"/>
      <c r="T30" s="110"/>
    </row>
    <row r="31" spans="1:20" ht="9.6" customHeight="1" thickBot="1">
      <c r="A31" s="271"/>
      <c r="B31" s="248"/>
      <c r="C31" s="1402"/>
      <c r="D31" s="1857"/>
      <c r="E31" s="1858"/>
      <c r="F31" s="1859"/>
      <c r="G31" s="1376"/>
      <c r="H31" s="1267"/>
      <c r="I31" s="1285"/>
      <c r="J31" s="27" t="s">
        <v>222</v>
      </c>
      <c r="K31" s="166">
        <f>L31+N31</f>
        <v>0</v>
      </c>
      <c r="L31" s="142">
        <v>0</v>
      </c>
      <c r="M31" s="283">
        <v>0</v>
      </c>
      <c r="N31" s="284">
        <v>0</v>
      </c>
      <c r="O31" s="143">
        <v>0</v>
      </c>
      <c r="P31" s="285">
        <v>0</v>
      </c>
      <c r="Q31" s="113"/>
      <c r="R31" s="243"/>
      <c r="S31" s="243"/>
      <c r="T31" s="120"/>
    </row>
    <row r="32" spans="1:20" ht="13.5" thickBot="1">
      <c r="A32" s="271"/>
      <c r="B32" s="248"/>
      <c r="C32" s="1853"/>
      <c r="D32" s="1860"/>
      <c r="E32" s="1861"/>
      <c r="F32" s="1862"/>
      <c r="G32" s="1377"/>
      <c r="H32" s="1269"/>
      <c r="I32" s="1269"/>
      <c r="J32" s="39" t="s">
        <v>12</v>
      </c>
      <c r="K32" s="130">
        <f t="shared" ref="K32:P32" si="3">SUM(K27:K30)</f>
        <v>9.1999999999999993</v>
      </c>
      <c r="L32" s="130">
        <f t="shared" si="3"/>
        <v>9.1999999999999993</v>
      </c>
      <c r="M32" s="130">
        <f t="shared" si="3"/>
        <v>8.4</v>
      </c>
      <c r="N32" s="293">
        <f t="shared" si="3"/>
        <v>0</v>
      </c>
      <c r="O32" s="135">
        <f t="shared" si="3"/>
        <v>9.5</v>
      </c>
      <c r="P32" s="294">
        <f t="shared" si="3"/>
        <v>10</v>
      </c>
      <c r="Q32" s="113"/>
      <c r="R32" s="114"/>
      <c r="S32" s="114"/>
      <c r="T32" s="115"/>
    </row>
    <row r="33" spans="1:20" ht="24.75" thickBot="1">
      <c r="A33" s="1844" t="s">
        <v>11</v>
      </c>
      <c r="B33" s="1847" t="s">
        <v>11</v>
      </c>
      <c r="C33" s="1401" t="s">
        <v>54</v>
      </c>
      <c r="D33" s="1404"/>
      <c r="E33" s="1405"/>
      <c r="F33" s="1406"/>
      <c r="G33" s="1368" t="s">
        <v>407</v>
      </c>
      <c r="H33" s="1851" t="s">
        <v>40</v>
      </c>
      <c r="I33" s="1829" t="s">
        <v>229</v>
      </c>
      <c r="J33" s="296" t="s">
        <v>52</v>
      </c>
      <c r="K33" s="1057">
        <f>L33+N33</f>
        <v>283.8</v>
      </c>
      <c r="L33" s="1058">
        <v>275.5</v>
      </c>
      <c r="M33" s="280">
        <v>17.3</v>
      </c>
      <c r="N33" s="281">
        <v>8.3000000000000007</v>
      </c>
      <c r="O33" s="134">
        <v>130</v>
      </c>
      <c r="P33" s="282">
        <v>140</v>
      </c>
      <c r="Q33" s="258" t="s">
        <v>409</v>
      </c>
      <c r="R33" s="111">
        <v>1</v>
      </c>
      <c r="S33" s="111">
        <v>1</v>
      </c>
      <c r="T33" s="110">
        <v>1</v>
      </c>
    </row>
    <row r="34" spans="1:20" ht="24.75" thickBot="1">
      <c r="A34" s="1845"/>
      <c r="B34" s="1399"/>
      <c r="C34" s="1402"/>
      <c r="D34" s="1407"/>
      <c r="E34" s="1850"/>
      <c r="F34" s="1409"/>
      <c r="G34" s="1289"/>
      <c r="H34" s="1267"/>
      <c r="I34" s="1285"/>
      <c r="J34" s="69" t="s">
        <v>36</v>
      </c>
      <c r="K34" s="166">
        <f>L34+N34</f>
        <v>150</v>
      </c>
      <c r="L34" s="142">
        <v>150</v>
      </c>
      <c r="M34" s="289"/>
      <c r="N34" s="284">
        <v>0</v>
      </c>
      <c r="O34" s="143">
        <v>157</v>
      </c>
      <c r="P34" s="285">
        <v>160</v>
      </c>
      <c r="Q34" s="119" t="s">
        <v>408</v>
      </c>
      <c r="R34" s="111">
        <v>25</v>
      </c>
      <c r="S34" s="111">
        <v>25</v>
      </c>
      <c r="T34" s="110">
        <v>25</v>
      </c>
    </row>
    <row r="35" spans="1:20" ht="24.75" thickBot="1">
      <c r="A35" s="1845"/>
      <c r="B35" s="1399"/>
      <c r="C35" s="1402"/>
      <c r="D35" s="1407"/>
      <c r="E35" s="1850"/>
      <c r="F35" s="1409"/>
      <c r="G35" s="1289"/>
      <c r="H35" s="1267"/>
      <c r="I35" s="1285"/>
      <c r="J35" s="69" t="s">
        <v>152</v>
      </c>
      <c r="K35" s="138">
        <f>L35+N35</f>
        <v>0</v>
      </c>
      <c r="L35" s="139">
        <v>0</v>
      </c>
      <c r="M35" s="291"/>
      <c r="N35" s="140">
        <v>0</v>
      </c>
      <c r="O35" s="286">
        <v>0</v>
      </c>
      <c r="P35" s="287">
        <v>0</v>
      </c>
      <c r="Q35" s="295" t="s">
        <v>427</v>
      </c>
      <c r="R35" s="111">
        <v>100</v>
      </c>
      <c r="S35" s="111">
        <v>100</v>
      </c>
      <c r="T35" s="110">
        <v>100</v>
      </c>
    </row>
    <row r="36" spans="1:20" ht="13.5" thickBot="1">
      <c r="A36" s="1845"/>
      <c r="B36" s="1399"/>
      <c r="C36" s="1402"/>
      <c r="D36" s="1407"/>
      <c r="E36" s="1850"/>
      <c r="F36" s="1409"/>
      <c r="G36" s="1289"/>
      <c r="H36" s="1267"/>
      <c r="I36" s="1285"/>
      <c r="J36" s="27" t="s">
        <v>222</v>
      </c>
      <c r="K36" s="138">
        <f>L36+N36</f>
        <v>17.600000000000001</v>
      </c>
      <c r="L36" s="142">
        <v>17.600000000000001</v>
      </c>
      <c r="M36" s="289"/>
      <c r="N36" s="284">
        <v>0</v>
      </c>
      <c r="O36" s="143">
        <v>0</v>
      </c>
      <c r="P36" s="285">
        <v>0</v>
      </c>
      <c r="Q36" s="117"/>
      <c r="R36" s="111"/>
      <c r="S36" s="111"/>
      <c r="T36" s="110"/>
    </row>
    <row r="37" spans="1:20" ht="13.5" thickBot="1">
      <c r="A37" s="1846"/>
      <c r="B37" s="1848"/>
      <c r="C37" s="1849"/>
      <c r="D37" s="1410"/>
      <c r="E37" s="1411"/>
      <c r="F37" s="1412"/>
      <c r="G37" s="1369"/>
      <c r="H37" s="1852"/>
      <c r="I37" s="1830"/>
      <c r="J37" s="39" t="s">
        <v>12</v>
      </c>
      <c r="K37" s="130">
        <f t="shared" ref="K37:P37" si="4">SUM(K33:K36)</f>
        <v>451.40000000000003</v>
      </c>
      <c r="L37" s="130">
        <f t="shared" si="4"/>
        <v>443.1</v>
      </c>
      <c r="M37" s="130">
        <f t="shared" si="4"/>
        <v>17.3</v>
      </c>
      <c r="N37" s="293">
        <f t="shared" si="4"/>
        <v>8.3000000000000007</v>
      </c>
      <c r="O37" s="135">
        <f t="shared" si="4"/>
        <v>287</v>
      </c>
      <c r="P37" s="294">
        <f t="shared" si="4"/>
        <v>300</v>
      </c>
      <c r="Q37" s="113"/>
      <c r="R37" s="114"/>
      <c r="S37" s="114"/>
      <c r="T37" s="115"/>
    </row>
    <row r="38" spans="1:20" ht="13.5" thickBot="1">
      <c r="A38" s="37"/>
      <c r="B38" s="35"/>
      <c r="C38" s="118"/>
      <c r="D38" s="118"/>
      <c r="E38" s="118"/>
      <c r="F38" s="1831" t="s">
        <v>14</v>
      </c>
      <c r="G38" s="1832"/>
      <c r="H38" s="1832"/>
      <c r="I38" s="1832"/>
      <c r="J38" s="1833"/>
      <c r="K38" s="137">
        <f t="shared" ref="K38:P38" si="5">+K37+K32+K26+K19</f>
        <v>1469.3300000000002</v>
      </c>
      <c r="L38" s="137">
        <f t="shared" si="5"/>
        <v>1461.0300000000002</v>
      </c>
      <c r="M38" s="137">
        <f t="shared" si="5"/>
        <v>678.10000000000014</v>
      </c>
      <c r="N38" s="137">
        <f t="shared" si="5"/>
        <v>8.3000000000000007</v>
      </c>
      <c r="O38" s="137">
        <f t="shared" si="5"/>
        <v>1319.5</v>
      </c>
      <c r="P38" s="137">
        <f t="shared" si="5"/>
        <v>1374</v>
      </c>
      <c r="Q38" s="152"/>
      <c r="R38" s="36"/>
      <c r="S38" s="36"/>
      <c r="T38" s="153"/>
    </row>
    <row r="39" spans="1:20" ht="13.5" thickBot="1">
      <c r="A39" s="154"/>
      <c r="B39" s="1834" t="s">
        <v>246</v>
      </c>
      <c r="C39" s="1835"/>
      <c r="D39" s="1835"/>
      <c r="E39" s="1835"/>
      <c r="F39" s="1835"/>
      <c r="G39" s="1835"/>
      <c r="H39" s="1835"/>
      <c r="I39" s="1835"/>
      <c r="J39" s="1835"/>
      <c r="K39" s="325">
        <f t="shared" ref="K39:P39" si="6">+K36+K24+K16</f>
        <v>48.53</v>
      </c>
      <c r="L39" s="325">
        <f t="shared" si="6"/>
        <v>48.53</v>
      </c>
      <c r="M39" s="220">
        <f t="shared" si="6"/>
        <v>0</v>
      </c>
      <c r="N39" s="220">
        <f t="shared" si="6"/>
        <v>0</v>
      </c>
      <c r="O39" s="220">
        <f t="shared" si="6"/>
        <v>26</v>
      </c>
      <c r="P39" s="220">
        <f t="shared" si="6"/>
        <v>26</v>
      </c>
      <c r="Q39" s="169"/>
      <c r="R39" s="167"/>
      <c r="S39" s="167"/>
      <c r="T39" s="168"/>
    </row>
    <row r="40" spans="1:20" ht="13.5" thickBot="1">
      <c r="A40" s="154"/>
      <c r="B40" s="1834" t="s">
        <v>245</v>
      </c>
      <c r="C40" s="1835"/>
      <c r="D40" s="1835"/>
      <c r="E40" s="1835"/>
      <c r="F40" s="1835"/>
      <c r="G40" s="1835"/>
      <c r="H40" s="1835"/>
      <c r="I40" s="1835"/>
      <c r="J40" s="1835"/>
      <c r="K40" s="171">
        <f t="shared" ref="K40:P40" si="7">+K38-K39</f>
        <v>1420.8000000000002</v>
      </c>
      <c r="L40" s="171">
        <f t="shared" si="7"/>
        <v>1412.5000000000002</v>
      </c>
      <c r="M40" s="171">
        <f t="shared" si="7"/>
        <v>678.10000000000014</v>
      </c>
      <c r="N40" s="171">
        <f t="shared" si="7"/>
        <v>8.3000000000000007</v>
      </c>
      <c r="O40" s="171">
        <f t="shared" si="7"/>
        <v>1293.5</v>
      </c>
      <c r="P40" s="171">
        <f t="shared" si="7"/>
        <v>1348</v>
      </c>
      <c r="Q40" s="1836"/>
      <c r="R40" s="1837"/>
      <c r="S40" s="1837"/>
      <c r="T40" s="1838"/>
    </row>
    <row r="41" spans="1:20" ht="13.5" thickBot="1">
      <c r="A41" s="10"/>
      <c r="B41" s="1839" t="s">
        <v>15</v>
      </c>
      <c r="C41" s="1840"/>
      <c r="D41" s="1840"/>
      <c r="E41" s="1840"/>
      <c r="F41" s="1840"/>
      <c r="G41" s="1840"/>
      <c r="H41" s="1840"/>
      <c r="I41" s="1840"/>
      <c r="J41" s="1840"/>
      <c r="K41" s="521">
        <f t="shared" ref="K41:P41" si="8">+K38</f>
        <v>1469.3300000000002</v>
      </c>
      <c r="L41" s="521">
        <f>+L38</f>
        <v>1461.0300000000002</v>
      </c>
      <c r="M41" s="521">
        <f>+M38</f>
        <v>678.10000000000014</v>
      </c>
      <c r="N41" s="170">
        <f t="shared" si="8"/>
        <v>8.3000000000000007</v>
      </c>
      <c r="O41" s="170">
        <f t="shared" si="8"/>
        <v>1319.5</v>
      </c>
      <c r="P41" s="170">
        <f t="shared" si="8"/>
        <v>1374</v>
      </c>
      <c r="Q41" s="1841"/>
      <c r="R41" s="1842"/>
      <c r="S41" s="1842"/>
      <c r="T41" s="1843"/>
    </row>
    <row r="42" spans="1:20">
      <c r="A42" s="75"/>
      <c r="B42" s="104"/>
      <c r="C42" s="104"/>
      <c r="D42" s="104"/>
      <c r="E42" s="104"/>
      <c r="F42" s="104"/>
      <c r="G42" s="104"/>
      <c r="H42" s="104"/>
      <c r="I42" s="38"/>
      <c r="J42" s="38"/>
      <c r="K42" s="38"/>
      <c r="L42" s="38"/>
      <c r="M42" s="38"/>
      <c r="N42" s="38"/>
      <c r="O42" s="38"/>
      <c r="P42" s="38"/>
      <c r="Q42" s="91"/>
      <c r="R42" s="91"/>
      <c r="S42" s="91"/>
      <c r="T42" s="91"/>
    </row>
    <row r="43" spans="1:20">
      <c r="A43" s="75"/>
      <c r="B43" s="104"/>
      <c r="C43" s="104"/>
      <c r="D43" s="104"/>
      <c r="E43" s="104"/>
      <c r="F43" s="104"/>
      <c r="G43" s="104"/>
      <c r="H43" s="104"/>
      <c r="I43" s="244"/>
      <c r="J43" s="244"/>
      <c r="K43" s="244"/>
      <c r="L43" s="244"/>
      <c r="M43" s="244"/>
      <c r="N43" s="244"/>
      <c r="O43" s="244"/>
      <c r="P43" s="244"/>
      <c r="Q43" s="91"/>
      <c r="R43" s="91"/>
      <c r="S43" s="91"/>
      <c r="T43" s="91"/>
    </row>
    <row r="44" spans="1:20" s="29" customFormat="1" ht="15.75">
      <c r="A44" s="75"/>
      <c r="B44" s="104"/>
      <c r="C44" s="104"/>
      <c r="D44" s="104"/>
      <c r="E44" s="104"/>
      <c r="F44" s="104"/>
      <c r="G44" s="104"/>
      <c r="H44" s="104"/>
      <c r="I44" s="252"/>
      <c r="J44" s="252"/>
      <c r="K44" s="252"/>
      <c r="L44" s="252"/>
      <c r="M44" s="252"/>
      <c r="N44" s="252"/>
      <c r="O44" s="252"/>
      <c r="P44" s="252"/>
      <c r="Q44" s="91"/>
      <c r="R44" s="91"/>
      <c r="S44" s="91"/>
      <c r="T44" s="91"/>
    </row>
    <row r="45" spans="1:20" s="29" customFormat="1" ht="15.75">
      <c r="A45" s="75"/>
      <c r="B45" s="104"/>
      <c r="C45" s="104"/>
      <c r="D45" s="104"/>
      <c r="E45" s="104"/>
      <c r="F45" s="104"/>
      <c r="G45" s="104"/>
      <c r="H45" s="104"/>
      <c r="I45" s="252"/>
      <c r="J45" s="252"/>
      <c r="K45" s="252"/>
      <c r="L45" s="252"/>
      <c r="M45" s="252"/>
      <c r="N45" s="252"/>
      <c r="O45" s="252"/>
      <c r="P45" s="252"/>
      <c r="Q45" s="91"/>
      <c r="R45" s="91"/>
      <c r="S45" s="91"/>
      <c r="T45" s="91"/>
    </row>
    <row r="46" spans="1:20" s="29" customFormat="1" ht="16.149999999999999" customHeight="1" thickBot="1">
      <c r="A46" s="75"/>
      <c r="B46" s="104"/>
      <c r="C46" s="104"/>
      <c r="D46" s="104"/>
      <c r="E46" s="104"/>
      <c r="F46" s="104"/>
      <c r="G46" s="104"/>
      <c r="H46" s="104"/>
      <c r="I46" s="1828" t="s">
        <v>16</v>
      </c>
      <c r="J46" s="1828"/>
      <c r="K46" s="1828"/>
      <c r="L46" s="1828"/>
      <c r="M46" s="1828"/>
      <c r="N46" s="1828"/>
      <c r="O46" s="273"/>
      <c r="P46" s="273"/>
      <c r="Q46" s="91"/>
      <c r="R46" s="91"/>
      <c r="S46" s="91"/>
      <c r="T46" s="91"/>
    </row>
    <row r="47" spans="1:20" ht="46.9" customHeight="1" thickBot="1">
      <c r="A47" s="30"/>
      <c r="B47" s="30"/>
      <c r="C47" s="30"/>
      <c r="D47" s="30"/>
      <c r="E47" s="30"/>
      <c r="F47" s="1474" t="s">
        <v>17</v>
      </c>
      <c r="G47" s="1475"/>
      <c r="H47" s="1475"/>
      <c r="I47" s="1475"/>
      <c r="J47" s="1476"/>
      <c r="K47" s="1477" t="s">
        <v>215</v>
      </c>
      <c r="L47" s="1478"/>
      <c r="M47" s="1478"/>
      <c r="N47" s="1479"/>
      <c r="O47" s="30"/>
      <c r="P47" s="30"/>
      <c r="Q47" s="90"/>
      <c r="R47" s="90"/>
      <c r="S47" s="90"/>
      <c r="T47" s="90"/>
    </row>
    <row r="48" spans="1:20" ht="13.5" thickBot="1">
      <c r="A48" s="30"/>
      <c r="B48" s="30"/>
      <c r="C48" s="30"/>
      <c r="D48" s="30"/>
      <c r="E48" s="30"/>
      <c r="F48" s="1797" t="s">
        <v>18</v>
      </c>
      <c r="G48" s="1798"/>
      <c r="H48" s="1798"/>
      <c r="I48" s="1798"/>
      <c r="J48" s="1799"/>
      <c r="K48" s="1800">
        <f>K49+K50+K51+K52+K53+K54+K55</f>
        <v>1469.33</v>
      </c>
      <c r="L48" s="1801"/>
      <c r="M48" s="1801"/>
      <c r="N48" s="1802"/>
      <c r="O48" s="30"/>
      <c r="P48" s="30"/>
      <c r="Q48" s="90"/>
      <c r="R48" s="90"/>
      <c r="S48" s="90"/>
      <c r="T48" s="90"/>
    </row>
    <row r="49" spans="1:20">
      <c r="A49" s="30"/>
      <c r="B49" s="30"/>
      <c r="C49" s="30"/>
      <c r="D49" s="30"/>
      <c r="E49" s="30"/>
      <c r="F49" s="1448" t="s">
        <v>57</v>
      </c>
      <c r="G49" s="1449"/>
      <c r="H49" s="1449"/>
      <c r="I49" s="1449"/>
      <c r="J49" s="1450"/>
      <c r="K49" s="1803">
        <v>221</v>
      </c>
      <c r="L49" s="1804"/>
      <c r="M49" s="1804"/>
      <c r="N49" s="1805"/>
      <c r="O49" s="30"/>
      <c r="P49" s="30"/>
      <c r="Q49" s="90"/>
      <c r="R49" s="90"/>
      <c r="S49" s="90"/>
      <c r="T49" s="90"/>
    </row>
    <row r="50" spans="1:20">
      <c r="A50" s="30"/>
      <c r="B50" s="30"/>
      <c r="C50" s="30"/>
      <c r="D50" s="30"/>
      <c r="E50" s="30"/>
      <c r="F50" s="1439" t="s">
        <v>58</v>
      </c>
      <c r="G50" s="1440"/>
      <c r="H50" s="1440"/>
      <c r="I50" s="1440"/>
      <c r="J50" s="1441"/>
      <c r="K50" s="1795"/>
      <c r="L50" s="1793"/>
      <c r="M50" s="1793"/>
      <c r="N50" s="1794"/>
      <c r="O50" s="30"/>
      <c r="P50" s="30"/>
      <c r="Q50" s="90"/>
      <c r="R50" s="90"/>
      <c r="S50" s="90"/>
      <c r="T50" s="90"/>
    </row>
    <row r="51" spans="1:20">
      <c r="A51" s="30"/>
      <c r="B51" s="30"/>
      <c r="C51" s="30"/>
      <c r="D51" s="30"/>
      <c r="E51" s="30"/>
      <c r="F51" s="1464" t="s">
        <v>411</v>
      </c>
      <c r="G51" s="1791"/>
      <c r="H51" s="1791"/>
      <c r="I51" s="1791"/>
      <c r="J51" s="1796"/>
      <c r="K51" s="1795">
        <v>0.8</v>
      </c>
      <c r="L51" s="1793"/>
      <c r="M51" s="1793"/>
      <c r="N51" s="1794"/>
      <c r="O51" s="30"/>
      <c r="P51" s="30"/>
      <c r="Q51" s="90"/>
      <c r="R51" s="90"/>
      <c r="S51" s="90"/>
      <c r="T51" s="90"/>
    </row>
    <row r="52" spans="1:20" ht="24" customHeight="1">
      <c r="A52" s="30"/>
      <c r="B52" s="30"/>
      <c r="C52" s="30"/>
      <c r="D52" s="30"/>
      <c r="E52" s="30"/>
      <c r="F52" s="1464" t="s">
        <v>65</v>
      </c>
      <c r="G52" s="1791"/>
      <c r="H52" s="1791"/>
      <c r="I52" s="1791"/>
      <c r="J52" s="1796"/>
      <c r="K52" s="1795">
        <v>824.4</v>
      </c>
      <c r="L52" s="1793"/>
      <c r="M52" s="1793"/>
      <c r="N52" s="1794"/>
      <c r="O52" s="30"/>
      <c r="P52" s="30"/>
      <c r="Q52" s="90"/>
      <c r="R52" s="90"/>
      <c r="S52" s="90"/>
      <c r="T52" s="90"/>
    </row>
    <row r="53" spans="1:20">
      <c r="A53" s="30"/>
      <c r="B53" s="30"/>
      <c r="C53" s="30"/>
      <c r="D53" s="30"/>
      <c r="E53" s="30"/>
      <c r="F53" s="1439" t="s">
        <v>66</v>
      </c>
      <c r="G53" s="1811"/>
      <c r="H53" s="1811"/>
      <c r="I53" s="1811"/>
      <c r="J53" s="1812"/>
      <c r="K53" s="1813">
        <f>K33+K17</f>
        <v>288.5</v>
      </c>
      <c r="L53" s="1814"/>
      <c r="M53" s="1814"/>
      <c r="N53" s="1815"/>
      <c r="O53" s="30"/>
      <c r="P53" s="30"/>
      <c r="Q53" s="90"/>
      <c r="R53" s="90"/>
      <c r="S53" s="90"/>
      <c r="T53" s="90"/>
    </row>
    <row r="54" spans="1:20">
      <c r="A54" s="30"/>
      <c r="B54" s="30"/>
      <c r="C54" s="30"/>
      <c r="D54" s="30"/>
      <c r="E54" s="30"/>
      <c r="F54" s="1439" t="s">
        <v>230</v>
      </c>
      <c r="G54" s="1811"/>
      <c r="H54" s="1811"/>
      <c r="I54" s="1811"/>
      <c r="J54" s="1812"/>
      <c r="K54" s="1816">
        <v>48.53</v>
      </c>
      <c r="L54" s="1817"/>
      <c r="M54" s="1817"/>
      <c r="N54" s="1818"/>
      <c r="O54" s="30"/>
      <c r="P54" s="30"/>
      <c r="Q54" s="90"/>
      <c r="R54" s="90"/>
      <c r="S54" s="90"/>
      <c r="T54" s="90"/>
    </row>
    <row r="55" spans="1:20" s="29" customFormat="1" ht="13.5" thickBot="1">
      <c r="A55" s="30"/>
      <c r="B55" s="30"/>
      <c r="C55" s="30"/>
      <c r="D55" s="30"/>
      <c r="E55" s="30"/>
      <c r="F55" s="1825" t="s">
        <v>60</v>
      </c>
      <c r="G55" s="1826"/>
      <c r="H55" s="1826"/>
      <c r="I55" s="1826"/>
      <c r="J55" s="1827"/>
      <c r="K55" s="1793">
        <v>86.1</v>
      </c>
      <c r="L55" s="1793"/>
      <c r="M55" s="1793"/>
      <c r="N55" s="1794"/>
      <c r="O55" s="30"/>
      <c r="P55" s="30"/>
      <c r="Q55" s="90"/>
      <c r="R55" s="90"/>
      <c r="S55" s="90"/>
      <c r="T55" s="90"/>
    </row>
    <row r="56" spans="1:20" ht="13.5" thickBot="1">
      <c r="A56" s="30"/>
      <c r="B56" s="30"/>
      <c r="C56" s="30"/>
      <c r="D56" s="30"/>
      <c r="E56" s="30"/>
      <c r="F56" s="1819" t="s">
        <v>19</v>
      </c>
      <c r="G56" s="1820"/>
      <c r="H56" s="1820"/>
      <c r="I56" s="1820"/>
      <c r="J56" s="1821"/>
      <c r="K56" s="1822">
        <f>SUM(K57:N57)</f>
        <v>0</v>
      </c>
      <c r="L56" s="1823"/>
      <c r="M56" s="1823"/>
      <c r="N56" s="1824"/>
      <c r="O56" s="30"/>
      <c r="P56" s="30"/>
      <c r="Q56" s="272"/>
      <c r="R56" s="90"/>
      <c r="S56" s="90"/>
      <c r="T56" s="90"/>
    </row>
    <row r="57" spans="1:20" ht="13.5" thickBot="1">
      <c r="A57" s="30"/>
      <c r="B57" s="30"/>
      <c r="C57" s="30"/>
      <c r="D57" s="30"/>
      <c r="E57" s="30"/>
      <c r="F57" s="1464" t="s">
        <v>61</v>
      </c>
      <c r="G57" s="1791"/>
      <c r="H57" s="1791"/>
      <c r="I57" s="1791"/>
      <c r="J57" s="1792"/>
      <c r="K57" s="1793"/>
      <c r="L57" s="1793"/>
      <c r="M57" s="1793"/>
      <c r="N57" s="1794"/>
      <c r="O57" s="30"/>
      <c r="P57" s="30"/>
      <c r="Q57" s="90"/>
      <c r="R57" s="90"/>
      <c r="S57" s="90"/>
      <c r="T57" s="90"/>
    </row>
    <row r="58" spans="1:20" ht="13.5" thickBot="1">
      <c r="A58" s="30"/>
      <c r="B58" s="30"/>
      <c r="C58" s="30"/>
      <c r="D58" s="30"/>
      <c r="E58" s="30"/>
      <c r="F58" s="1806" t="s">
        <v>20</v>
      </c>
      <c r="G58" s="1807"/>
      <c r="H58" s="1807"/>
      <c r="I58" s="1807"/>
      <c r="J58" s="1808"/>
      <c r="K58" s="1809">
        <f>K56+K48</f>
        <v>1469.33</v>
      </c>
      <c r="L58" s="1809"/>
      <c r="M58" s="1809"/>
      <c r="N58" s="1810"/>
      <c r="O58" s="30"/>
      <c r="P58" s="219"/>
      <c r="Q58" s="90"/>
      <c r="R58" s="90"/>
      <c r="S58" s="90"/>
      <c r="T58" s="90"/>
    </row>
    <row r="59" spans="1:20"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</row>
    <row r="60" spans="1:20"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</row>
  </sheetData>
  <mergeCells count="79">
    <mergeCell ref="G3:T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N4"/>
    <mergeCell ref="O4:O6"/>
    <mergeCell ref="P4:P6"/>
    <mergeCell ref="Q4:T4"/>
    <mergeCell ref="K5:K6"/>
    <mergeCell ref="L5:M5"/>
    <mergeCell ref="N5:N6"/>
    <mergeCell ref="Q5:Q6"/>
    <mergeCell ref="R5:T5"/>
    <mergeCell ref="B7:Q7"/>
    <mergeCell ref="C9:T9"/>
    <mergeCell ref="A12:A19"/>
    <mergeCell ref="B12:B19"/>
    <mergeCell ref="C12:C19"/>
    <mergeCell ref="D12:F19"/>
    <mergeCell ref="G12:G19"/>
    <mergeCell ref="H12:H19"/>
    <mergeCell ref="I12:I19"/>
    <mergeCell ref="C27:C32"/>
    <mergeCell ref="D27:F32"/>
    <mergeCell ref="G27:G32"/>
    <mergeCell ref="H27:H32"/>
    <mergeCell ref="I27:I32"/>
    <mergeCell ref="C20:C26"/>
    <mergeCell ref="D20:F26"/>
    <mergeCell ref="G20:G26"/>
    <mergeCell ref="H20:H26"/>
    <mergeCell ref="I20:I26"/>
    <mergeCell ref="Q40:T40"/>
    <mergeCell ref="B41:J41"/>
    <mergeCell ref="Q41:T41"/>
    <mergeCell ref="A33:A37"/>
    <mergeCell ref="B33:B37"/>
    <mergeCell ref="C33:C37"/>
    <mergeCell ref="D33:F37"/>
    <mergeCell ref="G33:G37"/>
    <mergeCell ref="H33:H37"/>
    <mergeCell ref="I46:N46"/>
    <mergeCell ref="I33:I37"/>
    <mergeCell ref="F38:J38"/>
    <mergeCell ref="B39:J39"/>
    <mergeCell ref="B40:J40"/>
    <mergeCell ref="F58:J58"/>
    <mergeCell ref="K58:N58"/>
    <mergeCell ref="F53:J53"/>
    <mergeCell ref="K53:N53"/>
    <mergeCell ref="F54:J54"/>
    <mergeCell ref="K54:N54"/>
    <mergeCell ref="F56:J56"/>
    <mergeCell ref="K56:N56"/>
    <mergeCell ref="F55:J55"/>
    <mergeCell ref="K55:N55"/>
    <mergeCell ref="Q1:S1"/>
    <mergeCell ref="F57:J57"/>
    <mergeCell ref="K57:N57"/>
    <mergeCell ref="F50:J50"/>
    <mergeCell ref="K50:N50"/>
    <mergeCell ref="F51:J51"/>
    <mergeCell ref="K51:N51"/>
    <mergeCell ref="F52:J52"/>
    <mergeCell ref="K52:N52"/>
    <mergeCell ref="F47:J47"/>
    <mergeCell ref="K47:N47"/>
    <mergeCell ref="F48:J48"/>
    <mergeCell ref="K48:N48"/>
    <mergeCell ref="F49:J49"/>
    <mergeCell ref="Q27:Q28"/>
    <mergeCell ref="K49:N49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zoomScaleNormal="100" workbookViewId="0">
      <selection activeCell="J8" sqref="J8"/>
    </sheetView>
  </sheetViews>
  <sheetFormatPr defaultRowHeight="12.75"/>
  <cols>
    <col min="2" max="2" width="10.7109375" customWidth="1"/>
    <col min="3" max="3" width="53.28515625" customWidth="1"/>
  </cols>
  <sheetData>
    <row r="2" spans="2:3" ht="13.5" thickBot="1">
      <c r="C2" t="s">
        <v>30</v>
      </c>
    </row>
    <row r="3" spans="2:3" ht="32.25" thickBot="1">
      <c r="B3" s="1" t="s">
        <v>22</v>
      </c>
      <c r="C3" s="2" t="s">
        <v>23</v>
      </c>
    </row>
    <row r="4" spans="2:3" ht="14.25" customHeight="1">
      <c r="B4" s="7">
        <v>0</v>
      </c>
      <c r="C4" s="8" t="s">
        <v>24</v>
      </c>
    </row>
    <row r="5" spans="2:3" ht="14.25" customHeight="1">
      <c r="B5" s="3">
        <v>1</v>
      </c>
      <c r="C5" s="4" t="s">
        <v>26</v>
      </c>
    </row>
    <row r="6" spans="2:3" ht="14.25" customHeight="1">
      <c r="B6" s="3">
        <v>2</v>
      </c>
      <c r="C6" s="4" t="s">
        <v>25</v>
      </c>
    </row>
    <row r="7" spans="2:3" ht="14.25" customHeight="1">
      <c r="B7" s="3">
        <v>3</v>
      </c>
      <c r="C7" s="4" t="s">
        <v>28</v>
      </c>
    </row>
    <row r="8" spans="2:3" ht="14.25" customHeight="1">
      <c r="B8" s="3">
        <v>4</v>
      </c>
      <c r="C8" s="4" t="s">
        <v>45</v>
      </c>
    </row>
    <row r="9" spans="2:3" ht="14.25" customHeight="1">
      <c r="B9" s="3">
        <v>5</v>
      </c>
      <c r="C9" s="4" t="s">
        <v>49</v>
      </c>
    </row>
    <row r="10" spans="2:3" ht="14.25" customHeight="1">
      <c r="B10" s="3">
        <v>6</v>
      </c>
      <c r="C10" s="4" t="s">
        <v>29</v>
      </c>
    </row>
    <row r="11" spans="2:3" ht="14.25" customHeight="1">
      <c r="B11" s="3">
        <v>7</v>
      </c>
      <c r="C11" s="4" t="s">
        <v>46</v>
      </c>
    </row>
    <row r="12" spans="2:3" ht="14.25" customHeight="1">
      <c r="B12" s="3">
        <v>8</v>
      </c>
      <c r="C12" s="4" t="s">
        <v>44</v>
      </c>
    </row>
    <row r="13" spans="2:3" ht="14.25" customHeight="1">
      <c r="B13" s="3">
        <v>9</v>
      </c>
      <c r="C13" s="4" t="s">
        <v>50</v>
      </c>
    </row>
    <row r="14" spans="2:3" ht="14.25" customHeight="1">
      <c r="B14" s="3">
        <v>10</v>
      </c>
      <c r="C14" s="4" t="s">
        <v>42</v>
      </c>
    </row>
    <row r="15" spans="2:3" ht="13.9" customHeight="1">
      <c r="B15" s="3">
        <v>11</v>
      </c>
      <c r="C15" s="4" t="s">
        <v>188</v>
      </c>
    </row>
    <row r="16" spans="2:3" ht="13.9" customHeight="1">
      <c r="B16" s="3">
        <v>12</v>
      </c>
      <c r="C16" s="4" t="s">
        <v>189</v>
      </c>
    </row>
    <row r="17" spans="2:3" ht="14.25" customHeight="1">
      <c r="B17" s="3">
        <v>13</v>
      </c>
      <c r="C17" s="4" t="s">
        <v>47</v>
      </c>
    </row>
    <row r="18" spans="2:3" ht="14.25" customHeight="1">
      <c r="B18" s="3">
        <v>14</v>
      </c>
      <c r="C18" s="4" t="s">
        <v>43</v>
      </c>
    </row>
    <row r="19" spans="2:3" ht="14.45" customHeight="1">
      <c r="B19" s="3">
        <v>15</v>
      </c>
      <c r="C19" s="4" t="s">
        <v>187</v>
      </c>
    </row>
    <row r="20" spans="2:3" ht="14.25" customHeight="1">
      <c r="B20" s="3">
        <v>16</v>
      </c>
      <c r="C20" s="4" t="s">
        <v>48</v>
      </c>
    </row>
    <row r="21" spans="2:3" ht="14.25" customHeight="1">
      <c r="B21" s="3">
        <v>17</v>
      </c>
      <c r="C21" s="4" t="s">
        <v>27</v>
      </c>
    </row>
    <row r="22" spans="2:3" ht="15.75" customHeight="1" thickBot="1">
      <c r="B22" s="5">
        <v>18</v>
      </c>
      <c r="C22" s="6" t="s">
        <v>31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02</vt:lpstr>
      <vt:lpstr>10 </vt:lpstr>
      <vt:lpstr>16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Daiva Breivienė</cp:lastModifiedBy>
  <cp:lastPrinted>2021-08-12T07:15:34Z</cp:lastPrinted>
  <dcterms:created xsi:type="dcterms:W3CDTF">1996-10-14T23:33:28Z</dcterms:created>
  <dcterms:modified xsi:type="dcterms:W3CDTF">2021-08-13T11:29:48Z</dcterms:modified>
</cp:coreProperties>
</file>