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iva5\Desktop\My Documents\TARYBA\Sprendimu projektai\Registravimas\"/>
    </mc:Choice>
  </mc:AlternateContent>
  <bookViews>
    <workbookView xWindow="0" yWindow="0" windowWidth="23040" windowHeight="7080" activeTab="1"/>
  </bookViews>
  <sheets>
    <sheet name="1 priedas" sheetId="24" r:id="rId1"/>
    <sheet name="2 priedas" sheetId="22" r:id="rId2"/>
    <sheet name="3 priedas" sheetId="25" r:id="rId3"/>
    <sheet name="4 priedas" sheetId="26" r:id="rId4"/>
  </sheets>
  <definedNames>
    <definedName name="_xlnm.Print_Titles" localSheetId="0">'1 priedas'!$8:$8</definedName>
    <definedName name="_xlnm.Print_Titles" localSheetId="1">'2 priedas'!$5:$7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89" i="22" l="1"/>
  <c r="C39" i="22"/>
  <c r="D39" i="22"/>
  <c r="E39" i="22"/>
  <c r="C27" i="22"/>
  <c r="D27" i="22"/>
  <c r="E27" i="22"/>
  <c r="B30" i="22"/>
  <c r="B39" i="22" s="1"/>
  <c r="C218" i="26" l="1"/>
  <c r="B218" i="26"/>
  <c r="B217" i="26"/>
  <c r="E215" i="26"/>
  <c r="E219" i="26" s="1"/>
  <c r="C215" i="26"/>
  <c r="C219" i="26" s="1"/>
  <c r="B214" i="26"/>
  <c r="B213" i="26"/>
  <c r="B215" i="26" s="1"/>
  <c r="B219" i="26" s="1"/>
  <c r="C204" i="26"/>
  <c r="B203" i="26"/>
  <c r="B204" i="26" s="1"/>
  <c r="C201" i="26"/>
  <c r="B200" i="26"/>
  <c r="B199" i="26"/>
  <c r="B201" i="26" s="1"/>
  <c r="C197" i="26"/>
  <c r="B196" i="26"/>
  <c r="B195" i="26"/>
  <c r="B194" i="26"/>
  <c r="B193" i="26"/>
  <c r="B192" i="26"/>
  <c r="B191" i="26"/>
  <c r="B190" i="26"/>
  <c r="B189" i="26"/>
  <c r="B188" i="26"/>
  <c r="B187" i="26"/>
  <c r="B186" i="26"/>
  <c r="B185" i="26"/>
  <c r="B184" i="26"/>
  <c r="B183" i="26"/>
  <c r="B182" i="26"/>
  <c r="B181" i="26"/>
  <c r="B180" i="26"/>
  <c r="B179" i="26"/>
  <c r="B178" i="26"/>
  <c r="B177" i="26"/>
  <c r="B176" i="26"/>
  <c r="B175" i="26"/>
  <c r="B174" i="26"/>
  <c r="B173" i="26"/>
  <c r="B172" i="26"/>
  <c r="B171" i="26"/>
  <c r="B170" i="26"/>
  <c r="B169" i="26"/>
  <c r="B168" i="26"/>
  <c r="B167" i="26"/>
  <c r="B166" i="26"/>
  <c r="B165" i="26"/>
  <c r="B164" i="26"/>
  <c r="B163" i="26"/>
  <c r="B162" i="26"/>
  <c r="B161" i="26"/>
  <c r="B160" i="26"/>
  <c r="B159" i="26"/>
  <c r="B158" i="26"/>
  <c r="B157" i="26"/>
  <c r="B156" i="26"/>
  <c r="B155" i="26"/>
  <c r="B154" i="26"/>
  <c r="B153" i="26"/>
  <c r="B152" i="26"/>
  <c r="B151" i="26"/>
  <c r="B150" i="26"/>
  <c r="B149" i="26"/>
  <c r="B148" i="26"/>
  <c r="B147" i="26"/>
  <c r="B146" i="26"/>
  <c r="B145" i="26"/>
  <c r="C143" i="26"/>
  <c r="B142" i="26"/>
  <c r="B143" i="26" s="1"/>
  <c r="C140" i="26"/>
  <c r="B139" i="26"/>
  <c r="B138" i="26"/>
  <c r="B137" i="26"/>
  <c r="B136" i="26"/>
  <c r="B135" i="26"/>
  <c r="B134" i="26"/>
  <c r="B133" i="26"/>
  <c r="B132" i="26"/>
  <c r="E130" i="26"/>
  <c r="E205" i="26" s="1"/>
  <c r="C130" i="26"/>
  <c r="B129" i="26"/>
  <c r="B130" i="26" s="1"/>
  <c r="C127" i="26"/>
  <c r="B127" i="26"/>
  <c r="B126" i="26"/>
  <c r="B123" i="26"/>
  <c r="B121" i="26" s="1"/>
  <c r="B124" i="26" s="1"/>
  <c r="B122" i="26"/>
  <c r="C121" i="26"/>
  <c r="C124" i="26" s="1"/>
  <c r="C112" i="26"/>
  <c r="B111" i="26"/>
  <c r="B110" i="26"/>
  <c r="B112" i="26" s="1"/>
  <c r="E108" i="26"/>
  <c r="C108" i="26"/>
  <c r="B107" i="26"/>
  <c r="B106" i="26"/>
  <c r="B105" i="26"/>
  <c r="B104" i="26"/>
  <c r="E102" i="26"/>
  <c r="D102" i="26"/>
  <c r="C102" i="26"/>
  <c r="B101" i="26"/>
  <c r="B100" i="26"/>
  <c r="B99" i="26"/>
  <c r="B98" i="26"/>
  <c r="B97" i="26"/>
  <c r="B96" i="26"/>
  <c r="B95" i="26"/>
  <c r="B94" i="26"/>
  <c r="B93" i="26"/>
  <c r="B92" i="26"/>
  <c r="B91" i="26"/>
  <c r="B90" i="26"/>
  <c r="B89" i="26"/>
  <c r="B88" i="26"/>
  <c r="B87" i="26"/>
  <c r="B86" i="26"/>
  <c r="B85" i="26"/>
  <c r="B84" i="26"/>
  <c r="B83" i="26"/>
  <c r="B82" i="26"/>
  <c r="B81" i="26"/>
  <c r="B80" i="26"/>
  <c r="B79" i="26"/>
  <c r="B78" i="26"/>
  <c r="B77" i="26"/>
  <c r="B76" i="26"/>
  <c r="B75" i="26"/>
  <c r="B74" i="26"/>
  <c r="B73" i="26"/>
  <c r="B72" i="26"/>
  <c r="B71" i="26"/>
  <c r="B70" i="26"/>
  <c r="B69" i="26"/>
  <c r="B68" i="26"/>
  <c r="B67" i="26"/>
  <c r="B66" i="26"/>
  <c r="B65" i="26"/>
  <c r="B64" i="26"/>
  <c r="B63" i="26"/>
  <c r="B62" i="26"/>
  <c r="B61" i="26"/>
  <c r="B60" i="26"/>
  <c r="B59" i="26"/>
  <c r="B58" i="26"/>
  <c r="B57" i="26"/>
  <c r="B56" i="26"/>
  <c r="B55" i="26"/>
  <c r="B54" i="26"/>
  <c r="B53" i="26"/>
  <c r="B52" i="26"/>
  <c r="B51" i="26"/>
  <c r="B50" i="26"/>
  <c r="B49" i="26"/>
  <c r="B48" i="26"/>
  <c r="C46" i="26"/>
  <c r="B45" i="26"/>
  <c r="B46" i="26" s="1"/>
  <c r="E43" i="26"/>
  <c r="D43" i="26"/>
  <c r="C43" i="26"/>
  <c r="B42" i="26"/>
  <c r="B41" i="26"/>
  <c r="B40" i="26"/>
  <c r="B39" i="26"/>
  <c r="B38" i="26"/>
  <c r="B43" i="26" s="1"/>
  <c r="B37" i="26"/>
  <c r="B36" i="26"/>
  <c r="E34" i="26"/>
  <c r="C34" i="26"/>
  <c r="B33" i="26"/>
  <c r="B34" i="26" s="1"/>
  <c r="E31" i="26"/>
  <c r="C31" i="26"/>
  <c r="B30" i="26"/>
  <c r="B31" i="26" s="1"/>
  <c r="E28" i="26"/>
  <c r="C28" i="26"/>
  <c r="B28" i="26"/>
  <c r="E25" i="26"/>
  <c r="C25" i="26"/>
  <c r="B24" i="26"/>
  <c r="B25" i="26" s="1"/>
  <c r="E22" i="26"/>
  <c r="D22" i="26"/>
  <c r="C22" i="26"/>
  <c r="B21" i="26"/>
  <c r="B22" i="26" s="1"/>
  <c r="B102" i="26" l="1"/>
  <c r="B113" i="26" s="1"/>
  <c r="C205" i="26"/>
  <c r="B108" i="26"/>
  <c r="B140" i="26"/>
  <c r="D113" i="26"/>
  <c r="B197" i="26"/>
  <c r="B205" i="26" s="1"/>
  <c r="E113" i="26"/>
  <c r="C113" i="26"/>
  <c r="B73" i="25" l="1"/>
  <c r="E78" i="25" l="1"/>
  <c r="D78" i="25"/>
  <c r="C78" i="25"/>
  <c r="B77" i="25"/>
  <c r="B76" i="25"/>
  <c r="B75" i="25"/>
  <c r="B74" i="25"/>
  <c r="B72" i="25"/>
  <c r="B71" i="25"/>
  <c r="B70" i="25"/>
  <c r="B69" i="25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B48" i="25"/>
  <c r="B47" i="25"/>
  <c r="B46" i="25"/>
  <c r="B45" i="25"/>
  <c r="B44" i="25"/>
  <c r="B43" i="25"/>
  <c r="B42" i="25"/>
  <c r="B41" i="25"/>
  <c r="B40" i="25"/>
  <c r="B39" i="25"/>
  <c r="B38" i="25"/>
  <c r="B37" i="25"/>
  <c r="B36" i="25"/>
  <c r="B35" i="25"/>
  <c r="B34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B78" i="25" l="1"/>
  <c r="C461" i="22"/>
  <c r="D461" i="22"/>
  <c r="B461" i="22"/>
  <c r="C442" i="22"/>
  <c r="D442" i="22"/>
  <c r="E442" i="22"/>
  <c r="B442" i="22"/>
  <c r="E433" i="22"/>
  <c r="C418" i="22"/>
  <c r="D418" i="22"/>
  <c r="E418" i="22"/>
  <c r="B418" i="22"/>
  <c r="C420" i="22"/>
  <c r="D420" i="22"/>
  <c r="E420" i="22"/>
  <c r="B420" i="22"/>
  <c r="C416" i="22"/>
  <c r="D416" i="22"/>
  <c r="E416" i="22"/>
  <c r="B416" i="22"/>
  <c r="C407" i="22"/>
  <c r="D407" i="22"/>
  <c r="B407" i="22"/>
  <c r="C403" i="22"/>
  <c r="D403" i="22"/>
  <c r="B403" i="22"/>
  <c r="E372" i="22" l="1"/>
  <c r="C265" i="22" l="1"/>
  <c r="D265" i="22"/>
  <c r="B265" i="22"/>
  <c r="C237" i="22"/>
  <c r="D237" i="22"/>
  <c r="B237" i="22"/>
  <c r="C227" i="22" l="1"/>
  <c r="D227" i="22"/>
  <c r="B227" i="22"/>
  <c r="C203" i="22"/>
  <c r="D203" i="22"/>
  <c r="E203" i="22"/>
  <c r="B203" i="22"/>
  <c r="C188" i="22"/>
  <c r="D188" i="22"/>
  <c r="E188" i="22"/>
  <c r="B188" i="22"/>
  <c r="C164" i="22"/>
  <c r="D164" i="22"/>
  <c r="B164" i="22"/>
  <c r="E159" i="22"/>
  <c r="E122" i="22" l="1"/>
  <c r="E94" i="22"/>
  <c r="B15" i="22" l="1"/>
  <c r="C427" i="22" l="1"/>
  <c r="D427" i="22"/>
  <c r="D425" i="22" s="1"/>
  <c r="B427" i="22"/>
  <c r="C422" i="22"/>
  <c r="D422" i="22"/>
  <c r="B422" i="22"/>
  <c r="B368" i="22" l="1"/>
  <c r="E367" i="22"/>
  <c r="B363" i="22"/>
  <c r="B358" i="22"/>
  <c r="E357" i="22"/>
  <c r="B353" i="22"/>
  <c r="B348" i="22"/>
  <c r="B343" i="22"/>
  <c r="B337" i="22"/>
  <c r="B332" i="22"/>
  <c r="E331" i="22"/>
  <c r="B326" i="22"/>
  <c r="E325" i="22"/>
  <c r="B321" i="22"/>
  <c r="E320" i="22"/>
  <c r="B316" i="22"/>
  <c r="E315" i="22"/>
  <c r="B311" i="22"/>
  <c r="B305" i="22"/>
  <c r="B300" i="22"/>
  <c r="E299" i="22"/>
  <c r="E294" i="22"/>
  <c r="B290" i="22"/>
  <c r="B280" i="22"/>
  <c r="C480" i="22" l="1"/>
  <c r="D480" i="22"/>
  <c r="E480" i="22"/>
  <c r="B480" i="22"/>
  <c r="C470" i="22"/>
  <c r="D470" i="22"/>
  <c r="C464" i="22"/>
  <c r="D464" i="22"/>
  <c r="E464" i="22"/>
  <c r="B464" i="22"/>
  <c r="C458" i="22"/>
  <c r="D458" i="22"/>
  <c r="E458" i="22"/>
  <c r="B458" i="22"/>
  <c r="C454" i="22"/>
  <c r="D454" i="22"/>
  <c r="E454" i="22"/>
  <c r="B454" i="22"/>
  <c r="B447" i="22"/>
  <c r="C217" i="22"/>
  <c r="D217" i="22"/>
  <c r="B217" i="22"/>
  <c r="C193" i="22"/>
  <c r="B193" i="22"/>
  <c r="C183" i="22"/>
  <c r="B183" i="22"/>
  <c r="C80" i="22" l="1"/>
  <c r="E80" i="22"/>
  <c r="E81" i="22"/>
  <c r="C75" i="22"/>
  <c r="E75" i="22"/>
  <c r="B77" i="22"/>
  <c r="B81" i="22" s="1"/>
  <c r="E37" i="22"/>
  <c r="C25" i="22" l="1"/>
  <c r="D25" i="22"/>
  <c r="E25" i="22"/>
  <c r="E491" i="22" s="1"/>
  <c r="B20" i="22"/>
  <c r="C477" i="22" l="1"/>
  <c r="B477" i="22"/>
  <c r="B78" i="22"/>
  <c r="E466" i="22" l="1"/>
  <c r="E476" i="22" s="1"/>
  <c r="C466" i="22"/>
  <c r="D466" i="22"/>
  <c r="B466" i="22"/>
  <c r="D299" i="22"/>
  <c r="B279" i="22"/>
  <c r="C270" i="22"/>
  <c r="D270" i="22"/>
  <c r="E270" i="22"/>
  <c r="B270" i="22"/>
  <c r="C260" i="22"/>
  <c r="D260" i="22"/>
  <c r="B260" i="22"/>
  <c r="C251" i="22"/>
  <c r="D251" i="22"/>
  <c r="B251" i="22"/>
  <c r="C242" i="22"/>
  <c r="D242" i="22"/>
  <c r="B242" i="22"/>
  <c r="C232" i="22"/>
  <c r="D232" i="22"/>
  <c r="E232" i="22"/>
  <c r="B232" i="22"/>
  <c r="C222" i="22"/>
  <c r="D222" i="22"/>
  <c r="E222" i="22"/>
  <c r="B222" i="22"/>
  <c r="C208" i="22"/>
  <c r="D208" i="22"/>
  <c r="E208" i="22"/>
  <c r="B208" i="22"/>
  <c r="C198" i="22"/>
  <c r="D198" i="22"/>
  <c r="B198" i="22"/>
  <c r="C178" i="22"/>
  <c r="D178" i="22"/>
  <c r="E178" i="22"/>
  <c r="B178" i="22"/>
  <c r="C173" i="22"/>
  <c r="D173" i="22"/>
  <c r="B173" i="22"/>
  <c r="C159" i="22"/>
  <c r="D159" i="22"/>
  <c r="B159" i="22"/>
  <c r="C154" i="22"/>
  <c r="D154" i="22"/>
  <c r="E154" i="22"/>
  <c r="B154" i="22"/>
  <c r="B149" i="22"/>
  <c r="C149" i="22"/>
  <c r="D149" i="22"/>
  <c r="E140" i="22"/>
  <c r="C140" i="22"/>
  <c r="D140" i="22"/>
  <c r="B140" i="22"/>
  <c r="B54" i="22" l="1"/>
  <c r="C41" i="22"/>
  <c r="D41" i="22"/>
  <c r="E41" i="22"/>
  <c r="E492" i="22" s="1"/>
  <c r="E40" i="22"/>
  <c r="C33" i="22"/>
  <c r="B35" i="22"/>
  <c r="B34" i="22"/>
  <c r="B29" i="22"/>
  <c r="B31" i="22"/>
  <c r="B32" i="22"/>
  <c r="B28" i="22"/>
  <c r="B21" i="22"/>
  <c r="D33" i="22"/>
  <c r="E33" i="22"/>
  <c r="B27" i="22" l="1"/>
  <c r="B41" i="22"/>
  <c r="B40" i="22"/>
  <c r="B33" i="22"/>
  <c r="B16" i="22"/>
  <c r="B25" i="22" s="1"/>
  <c r="B36" i="22" l="1"/>
  <c r="C417" i="22"/>
  <c r="D417" i="22"/>
  <c r="E417" i="22"/>
  <c r="E486" i="22" l="1"/>
  <c r="C383" i="22"/>
  <c r="D383" i="22"/>
  <c r="B383" i="22"/>
  <c r="C372" i="22"/>
  <c r="D372" i="22"/>
  <c r="B372" i="22"/>
  <c r="C377" i="22"/>
  <c r="D377" i="22"/>
  <c r="B377" i="22"/>
  <c r="C367" i="22"/>
  <c r="D367" i="22"/>
  <c r="B367" i="22"/>
  <c r="C304" i="22"/>
  <c r="D304" i="22"/>
  <c r="E304" i="22"/>
  <c r="B304" i="22"/>
  <c r="C362" i="22"/>
  <c r="D362" i="22"/>
  <c r="E362" i="22"/>
  <c r="B362" i="22"/>
  <c r="B357" i="22"/>
  <c r="C357" i="22"/>
  <c r="D357" i="22"/>
  <c r="C352" i="22"/>
  <c r="D352" i="22"/>
  <c r="E352" i="22"/>
  <c r="B352" i="22"/>
  <c r="C347" i="22"/>
  <c r="D347" i="22"/>
  <c r="E347" i="22"/>
  <c r="B347" i="22"/>
  <c r="C342" i="22"/>
  <c r="D342" i="22"/>
  <c r="E342" i="22"/>
  <c r="B342" i="22"/>
  <c r="C336" i="22"/>
  <c r="D336" i="22"/>
  <c r="E336" i="22"/>
  <c r="B336" i="22"/>
  <c r="C331" i="22"/>
  <c r="B331" i="22"/>
  <c r="D331" i="22"/>
  <c r="C325" i="22"/>
  <c r="D325" i="22"/>
  <c r="B325" i="22"/>
  <c r="C320" i="22"/>
  <c r="D320" i="22"/>
  <c r="B320" i="22"/>
  <c r="C315" i="22"/>
  <c r="D315" i="22"/>
  <c r="B315" i="22"/>
  <c r="C310" i="22"/>
  <c r="D310" i="22"/>
  <c r="E310" i="22"/>
  <c r="B310" i="22"/>
  <c r="B299" i="22" l="1"/>
  <c r="B294" i="22"/>
  <c r="C299" i="22"/>
  <c r="B289" i="22"/>
  <c r="C294" i="22"/>
  <c r="D294" i="22"/>
  <c r="C289" i="22"/>
  <c r="D289" i="22"/>
  <c r="E289" i="22"/>
  <c r="C284" i="22"/>
  <c r="D284" i="22"/>
  <c r="E284" i="22"/>
  <c r="B284" i="22"/>
  <c r="C279" i="22"/>
  <c r="D279" i="22"/>
  <c r="E279" i="22"/>
  <c r="D481" i="22" l="1"/>
  <c r="D492" i="22" s="1"/>
  <c r="C48" i="22" l="1"/>
  <c r="E48" i="22"/>
  <c r="B479" i="22" l="1"/>
  <c r="C429" i="22"/>
  <c r="B429" i="22"/>
  <c r="E400" i="22"/>
  <c r="D400" i="22"/>
  <c r="C400" i="22"/>
  <c r="B400" i="22"/>
  <c r="D397" i="22"/>
  <c r="C397" i="22"/>
  <c r="B397" i="22"/>
  <c r="E393" i="22"/>
  <c r="D393" i="22"/>
  <c r="C393" i="22"/>
  <c r="B393" i="22"/>
  <c r="C389" i="22"/>
  <c r="D389" i="22"/>
  <c r="E389" i="22"/>
  <c r="B389" i="22"/>
  <c r="B20" i="24"/>
  <c r="B117" i="22" l="1"/>
  <c r="C117" i="22"/>
  <c r="B102" i="22"/>
  <c r="C102" i="22"/>
  <c r="D102" i="22"/>
  <c r="B106" i="22"/>
  <c r="C106" i="22"/>
  <c r="E11" i="22"/>
  <c r="E24" i="22"/>
  <c r="E484" i="22" s="1"/>
  <c r="B124" i="22" l="1"/>
  <c r="B122" i="22"/>
  <c r="B436" i="22" l="1"/>
  <c r="C433" i="22"/>
  <c r="D433" i="22"/>
  <c r="B433" i="22"/>
  <c r="C135" i="22"/>
  <c r="B135" i="22"/>
  <c r="C82" i="22" l="1"/>
  <c r="C489" i="22" s="1"/>
  <c r="E82" i="22"/>
  <c r="E489" i="22" s="1"/>
  <c r="C436" i="22" l="1"/>
  <c r="D436" i="22"/>
  <c r="E436" i="22"/>
  <c r="C447" i="22"/>
  <c r="D447" i="22"/>
  <c r="E447" i="22"/>
  <c r="C411" i="22" l="1"/>
  <c r="D411" i="22"/>
  <c r="E411" i="22"/>
  <c r="B411" i="22"/>
  <c r="B123" i="22" l="1"/>
  <c r="B491" i="22" s="1"/>
  <c r="C123" i="22"/>
  <c r="C491" i="22" s="1"/>
  <c r="D123" i="22"/>
  <c r="D491" i="22" s="1"/>
  <c r="D117" i="22"/>
  <c r="C114" i="22"/>
  <c r="D114" i="22"/>
  <c r="B114" i="22"/>
  <c r="C110" i="22"/>
  <c r="D110" i="22"/>
  <c r="B110" i="22"/>
  <c r="D106" i="22"/>
  <c r="E106" i="22"/>
  <c r="B90" i="22"/>
  <c r="C94" i="22"/>
  <c r="D94" i="22"/>
  <c r="B94" i="22"/>
  <c r="C98" i="22"/>
  <c r="D98" i="22"/>
  <c r="B98" i="22"/>
  <c r="C90" i="22"/>
  <c r="D90" i="22"/>
  <c r="C86" i="22"/>
  <c r="D86" i="22"/>
  <c r="B86" i="22"/>
  <c r="B76" i="22" l="1"/>
  <c r="B75" i="22" s="1"/>
  <c r="B79" i="22" s="1"/>
  <c r="B17" i="22" l="1"/>
  <c r="B14" i="22"/>
  <c r="B12" i="22"/>
  <c r="B13" i="22"/>
  <c r="D477" i="22" l="1"/>
  <c r="B470" i="22" l="1"/>
  <c r="B59" i="22" l="1"/>
  <c r="B60" i="22"/>
  <c r="B19" i="22"/>
  <c r="B23" i="22" l="1"/>
  <c r="B18" i="22"/>
  <c r="B44" i="22"/>
  <c r="B127" i="22" l="1"/>
  <c r="B71" i="22"/>
  <c r="B49" i="22"/>
  <c r="B48" i="22" s="1"/>
  <c r="E193" i="22" l="1"/>
  <c r="B419" i="22" l="1"/>
  <c r="E51" i="22" l="1"/>
  <c r="C481" i="22"/>
  <c r="C492" i="22" s="1"/>
  <c r="B481" i="22"/>
  <c r="B492" i="22" s="1"/>
  <c r="C476" i="22"/>
  <c r="B476" i="22"/>
  <c r="E457" i="22"/>
  <c r="D132" i="22" l="1"/>
  <c r="B25" i="24" l="1"/>
  <c r="B19" i="24" l="1"/>
  <c r="B18" i="24" s="1"/>
  <c r="E50" i="22" l="1"/>
  <c r="C51" i="22" l="1"/>
  <c r="B51" i="22"/>
  <c r="C50" i="22" l="1"/>
  <c r="B50" i="22"/>
  <c r="C415" i="22" l="1"/>
  <c r="D415" i="22"/>
  <c r="E415" i="22"/>
  <c r="B415" i="22"/>
  <c r="B417" i="22"/>
  <c r="E213" i="22"/>
  <c r="C463" i="22" l="1"/>
  <c r="C486" i="22" s="1"/>
  <c r="D463" i="22"/>
  <c r="D486" i="22" s="1"/>
  <c r="B463" i="22"/>
  <c r="C128" i="22" l="1"/>
  <c r="D128" i="22"/>
  <c r="E128" i="22"/>
  <c r="B128" i="22"/>
  <c r="C36" i="22" l="1"/>
  <c r="D36" i="22"/>
  <c r="C58" i="22" l="1"/>
  <c r="E58" i="22"/>
  <c r="E61" i="22" s="1"/>
  <c r="B58" i="22"/>
  <c r="E62" i="22"/>
  <c r="B62" i="22"/>
  <c r="C63" i="22"/>
  <c r="E63" i="22"/>
  <c r="B63" i="22"/>
  <c r="C122" i="22" l="1"/>
  <c r="D122" i="22"/>
  <c r="C133" i="22" l="1"/>
  <c r="E133" i="22"/>
  <c r="B133" i="22"/>
  <c r="C132" i="22"/>
  <c r="E132" i="22"/>
  <c r="B132" i="22"/>
  <c r="B30" i="24" l="1"/>
  <c r="C23" i="22" l="1"/>
  <c r="D23" i="22"/>
  <c r="E23" i="22"/>
  <c r="C18" i="22" l="1"/>
  <c r="E18" i="22"/>
  <c r="C11" i="22"/>
  <c r="D11" i="22"/>
  <c r="B11" i="22"/>
  <c r="C9" i="22"/>
  <c r="D9" i="22"/>
  <c r="B9" i="22"/>
  <c r="B22" i="22" l="1"/>
  <c r="B486" i="22"/>
  <c r="C419" i="22"/>
  <c r="D419" i="22"/>
  <c r="E183" i="22"/>
  <c r="E36" i="22" l="1"/>
  <c r="C124" i="22" l="1"/>
  <c r="D124" i="22"/>
  <c r="E124" i="22"/>
  <c r="C53" i="22" l="1"/>
  <c r="B53" i="22"/>
  <c r="B55" i="22" s="1"/>
  <c r="C55" i="22" l="1"/>
  <c r="B38" i="24"/>
  <c r="C479" i="22" l="1"/>
  <c r="D479" i="22"/>
  <c r="E46" i="22" l="1"/>
  <c r="C43" i="22" l="1"/>
  <c r="E43" i="22"/>
  <c r="E45" i="22" s="1"/>
  <c r="B43" i="22"/>
  <c r="B45" i="22" s="1"/>
  <c r="B490" i="22" l="1"/>
  <c r="E490" i="22" l="1"/>
  <c r="C45" i="22" l="1"/>
  <c r="C478" i="22" l="1"/>
  <c r="B478" i="22"/>
  <c r="D476" i="22"/>
  <c r="E38" i="22" l="1"/>
  <c r="E488" i="22" s="1"/>
  <c r="B38" i="22"/>
  <c r="B488" i="22" s="1"/>
  <c r="B10" i="24" l="1"/>
  <c r="B12" i="24"/>
  <c r="B16" i="24"/>
  <c r="B34" i="24"/>
  <c r="B41" i="24"/>
  <c r="B43" i="24"/>
  <c r="E414" i="22" l="1"/>
  <c r="B29" i="24"/>
  <c r="B9" i="24"/>
  <c r="B46" i="24" s="1"/>
  <c r="B61" i="22" l="1"/>
  <c r="C61" i="22" l="1"/>
  <c r="C37" i="22"/>
  <c r="D37" i="22"/>
  <c r="C79" i="22" l="1"/>
  <c r="B82" i="22"/>
  <c r="B489" i="22" s="1"/>
  <c r="C460" i="22"/>
  <c r="C487" i="22" s="1"/>
  <c r="D460" i="22"/>
  <c r="D487" i="22" s="1"/>
  <c r="B460" i="22"/>
  <c r="C126" i="22"/>
  <c r="B126" i="22"/>
  <c r="C70" i="22"/>
  <c r="E70" i="22"/>
  <c r="E72" i="22" s="1"/>
  <c r="B70" i="22"/>
  <c r="B72" i="22" s="1"/>
  <c r="B24" i="22"/>
  <c r="B459" i="22"/>
  <c r="C24" i="22"/>
  <c r="C459" i="22"/>
  <c r="D24" i="22"/>
  <c r="D459" i="22"/>
  <c r="E79" i="22"/>
  <c r="C457" i="22"/>
  <c r="C65" i="22"/>
  <c r="C84" i="22"/>
  <c r="C145" i="22"/>
  <c r="C169" i="22"/>
  <c r="C213" i="22"/>
  <c r="C247" i="22"/>
  <c r="C256" i="22"/>
  <c r="C275" i="22"/>
  <c r="C426" i="22"/>
  <c r="C425" i="22" s="1"/>
  <c r="D457" i="22"/>
  <c r="D131" i="22"/>
  <c r="D145" i="22"/>
  <c r="D169" i="22"/>
  <c r="D183" i="22"/>
  <c r="D193" i="22"/>
  <c r="D213" i="22"/>
  <c r="D247" i="22"/>
  <c r="D256" i="22"/>
  <c r="D275" i="22"/>
  <c r="E121" i="22"/>
  <c r="E131" i="22"/>
  <c r="C46" i="22"/>
  <c r="C56" i="22"/>
  <c r="C68" i="22"/>
  <c r="C73" i="22"/>
  <c r="D483" i="22"/>
  <c r="E73" i="22"/>
  <c r="B457" i="22"/>
  <c r="B65" i="22"/>
  <c r="B67" i="22" s="1"/>
  <c r="B84" i="22"/>
  <c r="B145" i="22"/>
  <c r="B169" i="22"/>
  <c r="B213" i="22"/>
  <c r="B247" i="22"/>
  <c r="B256" i="22"/>
  <c r="B275" i="22"/>
  <c r="B426" i="22"/>
  <c r="B425" i="22" s="1"/>
  <c r="B46" i="22"/>
  <c r="B37" i="22"/>
  <c r="B56" i="22"/>
  <c r="B68" i="22"/>
  <c r="B73" i="22"/>
  <c r="B80" i="22"/>
  <c r="C462" i="22"/>
  <c r="C485" i="22" s="1"/>
  <c r="D462" i="22"/>
  <c r="D485" i="22" s="1"/>
  <c r="E462" i="22"/>
  <c r="E485" i="22" s="1"/>
  <c r="B462" i="22"/>
  <c r="C414" i="22" l="1"/>
  <c r="C483" i="22"/>
  <c r="B483" i="22"/>
  <c r="E483" i="22"/>
  <c r="C484" i="22"/>
  <c r="D484" i="22"/>
  <c r="D414" i="22"/>
  <c r="B414" i="22"/>
  <c r="C131" i="22"/>
  <c r="B131" i="22"/>
  <c r="D121" i="22"/>
  <c r="C121" i="22"/>
  <c r="B121" i="22"/>
  <c r="B484" i="22"/>
  <c r="C72" i="22"/>
  <c r="C67" i="22"/>
  <c r="B485" i="22"/>
  <c r="E22" i="22"/>
  <c r="B487" i="22"/>
  <c r="C22" i="22"/>
  <c r="D22" i="22"/>
  <c r="B482" i="22" l="1"/>
  <c r="B493" i="22" s="1"/>
  <c r="E482" i="22"/>
  <c r="E493" i="22" s="1"/>
  <c r="C482" i="22"/>
  <c r="C493" i="22" s="1"/>
  <c r="D482" i="22"/>
  <c r="D493" i="22" s="1"/>
</calcChain>
</file>

<file path=xl/sharedStrings.xml><?xml version="1.0" encoding="utf-8"?>
<sst xmlns="http://schemas.openxmlformats.org/spreadsheetml/2006/main" count="827" uniqueCount="299">
  <si>
    <t>Asignavimų valdytojas</t>
  </si>
  <si>
    <t>Gamtos mokykla</t>
  </si>
  <si>
    <t>Kraštotyros muziejus</t>
  </si>
  <si>
    <t>Lėlių vežimo teatras</t>
  </si>
  <si>
    <t>Savivaldybės administracija</t>
  </si>
  <si>
    <t>Pradinė mokykla</t>
  </si>
  <si>
    <t>Moksleivių namai</t>
  </si>
  <si>
    <t>Dailės galerija</t>
  </si>
  <si>
    <t>Muzikos mokykla</t>
  </si>
  <si>
    <t>Dailės mokykla</t>
  </si>
  <si>
    <t>Jaunuolių dienos centras</t>
  </si>
  <si>
    <t>Muzikinis teatras</t>
  </si>
  <si>
    <t>Pedagoginė-psichologinė tarnyba</t>
  </si>
  <si>
    <t>Socialinių paslaugų centras</t>
  </si>
  <si>
    <t>Kultūros centras Panevėžio bendruomenių rūmai</t>
  </si>
  <si>
    <t xml:space="preserve">Savivaldybės administracija </t>
  </si>
  <si>
    <t>Kurčiųjų ir neprigirdinčiųjų pagrindinė mokykla</t>
  </si>
  <si>
    <t xml:space="preserve">     ASIGNAVIMAI PAGAL ASIGNAVIMŲ VALDYTOJUS IR PROGRAMAS</t>
  </si>
  <si>
    <t>Iš viso  01 programai</t>
  </si>
  <si>
    <t xml:space="preserve">Savivaldybės kontrolės ir audito tarnyba </t>
  </si>
  <si>
    <t>Iš viso 12 programai</t>
  </si>
  <si>
    <t xml:space="preserve">          įstaigos pajamos už paslaugas</t>
  </si>
  <si>
    <t xml:space="preserve">          įstaigų pajamos už paslaugas</t>
  </si>
  <si>
    <t>5-oji gimnazija</t>
  </si>
  <si>
    <t>Iš viso 13 programai</t>
  </si>
  <si>
    <t>Iš viso 14 programai</t>
  </si>
  <si>
    <t>Iš viso 15 programai</t>
  </si>
  <si>
    <t>Visuomenės sveikatos biuras</t>
  </si>
  <si>
    <t xml:space="preserve">         valstybės biudžeto specialioji tikslinė  dotacija valstybinėms (valstybės perduotoms savivaldybėms) funkcijoms atlikti                                                                 </t>
  </si>
  <si>
    <t xml:space="preserve">  išlaidoms</t>
  </si>
  <si>
    <t xml:space="preserve">         valstybės biudžeto specialioji tikslinė dotacija regioninėms įstaigoms finansuoti</t>
  </si>
  <si>
    <t>iš viso</t>
  </si>
  <si>
    <t xml:space="preserve">                 Iš viso 16 programai</t>
  </si>
  <si>
    <t>Rožyno progimnazija</t>
  </si>
  <si>
    <t>Iš viso 05 programai</t>
  </si>
  <si>
    <t>Specialioji mokykla-daugiafunkcis centras</t>
  </si>
  <si>
    <t xml:space="preserve">          valstybės biudžeto specialioji tikslinė dotacija regioninėms  klasėms finansuoti</t>
  </si>
  <si>
    <t>turtui įsigyti  ir finansi-niams įsipareigoji-mams vykdyti</t>
  </si>
  <si>
    <t>Kastyčio Ramanausko lopšelis-darželis</t>
  </si>
  <si>
    <t>Juozo Balčikonio gimnazija</t>
  </si>
  <si>
    <t>Vytauto Žemkalnio gimnazija</t>
  </si>
  <si>
    <t>Juozo Miltinio gimnazija</t>
  </si>
  <si>
    <t>Mykolo Karkos pagrindinė mokykla</t>
  </si>
  <si>
    <t>Alfonso Lipniūno progimnazija</t>
  </si>
  <si>
    <t xml:space="preserve">         paskolos lėšos</t>
  </si>
  <si>
    <t>Pajamų pavadinimas</t>
  </si>
  <si>
    <t>MOKESČIAI</t>
  </si>
  <si>
    <t>Pajamų ir pelno mokesčiai</t>
  </si>
  <si>
    <t>Turto mokesčiai</t>
  </si>
  <si>
    <t>Žemės mokestis</t>
  </si>
  <si>
    <t>Paveldimo turto mokestis</t>
  </si>
  <si>
    <t>Nekilnojamojo turto mokestis</t>
  </si>
  <si>
    <t>Prekių ir paslaugų mokesčiai</t>
  </si>
  <si>
    <t>Mokestis už aplinkos teršimą</t>
  </si>
  <si>
    <t>Valstybės rinkliavos</t>
  </si>
  <si>
    <t>Vietinės rinkliavos</t>
  </si>
  <si>
    <t>DOTACIJOS</t>
  </si>
  <si>
    <t xml:space="preserve">Valstybinėms (valstybės perduotoms savivaldybėms) funkcijoms atlikti       </t>
  </si>
  <si>
    <t>KITOS PAJAMOS</t>
  </si>
  <si>
    <t>Turto pajamos</t>
  </si>
  <si>
    <t xml:space="preserve">Nuomos mokestis už valstybinę žemę </t>
  </si>
  <si>
    <t>Pajamos už prekes ir paslaugas</t>
  </si>
  <si>
    <t>Įmokos už išlaikymą švietimo, socialinės apsaugos ir kitose įstaigose</t>
  </si>
  <si>
    <t>Kitos neišvardytos pajamos</t>
  </si>
  <si>
    <t>Materialiojo ir nematerialiojo turto realizavimo pajamos</t>
  </si>
  <si>
    <t>Iš viso pajamų</t>
  </si>
  <si>
    <t>Valstybės lėšos vietinės reikšmės keliams (gatvėms) tiesti, taisyti, prižiūrėti ir saugaus eismo sąlygoms užtikrinti</t>
  </si>
  <si>
    <t xml:space="preserve">Gyventojų pajamų mokestis </t>
  </si>
  <si>
    <t>Iš jų  (tūkst. Eur)</t>
  </si>
  <si>
    <t>Iš viso (tūkst. Eur)</t>
  </si>
  <si>
    <t>iš jų darbo užmokesčiui</t>
  </si>
  <si>
    <t>Raimundo Sargūno sporto gimnazija</t>
  </si>
  <si>
    <t>Dividendai</t>
  </si>
  <si>
    <t>Savivaldybės administracijos  Socialinių reikalų skyrius</t>
  </si>
  <si>
    <t>11 KULTŪROS IR MENO PROGRAMA</t>
  </si>
  <si>
    <t>13 ŠVIETIMO IR UGDYMO PROGRAMA</t>
  </si>
  <si>
    <t>Atviras jaunimo centras</t>
  </si>
  <si>
    <t>Suaugusiųjų ir jaunimo mokymo centras</t>
  </si>
  <si>
    <t xml:space="preserve">          Europos Sąjungos finansinės paramos lėšos</t>
  </si>
  <si>
    <t>Biudžetinių įstaigų pajamos už prekes ir paslaugas</t>
  </si>
  <si>
    <t>Pajamos už ilgalaikio ir trumpalaikio materialiojo turto  nuomą</t>
  </si>
  <si>
    <t>Rinkliavos</t>
  </si>
  <si>
    <t>Pajamos iš baudų,  konfiskuoto turto ir kitų netesybų</t>
  </si>
  <si>
    <t>Dotacijos iš kitų valdžios sektoriaus subjektų</t>
  </si>
  <si>
    <t>Dotacija savivaldybėms iš Europos Sąjungos, kitos tarptautinės finansinės paramos ir bendrojo finansavimo lėšų</t>
  </si>
  <si>
    <t>Beržų progimnazija</t>
  </si>
  <si>
    <t xml:space="preserve">         palūkanoms už paskolas ir kitus finansinius įsipareigojimus mokėti </t>
  </si>
  <si>
    <t xml:space="preserve">         Mero fondui</t>
  </si>
  <si>
    <t xml:space="preserve">         Administracijos direktoriaus rezervui</t>
  </si>
  <si>
    <t xml:space="preserve">         Europos Sąjungos finansinės paramos lėšos</t>
  </si>
  <si>
    <t xml:space="preserve">          valstybės biudžeto specialioji tikslinė dotacija valstybinėms (valstybės perduotoms savivaldybėms) funkcijoms atlikti                                                                 </t>
  </si>
  <si>
    <t xml:space="preserve">         valstybės lėšos vietinės reikšmės keliams (gatvėms) tiesti, taisyti, prižiūrėti ir saugaus eismo sąlygoms užtikrinti</t>
  </si>
  <si>
    <t xml:space="preserve">          valstybės lėšos vietinės reikšmės keliams (gatvėms) tiesti, taisyti, prižiūrėti ir saugaus eismo sąlygoms užtikrinti</t>
  </si>
  <si>
    <t xml:space="preserve">           įstaigos pajamos už paslaugas</t>
  </si>
  <si>
    <t>Teatras ,,Menas“</t>
  </si>
  <si>
    <t>Kino centras ,,Garsas“</t>
  </si>
  <si>
    <t>Iš viso 11 programai</t>
  </si>
  <si>
    <t xml:space="preserve">         įstaigų pajamos už paslaugas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</si>
  <si>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</si>
  <si>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</si>
  <si>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</si>
  <si>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</si>
  <si>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</si>
  <si>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</si>
  <si>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</si>
  <si>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</si>
  <si>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</si>
  <si>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</si>
  <si>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</si>
  <si>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</si>
  <si>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</si>
  <si>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</si>
  <si>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</si>
  <si>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</si>
  <si>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</si>
  <si>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</si>
  <si>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</si>
  <si>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</si>
  <si>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</si>
  <si>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</si>
  <si>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</si>
  <si>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</si>
  <si>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</si>
  <si>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</si>
  <si>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,,Minties“ gimnazija</t>
  </si>
  <si>
    <t xml:space="preserve">          valstybės biudžeto specialioji tikslinė dotacija regioninėms mokykloms finansuoti</t>
  </si>
  <si>
    <t>,,Vilties“ progimnazija</t>
  </si>
  <si>
    <t>,,Aušros“ progimnazija</t>
  </si>
  <si>
    <t>,,Saulėtekio“ progimnazija</t>
  </si>
  <si>
    <t>,,Žemynos“ progimnazija</t>
  </si>
  <si>
    <t>,,Vyturio“ progimnazija</t>
  </si>
  <si>
    <t>,,Ąžuolo“ progimnazija</t>
  </si>
  <si>
    <t>,,Šaltinio“ progimnazija</t>
  </si>
  <si>
    <t>Iš jų: valstybės biudžeto specialioji tikslinė dotacija regioninėms įstaigoms finansuoti</t>
  </si>
  <si>
    <t xml:space="preserve">         įstaigos pajamos už paslaugas</t>
  </si>
  <si>
    <t xml:space="preserve">        valstybės biudžeto specialioji tikslinė dotacija regioninėms įstaigoms finansuoti</t>
  </si>
  <si>
    <t xml:space="preserve">         valstybės biudžeto specialioji tikslinė dotacija regioninėms įstaigoms ir klasėms finansuoti</t>
  </si>
  <si>
    <t xml:space="preserve">         paskolų lėšos investicijų projektams įgyvendinti</t>
  </si>
  <si>
    <t>Regos centras ,,Linelis“</t>
  </si>
  <si>
    <t>Lopšelis-darželis ,,Vaivorykštė“</t>
  </si>
  <si>
    <t>Mokesčiai už valstybinius gamtos išteklius</t>
  </si>
  <si>
    <t>Stasio Eidrigevičiaus menų centras</t>
  </si>
  <si>
    <t>Švietimo centras</t>
  </si>
  <si>
    <t>Mokykloms (klasėms arba grupėms), skirtoms šalies (regiono) mokiniams, turintiems specialiųjų ugdymosi poreikių, ir kitoms savivaldybėms perduotoms įstaigoms išlaikyti</t>
  </si>
  <si>
    <t xml:space="preserve">          ugdymo reikmių lėšos</t>
  </si>
  <si>
    <t xml:space="preserve">         valstybės biudžeto lėšos</t>
  </si>
  <si>
    <t>12  SPORTO PROGRAMA</t>
  </si>
  <si>
    <t>Ugdymo reikmėms finansuoti</t>
  </si>
  <si>
    <t xml:space="preserve">         valstybės biudžeto specialioji tikslinė dotacija                  Administracijai valstybinėms (valstybės perduotoms savivaldybėms) funkcijoms atlikti                                                                 </t>
  </si>
  <si>
    <t>Iš viso 02 programai</t>
  </si>
  <si>
    <t>Iš viso 03 programai</t>
  </si>
  <si>
    <t xml:space="preserve">          valstybės biudžeto lėšos</t>
  </si>
  <si>
    <t>Iš viso 04 programai</t>
  </si>
  <si>
    <t>Iš viso 06 programai</t>
  </si>
  <si>
    <t>Iš viso 08 programai</t>
  </si>
  <si>
    <t>Iš viso 09 programai</t>
  </si>
  <si>
    <t>Iš viso 10 programai</t>
  </si>
  <si>
    <t xml:space="preserve">          valstybės biudžeto specialioji tikslinė dotacija regioninėms klasėms finansuoti</t>
  </si>
  <si>
    <t>,,Šviesos“ specialiojo ugdymo centras</t>
  </si>
  <si>
    <t xml:space="preserve">          valstybės biudžeto specialioji tikslinė  dotacija valstybinėms (valstybės perduotoms savivaldybėms) funkcijoms atlikti                                                                 </t>
  </si>
  <si>
    <t xml:space="preserve">         valstybės biudžeto specialioji tikslinė dotacija valstybinėms (valstybės perduotoms savivaldybėms) funkcijoms atlikti                                                                 </t>
  </si>
  <si>
    <t xml:space="preserve">                Iš viso: </t>
  </si>
  <si>
    <t xml:space="preserve">         ugdymo reikmių lėšos</t>
  </si>
  <si>
    <t>Sporto centras</t>
  </si>
  <si>
    <t>Kitos dotacijos</t>
  </si>
  <si>
    <t>Valstybės lėšos kapitalo investicijoms finansuoti</t>
  </si>
  <si>
    <t xml:space="preserve">         valstybės lėšos kapitalo investicijoms</t>
  </si>
  <si>
    <t>Iš jų – Savivaldybės  biudžeto lėšos</t>
  </si>
  <si>
    <t>Iš jų: Savivaldybės  biudžeto lėšos Tarybai</t>
  </si>
  <si>
    <t xml:space="preserve">         Savivaldybės biudžeto lėšos Administracijai</t>
  </si>
  <si>
    <t>Iš jų: Savivaldybės biudžeto lėšos</t>
  </si>
  <si>
    <t>Iš jų – Savivaldybės biudžeto lėšos</t>
  </si>
  <si>
    <r>
      <t xml:space="preserve">Iš jų </t>
    </r>
    <r>
      <rPr>
        <sz val="10"/>
        <rFont val="Calibri"/>
        <family val="2"/>
        <charset val="186"/>
      </rPr>
      <t>–</t>
    </r>
    <r>
      <rPr>
        <sz val="10"/>
        <rFont val="Times New Roman"/>
        <family val="1"/>
        <charset val="186"/>
      </rPr>
      <t xml:space="preserve"> Savivaldybės biudžeto lėšos</t>
    </r>
  </si>
  <si>
    <t>Iš jų:  Savivaldybės biudžeto lėšos</t>
  </si>
  <si>
    <t>Elenos Mezginaitės viešoji biblioteka</t>
  </si>
  <si>
    <t xml:space="preserve">Savivaldybės administracijos Strateginio planavimo ir finansų skyrius </t>
  </si>
  <si>
    <t xml:space="preserve">           valstybės biudžeto lėšos</t>
  </si>
  <si>
    <t xml:space="preserve">        PANEVĖŽIO MIESTO SAVIVALDYBĖS 2021 METŲ BIUDŽETAS           </t>
  </si>
  <si>
    <t>02 INVESTICIJŲ PROJEKTŲ PROGRAMA</t>
  </si>
  <si>
    <t>01 SAVIVALDYBĖS VALDYMO  PROGRAMA</t>
  </si>
  <si>
    <t>03 URBANISTINĖS PLĖTROS PROGRAMA</t>
  </si>
  <si>
    <t>06 SAVIVALDYBĖS TURTO VALDYMO PROGRAMA</t>
  </si>
  <si>
    <t>08 RINKODAROS  PROGRAMA</t>
  </si>
  <si>
    <t>10 MIESTO INFRASTRUKTŪROS OBJEKTŲ PLĖTROS,
 MODERNIZAVIMO IR PRIEŽIŪROS  PROGRAMA</t>
  </si>
  <si>
    <t>05 EKONOMINĖS PLĖTROS IR VERSLO SKATINIMO 
PROGRAMA</t>
  </si>
  <si>
    <t>04 APLINKOS APSAUGOS RĖMIMO SPECIALIOJI 
PROGRAMA</t>
  </si>
  <si>
    <t>09 INFORMACINĖS VISUOMENĖS PLĖTROS 
PROGRAMA</t>
  </si>
  <si>
    <t>14 VISUOMENĖS INICIATYVŲ SKATINIMO IR 
SAUGUMO UŽTIKRINIMO PROGRAMA</t>
  </si>
  <si>
    <t>15 SOCIALINĖS PARAMOS ĮGYVENDINIMO
 PROGRAMA</t>
  </si>
  <si>
    <t>16 VISUOMENĖS SVEIKATOS RĖMIMO 
SPECIALIOJI PROGRAMA</t>
  </si>
  <si>
    <t xml:space="preserve">          valstybės biudžeto specialioji tikslinė dotacija regioninėms įstaigoms ir klasėms finansuoti</t>
  </si>
  <si>
    <t>Specialioji tikslinė dotacija</t>
  </si>
  <si>
    <t>Iš viso asignavimų (išlaidos – paskolų grąžinimas)</t>
  </si>
  <si>
    <t>Iš jų: paskolos lėšos</t>
  </si>
  <si>
    <t xml:space="preserve">         paskoloms grąžinti valstybės biudžeto lėšos</t>
  </si>
  <si>
    <t>Iš jų: paskoloms grąžinti Savivaldybės biudžeto lėšos</t>
  </si>
  <si>
    <t xml:space="preserve">          valstybės lėšos kapitalo investicijoms</t>
  </si>
  <si>
    <t>IŠ SAVIVALDYBĖS BIUDŽETO IŠLAIKOMŲ ĮSTAIGŲ PAJAMŲ UŽ TEIKIAMAS PASLAUGAS ĮMOKOS Į SAVIVALDYBĖS BIUDŽETĄ</t>
  </si>
  <si>
    <t>Savivaldybės institucijos ir įstaigos pavadinimas</t>
  </si>
  <si>
    <t>Iš viso pajamų (tūkst. Eur)</t>
  </si>
  <si>
    <r>
      <t xml:space="preserve">         </t>
    </r>
    <r>
      <rPr>
        <sz val="12"/>
        <rFont val="Times New Roman"/>
        <family val="1"/>
        <charset val="186"/>
      </rPr>
      <t>Iš jų ( tūkst. Eur)</t>
    </r>
  </si>
  <si>
    <t xml:space="preserve">įmokos už išlaikymą švietimo, socialinės apsaugos ir kitose įstaigose </t>
  </si>
  <si>
    <t xml:space="preserve">pajamos už prekes ir paslaugas </t>
  </si>
  <si>
    <r>
      <t xml:space="preserve">pajamos už patalpų nuomą </t>
    </r>
    <r>
      <rPr>
        <sz val="10"/>
        <rFont val="Times New Roman"/>
        <family val="1"/>
        <charset val="186"/>
      </rPr>
      <t xml:space="preserve">          </t>
    </r>
  </si>
  <si>
    <t>Teatras „Menas“</t>
  </si>
  <si>
    <t>Kino centras „Garsas“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</si>
  <si>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</si>
  <si>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</si>
  <si>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</si>
  <si>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</si>
  <si>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</si>
  <si>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</si>
  <si>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</si>
  <si>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</si>
  <si>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</si>
  <si>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</si>
  <si>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</si>
  <si>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</si>
  <si>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</si>
  <si>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</si>
  <si>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</si>
  <si>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</si>
  <si>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</si>
  <si>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</si>
  <si>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</si>
  <si>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</si>
  <si>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</si>
  <si>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</si>
  <si>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</si>
  <si>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</si>
  <si>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</si>
  <si>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</si>
  <si>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</si>
  <si>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</si>
  <si>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 xml:space="preserve">Regos centras „Linelis“ </t>
  </si>
  <si>
    <t>„Minties“ gimnazija</t>
  </si>
  <si>
    <t>„Vilties“ progimnazija</t>
  </si>
  <si>
    <t>„Aušros“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</si>
  <si>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</si>
  <si>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</si>
  <si>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</si>
  <si>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</si>
  <si>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</si>
  <si>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>„Šviesos“ specialiojo ugdymo centras</t>
  </si>
  <si>
    <t>Iš viso:</t>
  </si>
  <si>
    <t xml:space="preserve">         ASIGNAVIMAI IŠ SAVIVALDYBĖS 2020 M. NEPANAUDOTŲ BIUDŽETO</t>
  </si>
  <si>
    <t xml:space="preserve">                LĖŠŲ PAGAL PROGRAMAS IR ASIGNAVIMŲ VALDYTOJUS</t>
  </si>
  <si>
    <t>1. TIKSLINĖS PASKIRTIES LĖŠOS</t>
  </si>
  <si>
    <t>Asignavimų valdytojai</t>
  </si>
  <si>
    <t>Iš viso (Eur)</t>
  </si>
  <si>
    <t xml:space="preserve">           Iš jų ( Eur)</t>
  </si>
  <si>
    <t>išlaidoms</t>
  </si>
  <si>
    <t>turtui įsigyti ir finansiniams įsipareigoji-mams vykdyti</t>
  </si>
  <si>
    <t xml:space="preserve">iš viso </t>
  </si>
  <si>
    <t xml:space="preserve">    02 INVESTICIJŲ PROJEKTŲ 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</si>
  <si>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</si>
  <si>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t xml:space="preserve">  03  URBANISTINĖS PLĖTROS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</si>
  <si>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</si>
  <si>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t xml:space="preserve"> 04 APLINKOS APSAUGOS RĖMIMO SPECIALIOJI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</si>
  <si>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</si>
  <si>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t xml:space="preserve"> 06 SAVIVALDYBĖS TURTO VALDYMO 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</si>
  <si>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</si>
  <si>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t xml:space="preserve">   10 MIESTO INFRASTRUKTŪROS OBJEKTŲ PLĖTROS, MODERNIZAVIMO IR PRIEŽIŪROS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</si>
  <si>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</si>
  <si>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11 KULTŪROS IR MENO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</si>
  <si>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</si>
  <si>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t>12 SPORTO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</si>
  <si>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</si>
  <si>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13 ŠVIETIMO IR UGDYMO PROGRAMA</t>
  </si>
  <si>
    <t>Regos centras „Linelis“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</si>
  <si>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</si>
  <si>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t xml:space="preserve"> 15 SOCIALINĖS PARAMOS ĮGYVENDINIMO PROGRAMA</t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</si>
  <si>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</si>
  <si>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t xml:space="preserve"> 16 VISUOMENĖS SVEIKATOS RĖMIMO SPECIALIOJI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</si>
  <si>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</si>
  <si>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</si>
  <si>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t xml:space="preserve">                        2. LĖŠOS 2020 M. GRUODŽIO 31 D. ĮSISKOLINIMUI DENGTI</t>
  </si>
  <si>
    <t>01 SAVIVALDYBĖS VALDYMO PROGRAMA</t>
  </si>
  <si>
    <t>Iš jų: Savivaldybės biudžeto lėšos Tarybai</t>
  </si>
  <si>
    <t xml:space="preserve">        Savivaldybės biudžeto lėšos Administracijai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</si>
  <si>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01  programai</t>
    </r>
  </si>
  <si>
    <t xml:space="preserve"> 08 RINKODAROS  PROGRAMA</t>
  </si>
  <si>
    <t xml:space="preserve">                       Iš viso 08 programai</t>
  </si>
  <si>
    <t xml:space="preserve"> 10  MIESTO INFRASTRUKTŪROS OBJEKTŲ PLĖTROS, MODERNIZAVIMO IR PRIEŽIŪROS PROGRAMA</t>
  </si>
  <si>
    <t xml:space="preserve">                       Iš viso 10 programai</t>
  </si>
  <si>
    <t xml:space="preserve">                       Iš viso 11 programai</t>
  </si>
  <si>
    <t xml:space="preserve">                       Iš viso 12 programai</t>
  </si>
  <si>
    <t xml:space="preserve">„Vilties“ progimnazija </t>
  </si>
  <si>
    <t xml:space="preserve">                         Iš viso 13 programai</t>
  </si>
  <si>
    <t>15 SOCIALINĖS PARAMOS ĮGYVENDINIMO PROGRAMA</t>
  </si>
  <si>
    <t>Savivaldybės administracijos Socialinių reikalų skyrius</t>
  </si>
  <si>
    <t xml:space="preserve">                         Iš viso 15 programai</t>
  </si>
  <si>
    <t xml:space="preserve">                         Iš viso 16 programai</t>
  </si>
  <si>
    <t xml:space="preserve">                                               Iš viso:</t>
  </si>
  <si>
    <t xml:space="preserve">                     3.  SAVIVALDYBĖS EINAMŲJŲ METŲ IŠLAIDOMS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</si>
  <si>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</si>
  <si>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t xml:space="preserve"> Savivaldybės administracija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</si>
  <si>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10  programai</t>
    </r>
  </si>
  <si>
    <r>
      <t xml:space="preserve">Jaunuolių dienos </t>
    </r>
    <r>
      <rPr>
        <sz val="12"/>
        <rFont val="Times New Roman"/>
        <family val="1"/>
        <charset val="186"/>
      </rPr>
      <t>centras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</si>
</sst>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.5"/>
      <name val="Times New Roman"/>
      <family val="1"/>
      <charset val="186"/>
    </font>
    <font>
      <b/>
      <sz val="11"/>
      <name val="Times New Roman"/>
      <family val="1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.5"/>
      <name val="Times New Roman"/>
      <family val="1"/>
      <charset val="186"/>
    </font>
    <font>
      <sz val="10"/>
      <name val="Arial"/>
      <family val="2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name val="Calibri"/>
      <family val="2"/>
      <charset val="186"/>
    </font>
    <font>
      <sz val="12"/>
      <color indexed="8"/>
      <name val="Times New Roman"/>
      <family val="1"/>
      <charset val="186"/>
    </font>
    <font>
      <sz val="12"/>
      <name val="Arial"/>
      <family val="2"/>
      <charset val="186"/>
    </font>
    <font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indexed="63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164" fontId="6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64" fontId="7" fillId="2" borderId="2" xfId="0" applyNumberFormat="1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64" fontId="10" fillId="2" borderId="3" xfId="0" applyNumberFormat="1" applyFont="1" applyFill="1" applyBorder="1" applyAlignment="1">
      <alignment horizontal="left" vertical="center" wrapText="1"/>
    </xf>
    <xf numFmtId="164" fontId="10" fillId="2" borderId="5" xfId="0" applyNumberFormat="1" applyFont="1" applyFill="1" applyBorder="1" applyAlignment="1">
      <alignment horizontal="left" vertical="center" wrapText="1"/>
    </xf>
    <xf numFmtId="164" fontId="2" fillId="2" borderId="5" xfId="0" applyNumberFormat="1" applyFont="1" applyFill="1" applyBorder="1" applyAlignment="1">
      <alignment horizontal="left" vertical="center" wrapText="1"/>
    </xf>
    <xf numFmtId="164" fontId="6" fillId="2" borderId="11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4" fontId="6" fillId="2" borderId="7" xfId="0" applyNumberFormat="1" applyFont="1" applyFill="1" applyBorder="1"/>
    <xf numFmtId="164" fontId="6" fillId="2" borderId="2" xfId="0" applyNumberFormat="1" applyFont="1" applyFill="1" applyBorder="1"/>
    <xf numFmtId="164" fontId="9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vertical="center"/>
    </xf>
    <xf numFmtId="0" fontId="7" fillId="2" borderId="3" xfId="0" applyFont="1" applyFill="1" applyBorder="1" applyAlignment="1">
      <alignment wrapText="1"/>
    </xf>
    <xf numFmtId="0" fontId="18" fillId="2" borderId="3" xfId="0" applyFont="1" applyFill="1" applyBorder="1" applyAlignment="1">
      <alignment horizontal="center" vertical="center" wrapText="1"/>
    </xf>
    <xf numFmtId="2" fontId="22" fillId="2" borderId="3" xfId="0" applyNumberFormat="1" applyFont="1" applyFill="1" applyBorder="1" applyAlignment="1">
      <alignment horizontal="center" vertical="center" wrapText="1"/>
    </xf>
    <xf numFmtId="2" fontId="20" fillId="2" borderId="6" xfId="0" applyNumberFormat="1" applyFont="1" applyFill="1" applyBorder="1" applyAlignment="1">
      <alignment horizontal="center" vertical="center" wrapText="1"/>
    </xf>
    <xf numFmtId="2" fontId="20" fillId="2" borderId="3" xfId="0" applyNumberFormat="1" applyFont="1" applyFill="1" applyBorder="1" applyAlignment="1">
      <alignment horizontal="center" vertical="center" wrapText="1"/>
    </xf>
    <xf numFmtId="2" fontId="22" fillId="2" borderId="1" xfId="0" applyNumberFormat="1" applyFont="1" applyFill="1" applyBorder="1"/>
    <xf numFmtId="0" fontId="1" fillId="2" borderId="1" xfId="0" applyFont="1" applyFill="1" applyBorder="1"/>
    <xf numFmtId="2" fontId="23" fillId="2" borderId="3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20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/>
    <xf numFmtId="2" fontId="23" fillId="2" borderId="1" xfId="0" applyNumberFormat="1" applyFont="1" applyFill="1" applyBorder="1" applyAlignment="1">
      <alignment horizontal="center"/>
    </xf>
    <xf numFmtId="2" fontId="13" fillId="2" borderId="1" xfId="0" applyNumberFormat="1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top" wrapText="1"/>
    </xf>
    <xf numFmtId="2" fontId="23" fillId="2" borderId="1" xfId="0" applyNumberFormat="1" applyFont="1" applyFill="1" applyBorder="1" applyAlignment="1">
      <alignment horizont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/>
    </xf>
    <xf numFmtId="2" fontId="23" fillId="2" borderId="6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49" fontId="6" fillId="2" borderId="0" xfId="0" applyNumberFormat="1" applyFont="1" applyFill="1" applyAlignment="1">
      <alignment horizontal="right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left" vertical="center" wrapText="1"/>
    </xf>
    <xf numFmtId="164" fontId="7" fillId="2" borderId="6" xfId="0" applyNumberFormat="1" applyFont="1" applyFill="1" applyBorder="1" applyAlignment="1">
      <alignment horizontal="right" vertical="center" wrapText="1"/>
    </xf>
    <xf numFmtId="164" fontId="6" fillId="2" borderId="3" xfId="0" applyNumberFormat="1" applyFont="1" applyFill="1" applyBorder="1" applyAlignment="1">
      <alignment wrapText="1"/>
    </xf>
    <xf numFmtId="164" fontId="6" fillId="2" borderId="0" xfId="0" applyNumberFormat="1" applyFont="1" applyFill="1"/>
    <xf numFmtId="164" fontId="6" fillId="2" borderId="1" xfId="0" applyNumberFormat="1" applyFont="1" applyFill="1" applyBorder="1" applyAlignment="1">
      <alignment wrapText="1"/>
    </xf>
    <xf numFmtId="164" fontId="10" fillId="2" borderId="9" xfId="0" applyNumberFormat="1" applyFont="1" applyFill="1" applyBorder="1" applyAlignment="1">
      <alignment horizontal="left" vertical="center" wrapText="1"/>
    </xf>
    <xf numFmtId="164" fontId="7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/>
    <xf numFmtId="164" fontId="10" fillId="2" borderId="5" xfId="0" applyNumberFormat="1" applyFont="1" applyFill="1" applyBorder="1" applyAlignment="1">
      <alignment wrapText="1"/>
    </xf>
    <xf numFmtId="164" fontId="10" fillId="2" borderId="3" xfId="0" applyNumberFormat="1" applyFont="1" applyFill="1" applyBorder="1" applyAlignment="1">
      <alignment wrapText="1"/>
    </xf>
    <xf numFmtId="164" fontId="7" fillId="2" borderId="1" xfId="0" applyNumberFormat="1" applyFont="1" applyFill="1" applyBorder="1" applyAlignment="1">
      <alignment vertical="center" wrapText="1"/>
    </xf>
    <xf numFmtId="164" fontId="10" fillId="2" borderId="0" xfId="0" applyNumberFormat="1" applyFont="1" applyFill="1" applyBorder="1" applyAlignment="1">
      <alignment horizontal="left" vertical="center" wrapText="1"/>
    </xf>
    <xf numFmtId="164" fontId="6" fillId="2" borderId="2" xfId="0" applyNumberFormat="1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wrapText="1"/>
    </xf>
    <xf numFmtId="164" fontId="2" fillId="2" borderId="5" xfId="0" applyNumberFormat="1" applyFont="1" applyFill="1" applyBorder="1" applyAlignment="1">
      <alignment wrapText="1"/>
    </xf>
    <xf numFmtId="164" fontId="7" fillId="2" borderId="2" xfId="0" applyNumberFormat="1" applyFont="1" applyFill="1" applyBorder="1" applyAlignment="1">
      <alignment wrapText="1"/>
    </xf>
    <xf numFmtId="164" fontId="6" fillId="2" borderId="1" xfId="0" applyNumberFormat="1" applyFont="1" applyFill="1" applyBorder="1" applyAlignment="1">
      <alignment horizontal="right" vertical="center"/>
    </xf>
    <xf numFmtId="164" fontId="1" fillId="2" borderId="8" xfId="0" applyNumberFormat="1" applyFont="1" applyFill="1" applyBorder="1" applyAlignment="1">
      <alignment horizontal="right" vertical="top" wrapText="1"/>
    </xf>
    <xf numFmtId="164" fontId="14" fillId="2" borderId="1" xfId="0" applyNumberFormat="1" applyFont="1" applyFill="1" applyBorder="1" applyAlignment="1">
      <alignment horizontal="right" vertical="center" wrapText="1"/>
    </xf>
    <xf numFmtId="164" fontId="8" fillId="2" borderId="1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/>
    <xf numFmtId="164" fontId="7" fillId="2" borderId="7" xfId="0" applyNumberFormat="1" applyFont="1" applyFill="1" applyBorder="1"/>
    <xf numFmtId="164" fontId="6" fillId="2" borderId="1" xfId="0" applyNumberFormat="1" applyFont="1" applyFill="1" applyBorder="1" applyAlignment="1">
      <alignment horizontal="right"/>
    </xf>
    <xf numFmtId="164" fontId="7" fillId="2" borderId="1" xfId="0" applyNumberFormat="1" applyFont="1" applyFill="1" applyBorder="1"/>
    <xf numFmtId="164" fontId="6" fillId="2" borderId="7" xfId="0" applyNumberFormat="1" applyFont="1" applyFill="1" applyBorder="1" applyAlignment="1">
      <alignment horizontal="right"/>
    </xf>
    <xf numFmtId="164" fontId="2" fillId="2" borderId="5" xfId="0" applyNumberFormat="1" applyFont="1" applyFill="1" applyBorder="1"/>
    <xf numFmtId="164" fontId="7" fillId="2" borderId="2" xfId="0" applyNumberFormat="1" applyFont="1" applyFill="1" applyBorder="1"/>
    <xf numFmtId="164" fontId="6" fillId="2" borderId="11" xfId="0" applyNumberFormat="1" applyFont="1" applyFill="1" applyBorder="1"/>
    <xf numFmtId="164" fontId="6" fillId="2" borderId="2" xfId="0" applyNumberFormat="1" applyFont="1" applyFill="1" applyBorder="1" applyAlignment="1">
      <alignment horizontal="right"/>
    </xf>
    <xf numFmtId="164" fontId="7" fillId="2" borderId="6" xfId="0" applyNumberFormat="1" applyFont="1" applyFill="1" applyBorder="1"/>
    <xf numFmtId="164" fontId="7" fillId="2" borderId="3" xfId="0" applyNumberFormat="1" applyFont="1" applyFill="1" applyBorder="1"/>
    <xf numFmtId="164" fontId="10" fillId="2" borderId="5" xfId="0" applyNumberFormat="1" applyFont="1" applyFill="1" applyBorder="1"/>
    <xf numFmtId="164" fontId="6" fillId="2" borderId="6" xfId="0" applyNumberFormat="1" applyFont="1" applyFill="1" applyBorder="1"/>
    <xf numFmtId="164" fontId="6" fillId="2" borderId="7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7" fillId="2" borderId="0" xfId="0" applyFont="1" applyFill="1" applyAlignment="1">
      <alignment horizontal="center" shrinkToFit="1"/>
    </xf>
    <xf numFmtId="0" fontId="7" fillId="2" borderId="0" xfId="0" applyFont="1" applyFill="1" applyAlignment="1">
      <alignment shrinkToFi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/>
    <xf numFmtId="0" fontId="10" fillId="2" borderId="0" xfId="0" applyFont="1" applyFill="1"/>
    <xf numFmtId="0" fontId="10" fillId="2" borderId="4" xfId="0" applyFont="1" applyFill="1" applyBorder="1"/>
    <xf numFmtId="0" fontId="10" fillId="2" borderId="7" xfId="0" applyFont="1" applyFill="1" applyBorder="1"/>
    <xf numFmtId="0" fontId="1" fillId="2" borderId="12" xfId="0" applyFont="1" applyFill="1" applyBorder="1" applyAlignment="1">
      <alignment horizontal="left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top" wrapText="1"/>
    </xf>
    <xf numFmtId="164" fontId="6" fillId="2" borderId="3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top" wrapText="1"/>
    </xf>
    <xf numFmtId="164" fontId="6" fillId="2" borderId="2" xfId="0" applyNumberFormat="1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center" wrapText="1"/>
    </xf>
    <xf numFmtId="0" fontId="1" fillId="2" borderId="3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left" vertical="center" wrapText="1"/>
    </xf>
    <xf numFmtId="164" fontId="6" fillId="2" borderId="12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10" fillId="2" borderId="0" xfId="0" applyFont="1" applyFill="1" applyBorder="1"/>
    <xf numFmtId="0" fontId="2" fillId="2" borderId="0" xfId="0" applyFont="1" applyFill="1" applyAlignment="1"/>
    <xf numFmtId="0" fontId="2" fillId="2" borderId="0" xfId="0" applyFont="1" applyFill="1"/>
    <xf numFmtId="0" fontId="0" fillId="2" borderId="11" xfId="0" applyFill="1" applyBorder="1"/>
    <xf numFmtId="0" fontId="20" fillId="2" borderId="6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2" fontId="0" fillId="2" borderId="0" xfId="0" applyNumberFormat="1" applyFill="1"/>
    <xf numFmtId="0" fontId="18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center" wrapText="1"/>
    </xf>
    <xf numFmtId="2" fontId="20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 wrapText="1"/>
    </xf>
    <xf numFmtId="2" fontId="24" fillId="2" borderId="1" xfId="0" applyNumberFormat="1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18" fillId="2" borderId="0" xfId="0" applyFont="1" applyFill="1" applyAlignment="1">
      <alignment vertical="center"/>
    </xf>
    <xf numFmtId="0" fontId="0" fillId="2" borderId="11" xfId="0" applyFill="1" applyBorder="1" applyAlignment="1">
      <alignment horizontal="center"/>
    </xf>
    <xf numFmtId="2" fontId="0" fillId="2" borderId="3" xfId="0" applyNumberForma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164" fontId="2" fillId="2" borderId="6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23" fillId="2" borderId="1" xfId="0" applyFont="1" applyFill="1" applyBorder="1"/>
    <xf numFmtId="0" fontId="23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64" fontId="23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/>
    <xf numFmtId="0" fontId="18" fillId="2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4" fontId="7" fillId="2" borderId="12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horizontal="center"/>
    </xf>
    <xf numFmtId="164" fontId="10" fillId="2" borderId="0" xfId="0" applyNumberFormat="1" applyFont="1" applyFill="1"/>
    <xf numFmtId="164" fontId="6" fillId="2" borderId="6" xfId="0" applyNumberFormat="1" applyFont="1" applyFill="1" applyBorder="1" applyAlignment="1">
      <alignment horizontal="right" vertical="center" wrapText="1"/>
    </xf>
    <xf numFmtId="164" fontId="6" fillId="2" borderId="3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wrapText="1"/>
    </xf>
    <xf numFmtId="164" fontId="6" fillId="2" borderId="11" xfId="0" applyNumberFormat="1" applyFont="1" applyFill="1" applyBorder="1" applyAlignment="1">
      <alignment wrapText="1"/>
    </xf>
    <xf numFmtId="164" fontId="6" fillId="2" borderId="7" xfId="0" applyNumberFormat="1" applyFont="1" applyFill="1" applyBorder="1" applyAlignment="1">
      <alignment wrapText="1"/>
    </xf>
    <xf numFmtId="164" fontId="7" fillId="2" borderId="11" xfId="0" applyNumberFormat="1" applyFont="1" applyFill="1" applyBorder="1" applyAlignment="1">
      <alignment horizontal="right" vertical="center" wrapText="1"/>
    </xf>
    <xf numFmtId="164" fontId="6" fillId="2" borderId="7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/>
    <xf numFmtId="0" fontId="2" fillId="2" borderId="0" xfId="0" applyFont="1" applyFill="1" applyAlignment="1">
      <alignment horizontal="center" vertical="center" wrapText="1"/>
    </xf>
    <xf numFmtId="0" fontId="15" fillId="2" borderId="0" xfId="0" applyFont="1" applyFill="1" applyAlignment="1"/>
    <xf numFmtId="164" fontId="7" fillId="2" borderId="9" xfId="0" applyNumberFormat="1" applyFont="1" applyFill="1" applyBorder="1" applyAlignment="1">
      <alignment horizontal="center" vertical="center" wrapText="1"/>
    </xf>
    <xf numFmtId="164" fontId="15" fillId="2" borderId="13" xfId="0" applyNumberFormat="1" applyFont="1" applyFill="1" applyBorder="1" applyAlignment="1">
      <alignment horizontal="center" wrapText="1"/>
    </xf>
    <xf numFmtId="164" fontId="15" fillId="2" borderId="6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164" fontId="7" fillId="2" borderId="12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/>
    </xf>
    <xf numFmtId="164" fontId="7" fillId="2" borderId="7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7" fillId="2" borderId="10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164" fontId="7" fillId="2" borderId="8" xfId="0" applyNumberFormat="1" applyFont="1" applyFill="1" applyBorder="1" applyAlignment="1">
      <alignment horizontal="center" vertical="center" wrapText="1"/>
    </xf>
    <xf numFmtId="164" fontId="15" fillId="2" borderId="4" xfId="0" applyNumberFormat="1" applyFont="1" applyFill="1" applyBorder="1" applyAlignment="1">
      <alignment horizontal="center"/>
    </xf>
    <xf numFmtId="164" fontId="15" fillId="2" borderId="7" xfId="0" applyNumberFormat="1" applyFont="1" applyFill="1" applyBorder="1" applyAlignment="1">
      <alignment horizontal="center"/>
    </xf>
    <xf numFmtId="164" fontId="15" fillId="2" borderId="4" xfId="0" applyNumberFormat="1" applyFont="1" applyFill="1" applyBorder="1" applyAlignment="1">
      <alignment horizontal="center" vertical="center"/>
    </xf>
    <xf numFmtId="164" fontId="15" fillId="2" borderId="7" xfId="0" applyNumberFormat="1" applyFont="1" applyFill="1" applyBorder="1" applyAlignment="1">
      <alignment horizontal="center" vertical="center"/>
    </xf>
    <xf numFmtId="164" fontId="12" fillId="2" borderId="4" xfId="0" applyNumberFormat="1" applyFont="1" applyFill="1" applyBorder="1" applyAlignment="1">
      <alignment horizontal="center"/>
    </xf>
    <xf numFmtId="164" fontId="12" fillId="2" borderId="7" xfId="0" applyNumberFormat="1" applyFont="1" applyFill="1" applyBorder="1" applyAlignment="1">
      <alignment horizontal="center"/>
    </xf>
    <xf numFmtId="164" fontId="7" fillId="2" borderId="8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wrapText="1"/>
    </xf>
    <xf numFmtId="0" fontId="16" fillId="2" borderId="3" xfId="0" applyFont="1" applyFill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2876550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876550" y="76200"/>
          <a:ext cx="2828926" cy="12287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2021 m. vasario 18 d. sprendimo Nr. 1-32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2021 m.                        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2781300</xdr:colOff>
      <xdr:row>0</xdr:row>
      <xdr:rowOff>95250</xdr:rowOff>
    </xdr:from>
    <xdr:to>
      <xdr:col>4</xdr:col>
      <xdr:colOff>655320</xdr:colOff>
      <xdr:row>1</xdr:row>
      <xdr:rowOff>161925</xdr:rowOff>
    </xdr:to>
    <xdr:sp macro="" textlink="">
      <xdr:nvSpPr>
        <xdr:cNvPr id="16385" name="Text Box 1">
          <a:extLst>
            <a:ext uri="{FF2B5EF4-FFF2-40B4-BE49-F238E27FC236}">
              <a16:creationId xmlns="" xmlns:a16="http://schemas.microsoft.com/office/drawing/2014/main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2781300" y="95250"/>
          <a:ext cx="2988945" cy="14382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2021 m. vasario 18 d. sprendimo Nr. 1-32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priedas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2021 m.                          sprendimo Nr.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        </a:t>
          </a:r>
        </a:p>
        <a:p>
          <a:pPr algn="l" rtl="0">
            <a:defRPr sz="1000"/>
          </a:pPr>
          <a:endParaRPr lang="lt-LT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0</xdr:row>
      <xdr:rowOff>15240</xdr:rowOff>
    </xdr:from>
    <xdr:to>
      <xdr:col>4</xdr:col>
      <xdr:colOff>721996</xdr:colOff>
      <xdr:row>0</xdr:row>
      <xdr:rowOff>1242060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3032760" y="15240"/>
          <a:ext cx="2939416" cy="12268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2021 m. vasario 18 d. sprendimo Nr. 1-32</a:t>
          </a:r>
        </a:p>
        <a:p>
          <a:pPr algn="l" rtl="0">
            <a:lnSpc>
              <a:spcPts val="1100"/>
            </a:lnSpc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priedas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2021 m.                        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590551</xdr:colOff>
      <xdr:row>0</xdr:row>
      <xdr:rowOff>91440</xdr:rowOff>
    </xdr:from>
    <xdr:to>
      <xdr:col>4</xdr:col>
      <xdr:colOff>855346</xdr:colOff>
      <xdr:row>7</xdr:row>
      <xdr:rowOff>83820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166111" y="91440"/>
          <a:ext cx="2962275" cy="121158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2021 m. vasario 18 d. sprendimo Nr. 1-32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  priedas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2021 m.                          sprendimo Nr.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 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8"/>
  <sheetViews>
    <sheetView topLeftCell="A31" workbookViewId="0">
      <selection activeCell="B29" sqref="B29"/>
    </sheetView>
  </sheetViews>
  <sheetFormatPr defaultColWidth="8.85546875" defaultRowHeight="12.75" x14ac:dyDescent="0.2"/>
  <cols>
    <col min="1" max="1" width="59.7109375" style="91" customWidth="1"/>
    <col min="2" max="2" width="26.5703125" style="91" customWidth="1"/>
    <col min="3" max="16384" width="8.85546875" style="91"/>
  </cols>
  <sheetData>
    <row r="1" spans="1:2" ht="102.75" customHeight="1" x14ac:dyDescent="0.25">
      <c r="A1" s="81"/>
      <c r="B1" s="43"/>
    </row>
    <row r="2" spans="1:2" ht="15" x14ac:dyDescent="0.25">
      <c r="A2" s="158"/>
      <c r="B2" s="159"/>
    </row>
    <row r="3" spans="1:2" ht="14.25" x14ac:dyDescent="0.2">
      <c r="A3" s="83"/>
      <c r="B3" s="84"/>
    </row>
    <row r="4" spans="1:2" ht="14.25" x14ac:dyDescent="0.2">
      <c r="A4" s="158" t="s">
        <v>177</v>
      </c>
      <c r="B4" s="158"/>
    </row>
    <row r="5" spans="1:2" ht="14.25" x14ac:dyDescent="0.2">
      <c r="A5" s="158"/>
      <c r="B5" s="158"/>
    </row>
    <row r="6" spans="1:2" ht="15" x14ac:dyDescent="0.25">
      <c r="A6" s="81"/>
      <c r="B6" s="43"/>
    </row>
    <row r="7" spans="1:2" ht="15" x14ac:dyDescent="0.25">
      <c r="A7" s="43"/>
      <c r="B7" s="43"/>
    </row>
    <row r="8" spans="1:2" ht="18.75" customHeight="1" x14ac:dyDescent="0.2">
      <c r="A8" s="85" t="s">
        <v>45</v>
      </c>
      <c r="B8" s="85" t="s">
        <v>69</v>
      </c>
    </row>
    <row r="9" spans="1:2" ht="18.75" customHeight="1" x14ac:dyDescent="0.2">
      <c r="A9" s="86" t="s">
        <v>46</v>
      </c>
      <c r="B9" s="87">
        <f>SUM(B10+B12+B16)</f>
        <v>56390</v>
      </c>
    </row>
    <row r="10" spans="1:2" ht="15.75" customHeight="1" x14ac:dyDescent="0.2">
      <c r="A10" s="86" t="s">
        <v>47</v>
      </c>
      <c r="B10" s="87">
        <f>SUM(B11:B11)</f>
        <v>53155</v>
      </c>
    </row>
    <row r="11" spans="1:2" ht="17.25" customHeight="1" x14ac:dyDescent="0.2">
      <c r="A11" s="88" t="s">
        <v>67</v>
      </c>
      <c r="B11" s="89">
        <v>53155</v>
      </c>
    </row>
    <row r="12" spans="1:2" ht="15.75" customHeight="1" x14ac:dyDescent="0.2">
      <c r="A12" s="86" t="s">
        <v>48</v>
      </c>
      <c r="B12" s="87">
        <f>SUM(B13:B15)</f>
        <v>3075</v>
      </c>
    </row>
    <row r="13" spans="1:2" ht="16.5" customHeight="1" x14ac:dyDescent="0.2">
      <c r="A13" s="88" t="s">
        <v>49</v>
      </c>
      <c r="B13" s="89">
        <v>530</v>
      </c>
    </row>
    <row r="14" spans="1:2" ht="16.5" customHeight="1" x14ac:dyDescent="0.2">
      <c r="A14" s="88" t="s">
        <v>50</v>
      </c>
      <c r="B14" s="89">
        <v>45</v>
      </c>
    </row>
    <row r="15" spans="1:2" ht="16.5" customHeight="1" x14ac:dyDescent="0.2">
      <c r="A15" s="88" t="s">
        <v>51</v>
      </c>
      <c r="B15" s="89">
        <v>2500</v>
      </c>
    </row>
    <row r="16" spans="1:2" ht="14.25" x14ac:dyDescent="0.2">
      <c r="A16" s="86" t="s">
        <v>52</v>
      </c>
      <c r="B16" s="87">
        <f>SUM(B17:B17)</f>
        <v>160</v>
      </c>
    </row>
    <row r="17" spans="1:2" ht="15" x14ac:dyDescent="0.2">
      <c r="A17" s="88" t="s">
        <v>53</v>
      </c>
      <c r="B17" s="89">
        <v>160</v>
      </c>
    </row>
    <row r="18" spans="1:2" ht="16.5" customHeight="1" x14ac:dyDescent="0.2">
      <c r="A18" s="86" t="s">
        <v>56</v>
      </c>
      <c r="B18" s="87">
        <f>B19</f>
        <v>63995.6</v>
      </c>
    </row>
    <row r="19" spans="1:2" ht="14.25" x14ac:dyDescent="0.2">
      <c r="A19" s="86" t="s">
        <v>83</v>
      </c>
      <c r="B19" s="87">
        <f>SUM(B20+B25+B24)</f>
        <v>63995.6</v>
      </c>
    </row>
    <row r="20" spans="1:2" ht="14.25" x14ac:dyDescent="0.2">
      <c r="A20" s="86" t="s">
        <v>191</v>
      </c>
      <c r="B20" s="87">
        <f>B21+B22+B23</f>
        <v>36832.1</v>
      </c>
    </row>
    <row r="21" spans="1:2" ht="18.600000000000001" customHeight="1" x14ac:dyDescent="0.2">
      <c r="A21" s="88" t="s">
        <v>57</v>
      </c>
      <c r="B21" s="89">
        <v>5668.1</v>
      </c>
    </row>
    <row r="22" spans="1:2" ht="16.5" customHeight="1" x14ac:dyDescent="0.2">
      <c r="A22" s="88" t="s">
        <v>147</v>
      </c>
      <c r="B22" s="89">
        <v>29139</v>
      </c>
    </row>
    <row r="23" spans="1:2" ht="45" x14ac:dyDescent="0.2">
      <c r="A23" s="88" t="s">
        <v>143</v>
      </c>
      <c r="B23" s="89">
        <v>2025</v>
      </c>
    </row>
    <row r="24" spans="1:2" ht="34.5" customHeight="1" x14ac:dyDescent="0.2">
      <c r="A24" s="86" t="s">
        <v>84</v>
      </c>
      <c r="B24" s="87">
        <v>17438.5</v>
      </c>
    </row>
    <row r="25" spans="1:2" ht="16.5" customHeight="1" x14ac:dyDescent="0.2">
      <c r="A25" s="86" t="s">
        <v>164</v>
      </c>
      <c r="B25" s="87">
        <f>B26+B27+B28</f>
        <v>9725</v>
      </c>
    </row>
    <row r="26" spans="1:2" ht="21" customHeight="1" x14ac:dyDescent="0.2">
      <c r="A26" s="88" t="s">
        <v>165</v>
      </c>
      <c r="B26" s="89">
        <v>2148.1999999999998</v>
      </c>
    </row>
    <row r="27" spans="1:2" ht="34.5" customHeight="1" x14ac:dyDescent="0.2">
      <c r="A27" s="88" t="s">
        <v>66</v>
      </c>
      <c r="B27" s="89">
        <v>2886.2</v>
      </c>
    </row>
    <row r="28" spans="1:2" ht="18" customHeight="1" x14ac:dyDescent="0.2">
      <c r="A28" s="88" t="s">
        <v>164</v>
      </c>
      <c r="B28" s="89">
        <v>4690.6000000000004</v>
      </c>
    </row>
    <row r="29" spans="1:2" ht="14.25" x14ac:dyDescent="0.2">
      <c r="A29" s="86" t="s">
        <v>58</v>
      </c>
      <c r="B29" s="87">
        <f>SUM(B30+B34+B38+B41+B43)</f>
        <v>5795.3</v>
      </c>
    </row>
    <row r="30" spans="1:2" ht="18" customHeight="1" x14ac:dyDescent="0.2">
      <c r="A30" s="86" t="s">
        <v>59</v>
      </c>
      <c r="B30" s="87">
        <f>SUM(B31:B33)</f>
        <v>1857.7</v>
      </c>
    </row>
    <row r="31" spans="1:2" ht="15" x14ac:dyDescent="0.2">
      <c r="A31" s="88" t="s">
        <v>72</v>
      </c>
      <c r="B31" s="89">
        <v>822.7</v>
      </c>
    </row>
    <row r="32" spans="1:2" ht="15" x14ac:dyDescent="0.2">
      <c r="A32" s="88" t="s">
        <v>60</v>
      </c>
      <c r="B32" s="89">
        <v>1000</v>
      </c>
    </row>
    <row r="33" spans="1:2" ht="15" x14ac:dyDescent="0.2">
      <c r="A33" s="88" t="s">
        <v>140</v>
      </c>
      <c r="B33" s="89">
        <v>35</v>
      </c>
    </row>
    <row r="34" spans="1:2" ht="14.25" x14ac:dyDescent="0.2">
      <c r="A34" s="86" t="s">
        <v>61</v>
      </c>
      <c r="B34" s="87">
        <f>B35+B36+B37</f>
        <v>3237.6</v>
      </c>
    </row>
    <row r="35" spans="1:2" ht="17.25" customHeight="1" x14ac:dyDescent="0.25">
      <c r="A35" s="88" t="s">
        <v>79</v>
      </c>
      <c r="B35" s="100">
        <v>578.5</v>
      </c>
    </row>
    <row r="36" spans="1:2" ht="14.45" customHeight="1" x14ac:dyDescent="0.25">
      <c r="A36" s="88" t="s">
        <v>80</v>
      </c>
      <c r="B36" s="100">
        <v>523.6</v>
      </c>
    </row>
    <row r="37" spans="1:2" ht="16.149999999999999" customHeight="1" x14ac:dyDescent="0.25">
      <c r="A37" s="88" t="s">
        <v>62</v>
      </c>
      <c r="B37" s="100">
        <v>2135.5</v>
      </c>
    </row>
    <row r="38" spans="1:2" ht="17.25" customHeight="1" x14ac:dyDescent="0.2">
      <c r="A38" s="86" t="s">
        <v>81</v>
      </c>
      <c r="B38" s="149">
        <f>SUM(B39:B40)</f>
        <v>535</v>
      </c>
    </row>
    <row r="39" spans="1:2" ht="15" x14ac:dyDescent="0.25">
      <c r="A39" s="88" t="s">
        <v>54</v>
      </c>
      <c r="B39" s="100">
        <v>50</v>
      </c>
    </row>
    <row r="40" spans="1:2" ht="15" x14ac:dyDescent="0.25">
      <c r="A40" s="88" t="s">
        <v>55</v>
      </c>
      <c r="B40" s="100">
        <v>485</v>
      </c>
    </row>
    <row r="41" spans="1:2" ht="14.25" x14ac:dyDescent="0.2">
      <c r="A41" s="86" t="s">
        <v>82</v>
      </c>
      <c r="B41" s="87">
        <f>B42</f>
        <v>65</v>
      </c>
    </row>
    <row r="42" spans="1:2" ht="15" x14ac:dyDescent="0.2">
      <c r="A42" s="88" t="s">
        <v>82</v>
      </c>
      <c r="B42" s="89">
        <v>65</v>
      </c>
    </row>
    <row r="43" spans="1:2" ht="17.45" customHeight="1" x14ac:dyDescent="0.2">
      <c r="A43" s="86" t="s">
        <v>63</v>
      </c>
      <c r="B43" s="87">
        <f>SUM(B44)</f>
        <v>100</v>
      </c>
    </row>
    <row r="44" spans="1:2" ht="15" x14ac:dyDescent="0.2">
      <c r="A44" s="88" t="s">
        <v>63</v>
      </c>
      <c r="B44" s="89">
        <v>100</v>
      </c>
    </row>
    <row r="45" spans="1:2" ht="14.25" x14ac:dyDescent="0.2">
      <c r="A45" s="86" t="s">
        <v>64</v>
      </c>
      <c r="B45" s="87">
        <v>150</v>
      </c>
    </row>
    <row r="46" spans="1:2" ht="18" customHeight="1" x14ac:dyDescent="0.2">
      <c r="A46" s="86" t="s">
        <v>65</v>
      </c>
      <c r="B46" s="87">
        <f>B9+B18+B29+B45</f>
        <v>126330.90000000001</v>
      </c>
    </row>
    <row r="47" spans="1:2" ht="15" x14ac:dyDescent="0.25">
      <c r="A47" s="43"/>
      <c r="B47" s="43"/>
    </row>
    <row r="48" spans="1:2" x14ac:dyDescent="0.2">
      <c r="B48" s="150"/>
    </row>
  </sheetData>
  <mergeCells count="3">
    <mergeCell ref="A2:B2"/>
    <mergeCell ref="A4:B4"/>
    <mergeCell ref="A5:B5"/>
  </mergeCells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4"/>
  <sheetViews>
    <sheetView tabSelected="1" topLeftCell="A480" zoomScaleNormal="100" workbookViewId="0">
      <selection activeCell="E469" sqref="E469"/>
    </sheetView>
  </sheetViews>
  <sheetFormatPr defaultColWidth="9.140625" defaultRowHeight="15" x14ac:dyDescent="0.25"/>
  <cols>
    <col min="1" max="1" width="42.5703125" style="43" customWidth="1"/>
    <col min="2" max="2" width="11.7109375" style="43" customWidth="1"/>
    <col min="3" max="3" width="11" style="43" customWidth="1"/>
    <col min="4" max="4" width="11.42578125" style="44" customWidth="1"/>
    <col min="5" max="5" width="11.7109375" style="43" customWidth="1"/>
    <col min="6" max="16384" width="9.140625" style="43"/>
  </cols>
  <sheetData>
    <row r="1" spans="1:5" ht="108.6" customHeight="1" x14ac:dyDescent="0.25"/>
    <row r="2" spans="1:5" ht="23.45" customHeight="1" x14ac:dyDescent="0.25"/>
    <row r="3" spans="1:5" ht="30.75" customHeight="1" x14ac:dyDescent="0.25">
      <c r="A3" s="160" t="s">
        <v>17</v>
      </c>
      <c r="B3" s="161"/>
      <c r="C3" s="161"/>
      <c r="D3" s="161"/>
      <c r="E3" s="161"/>
    </row>
    <row r="4" spans="1:5" hidden="1" x14ac:dyDescent="0.25"/>
    <row r="5" spans="1:5" ht="12.75" customHeight="1" x14ac:dyDescent="0.25">
      <c r="A5" s="165" t="s">
        <v>0</v>
      </c>
      <c r="B5" s="165" t="s">
        <v>69</v>
      </c>
      <c r="C5" s="166" t="s">
        <v>68</v>
      </c>
      <c r="D5" s="166"/>
      <c r="E5" s="166"/>
    </row>
    <row r="6" spans="1:5" ht="12.75" customHeight="1" x14ac:dyDescent="0.25">
      <c r="A6" s="166"/>
      <c r="B6" s="168"/>
      <c r="C6" s="169" t="s">
        <v>29</v>
      </c>
      <c r="D6" s="170"/>
      <c r="E6" s="166" t="s">
        <v>37</v>
      </c>
    </row>
    <row r="7" spans="1:5" ht="93" customHeight="1" x14ac:dyDescent="0.25">
      <c r="A7" s="167"/>
      <c r="B7" s="167"/>
      <c r="C7" s="45" t="s">
        <v>31</v>
      </c>
      <c r="D7" s="46" t="s">
        <v>70</v>
      </c>
      <c r="E7" s="174"/>
    </row>
    <row r="8" spans="1:5" ht="25.5" customHeight="1" x14ac:dyDescent="0.25">
      <c r="A8" s="171" t="s">
        <v>179</v>
      </c>
      <c r="B8" s="172"/>
      <c r="C8" s="172"/>
      <c r="D8" s="172"/>
      <c r="E8" s="173"/>
    </row>
    <row r="9" spans="1:5" ht="19.5" customHeight="1" x14ac:dyDescent="0.25">
      <c r="A9" s="47" t="s">
        <v>19</v>
      </c>
      <c r="B9" s="48">
        <f>B10</f>
        <v>280.8</v>
      </c>
      <c r="C9" s="48">
        <f t="shared" ref="C9:D9" si="0">C10</f>
        <v>280.8</v>
      </c>
      <c r="D9" s="48">
        <f t="shared" si="0"/>
        <v>262.89999999999998</v>
      </c>
      <c r="E9" s="48"/>
    </row>
    <row r="10" spans="1:5" ht="14.25" customHeight="1" x14ac:dyDescent="0.25">
      <c r="A10" s="6" t="s">
        <v>167</v>
      </c>
      <c r="B10" s="151">
        <v>280.8</v>
      </c>
      <c r="C10" s="152">
        <v>280.8</v>
      </c>
      <c r="D10" s="152">
        <v>262.89999999999998</v>
      </c>
      <c r="E10" s="49"/>
    </row>
    <row r="11" spans="1:5" ht="20.25" customHeight="1" x14ac:dyDescent="0.25">
      <c r="A11" s="47" t="s">
        <v>15</v>
      </c>
      <c r="B11" s="53">
        <f>SUM(B12:B17)</f>
        <v>6494.3</v>
      </c>
      <c r="C11" s="53">
        <f>SUM(C12:C17)</f>
        <v>6447.9000000000005</v>
      </c>
      <c r="D11" s="53">
        <f>SUM(D12:D17)</f>
        <v>5468.7</v>
      </c>
      <c r="E11" s="53">
        <f>SUM(E12:E17)</f>
        <v>46.4</v>
      </c>
    </row>
    <row r="12" spans="1:5" ht="17.25" customHeight="1" x14ac:dyDescent="0.25">
      <c r="A12" s="6" t="s">
        <v>168</v>
      </c>
      <c r="B12" s="1">
        <f>C12</f>
        <v>542</v>
      </c>
      <c r="C12" s="2">
        <v>542</v>
      </c>
      <c r="D12" s="2">
        <v>433.1</v>
      </c>
      <c r="E12" s="51"/>
    </row>
    <row r="13" spans="1:5" ht="17.25" customHeight="1" x14ac:dyDescent="0.25">
      <c r="A13" s="6" t="s">
        <v>87</v>
      </c>
      <c r="B13" s="1">
        <f>C13</f>
        <v>14.5</v>
      </c>
      <c r="C13" s="2">
        <v>14.5</v>
      </c>
      <c r="D13" s="2"/>
      <c r="E13" s="51"/>
    </row>
    <row r="14" spans="1:5" ht="15.75" customHeight="1" x14ac:dyDescent="0.25">
      <c r="A14" s="6" t="s">
        <v>169</v>
      </c>
      <c r="B14" s="1">
        <f>C14+E14</f>
        <v>5480.9</v>
      </c>
      <c r="C14" s="2">
        <v>5440.5</v>
      </c>
      <c r="D14" s="2">
        <v>4662.3999999999996</v>
      </c>
      <c r="E14" s="51">
        <v>40.4</v>
      </c>
    </row>
    <row r="15" spans="1:5" ht="39.75" customHeight="1" x14ac:dyDescent="0.25">
      <c r="A15" s="6" t="s">
        <v>148</v>
      </c>
      <c r="B15" s="1">
        <f>C15+E15</f>
        <v>436.5</v>
      </c>
      <c r="C15" s="2">
        <v>430.5</v>
      </c>
      <c r="D15" s="2">
        <v>358.9</v>
      </c>
      <c r="E15" s="2">
        <v>6</v>
      </c>
    </row>
    <row r="16" spans="1:5" ht="18" customHeight="1" x14ac:dyDescent="0.25">
      <c r="A16" s="6" t="s">
        <v>151</v>
      </c>
      <c r="B16" s="1">
        <f>C16+E16</f>
        <v>14.6</v>
      </c>
      <c r="C16" s="2">
        <v>14.6</v>
      </c>
      <c r="D16" s="2">
        <v>14.3</v>
      </c>
      <c r="E16" s="51"/>
    </row>
    <row r="17" spans="1:5" ht="13.15" customHeight="1" x14ac:dyDescent="0.25">
      <c r="A17" s="6" t="s">
        <v>88</v>
      </c>
      <c r="B17" s="1">
        <f>C17</f>
        <v>5.8</v>
      </c>
      <c r="C17" s="2">
        <v>5.8</v>
      </c>
      <c r="D17" s="2"/>
      <c r="E17" s="51"/>
    </row>
    <row r="18" spans="1:5" ht="35.25" customHeight="1" x14ac:dyDescent="0.25">
      <c r="A18" s="47" t="s">
        <v>175</v>
      </c>
      <c r="B18" s="53">
        <f>SUM(B19:B21)</f>
        <v>6094.6999999999989</v>
      </c>
      <c r="C18" s="53">
        <f>SUM(C19:C21)</f>
        <v>67.400000000000006</v>
      </c>
      <c r="D18" s="53"/>
      <c r="E18" s="53">
        <f>SUM(E19:E21)</f>
        <v>6027.2999999999993</v>
      </c>
    </row>
    <row r="19" spans="1:5" ht="17.25" customHeight="1" x14ac:dyDescent="0.25">
      <c r="A19" s="6" t="s">
        <v>195</v>
      </c>
      <c r="B19" s="8">
        <f>E19</f>
        <v>3592.6</v>
      </c>
      <c r="C19" s="9"/>
      <c r="D19" s="9"/>
      <c r="E19" s="153">
        <v>3592.6</v>
      </c>
    </row>
    <row r="20" spans="1:5" ht="17.25" customHeight="1" x14ac:dyDescent="0.25">
      <c r="A20" s="52" t="s">
        <v>194</v>
      </c>
      <c r="B20" s="2">
        <f>E20</f>
        <v>2434.6999999999998</v>
      </c>
      <c r="C20" s="9"/>
      <c r="D20" s="9"/>
      <c r="E20" s="154">
        <v>2434.6999999999998</v>
      </c>
    </row>
    <row r="21" spans="1:5" ht="28.5" customHeight="1" x14ac:dyDescent="0.25">
      <c r="A21" s="52" t="s">
        <v>86</v>
      </c>
      <c r="B21" s="2">
        <f>C21</f>
        <v>67.400000000000006</v>
      </c>
      <c r="C21" s="2">
        <v>67.400000000000006</v>
      </c>
      <c r="D21" s="2"/>
      <c r="E21" s="155"/>
    </row>
    <row r="22" spans="1:5" ht="18" customHeight="1" x14ac:dyDescent="0.25">
      <c r="A22" s="47" t="s">
        <v>18</v>
      </c>
      <c r="B22" s="53">
        <f>B9+B11+B18</f>
        <v>12869.8</v>
      </c>
      <c r="C22" s="4">
        <f>C9+C11+C18</f>
        <v>6796.1</v>
      </c>
      <c r="D22" s="4">
        <f>D9+D11+D18</f>
        <v>5731.5999999999995</v>
      </c>
      <c r="E22" s="4">
        <f>E9+E11+E18</f>
        <v>6073.6999999999989</v>
      </c>
    </row>
    <row r="23" spans="1:5" ht="18" customHeight="1" x14ac:dyDescent="0.25">
      <c r="A23" s="6" t="s">
        <v>170</v>
      </c>
      <c r="B23" s="1">
        <f>B10+B12+B13+B14+B17+B19+B21</f>
        <v>9984</v>
      </c>
      <c r="C23" s="1">
        <f>C10+C12+C13+C14+C17+C19+C21</f>
        <v>6351</v>
      </c>
      <c r="D23" s="1">
        <f>D10+D12+D13+D14+D17+D19+D21</f>
        <v>5358.4</v>
      </c>
      <c r="E23" s="1">
        <f>E10+E12+E13+E14+E17+E19+E21</f>
        <v>3633</v>
      </c>
    </row>
    <row r="24" spans="1:5" ht="43.5" customHeight="1" x14ac:dyDescent="0.25">
      <c r="A24" s="6" t="s">
        <v>90</v>
      </c>
      <c r="B24" s="1">
        <f>B15</f>
        <v>436.5</v>
      </c>
      <c r="C24" s="2">
        <f>C15</f>
        <v>430.5</v>
      </c>
      <c r="D24" s="2">
        <f>D15</f>
        <v>358.9</v>
      </c>
      <c r="E24" s="2">
        <f>E15</f>
        <v>6</v>
      </c>
    </row>
    <row r="25" spans="1:5" ht="18" customHeight="1" x14ac:dyDescent="0.25">
      <c r="A25" s="5" t="s">
        <v>151</v>
      </c>
      <c r="B25" s="1">
        <f>B16+B20</f>
        <v>2449.2999999999997</v>
      </c>
      <c r="C25" s="1">
        <f t="shared" ref="C25:E25" si="1">C16+C20</f>
        <v>14.6</v>
      </c>
      <c r="D25" s="1">
        <f t="shared" si="1"/>
        <v>14.3</v>
      </c>
      <c r="E25" s="1">
        <f t="shared" si="1"/>
        <v>2434.6999999999998</v>
      </c>
    </row>
    <row r="26" spans="1:5" ht="26.45" customHeight="1" x14ac:dyDescent="0.25">
      <c r="A26" s="162" t="s">
        <v>178</v>
      </c>
      <c r="B26" s="163"/>
      <c r="C26" s="163"/>
      <c r="D26" s="163"/>
      <c r="E26" s="164"/>
    </row>
    <row r="27" spans="1:5" x14ac:dyDescent="0.25">
      <c r="A27" s="3" t="s">
        <v>15</v>
      </c>
      <c r="B27" s="12">
        <f>B28+B31+B29+B32+B30</f>
        <v>20927.399999999998</v>
      </c>
      <c r="C27" s="12">
        <f t="shared" ref="C27:E27" si="2">C28+C31+C29+C32+C30</f>
        <v>1805.3999999999999</v>
      </c>
      <c r="D27" s="12">
        <f t="shared" si="2"/>
        <v>165.3</v>
      </c>
      <c r="E27" s="12">
        <f t="shared" si="2"/>
        <v>19122</v>
      </c>
    </row>
    <row r="28" spans="1:5" ht="21" customHeight="1" x14ac:dyDescent="0.25">
      <c r="A28" s="6" t="s">
        <v>170</v>
      </c>
      <c r="B28" s="8">
        <f>C28+E28</f>
        <v>125.3</v>
      </c>
      <c r="C28" s="9">
        <v>85.3</v>
      </c>
      <c r="D28" s="9">
        <v>55.2</v>
      </c>
      <c r="E28" s="148">
        <v>40</v>
      </c>
    </row>
    <row r="29" spans="1:5" ht="16.5" customHeight="1" x14ac:dyDescent="0.25">
      <c r="A29" s="6" t="s">
        <v>166</v>
      </c>
      <c r="B29" s="8">
        <f t="shared" ref="B29:B32" si="3">C29+E29</f>
        <v>1114.5</v>
      </c>
      <c r="C29" s="2"/>
      <c r="D29" s="2"/>
      <c r="E29" s="13">
        <v>1114.5</v>
      </c>
    </row>
    <row r="30" spans="1:5" ht="36.6" customHeight="1" x14ac:dyDescent="0.25">
      <c r="A30" s="6" t="s">
        <v>92</v>
      </c>
      <c r="B30" s="8">
        <f t="shared" si="3"/>
        <v>289.60000000000002</v>
      </c>
      <c r="C30" s="9"/>
      <c r="D30" s="9"/>
      <c r="E30" s="148">
        <v>289.60000000000002</v>
      </c>
    </row>
    <row r="31" spans="1:5" ht="15.75" customHeight="1" x14ac:dyDescent="0.25">
      <c r="A31" s="6" t="s">
        <v>44</v>
      </c>
      <c r="B31" s="8">
        <f t="shared" si="3"/>
        <v>3185</v>
      </c>
      <c r="C31" s="9"/>
      <c r="D31" s="9"/>
      <c r="E31" s="11">
        <v>3185</v>
      </c>
    </row>
    <row r="32" spans="1:5" ht="15.75" customHeight="1" x14ac:dyDescent="0.25">
      <c r="A32" s="5" t="s">
        <v>89</v>
      </c>
      <c r="B32" s="8">
        <f t="shared" si="3"/>
        <v>16213</v>
      </c>
      <c r="C32" s="1">
        <v>1720.1</v>
      </c>
      <c r="D32" s="2">
        <v>110.1</v>
      </c>
      <c r="E32" s="10">
        <v>14492.9</v>
      </c>
    </row>
    <row r="33" spans="1:5" x14ac:dyDescent="0.25">
      <c r="A33" s="3" t="s">
        <v>141</v>
      </c>
      <c r="B33" s="156">
        <f>B34+B35</f>
        <v>2393.8000000000002</v>
      </c>
      <c r="C33" s="12">
        <f>C34+C35</f>
        <v>0</v>
      </c>
      <c r="D33" s="12">
        <f t="shared" ref="D33:E33" si="4">D34+D35</f>
        <v>0</v>
      </c>
      <c r="E33" s="12">
        <f t="shared" si="4"/>
        <v>2393.8000000000002</v>
      </c>
    </row>
    <row r="34" spans="1:5" ht="15.75" customHeight="1" x14ac:dyDescent="0.25">
      <c r="A34" s="6" t="s">
        <v>193</v>
      </c>
      <c r="B34" s="8">
        <f>C34+E34</f>
        <v>1591.5</v>
      </c>
      <c r="C34" s="9"/>
      <c r="D34" s="9"/>
      <c r="E34" s="11">
        <v>1591.5</v>
      </c>
    </row>
    <row r="35" spans="1:5" ht="15.75" customHeight="1" x14ac:dyDescent="0.25">
      <c r="A35" s="5" t="s">
        <v>89</v>
      </c>
      <c r="B35" s="8">
        <f>C35+E35</f>
        <v>802.3</v>
      </c>
      <c r="C35" s="1"/>
      <c r="D35" s="2"/>
      <c r="E35" s="10">
        <v>802.3</v>
      </c>
    </row>
    <row r="36" spans="1:5" ht="21" customHeight="1" x14ac:dyDescent="0.25">
      <c r="A36" s="7" t="s">
        <v>149</v>
      </c>
      <c r="B36" s="53">
        <f>B27+B33</f>
        <v>23321.199999999997</v>
      </c>
      <c r="C36" s="53">
        <f t="shared" ref="C36:E36" si="5">C27+C33</f>
        <v>1805.3999999999999</v>
      </c>
      <c r="D36" s="53">
        <f t="shared" si="5"/>
        <v>165.3</v>
      </c>
      <c r="E36" s="53">
        <f t="shared" si="5"/>
        <v>21515.8</v>
      </c>
    </row>
    <row r="37" spans="1:5" ht="21" customHeight="1" x14ac:dyDescent="0.25">
      <c r="A37" s="6" t="s">
        <v>170</v>
      </c>
      <c r="B37" s="1">
        <f>B28</f>
        <v>125.3</v>
      </c>
      <c r="C37" s="1">
        <f>C28</f>
        <v>85.3</v>
      </c>
      <c r="D37" s="1">
        <f>D28</f>
        <v>55.2</v>
      </c>
      <c r="E37" s="1">
        <f>E28</f>
        <v>40</v>
      </c>
    </row>
    <row r="38" spans="1:5" ht="15.75" customHeight="1" x14ac:dyDescent="0.25">
      <c r="A38" s="6" t="s">
        <v>166</v>
      </c>
      <c r="B38" s="1">
        <f>B29</f>
        <v>1114.5</v>
      </c>
      <c r="C38" s="1"/>
      <c r="D38" s="1"/>
      <c r="E38" s="1">
        <f>E29</f>
        <v>1114.5</v>
      </c>
    </row>
    <row r="39" spans="1:5" ht="37.15" customHeight="1" x14ac:dyDescent="0.25">
      <c r="A39" s="6" t="s">
        <v>92</v>
      </c>
      <c r="B39" s="1">
        <f>B30</f>
        <v>289.60000000000002</v>
      </c>
      <c r="C39" s="1">
        <f t="shared" ref="C39:E39" si="6">C30</f>
        <v>0</v>
      </c>
      <c r="D39" s="1">
        <f t="shared" si="6"/>
        <v>0</v>
      </c>
      <c r="E39" s="1">
        <f t="shared" si="6"/>
        <v>289.60000000000002</v>
      </c>
    </row>
    <row r="40" spans="1:5" ht="15.75" customHeight="1" x14ac:dyDescent="0.25">
      <c r="A40" s="6" t="s">
        <v>44</v>
      </c>
      <c r="B40" s="1">
        <f>B31+B34</f>
        <v>4776.5</v>
      </c>
      <c r="C40" s="1"/>
      <c r="D40" s="1"/>
      <c r="E40" s="1">
        <f t="shared" ref="E40" si="7">E31+E34</f>
        <v>4776.5</v>
      </c>
    </row>
    <row r="41" spans="1:5" ht="15.75" customHeight="1" x14ac:dyDescent="0.25">
      <c r="A41" s="5" t="s">
        <v>89</v>
      </c>
      <c r="B41" s="2">
        <f>B32+B35</f>
        <v>17015.3</v>
      </c>
      <c r="C41" s="2">
        <f t="shared" ref="C41:E41" si="8">C32+C35</f>
        <v>1720.1</v>
      </c>
      <c r="D41" s="2">
        <f t="shared" si="8"/>
        <v>110.1</v>
      </c>
      <c r="E41" s="2">
        <f t="shared" si="8"/>
        <v>15295.199999999999</v>
      </c>
    </row>
    <row r="42" spans="1:5" ht="23.45" customHeight="1" x14ac:dyDescent="0.25">
      <c r="A42" s="183" t="s">
        <v>180</v>
      </c>
      <c r="B42" s="184"/>
      <c r="C42" s="184"/>
      <c r="D42" s="184"/>
      <c r="E42" s="185"/>
    </row>
    <row r="43" spans="1:5" ht="19.5" customHeight="1" x14ac:dyDescent="0.25">
      <c r="A43" s="3" t="s">
        <v>15</v>
      </c>
      <c r="B43" s="53">
        <f>B44</f>
        <v>266.10000000000002</v>
      </c>
      <c r="C43" s="53">
        <f t="shared" ref="C43:E43" si="9">C44</f>
        <v>111.6</v>
      </c>
      <c r="D43" s="53"/>
      <c r="E43" s="53">
        <f t="shared" si="9"/>
        <v>154.5</v>
      </c>
    </row>
    <row r="44" spans="1:5" ht="17.25" customHeight="1" x14ac:dyDescent="0.25">
      <c r="A44" s="6" t="s">
        <v>171</v>
      </c>
      <c r="B44" s="1">
        <f>C44+E44</f>
        <v>266.10000000000002</v>
      </c>
      <c r="C44" s="2">
        <v>111.6</v>
      </c>
      <c r="D44" s="2"/>
      <c r="E44" s="54">
        <v>154.5</v>
      </c>
    </row>
    <row r="45" spans="1:5" ht="19.5" customHeight="1" x14ac:dyDescent="0.25">
      <c r="A45" s="47" t="s">
        <v>150</v>
      </c>
      <c r="B45" s="53">
        <f>B43</f>
        <v>266.10000000000002</v>
      </c>
      <c r="C45" s="53">
        <f>C43</f>
        <v>111.6</v>
      </c>
      <c r="D45" s="53"/>
      <c r="E45" s="53">
        <f>E43</f>
        <v>154.5</v>
      </c>
    </row>
    <row r="46" spans="1:5" ht="19.5" customHeight="1" x14ac:dyDescent="0.25">
      <c r="A46" s="5" t="s">
        <v>171</v>
      </c>
      <c r="B46" s="8">
        <f>B44</f>
        <v>266.10000000000002</v>
      </c>
      <c r="C46" s="9">
        <f>C44</f>
        <v>111.6</v>
      </c>
      <c r="D46" s="9"/>
      <c r="E46" s="1">
        <f>E44</f>
        <v>154.5</v>
      </c>
    </row>
    <row r="47" spans="1:5" ht="28.9" customHeight="1" x14ac:dyDescent="0.25">
      <c r="A47" s="183" t="s">
        <v>185</v>
      </c>
      <c r="B47" s="184"/>
      <c r="C47" s="184"/>
      <c r="D47" s="184"/>
      <c r="E47" s="185"/>
    </row>
    <row r="48" spans="1:5" ht="21" customHeight="1" x14ac:dyDescent="0.25">
      <c r="A48" s="3" t="s">
        <v>15</v>
      </c>
      <c r="B48" s="48">
        <f>B49</f>
        <v>156</v>
      </c>
      <c r="C48" s="48">
        <f t="shared" ref="C48:E48" si="10">C49</f>
        <v>141</v>
      </c>
      <c r="D48" s="48"/>
      <c r="E48" s="48">
        <f t="shared" si="10"/>
        <v>15</v>
      </c>
    </row>
    <row r="49" spans="1:5" ht="17.25" customHeight="1" x14ac:dyDescent="0.25">
      <c r="A49" s="6" t="s">
        <v>171</v>
      </c>
      <c r="B49" s="1">
        <f>C49+E49</f>
        <v>156</v>
      </c>
      <c r="C49" s="2">
        <v>141</v>
      </c>
      <c r="D49" s="2"/>
      <c r="E49" s="54">
        <v>15</v>
      </c>
    </row>
    <row r="50" spans="1:5" ht="18" customHeight="1" x14ac:dyDescent="0.25">
      <c r="A50" s="47" t="s">
        <v>152</v>
      </c>
      <c r="B50" s="53">
        <f>B48</f>
        <v>156</v>
      </c>
      <c r="C50" s="53">
        <f>C48</f>
        <v>141</v>
      </c>
      <c r="D50" s="53"/>
      <c r="E50" s="53">
        <f>E48</f>
        <v>15</v>
      </c>
    </row>
    <row r="51" spans="1:5" ht="18.75" customHeight="1" x14ac:dyDescent="0.25">
      <c r="A51" s="6" t="s">
        <v>171</v>
      </c>
      <c r="B51" s="8">
        <f>B49</f>
        <v>156</v>
      </c>
      <c r="C51" s="8">
        <f>C49</f>
        <v>141</v>
      </c>
      <c r="D51" s="8"/>
      <c r="E51" s="8">
        <f>E49</f>
        <v>15</v>
      </c>
    </row>
    <row r="52" spans="1:5" ht="30" customHeight="1" x14ac:dyDescent="0.25">
      <c r="A52" s="183" t="s">
        <v>184</v>
      </c>
      <c r="B52" s="176"/>
      <c r="C52" s="176"/>
      <c r="D52" s="176"/>
      <c r="E52" s="177"/>
    </row>
    <row r="53" spans="1:5" ht="19.5" customHeight="1" x14ac:dyDescent="0.25">
      <c r="A53" s="3" t="s">
        <v>4</v>
      </c>
      <c r="B53" s="48">
        <f>SUM(B54)</f>
        <v>2679.5</v>
      </c>
      <c r="C53" s="48">
        <f>SUM(C54)</f>
        <v>2679.5</v>
      </c>
      <c r="D53" s="48"/>
      <c r="E53" s="48"/>
    </row>
    <row r="54" spans="1:5" ht="17.45" customHeight="1" x14ac:dyDescent="0.25">
      <c r="A54" s="6" t="s">
        <v>171</v>
      </c>
      <c r="B54" s="1">
        <f>C54+E54</f>
        <v>2679.5</v>
      </c>
      <c r="C54" s="2">
        <v>2679.5</v>
      </c>
      <c r="D54" s="2"/>
      <c r="E54" s="54"/>
    </row>
    <row r="55" spans="1:5" ht="23.25" customHeight="1" x14ac:dyDescent="0.25">
      <c r="A55" s="3" t="s">
        <v>34</v>
      </c>
      <c r="B55" s="53">
        <f>SUM(B53)</f>
        <v>2679.5</v>
      </c>
      <c r="C55" s="53">
        <f>SUM(C53)</f>
        <v>2679.5</v>
      </c>
      <c r="D55" s="53"/>
      <c r="E55" s="53"/>
    </row>
    <row r="56" spans="1:5" ht="12.6" customHeight="1" x14ac:dyDescent="0.25">
      <c r="A56" s="5" t="s">
        <v>172</v>
      </c>
      <c r="B56" s="1">
        <f>B54</f>
        <v>2679.5</v>
      </c>
      <c r="C56" s="1">
        <f>C54</f>
        <v>2679.5</v>
      </c>
      <c r="D56" s="1"/>
      <c r="E56" s="1"/>
    </row>
    <row r="57" spans="1:5" ht="22.9" customHeight="1" x14ac:dyDescent="0.25">
      <c r="A57" s="162" t="s">
        <v>181</v>
      </c>
      <c r="B57" s="184"/>
      <c r="C57" s="184"/>
      <c r="D57" s="184"/>
      <c r="E57" s="185"/>
    </row>
    <row r="58" spans="1:5" ht="15" customHeight="1" x14ac:dyDescent="0.25">
      <c r="A58" s="3" t="s">
        <v>15</v>
      </c>
      <c r="B58" s="48">
        <f>B59+B60</f>
        <v>287</v>
      </c>
      <c r="C58" s="48">
        <f t="shared" ref="C58:E58" si="11">C59+C60</f>
        <v>220</v>
      </c>
      <c r="D58" s="48"/>
      <c r="E58" s="48">
        <f t="shared" si="11"/>
        <v>67</v>
      </c>
    </row>
    <row r="59" spans="1:5" ht="18" customHeight="1" x14ac:dyDescent="0.25">
      <c r="A59" s="55" t="s">
        <v>170</v>
      </c>
      <c r="B59" s="1">
        <f>E59</f>
        <v>17</v>
      </c>
      <c r="C59" s="2"/>
      <c r="D59" s="2"/>
      <c r="E59" s="2">
        <v>17</v>
      </c>
    </row>
    <row r="60" spans="1:5" ht="18" customHeight="1" x14ac:dyDescent="0.25">
      <c r="A60" s="56" t="s">
        <v>134</v>
      </c>
      <c r="B60" s="1">
        <f>C60+E60</f>
        <v>270</v>
      </c>
      <c r="C60" s="2">
        <v>220</v>
      </c>
      <c r="D60" s="2"/>
      <c r="E60" s="2">
        <v>50</v>
      </c>
    </row>
    <row r="61" spans="1:5" ht="17.25" customHeight="1" x14ac:dyDescent="0.25">
      <c r="A61" s="7" t="s">
        <v>153</v>
      </c>
      <c r="B61" s="4">
        <f>B58</f>
        <v>287</v>
      </c>
      <c r="C61" s="4">
        <f>C58</f>
        <v>220</v>
      </c>
      <c r="D61" s="4"/>
      <c r="E61" s="4">
        <f>E58</f>
        <v>67</v>
      </c>
    </row>
    <row r="62" spans="1:5" ht="17.25" customHeight="1" x14ac:dyDescent="0.25">
      <c r="A62" s="55" t="s">
        <v>170</v>
      </c>
      <c r="B62" s="2">
        <f>B59</f>
        <v>17</v>
      </c>
      <c r="C62" s="2"/>
      <c r="D62" s="2"/>
      <c r="E62" s="2">
        <f t="shared" ref="E62" si="12">E59</f>
        <v>17</v>
      </c>
    </row>
    <row r="63" spans="1:5" ht="21" customHeight="1" x14ac:dyDescent="0.25">
      <c r="A63" s="56" t="s">
        <v>21</v>
      </c>
      <c r="B63" s="2">
        <f>B60</f>
        <v>270</v>
      </c>
      <c r="C63" s="2">
        <f t="shared" ref="C63:E63" si="13">C60</f>
        <v>220</v>
      </c>
      <c r="D63" s="2"/>
      <c r="E63" s="2">
        <f t="shared" si="13"/>
        <v>50</v>
      </c>
    </row>
    <row r="64" spans="1:5" ht="24" customHeight="1" x14ac:dyDescent="0.25">
      <c r="A64" s="190" t="s">
        <v>182</v>
      </c>
      <c r="B64" s="176"/>
      <c r="C64" s="176"/>
      <c r="D64" s="176"/>
      <c r="E64" s="177"/>
    </row>
    <row r="65" spans="1:5" x14ac:dyDescent="0.25">
      <c r="A65" s="3" t="s">
        <v>15</v>
      </c>
      <c r="B65" s="4">
        <f>B66</f>
        <v>255</v>
      </c>
      <c r="C65" s="4">
        <f>C66</f>
        <v>255</v>
      </c>
      <c r="D65" s="4"/>
      <c r="E65" s="4"/>
    </row>
    <row r="66" spans="1:5" x14ac:dyDescent="0.25">
      <c r="A66" s="5" t="s">
        <v>171</v>
      </c>
      <c r="B66" s="2">
        <v>255</v>
      </c>
      <c r="C66" s="2">
        <v>255</v>
      </c>
      <c r="D66" s="2"/>
      <c r="E66" s="54"/>
    </row>
    <row r="67" spans="1:5" ht="15.75" x14ac:dyDescent="0.25">
      <c r="A67" s="47" t="s">
        <v>154</v>
      </c>
      <c r="B67" s="4">
        <f>B65</f>
        <v>255</v>
      </c>
      <c r="C67" s="4">
        <f>C65</f>
        <v>255</v>
      </c>
      <c r="D67" s="4"/>
      <c r="E67" s="4"/>
    </row>
    <row r="68" spans="1:5" x14ac:dyDescent="0.25">
      <c r="A68" s="5" t="s">
        <v>171</v>
      </c>
      <c r="B68" s="2">
        <f>B66</f>
        <v>255</v>
      </c>
      <c r="C68" s="2">
        <f>C66</f>
        <v>255</v>
      </c>
      <c r="D68" s="2"/>
      <c r="E68" s="2"/>
    </row>
    <row r="69" spans="1:5" ht="26.45" customHeight="1" x14ac:dyDescent="0.25">
      <c r="A69" s="183" t="s">
        <v>186</v>
      </c>
      <c r="B69" s="176"/>
      <c r="C69" s="176"/>
      <c r="D69" s="176"/>
      <c r="E69" s="177"/>
    </row>
    <row r="70" spans="1:5" x14ac:dyDescent="0.25">
      <c r="A70" s="3" t="s">
        <v>15</v>
      </c>
      <c r="B70" s="53">
        <f>B71</f>
        <v>204</v>
      </c>
      <c r="C70" s="53">
        <f>C71</f>
        <v>126</v>
      </c>
      <c r="D70" s="53"/>
      <c r="E70" s="53">
        <f>E71</f>
        <v>78</v>
      </c>
    </row>
    <row r="71" spans="1:5" x14ac:dyDescent="0.25">
      <c r="A71" s="5" t="s">
        <v>171</v>
      </c>
      <c r="B71" s="1">
        <f>C71+E71</f>
        <v>204</v>
      </c>
      <c r="C71" s="2">
        <v>126</v>
      </c>
      <c r="D71" s="2"/>
      <c r="E71" s="54">
        <v>78</v>
      </c>
    </row>
    <row r="72" spans="1:5" ht="15.75" x14ac:dyDescent="0.25">
      <c r="A72" s="7" t="s">
        <v>155</v>
      </c>
      <c r="B72" s="57">
        <f>B70</f>
        <v>204</v>
      </c>
      <c r="C72" s="57">
        <f>C70</f>
        <v>126</v>
      </c>
      <c r="D72" s="57"/>
      <c r="E72" s="57">
        <f>E70</f>
        <v>78</v>
      </c>
    </row>
    <row r="73" spans="1:5" x14ac:dyDescent="0.25">
      <c r="A73" s="58" t="s">
        <v>171</v>
      </c>
      <c r="B73" s="59">
        <f>B71</f>
        <v>204</v>
      </c>
      <c r="C73" s="59">
        <f>C71</f>
        <v>126</v>
      </c>
      <c r="D73" s="59"/>
      <c r="E73" s="59">
        <f>E71</f>
        <v>78</v>
      </c>
    </row>
    <row r="74" spans="1:5" ht="35.450000000000003" customHeight="1" x14ac:dyDescent="0.25">
      <c r="A74" s="180" t="s">
        <v>183</v>
      </c>
      <c r="B74" s="188"/>
      <c r="C74" s="188"/>
      <c r="D74" s="188"/>
      <c r="E74" s="189"/>
    </row>
    <row r="75" spans="1:5" ht="16.5" customHeight="1" x14ac:dyDescent="0.25">
      <c r="A75" s="3" t="s">
        <v>15</v>
      </c>
      <c r="B75" s="48">
        <f>B76+B78+B77</f>
        <v>11275.900000000001</v>
      </c>
      <c r="C75" s="48">
        <f t="shared" ref="C75:E75" si="14">C76+C78+C77</f>
        <v>5250.4</v>
      </c>
      <c r="D75" s="48"/>
      <c r="E75" s="48">
        <f t="shared" si="14"/>
        <v>6025.5</v>
      </c>
    </row>
    <row r="76" spans="1:5" ht="19.5" customHeight="1" x14ac:dyDescent="0.25">
      <c r="A76" s="6" t="s">
        <v>170</v>
      </c>
      <c r="B76" s="1">
        <f>C76+E76</f>
        <v>7645.6</v>
      </c>
      <c r="C76" s="2">
        <v>4060.1</v>
      </c>
      <c r="D76" s="2"/>
      <c r="E76" s="13">
        <v>3585.5</v>
      </c>
    </row>
    <row r="77" spans="1:5" ht="19.5" customHeight="1" x14ac:dyDescent="0.25">
      <c r="A77" s="6" t="s">
        <v>166</v>
      </c>
      <c r="B77" s="1">
        <f>C77+E77</f>
        <v>1033.7</v>
      </c>
      <c r="C77" s="2"/>
      <c r="D77" s="2"/>
      <c r="E77" s="13">
        <v>1033.7</v>
      </c>
    </row>
    <row r="78" spans="1:5" ht="40.5" customHeight="1" x14ac:dyDescent="0.25">
      <c r="A78" s="5" t="s">
        <v>91</v>
      </c>
      <c r="B78" s="1">
        <f>C78+E78</f>
        <v>2596.6</v>
      </c>
      <c r="C78" s="2">
        <v>1190.3</v>
      </c>
      <c r="D78" s="2"/>
      <c r="E78" s="13">
        <v>1406.3</v>
      </c>
    </row>
    <row r="79" spans="1:5" ht="18.75" customHeight="1" x14ac:dyDescent="0.25">
      <c r="A79" s="7" t="s">
        <v>156</v>
      </c>
      <c r="B79" s="4">
        <f>B75</f>
        <v>11275.900000000001</v>
      </c>
      <c r="C79" s="4">
        <f>C75</f>
        <v>5250.4</v>
      </c>
      <c r="D79" s="4"/>
      <c r="E79" s="4">
        <f>E75</f>
        <v>6025.5</v>
      </c>
    </row>
    <row r="80" spans="1:5" ht="17.25" customHeight="1" x14ac:dyDescent="0.25">
      <c r="A80" s="6" t="s">
        <v>173</v>
      </c>
      <c r="B80" s="2">
        <f>B76</f>
        <v>7645.6</v>
      </c>
      <c r="C80" s="2">
        <f t="shared" ref="C80:E80" si="15">C76</f>
        <v>4060.1</v>
      </c>
      <c r="D80" s="2"/>
      <c r="E80" s="2">
        <f t="shared" si="15"/>
        <v>3585.5</v>
      </c>
    </row>
    <row r="81" spans="1:5" ht="17.25" customHeight="1" x14ac:dyDescent="0.25">
      <c r="A81" s="6" t="s">
        <v>196</v>
      </c>
      <c r="B81" s="2">
        <f>B77</f>
        <v>1033.7</v>
      </c>
      <c r="C81" s="2"/>
      <c r="D81" s="2"/>
      <c r="E81" s="2">
        <f t="shared" ref="E81" si="16">E77</f>
        <v>1033.7</v>
      </c>
    </row>
    <row r="82" spans="1:5" ht="38.25" customHeight="1" x14ac:dyDescent="0.25">
      <c r="A82" s="6" t="s">
        <v>92</v>
      </c>
      <c r="B82" s="9">
        <f t="shared" ref="B82:E82" si="17">B78</f>
        <v>2596.6</v>
      </c>
      <c r="C82" s="9">
        <f t="shared" si="17"/>
        <v>1190.3</v>
      </c>
      <c r="D82" s="9"/>
      <c r="E82" s="9">
        <f t="shared" si="17"/>
        <v>1406.3</v>
      </c>
    </row>
    <row r="83" spans="1:5" ht="24.6" customHeight="1" x14ac:dyDescent="0.25">
      <c r="A83" s="183" t="s">
        <v>74</v>
      </c>
      <c r="B83" s="186"/>
      <c r="C83" s="186"/>
      <c r="D83" s="186"/>
      <c r="E83" s="187"/>
    </row>
    <row r="84" spans="1:5" ht="18.75" customHeight="1" x14ac:dyDescent="0.25">
      <c r="A84" s="3" t="s">
        <v>15</v>
      </c>
      <c r="B84" s="4">
        <f>B85</f>
        <v>120</v>
      </c>
      <c r="C84" s="4">
        <f>C85</f>
        <v>120</v>
      </c>
      <c r="D84" s="4"/>
      <c r="E84" s="4"/>
    </row>
    <row r="85" spans="1:5" ht="16.5" customHeight="1" x14ac:dyDescent="0.25">
      <c r="A85" s="6" t="s">
        <v>171</v>
      </c>
      <c r="B85" s="2">
        <v>120</v>
      </c>
      <c r="C85" s="2">
        <v>120</v>
      </c>
      <c r="D85" s="2"/>
      <c r="E85" s="54"/>
    </row>
    <row r="86" spans="1:5" ht="19.5" customHeight="1" x14ac:dyDescent="0.25">
      <c r="A86" s="60" t="s">
        <v>174</v>
      </c>
      <c r="B86" s="53">
        <f>B87+B89+B88</f>
        <v>841.2</v>
      </c>
      <c r="C86" s="53">
        <f t="shared" ref="C86:D86" si="18">C87+C89+C88</f>
        <v>841.2</v>
      </c>
      <c r="D86" s="53">
        <f t="shared" si="18"/>
        <v>702.5</v>
      </c>
      <c r="E86" s="53"/>
    </row>
    <row r="87" spans="1:5" x14ac:dyDescent="0.25">
      <c r="A87" s="6" t="s">
        <v>170</v>
      </c>
      <c r="B87" s="1">
        <v>794.2</v>
      </c>
      <c r="C87" s="2">
        <v>794.2</v>
      </c>
      <c r="D87" s="2">
        <v>690.6</v>
      </c>
      <c r="E87" s="54"/>
    </row>
    <row r="88" spans="1:5" x14ac:dyDescent="0.25">
      <c r="A88" s="6" t="s">
        <v>151</v>
      </c>
      <c r="B88" s="1">
        <v>44</v>
      </c>
      <c r="C88" s="2">
        <v>44</v>
      </c>
      <c r="D88" s="2">
        <v>11.9</v>
      </c>
      <c r="E88" s="54"/>
    </row>
    <row r="89" spans="1:5" x14ac:dyDescent="0.25">
      <c r="A89" s="56" t="s">
        <v>21</v>
      </c>
      <c r="B89" s="1">
        <v>3</v>
      </c>
      <c r="C89" s="2">
        <v>3</v>
      </c>
      <c r="D89" s="2"/>
      <c r="E89" s="54"/>
    </row>
    <row r="90" spans="1:5" ht="16.5" customHeight="1" x14ac:dyDescent="0.25">
      <c r="A90" s="61" t="s">
        <v>7</v>
      </c>
      <c r="B90" s="53">
        <f>B91+B93+B92</f>
        <v>249.29999999999998</v>
      </c>
      <c r="C90" s="53">
        <f t="shared" ref="C90:D90" si="19">C91+C93+C92</f>
        <v>249.29999999999998</v>
      </c>
      <c r="D90" s="53">
        <f t="shared" si="19"/>
        <v>183.2</v>
      </c>
      <c r="E90" s="53"/>
    </row>
    <row r="91" spans="1:5" ht="20.25" customHeight="1" x14ac:dyDescent="0.25">
      <c r="A91" s="6" t="s">
        <v>173</v>
      </c>
      <c r="B91" s="1">
        <v>240.2</v>
      </c>
      <c r="C91" s="2">
        <v>240.2</v>
      </c>
      <c r="D91" s="2">
        <v>181.2</v>
      </c>
      <c r="E91" s="54"/>
    </row>
    <row r="92" spans="1:5" ht="15.6" customHeight="1" x14ac:dyDescent="0.25">
      <c r="A92" s="6" t="s">
        <v>176</v>
      </c>
      <c r="B92" s="1">
        <v>2</v>
      </c>
      <c r="C92" s="2">
        <v>2</v>
      </c>
      <c r="D92" s="2">
        <v>2</v>
      </c>
      <c r="E92" s="54"/>
    </row>
    <row r="93" spans="1:5" ht="15" customHeight="1" x14ac:dyDescent="0.25">
      <c r="A93" s="56" t="s">
        <v>93</v>
      </c>
      <c r="B93" s="1">
        <v>7.1</v>
      </c>
      <c r="C93" s="2">
        <v>7.1</v>
      </c>
      <c r="D93" s="2"/>
      <c r="E93" s="54"/>
    </row>
    <row r="94" spans="1:5" ht="17.25" customHeight="1" x14ac:dyDescent="0.25">
      <c r="A94" s="60" t="s">
        <v>2</v>
      </c>
      <c r="B94" s="53">
        <f>B95+B97+B96</f>
        <v>467.5</v>
      </c>
      <c r="C94" s="53">
        <f t="shared" ref="C94:E94" si="20">C95+C97+C96</f>
        <v>466</v>
      </c>
      <c r="D94" s="53">
        <f t="shared" si="20"/>
        <v>400.5</v>
      </c>
      <c r="E94" s="53">
        <f t="shared" si="20"/>
        <v>1.5</v>
      </c>
    </row>
    <row r="95" spans="1:5" ht="19.5" customHeight="1" x14ac:dyDescent="0.25">
      <c r="A95" s="6" t="s">
        <v>173</v>
      </c>
      <c r="B95" s="1">
        <v>458.1</v>
      </c>
      <c r="C95" s="2">
        <v>456.6</v>
      </c>
      <c r="D95" s="2">
        <v>394.7</v>
      </c>
      <c r="E95" s="54">
        <v>1.5</v>
      </c>
    </row>
    <row r="96" spans="1:5" ht="15" customHeight="1" x14ac:dyDescent="0.25">
      <c r="A96" s="6" t="s">
        <v>176</v>
      </c>
      <c r="B96" s="1">
        <v>5.9</v>
      </c>
      <c r="C96" s="2">
        <v>5.9</v>
      </c>
      <c r="D96" s="2">
        <v>5.8</v>
      </c>
      <c r="E96" s="54"/>
    </row>
    <row r="97" spans="1:5" ht="17.25" customHeight="1" x14ac:dyDescent="0.25">
      <c r="A97" s="56" t="s">
        <v>93</v>
      </c>
      <c r="B97" s="1">
        <v>3.5</v>
      </c>
      <c r="C97" s="2">
        <v>3.5</v>
      </c>
      <c r="D97" s="2"/>
      <c r="E97" s="54"/>
    </row>
    <row r="98" spans="1:5" ht="18.75" customHeight="1" x14ac:dyDescent="0.25">
      <c r="A98" s="60" t="s">
        <v>3</v>
      </c>
      <c r="B98" s="53">
        <f>B99+B101+B100</f>
        <v>375.2</v>
      </c>
      <c r="C98" s="53">
        <f t="shared" ref="C98:D98" si="21">C99+C101+C100</f>
        <v>375.2</v>
      </c>
      <c r="D98" s="53">
        <f t="shared" si="21"/>
        <v>333.9</v>
      </c>
      <c r="E98" s="53"/>
    </row>
    <row r="99" spans="1:5" ht="18" customHeight="1" x14ac:dyDescent="0.25">
      <c r="A99" s="6" t="s">
        <v>173</v>
      </c>
      <c r="B99" s="1">
        <v>346.7</v>
      </c>
      <c r="C99" s="2">
        <v>346.7</v>
      </c>
      <c r="D99" s="2">
        <v>324.10000000000002</v>
      </c>
      <c r="E99" s="54"/>
    </row>
    <row r="100" spans="1:5" ht="18" customHeight="1" x14ac:dyDescent="0.25">
      <c r="A100" s="6" t="s">
        <v>176</v>
      </c>
      <c r="B100" s="1">
        <v>5</v>
      </c>
      <c r="C100" s="2">
        <v>5</v>
      </c>
      <c r="D100" s="2">
        <v>4.9000000000000004</v>
      </c>
      <c r="E100" s="54"/>
    </row>
    <row r="101" spans="1:5" ht="17.25" customHeight="1" x14ac:dyDescent="0.25">
      <c r="A101" s="56" t="s">
        <v>93</v>
      </c>
      <c r="B101" s="1">
        <v>23.5</v>
      </c>
      <c r="C101" s="2">
        <v>23.5</v>
      </c>
      <c r="D101" s="2">
        <v>4.9000000000000004</v>
      </c>
      <c r="E101" s="54"/>
    </row>
    <row r="102" spans="1:5" ht="15.75" customHeight="1" x14ac:dyDescent="0.25">
      <c r="A102" s="60" t="s">
        <v>94</v>
      </c>
      <c r="B102" s="53">
        <f>B103+B105+B104</f>
        <v>464.3</v>
      </c>
      <c r="C102" s="53">
        <f t="shared" ref="C102:D102" si="22">C103+C105+C104</f>
        <v>464.3</v>
      </c>
      <c r="D102" s="53">
        <f t="shared" si="22"/>
        <v>374.4</v>
      </c>
      <c r="E102" s="4"/>
    </row>
    <row r="103" spans="1:5" ht="15" customHeight="1" x14ac:dyDescent="0.25">
      <c r="A103" s="6" t="s">
        <v>170</v>
      </c>
      <c r="B103" s="1">
        <v>417.7</v>
      </c>
      <c r="C103" s="2">
        <v>417.7</v>
      </c>
      <c r="D103" s="2">
        <v>367.9</v>
      </c>
      <c r="E103" s="54"/>
    </row>
    <row r="104" spans="1:5" ht="15" customHeight="1" x14ac:dyDescent="0.25">
      <c r="A104" s="6" t="s">
        <v>151</v>
      </c>
      <c r="B104" s="1">
        <v>6.6</v>
      </c>
      <c r="C104" s="2">
        <v>6.6</v>
      </c>
      <c r="D104" s="2">
        <v>6.5</v>
      </c>
      <c r="E104" s="54"/>
    </row>
    <row r="105" spans="1:5" ht="15.6" customHeight="1" x14ac:dyDescent="0.25">
      <c r="A105" s="56" t="s">
        <v>21</v>
      </c>
      <c r="B105" s="1">
        <v>40</v>
      </c>
      <c r="C105" s="2">
        <v>40</v>
      </c>
      <c r="D105" s="2"/>
      <c r="E105" s="54"/>
    </row>
    <row r="106" spans="1:5" ht="32.25" customHeight="1" x14ac:dyDescent="0.25">
      <c r="A106" s="61" t="s">
        <v>14</v>
      </c>
      <c r="B106" s="53">
        <f>B107+B109+B108</f>
        <v>896.8</v>
      </c>
      <c r="C106" s="53">
        <f t="shared" ref="C106:E106" si="23">C107+C109+C108</f>
        <v>892.09999999999991</v>
      </c>
      <c r="D106" s="53">
        <f t="shared" si="23"/>
        <v>545.9</v>
      </c>
      <c r="E106" s="53">
        <f t="shared" si="23"/>
        <v>4.7</v>
      </c>
    </row>
    <row r="107" spans="1:5" ht="18" customHeight="1" x14ac:dyDescent="0.25">
      <c r="A107" s="6" t="s">
        <v>170</v>
      </c>
      <c r="B107" s="1">
        <v>760.9</v>
      </c>
      <c r="C107" s="2">
        <v>760.9</v>
      </c>
      <c r="D107" s="2">
        <v>540.1</v>
      </c>
      <c r="E107" s="54"/>
    </row>
    <row r="108" spans="1:5" ht="14.45" customHeight="1" x14ac:dyDescent="0.25">
      <c r="A108" s="6" t="s">
        <v>151</v>
      </c>
      <c r="B108" s="1">
        <v>5.9</v>
      </c>
      <c r="C108" s="2">
        <v>5.9</v>
      </c>
      <c r="D108" s="2">
        <v>5.8</v>
      </c>
      <c r="E108" s="54"/>
    </row>
    <row r="109" spans="1:5" ht="16.899999999999999" customHeight="1" x14ac:dyDescent="0.25">
      <c r="A109" s="55" t="s">
        <v>21</v>
      </c>
      <c r="B109" s="1">
        <v>130</v>
      </c>
      <c r="C109" s="2">
        <v>125.3</v>
      </c>
      <c r="D109" s="2"/>
      <c r="E109" s="54">
        <v>4.7</v>
      </c>
    </row>
    <row r="110" spans="1:5" ht="15.75" x14ac:dyDescent="0.25">
      <c r="A110" s="60" t="s">
        <v>11</v>
      </c>
      <c r="B110" s="53">
        <f>B111+B113+B112</f>
        <v>1338.3</v>
      </c>
      <c r="C110" s="53">
        <f t="shared" ref="C110:D110" si="24">C111+C113+C112</f>
        <v>1338.3</v>
      </c>
      <c r="D110" s="53">
        <f t="shared" si="24"/>
        <v>1184.9000000000001</v>
      </c>
      <c r="E110" s="4"/>
    </row>
    <row r="111" spans="1:5" x14ac:dyDescent="0.25">
      <c r="A111" s="6" t="s">
        <v>170</v>
      </c>
      <c r="B111" s="1">
        <v>1242.3</v>
      </c>
      <c r="C111" s="2">
        <v>1242.3</v>
      </c>
      <c r="D111" s="2">
        <v>1161.9000000000001</v>
      </c>
      <c r="E111" s="54"/>
    </row>
    <row r="112" spans="1:5" x14ac:dyDescent="0.25">
      <c r="A112" s="6" t="s">
        <v>151</v>
      </c>
      <c r="B112" s="1">
        <v>23.3</v>
      </c>
      <c r="C112" s="2">
        <v>23.3</v>
      </c>
      <c r="D112" s="2">
        <v>23</v>
      </c>
      <c r="E112" s="54"/>
    </row>
    <row r="113" spans="1:5" ht="16.899999999999999" customHeight="1" x14ac:dyDescent="0.25">
      <c r="A113" s="56" t="s">
        <v>21</v>
      </c>
      <c r="B113" s="1">
        <v>72.7</v>
      </c>
      <c r="C113" s="2">
        <v>72.7</v>
      </c>
      <c r="D113" s="2"/>
      <c r="E113" s="54"/>
    </row>
    <row r="114" spans="1:5" ht="16.5" customHeight="1" x14ac:dyDescent="0.25">
      <c r="A114" s="61" t="s">
        <v>141</v>
      </c>
      <c r="B114" s="53">
        <f>B115+B116</f>
        <v>97.7</v>
      </c>
      <c r="C114" s="53">
        <f t="shared" ref="C114:D114" si="25">C115+C116</f>
        <v>97.7</v>
      </c>
      <c r="D114" s="53">
        <f t="shared" si="25"/>
        <v>63.6</v>
      </c>
      <c r="E114" s="53"/>
    </row>
    <row r="115" spans="1:5" ht="16.5" customHeight="1" x14ac:dyDescent="0.25">
      <c r="A115" s="55" t="s">
        <v>170</v>
      </c>
      <c r="B115" s="1">
        <v>97.2</v>
      </c>
      <c r="C115" s="2">
        <v>97.2</v>
      </c>
      <c r="D115" s="2">
        <v>63.1</v>
      </c>
      <c r="E115" s="54"/>
    </row>
    <row r="116" spans="1:5" ht="16.5" customHeight="1" x14ac:dyDescent="0.25">
      <c r="A116" s="6" t="s">
        <v>151</v>
      </c>
      <c r="B116" s="1">
        <v>0.5</v>
      </c>
      <c r="C116" s="2">
        <v>0.5</v>
      </c>
      <c r="D116" s="2">
        <v>0.5</v>
      </c>
      <c r="E116" s="54"/>
    </row>
    <row r="117" spans="1:5" ht="15.75" x14ac:dyDescent="0.25">
      <c r="A117" s="60" t="s">
        <v>95</v>
      </c>
      <c r="B117" s="53">
        <f>B118+B120+B119</f>
        <v>316.8</v>
      </c>
      <c r="C117" s="53">
        <f t="shared" ref="C117:D117" si="26">C118+C120+C119</f>
        <v>316.8</v>
      </c>
      <c r="D117" s="53">
        <f t="shared" si="26"/>
        <v>194.39999999999998</v>
      </c>
      <c r="E117" s="4"/>
    </row>
    <row r="118" spans="1:5" x14ac:dyDescent="0.25">
      <c r="A118" s="6" t="s">
        <v>170</v>
      </c>
      <c r="B118" s="1">
        <v>279.10000000000002</v>
      </c>
      <c r="C118" s="2">
        <v>279.10000000000002</v>
      </c>
      <c r="D118" s="2">
        <v>191.7</v>
      </c>
      <c r="E118" s="54"/>
    </row>
    <row r="119" spans="1:5" x14ac:dyDescent="0.25">
      <c r="A119" s="6" t="s">
        <v>151</v>
      </c>
      <c r="B119" s="1">
        <v>2.7</v>
      </c>
      <c r="C119" s="2">
        <v>2.7</v>
      </c>
      <c r="D119" s="2">
        <v>2.7</v>
      </c>
      <c r="E119" s="54"/>
    </row>
    <row r="120" spans="1:5" ht="16.899999999999999" customHeight="1" x14ac:dyDescent="0.25">
      <c r="A120" s="55" t="s">
        <v>21</v>
      </c>
      <c r="B120" s="1">
        <v>35</v>
      </c>
      <c r="C120" s="2">
        <v>35</v>
      </c>
      <c r="D120" s="2"/>
      <c r="E120" s="54"/>
    </row>
    <row r="121" spans="1:5" x14ac:dyDescent="0.25">
      <c r="A121" s="62" t="s">
        <v>96</v>
      </c>
      <c r="B121" s="53">
        <f>B84+B86+B90+B94+B98+B102+B106+B110+B117+B114</f>
        <v>5167.1000000000004</v>
      </c>
      <c r="C121" s="53">
        <f t="shared" ref="C121:E121" si="27">C84+C86+C90+C94+C98+C102+C106+C110+C117+C114</f>
        <v>5160.8999999999996</v>
      </c>
      <c r="D121" s="53">
        <f t="shared" si="27"/>
        <v>3983.3</v>
      </c>
      <c r="E121" s="53">
        <f t="shared" si="27"/>
        <v>6.2</v>
      </c>
    </row>
    <row r="122" spans="1:5" x14ac:dyDescent="0.25">
      <c r="A122" s="6" t="s">
        <v>170</v>
      </c>
      <c r="B122" s="1">
        <f>B85+B87+B91+B95+B99+B103+B107+B111+B118+B115</f>
        <v>4756.4000000000005</v>
      </c>
      <c r="C122" s="1">
        <f t="shared" ref="C122:E122" si="28">C85+C87+C91+C95+C99+C103+C107+C111+C118+C115</f>
        <v>4754.9000000000005</v>
      </c>
      <c r="D122" s="1">
        <f t="shared" si="28"/>
        <v>3915.2999999999997</v>
      </c>
      <c r="E122" s="1">
        <f t="shared" si="28"/>
        <v>1.5</v>
      </c>
    </row>
    <row r="123" spans="1:5" x14ac:dyDescent="0.25">
      <c r="A123" s="6" t="s">
        <v>151</v>
      </c>
      <c r="B123" s="8">
        <f>B88+B92+B96+B100+B104+B108+B112+B119+B116</f>
        <v>95.9</v>
      </c>
      <c r="C123" s="8">
        <f t="shared" ref="C123:D123" si="29">C88+C92+C96+C100+C104+C108+C112+C119+C116</f>
        <v>95.9</v>
      </c>
      <c r="D123" s="8">
        <f t="shared" si="29"/>
        <v>63.1</v>
      </c>
      <c r="E123" s="8"/>
    </row>
    <row r="124" spans="1:5" ht="16.899999999999999" customHeight="1" x14ac:dyDescent="0.25">
      <c r="A124" s="56" t="s">
        <v>22</v>
      </c>
      <c r="B124" s="8">
        <f>B89+B93+B97+B101+B105+B109+B113+B120</f>
        <v>314.8</v>
      </c>
      <c r="C124" s="8">
        <f t="shared" ref="C124:E124" si="30">C89+C93+C97+C101+C105+C109+C113+C120</f>
        <v>310.09999999999997</v>
      </c>
      <c r="D124" s="8">
        <f t="shared" si="30"/>
        <v>4.9000000000000004</v>
      </c>
      <c r="E124" s="8">
        <f t="shared" si="30"/>
        <v>4.7</v>
      </c>
    </row>
    <row r="125" spans="1:5" ht="28.15" customHeight="1" x14ac:dyDescent="0.25">
      <c r="A125" s="190" t="s">
        <v>146</v>
      </c>
      <c r="B125" s="176"/>
      <c r="C125" s="176"/>
      <c r="D125" s="176"/>
      <c r="E125" s="177"/>
    </row>
    <row r="126" spans="1:5" ht="20.25" customHeight="1" x14ac:dyDescent="0.25">
      <c r="A126" s="3" t="s">
        <v>15</v>
      </c>
      <c r="B126" s="4">
        <f>B127</f>
        <v>1256.9000000000001</v>
      </c>
      <c r="C126" s="4">
        <f>C127</f>
        <v>1256.9000000000001</v>
      </c>
      <c r="D126" s="4"/>
      <c r="E126" s="4"/>
    </row>
    <row r="127" spans="1:5" ht="15.75" customHeight="1" x14ac:dyDescent="0.25">
      <c r="A127" s="5" t="s">
        <v>171</v>
      </c>
      <c r="B127" s="2">
        <f>C127</f>
        <v>1256.9000000000001</v>
      </c>
      <c r="C127" s="2">
        <v>1256.9000000000001</v>
      </c>
      <c r="D127" s="2"/>
      <c r="E127" s="54"/>
    </row>
    <row r="128" spans="1:5" ht="18.75" customHeight="1" x14ac:dyDescent="0.25">
      <c r="A128" s="62" t="s">
        <v>163</v>
      </c>
      <c r="B128" s="48">
        <f>B129+B130</f>
        <v>2260.1</v>
      </c>
      <c r="C128" s="48">
        <f t="shared" ref="C128:E128" si="31">C129+C130</f>
        <v>2201.5</v>
      </c>
      <c r="D128" s="48">
        <f t="shared" si="31"/>
        <v>1704.6</v>
      </c>
      <c r="E128" s="48">
        <f t="shared" si="31"/>
        <v>58.6</v>
      </c>
    </row>
    <row r="129" spans="1:5" ht="17.25" customHeight="1" x14ac:dyDescent="0.25">
      <c r="A129" s="6" t="s">
        <v>170</v>
      </c>
      <c r="B129" s="1">
        <v>2120.1</v>
      </c>
      <c r="C129" s="2">
        <v>2068.1</v>
      </c>
      <c r="D129" s="2">
        <v>1704.6</v>
      </c>
      <c r="E129" s="54">
        <v>52</v>
      </c>
    </row>
    <row r="130" spans="1:5" ht="18" customHeight="1" x14ac:dyDescent="0.25">
      <c r="A130" s="55" t="s">
        <v>21</v>
      </c>
      <c r="B130" s="1">
        <v>140</v>
      </c>
      <c r="C130" s="2">
        <v>133.4</v>
      </c>
      <c r="D130" s="2"/>
      <c r="E130" s="54">
        <v>6.6</v>
      </c>
    </row>
    <row r="131" spans="1:5" ht="18.600000000000001" customHeight="1" x14ac:dyDescent="0.25">
      <c r="A131" s="62" t="s">
        <v>20</v>
      </c>
      <c r="B131" s="53">
        <f t="shared" ref="B131:E132" si="32">B128+B126</f>
        <v>3517</v>
      </c>
      <c r="C131" s="53">
        <f t="shared" si="32"/>
        <v>3458.4</v>
      </c>
      <c r="D131" s="53">
        <f t="shared" si="32"/>
        <v>1704.6</v>
      </c>
      <c r="E131" s="53">
        <f t="shared" si="32"/>
        <v>58.6</v>
      </c>
    </row>
    <row r="132" spans="1:5" ht="18.75" customHeight="1" x14ac:dyDescent="0.25">
      <c r="A132" s="6" t="s">
        <v>170</v>
      </c>
      <c r="B132" s="1">
        <f t="shared" si="32"/>
        <v>3377</v>
      </c>
      <c r="C132" s="1">
        <f>C129+C127</f>
        <v>3325</v>
      </c>
      <c r="D132" s="1">
        <f>D129+D127</f>
        <v>1704.6</v>
      </c>
      <c r="E132" s="1">
        <f t="shared" si="32"/>
        <v>52</v>
      </c>
    </row>
    <row r="133" spans="1:5" ht="16.899999999999999" customHeight="1" x14ac:dyDescent="0.25">
      <c r="A133" s="55" t="s">
        <v>97</v>
      </c>
      <c r="B133" s="1">
        <f>B130</f>
        <v>140</v>
      </c>
      <c r="C133" s="1">
        <f>C130</f>
        <v>133.4</v>
      </c>
      <c r="D133" s="1"/>
      <c r="E133" s="1">
        <f>E130</f>
        <v>6.6</v>
      </c>
    </row>
    <row r="134" spans="1:5" ht="28.9" customHeight="1" x14ac:dyDescent="0.25">
      <c r="A134" s="180" t="s">
        <v>75</v>
      </c>
      <c r="B134" s="181"/>
      <c r="C134" s="181"/>
      <c r="D134" s="181"/>
      <c r="E134" s="182"/>
    </row>
    <row r="135" spans="1:5" ht="20.45" customHeight="1" x14ac:dyDescent="0.25">
      <c r="A135" s="60" t="s">
        <v>15</v>
      </c>
      <c r="B135" s="53">
        <f>B136+B138+B139+B137</f>
        <v>2764.6000000000004</v>
      </c>
      <c r="C135" s="53">
        <f t="shared" ref="C135" si="33">C136+C138+C139+C137</f>
        <v>2764.6000000000004</v>
      </c>
      <c r="D135" s="53"/>
      <c r="E135" s="53"/>
    </row>
    <row r="136" spans="1:5" ht="19.899999999999999" customHeight="1" x14ac:dyDescent="0.25">
      <c r="A136" s="6" t="s">
        <v>173</v>
      </c>
      <c r="B136" s="1">
        <v>224.5</v>
      </c>
      <c r="C136" s="2">
        <v>224.5</v>
      </c>
      <c r="D136" s="2"/>
      <c r="E136" s="54"/>
    </row>
    <row r="137" spans="1:5" ht="17.25" customHeight="1" x14ac:dyDescent="0.25">
      <c r="A137" s="6" t="s">
        <v>151</v>
      </c>
      <c r="B137" s="1">
        <v>615.29999999999995</v>
      </c>
      <c r="C137" s="2">
        <v>615.29999999999995</v>
      </c>
      <c r="D137" s="2"/>
      <c r="E137" s="54"/>
    </row>
    <row r="138" spans="1:5" ht="16.5" customHeight="1" x14ac:dyDescent="0.25">
      <c r="A138" s="55" t="s">
        <v>144</v>
      </c>
      <c r="B138" s="1">
        <v>1757</v>
      </c>
      <c r="C138" s="2">
        <v>1757</v>
      </c>
      <c r="D138" s="2"/>
      <c r="E138" s="63"/>
    </row>
    <row r="139" spans="1:5" ht="16.5" customHeight="1" x14ac:dyDescent="0.25">
      <c r="A139" s="6" t="s">
        <v>78</v>
      </c>
      <c r="B139" s="1">
        <v>167.8</v>
      </c>
      <c r="C139" s="2">
        <v>167.8</v>
      </c>
      <c r="D139" s="2"/>
      <c r="E139" s="63"/>
    </row>
    <row r="140" spans="1:5" ht="18" customHeight="1" x14ac:dyDescent="0.25">
      <c r="A140" s="60" t="s">
        <v>98</v>
      </c>
      <c r="B140" s="53">
        <f>B141+B142+B143+B144</f>
        <v>1293.4000000000001</v>
      </c>
      <c r="C140" s="53">
        <f t="shared" ref="C140:D140" si="34">C141+C142+C143+C144</f>
        <v>1290.0999999999999</v>
      </c>
      <c r="D140" s="53">
        <f t="shared" si="34"/>
        <v>1094.6000000000001</v>
      </c>
      <c r="E140" s="53">
        <f>E141+E142+E143+E144</f>
        <v>3.3</v>
      </c>
    </row>
    <row r="141" spans="1:5" x14ac:dyDescent="0.25">
      <c r="A141" s="6" t="s">
        <v>170</v>
      </c>
      <c r="B141" s="1">
        <v>712.9</v>
      </c>
      <c r="C141" s="2">
        <v>712.9</v>
      </c>
      <c r="D141" s="2">
        <v>637.29999999999995</v>
      </c>
      <c r="E141" s="54"/>
    </row>
    <row r="142" spans="1:5" ht="14.25" customHeight="1" x14ac:dyDescent="0.25">
      <c r="A142" s="55" t="s">
        <v>21</v>
      </c>
      <c r="B142" s="1">
        <v>102.1</v>
      </c>
      <c r="C142" s="2">
        <v>98.8</v>
      </c>
      <c r="D142" s="2"/>
      <c r="E142" s="54">
        <v>3.3</v>
      </c>
    </row>
    <row r="143" spans="1:5" ht="14.45" customHeight="1" x14ac:dyDescent="0.25">
      <c r="A143" s="55" t="s">
        <v>144</v>
      </c>
      <c r="B143" s="1">
        <v>469</v>
      </c>
      <c r="C143" s="2">
        <v>469</v>
      </c>
      <c r="D143" s="2">
        <v>450.1</v>
      </c>
      <c r="E143" s="54"/>
    </row>
    <row r="144" spans="1:5" ht="15" customHeight="1" x14ac:dyDescent="0.25">
      <c r="A144" s="56" t="s">
        <v>151</v>
      </c>
      <c r="B144" s="1">
        <v>9.4</v>
      </c>
      <c r="C144" s="2">
        <v>9.4</v>
      </c>
      <c r="D144" s="2">
        <v>7.2</v>
      </c>
      <c r="E144" s="54"/>
    </row>
    <row r="145" spans="1:5" ht="15.75" x14ac:dyDescent="0.25">
      <c r="A145" s="7" t="s">
        <v>99</v>
      </c>
      <c r="B145" s="53">
        <f>B146+B147+B148</f>
        <v>496.29999999999995</v>
      </c>
      <c r="C145" s="4">
        <f>C146+C147+C148</f>
        <v>496.29999999999995</v>
      </c>
      <c r="D145" s="4">
        <f>D146+D147+D148</f>
        <v>416.5</v>
      </c>
      <c r="E145" s="4"/>
    </row>
    <row r="146" spans="1:5" x14ac:dyDescent="0.25">
      <c r="A146" s="6" t="s">
        <v>170</v>
      </c>
      <c r="B146" s="1">
        <v>261.5</v>
      </c>
      <c r="C146" s="2">
        <v>261.5</v>
      </c>
      <c r="D146" s="2">
        <v>229.6</v>
      </c>
      <c r="E146" s="54"/>
    </row>
    <row r="147" spans="1:5" x14ac:dyDescent="0.25">
      <c r="A147" s="55" t="s">
        <v>21</v>
      </c>
      <c r="B147" s="1">
        <v>39.700000000000003</v>
      </c>
      <c r="C147" s="2">
        <v>39.700000000000003</v>
      </c>
      <c r="D147" s="2"/>
      <c r="E147" s="54"/>
    </row>
    <row r="148" spans="1:5" ht="16.149999999999999" customHeight="1" x14ac:dyDescent="0.25">
      <c r="A148" s="55" t="s">
        <v>144</v>
      </c>
      <c r="B148" s="1">
        <v>195.1</v>
      </c>
      <c r="C148" s="2">
        <v>195.1</v>
      </c>
      <c r="D148" s="2">
        <v>186.9</v>
      </c>
      <c r="E148" s="54"/>
    </row>
    <row r="149" spans="1:5" ht="15.75" x14ac:dyDescent="0.25">
      <c r="A149" s="47" t="s">
        <v>100</v>
      </c>
      <c r="B149" s="53">
        <f>B150+B151+B152+B153</f>
        <v>1020.2</v>
      </c>
      <c r="C149" s="53">
        <f t="shared" ref="C149:D149" si="35">C150+C151+C152+C153</f>
        <v>1020.2</v>
      </c>
      <c r="D149" s="53">
        <f t="shared" si="35"/>
        <v>883</v>
      </c>
      <c r="E149" s="53"/>
    </row>
    <row r="150" spans="1:5" ht="17.25" customHeight="1" x14ac:dyDescent="0.25">
      <c r="A150" s="6" t="s">
        <v>170</v>
      </c>
      <c r="B150" s="1">
        <v>560.29999999999995</v>
      </c>
      <c r="C150" s="2">
        <v>560.29999999999995</v>
      </c>
      <c r="D150" s="2">
        <v>505</v>
      </c>
      <c r="E150" s="54"/>
    </row>
    <row r="151" spans="1:5" ht="15.75" customHeight="1" x14ac:dyDescent="0.25">
      <c r="A151" s="55" t="s">
        <v>21</v>
      </c>
      <c r="B151" s="1">
        <v>67.2</v>
      </c>
      <c r="C151" s="2">
        <v>67.2</v>
      </c>
      <c r="D151" s="2"/>
      <c r="E151" s="54"/>
    </row>
    <row r="152" spans="1:5" ht="15.75" customHeight="1" x14ac:dyDescent="0.25">
      <c r="A152" s="55" t="s">
        <v>144</v>
      </c>
      <c r="B152" s="1">
        <v>384.6</v>
      </c>
      <c r="C152" s="2">
        <v>384.6</v>
      </c>
      <c r="D152" s="2">
        <v>370.7</v>
      </c>
      <c r="E152" s="54"/>
    </row>
    <row r="153" spans="1:5" ht="16.149999999999999" customHeight="1" x14ac:dyDescent="0.25">
      <c r="A153" s="55" t="s">
        <v>151</v>
      </c>
      <c r="B153" s="1">
        <v>8.1</v>
      </c>
      <c r="C153" s="2">
        <v>8.1</v>
      </c>
      <c r="D153" s="2">
        <v>7.3</v>
      </c>
      <c r="E153" s="54"/>
    </row>
    <row r="154" spans="1:5" ht="16.5" customHeight="1" x14ac:dyDescent="0.25">
      <c r="A154" s="47" t="s">
        <v>101</v>
      </c>
      <c r="B154" s="53">
        <f>B155+B156+B157+B158</f>
        <v>771.40000000000009</v>
      </c>
      <c r="C154" s="53">
        <f t="shared" ref="C154:E154" si="36">C155+C156+C157+C158</f>
        <v>760.3</v>
      </c>
      <c r="D154" s="53">
        <f t="shared" si="36"/>
        <v>625.49999999999989</v>
      </c>
      <c r="E154" s="53">
        <f t="shared" si="36"/>
        <v>11.1</v>
      </c>
    </row>
    <row r="155" spans="1:5" ht="16.5" customHeight="1" x14ac:dyDescent="0.25">
      <c r="A155" s="6" t="s">
        <v>170</v>
      </c>
      <c r="B155" s="1">
        <v>389.7</v>
      </c>
      <c r="C155" s="2">
        <v>389.7</v>
      </c>
      <c r="D155" s="2">
        <v>346.2</v>
      </c>
      <c r="E155" s="54"/>
    </row>
    <row r="156" spans="1:5" ht="15" customHeight="1" x14ac:dyDescent="0.25">
      <c r="A156" s="55" t="s">
        <v>21</v>
      </c>
      <c r="B156" s="1">
        <v>79.400000000000006</v>
      </c>
      <c r="C156" s="2">
        <v>68.3</v>
      </c>
      <c r="D156" s="2"/>
      <c r="E156" s="54">
        <v>11.1</v>
      </c>
    </row>
    <row r="157" spans="1:5" ht="15.75" customHeight="1" x14ac:dyDescent="0.25">
      <c r="A157" s="55" t="s">
        <v>144</v>
      </c>
      <c r="B157" s="1">
        <v>295.8</v>
      </c>
      <c r="C157" s="2">
        <v>295.8</v>
      </c>
      <c r="D157" s="2">
        <v>275.89999999999998</v>
      </c>
      <c r="E157" s="54"/>
    </row>
    <row r="158" spans="1:5" ht="18.600000000000001" customHeight="1" x14ac:dyDescent="0.25">
      <c r="A158" s="55" t="s">
        <v>151</v>
      </c>
      <c r="B158" s="1">
        <v>6.5</v>
      </c>
      <c r="C158" s="2">
        <v>6.5</v>
      </c>
      <c r="D158" s="2">
        <v>3.4</v>
      </c>
      <c r="E158" s="54"/>
    </row>
    <row r="159" spans="1:5" ht="15.75" customHeight="1" x14ac:dyDescent="0.25">
      <c r="A159" s="47" t="s">
        <v>102</v>
      </c>
      <c r="B159" s="53">
        <f>B160+B161+B162+B163</f>
        <v>859.50000000000011</v>
      </c>
      <c r="C159" s="53">
        <f t="shared" ref="C159:E159" si="37">C160+C161+C162+C163</f>
        <v>857.1</v>
      </c>
      <c r="D159" s="53">
        <f t="shared" si="37"/>
        <v>705.59999999999991</v>
      </c>
      <c r="E159" s="53">
        <f t="shared" si="37"/>
        <v>2.4</v>
      </c>
    </row>
    <row r="160" spans="1:5" ht="17.25" customHeight="1" x14ac:dyDescent="0.25">
      <c r="A160" s="6" t="s">
        <v>170</v>
      </c>
      <c r="B160" s="1">
        <v>400.3</v>
      </c>
      <c r="C160" s="2">
        <v>400.3</v>
      </c>
      <c r="D160" s="2">
        <v>347.5</v>
      </c>
      <c r="E160" s="54"/>
    </row>
    <row r="161" spans="1:5" x14ac:dyDescent="0.25">
      <c r="A161" s="55" t="s">
        <v>21</v>
      </c>
      <c r="B161" s="1">
        <v>84.5</v>
      </c>
      <c r="C161" s="1">
        <v>82.1</v>
      </c>
      <c r="D161" s="1"/>
      <c r="E161" s="54">
        <v>2.4</v>
      </c>
    </row>
    <row r="162" spans="1:5" ht="18" customHeight="1" x14ac:dyDescent="0.25">
      <c r="A162" s="55" t="s">
        <v>144</v>
      </c>
      <c r="B162" s="1">
        <v>366.6</v>
      </c>
      <c r="C162" s="2">
        <v>366.6</v>
      </c>
      <c r="D162" s="2">
        <v>350.8</v>
      </c>
      <c r="E162" s="54"/>
    </row>
    <row r="163" spans="1:5" ht="17.45" customHeight="1" x14ac:dyDescent="0.25">
      <c r="A163" s="55" t="s">
        <v>151</v>
      </c>
      <c r="B163" s="1">
        <v>8.1</v>
      </c>
      <c r="C163" s="2">
        <v>8.1</v>
      </c>
      <c r="D163" s="2">
        <v>7.3</v>
      </c>
      <c r="E163" s="54"/>
    </row>
    <row r="164" spans="1:5" ht="17.25" customHeight="1" x14ac:dyDescent="0.25">
      <c r="A164" s="47" t="s">
        <v>103</v>
      </c>
      <c r="B164" s="53">
        <f>B165+B166+B167+B168</f>
        <v>464.5</v>
      </c>
      <c r="C164" s="53">
        <f t="shared" ref="C164:D164" si="38">C165+C166+C167+C168</f>
        <v>464.5</v>
      </c>
      <c r="D164" s="53">
        <f t="shared" si="38"/>
        <v>386.40000000000003</v>
      </c>
      <c r="E164" s="4"/>
    </row>
    <row r="165" spans="1:5" ht="17.25" customHeight="1" x14ac:dyDescent="0.25">
      <c r="A165" s="6" t="s">
        <v>170</v>
      </c>
      <c r="B165" s="1">
        <v>208.3</v>
      </c>
      <c r="C165" s="2">
        <v>208.3</v>
      </c>
      <c r="D165" s="2">
        <v>181.3</v>
      </c>
      <c r="E165" s="54"/>
    </row>
    <row r="166" spans="1:5" ht="15" customHeight="1" x14ac:dyDescent="0.25">
      <c r="A166" s="55" t="s">
        <v>21</v>
      </c>
      <c r="B166" s="1">
        <v>40</v>
      </c>
      <c r="C166" s="2">
        <v>40</v>
      </c>
      <c r="D166" s="2"/>
      <c r="E166" s="54"/>
    </row>
    <row r="167" spans="1:5" ht="16.5" customHeight="1" x14ac:dyDescent="0.25">
      <c r="A167" s="55" t="s">
        <v>144</v>
      </c>
      <c r="B167" s="1">
        <v>213.2</v>
      </c>
      <c r="C167" s="2">
        <v>213.2</v>
      </c>
      <c r="D167" s="2">
        <v>203.5</v>
      </c>
      <c r="E167" s="54"/>
    </row>
    <row r="168" spans="1:5" ht="16.5" customHeight="1" x14ac:dyDescent="0.25">
      <c r="A168" s="56" t="s">
        <v>151</v>
      </c>
      <c r="B168" s="1">
        <v>3</v>
      </c>
      <c r="C168" s="1">
        <v>3</v>
      </c>
      <c r="D168" s="1">
        <v>1.6</v>
      </c>
      <c r="E168" s="10"/>
    </row>
    <row r="169" spans="1:5" ht="15.75" x14ac:dyDescent="0.25">
      <c r="A169" s="7" t="s">
        <v>104</v>
      </c>
      <c r="B169" s="53">
        <f>B170+B171+B172</f>
        <v>468</v>
      </c>
      <c r="C169" s="53">
        <f>C170+C171+C172</f>
        <v>468</v>
      </c>
      <c r="D169" s="53">
        <f>D170+D171+D172</f>
        <v>390.1</v>
      </c>
      <c r="E169" s="53"/>
    </row>
    <row r="170" spans="1:5" ht="17.25" customHeight="1" x14ac:dyDescent="0.25">
      <c r="A170" s="6" t="s">
        <v>170</v>
      </c>
      <c r="B170" s="1">
        <v>256.8</v>
      </c>
      <c r="C170" s="2">
        <v>256.8</v>
      </c>
      <c r="D170" s="2">
        <v>229.8</v>
      </c>
      <c r="E170" s="54"/>
    </row>
    <row r="171" spans="1:5" ht="15" customHeight="1" x14ac:dyDescent="0.25">
      <c r="A171" s="55" t="s">
        <v>21</v>
      </c>
      <c r="B171" s="1">
        <v>42.3</v>
      </c>
      <c r="C171" s="2">
        <v>42.3</v>
      </c>
      <c r="D171" s="2"/>
      <c r="E171" s="54"/>
    </row>
    <row r="172" spans="1:5" ht="15.75" x14ac:dyDescent="0.25">
      <c r="A172" s="55" t="s">
        <v>144</v>
      </c>
      <c r="B172" s="10">
        <v>168.9</v>
      </c>
      <c r="C172" s="64">
        <v>168.9</v>
      </c>
      <c r="D172" s="65">
        <v>160.30000000000001</v>
      </c>
      <c r="E172" s="66"/>
    </row>
    <row r="173" spans="1:5" ht="15.75" x14ac:dyDescent="0.25">
      <c r="A173" s="67" t="s">
        <v>105</v>
      </c>
      <c r="B173" s="68">
        <f>B174+B175+B176+B177</f>
        <v>764.5</v>
      </c>
      <c r="C173" s="68">
        <f t="shared" ref="C173:D173" si="39">C174+C175+C176+C177</f>
        <v>764.5</v>
      </c>
      <c r="D173" s="68">
        <f t="shared" si="39"/>
        <v>633.00000000000011</v>
      </c>
      <c r="E173" s="68"/>
    </row>
    <row r="174" spans="1:5" x14ac:dyDescent="0.25">
      <c r="A174" s="6" t="s">
        <v>170</v>
      </c>
      <c r="B174" s="10">
        <v>364.6</v>
      </c>
      <c r="C174" s="54">
        <v>364.6</v>
      </c>
      <c r="D174" s="69">
        <v>319.8</v>
      </c>
      <c r="E174" s="10"/>
    </row>
    <row r="175" spans="1:5" x14ac:dyDescent="0.25">
      <c r="A175" s="55" t="s">
        <v>21</v>
      </c>
      <c r="B175" s="10">
        <v>70.2</v>
      </c>
      <c r="C175" s="54">
        <v>70.2</v>
      </c>
      <c r="D175" s="69"/>
      <c r="E175" s="10"/>
    </row>
    <row r="176" spans="1:5" x14ac:dyDescent="0.25">
      <c r="A176" s="55" t="s">
        <v>144</v>
      </c>
      <c r="B176" s="10">
        <v>318.8</v>
      </c>
      <c r="C176" s="54">
        <v>318.8</v>
      </c>
      <c r="D176" s="69">
        <v>305.10000000000002</v>
      </c>
      <c r="E176" s="68"/>
    </row>
    <row r="177" spans="1:5" ht="14.45" customHeight="1" x14ac:dyDescent="0.25">
      <c r="A177" s="55" t="s">
        <v>151</v>
      </c>
      <c r="B177" s="1">
        <v>10.9</v>
      </c>
      <c r="C177" s="2">
        <v>10.9</v>
      </c>
      <c r="D177" s="2">
        <v>8.1</v>
      </c>
      <c r="E177" s="54"/>
    </row>
    <row r="178" spans="1:5" ht="15.75" x14ac:dyDescent="0.25">
      <c r="A178" s="67" t="s">
        <v>38</v>
      </c>
      <c r="B178" s="68">
        <f>B179+B180+B181+B182</f>
        <v>745</v>
      </c>
      <c r="C178" s="68">
        <f t="shared" ref="C178:E178" si="40">C179+C180+C181+C182</f>
        <v>741.7</v>
      </c>
      <c r="D178" s="68">
        <f t="shared" si="40"/>
        <v>616.90000000000009</v>
      </c>
      <c r="E178" s="68">
        <f t="shared" si="40"/>
        <v>3.3</v>
      </c>
    </row>
    <row r="179" spans="1:5" x14ac:dyDescent="0.25">
      <c r="A179" s="6" t="s">
        <v>170</v>
      </c>
      <c r="B179" s="10">
        <v>378.2</v>
      </c>
      <c r="C179" s="54">
        <v>378.2</v>
      </c>
      <c r="D179" s="69">
        <v>336.6</v>
      </c>
      <c r="E179" s="54"/>
    </row>
    <row r="180" spans="1:5" x14ac:dyDescent="0.25">
      <c r="A180" s="55" t="s">
        <v>21</v>
      </c>
      <c r="B180" s="10">
        <v>65.2</v>
      </c>
      <c r="C180" s="54">
        <v>61.9</v>
      </c>
      <c r="D180" s="69"/>
      <c r="E180" s="54">
        <v>3.3</v>
      </c>
    </row>
    <row r="181" spans="1:5" x14ac:dyDescent="0.25">
      <c r="A181" s="55" t="s">
        <v>144</v>
      </c>
      <c r="B181" s="10">
        <v>287.10000000000002</v>
      </c>
      <c r="C181" s="54">
        <v>287.10000000000002</v>
      </c>
      <c r="D181" s="69">
        <v>270.60000000000002</v>
      </c>
      <c r="E181" s="54"/>
    </row>
    <row r="182" spans="1:5" ht="14.45" customHeight="1" x14ac:dyDescent="0.25">
      <c r="A182" s="55" t="s">
        <v>151</v>
      </c>
      <c r="B182" s="1">
        <v>14.5</v>
      </c>
      <c r="C182" s="2">
        <v>14.5</v>
      </c>
      <c r="D182" s="2">
        <v>9.6999999999999993</v>
      </c>
      <c r="E182" s="54"/>
    </row>
    <row r="183" spans="1:5" ht="15.75" x14ac:dyDescent="0.25">
      <c r="A183" s="67" t="s">
        <v>106</v>
      </c>
      <c r="B183" s="68">
        <f>B184+B185+B186+B187</f>
        <v>495.1</v>
      </c>
      <c r="C183" s="68">
        <f>C184+C185+C186+C187</f>
        <v>492.6</v>
      </c>
      <c r="D183" s="70">
        <f>D184+D185+D186</f>
        <v>404.4</v>
      </c>
      <c r="E183" s="70">
        <f>E184+E185+E186</f>
        <v>2.5</v>
      </c>
    </row>
    <row r="184" spans="1:5" x14ac:dyDescent="0.25">
      <c r="A184" s="6" t="s">
        <v>170</v>
      </c>
      <c r="B184" s="10">
        <v>263.10000000000002</v>
      </c>
      <c r="C184" s="54">
        <v>263.10000000000002</v>
      </c>
      <c r="D184" s="69">
        <v>229.2</v>
      </c>
      <c r="E184" s="54"/>
    </row>
    <row r="185" spans="1:5" x14ac:dyDescent="0.25">
      <c r="A185" s="55" t="s">
        <v>21</v>
      </c>
      <c r="B185" s="10">
        <v>46.5</v>
      </c>
      <c r="C185" s="54">
        <v>44</v>
      </c>
      <c r="D185" s="69"/>
      <c r="E185" s="54">
        <v>2.5</v>
      </c>
    </row>
    <row r="186" spans="1:5" x14ac:dyDescent="0.25">
      <c r="A186" s="55" t="s">
        <v>144</v>
      </c>
      <c r="B186" s="10">
        <v>184.8</v>
      </c>
      <c r="C186" s="54">
        <v>184.8</v>
      </c>
      <c r="D186" s="69">
        <v>175.2</v>
      </c>
      <c r="E186" s="54"/>
    </row>
    <row r="187" spans="1:5" x14ac:dyDescent="0.25">
      <c r="A187" s="55" t="s">
        <v>151</v>
      </c>
      <c r="B187" s="10">
        <v>0.7</v>
      </c>
      <c r="C187" s="10">
        <v>0.7</v>
      </c>
      <c r="D187" s="71"/>
      <c r="E187" s="10"/>
    </row>
    <row r="188" spans="1:5" ht="15.75" x14ac:dyDescent="0.25">
      <c r="A188" s="67" t="s">
        <v>107</v>
      </c>
      <c r="B188" s="68">
        <f>B189+B190+B191+B192</f>
        <v>478.2</v>
      </c>
      <c r="C188" s="68">
        <f t="shared" ref="C188:E188" si="41">C189+C190+C191+C192</f>
        <v>477.2</v>
      </c>
      <c r="D188" s="68">
        <f t="shared" si="41"/>
        <v>401</v>
      </c>
      <c r="E188" s="68">
        <f t="shared" si="41"/>
        <v>1</v>
      </c>
    </row>
    <row r="189" spans="1:5" x14ac:dyDescent="0.25">
      <c r="A189" s="6" t="s">
        <v>170</v>
      </c>
      <c r="B189" s="10">
        <v>253</v>
      </c>
      <c r="C189" s="54">
        <v>253</v>
      </c>
      <c r="D189" s="69">
        <v>225.3</v>
      </c>
      <c r="E189" s="54"/>
    </row>
    <row r="190" spans="1:5" x14ac:dyDescent="0.25">
      <c r="A190" s="55" t="s">
        <v>21</v>
      </c>
      <c r="B190" s="10">
        <v>40.4</v>
      </c>
      <c r="C190" s="54">
        <v>39.4</v>
      </c>
      <c r="D190" s="69"/>
      <c r="E190" s="54">
        <v>1</v>
      </c>
    </row>
    <row r="191" spans="1:5" x14ac:dyDescent="0.25">
      <c r="A191" s="55" t="s">
        <v>144</v>
      </c>
      <c r="B191" s="10">
        <v>181.8</v>
      </c>
      <c r="C191" s="54">
        <v>181.8</v>
      </c>
      <c r="D191" s="69">
        <v>174.1</v>
      </c>
      <c r="E191" s="54"/>
    </row>
    <row r="192" spans="1:5" x14ac:dyDescent="0.25">
      <c r="A192" s="56" t="s">
        <v>151</v>
      </c>
      <c r="B192" s="10">
        <v>3</v>
      </c>
      <c r="C192" s="10">
        <v>3</v>
      </c>
      <c r="D192" s="71">
        <v>1.6</v>
      </c>
      <c r="E192" s="10"/>
    </row>
    <row r="193" spans="1:5" ht="15.75" x14ac:dyDescent="0.25">
      <c r="A193" s="72" t="s">
        <v>108</v>
      </c>
      <c r="B193" s="68">
        <f>B194+B195+B196+B197</f>
        <v>807.59999999999991</v>
      </c>
      <c r="C193" s="68">
        <f>C194+C195+C196+C197</f>
        <v>805.59999999999991</v>
      </c>
      <c r="D193" s="68">
        <f>D194+D195+D196</f>
        <v>667.5</v>
      </c>
      <c r="E193" s="68">
        <f>E194+E195+E196</f>
        <v>2</v>
      </c>
    </row>
    <row r="194" spans="1:5" x14ac:dyDescent="0.25">
      <c r="A194" s="6" t="s">
        <v>170</v>
      </c>
      <c r="B194" s="10">
        <v>401.7</v>
      </c>
      <c r="C194" s="54">
        <v>401.7</v>
      </c>
      <c r="D194" s="69">
        <v>363.1</v>
      </c>
      <c r="E194" s="54"/>
    </row>
    <row r="195" spans="1:5" x14ac:dyDescent="0.25">
      <c r="A195" s="55" t="s">
        <v>21</v>
      </c>
      <c r="B195" s="10">
        <v>84.6</v>
      </c>
      <c r="C195" s="54">
        <v>82.6</v>
      </c>
      <c r="D195" s="69"/>
      <c r="E195" s="54">
        <v>2</v>
      </c>
    </row>
    <row r="196" spans="1:5" x14ac:dyDescent="0.25">
      <c r="A196" s="55" t="s">
        <v>144</v>
      </c>
      <c r="B196" s="10">
        <v>320.39999999999998</v>
      </c>
      <c r="C196" s="54">
        <v>320.39999999999998</v>
      </c>
      <c r="D196" s="69">
        <v>304.39999999999998</v>
      </c>
      <c r="E196" s="54"/>
    </row>
    <row r="197" spans="1:5" x14ac:dyDescent="0.25">
      <c r="A197" s="56" t="s">
        <v>151</v>
      </c>
      <c r="B197" s="10">
        <v>0.9</v>
      </c>
      <c r="C197" s="10">
        <v>0.9</v>
      </c>
      <c r="D197" s="71"/>
      <c r="E197" s="10"/>
    </row>
    <row r="198" spans="1:5" ht="15.75" x14ac:dyDescent="0.25">
      <c r="A198" s="67" t="s">
        <v>109</v>
      </c>
      <c r="B198" s="68">
        <f>B199+B200+B201+B202</f>
        <v>468.40000000000003</v>
      </c>
      <c r="C198" s="68">
        <f t="shared" ref="C198:D198" si="42">C199+C200+C201+C202</f>
        <v>468.40000000000003</v>
      </c>
      <c r="D198" s="68">
        <f t="shared" si="42"/>
        <v>393.9</v>
      </c>
      <c r="E198" s="68"/>
    </row>
    <row r="199" spans="1:5" x14ac:dyDescent="0.25">
      <c r="A199" s="6" t="s">
        <v>170</v>
      </c>
      <c r="B199" s="10">
        <v>270.60000000000002</v>
      </c>
      <c r="C199" s="54">
        <v>270.60000000000002</v>
      </c>
      <c r="D199" s="69">
        <v>244.6</v>
      </c>
      <c r="E199" s="54"/>
    </row>
    <row r="200" spans="1:5" x14ac:dyDescent="0.25">
      <c r="A200" s="55" t="s">
        <v>21</v>
      </c>
      <c r="B200" s="10">
        <v>39</v>
      </c>
      <c r="C200" s="54">
        <v>39</v>
      </c>
      <c r="D200" s="69"/>
      <c r="E200" s="54"/>
    </row>
    <row r="201" spans="1:5" x14ac:dyDescent="0.25">
      <c r="A201" s="55" t="s">
        <v>144</v>
      </c>
      <c r="B201" s="10">
        <v>154.5</v>
      </c>
      <c r="C201" s="54">
        <v>154.5</v>
      </c>
      <c r="D201" s="69">
        <v>147.69999999999999</v>
      </c>
      <c r="E201" s="54"/>
    </row>
    <row r="202" spans="1:5" ht="14.45" customHeight="1" x14ac:dyDescent="0.25">
      <c r="A202" s="56" t="s">
        <v>151</v>
      </c>
      <c r="B202" s="1">
        <v>4.3</v>
      </c>
      <c r="C202" s="2">
        <v>4.3</v>
      </c>
      <c r="D202" s="2">
        <v>1.6</v>
      </c>
      <c r="E202" s="54"/>
    </row>
    <row r="203" spans="1:5" ht="15.75" x14ac:dyDescent="0.25">
      <c r="A203" s="72" t="s">
        <v>110</v>
      </c>
      <c r="B203" s="68">
        <f>B204+B205+B206+B207</f>
        <v>591.9</v>
      </c>
      <c r="C203" s="68">
        <f t="shared" ref="C203:E203" si="43">C204+C205+C206+C207</f>
        <v>588.4</v>
      </c>
      <c r="D203" s="68">
        <f t="shared" si="43"/>
        <v>496.1</v>
      </c>
      <c r="E203" s="68">
        <f t="shared" si="43"/>
        <v>3.5</v>
      </c>
    </row>
    <row r="204" spans="1:5" x14ac:dyDescent="0.25">
      <c r="A204" s="6" t="s">
        <v>170</v>
      </c>
      <c r="B204" s="10">
        <v>293</v>
      </c>
      <c r="C204" s="54">
        <v>293</v>
      </c>
      <c r="D204" s="69">
        <v>263.2</v>
      </c>
      <c r="E204" s="54"/>
    </row>
    <row r="205" spans="1:5" x14ac:dyDescent="0.25">
      <c r="A205" s="55" t="s">
        <v>21</v>
      </c>
      <c r="B205" s="10">
        <v>54.9</v>
      </c>
      <c r="C205" s="54">
        <v>54.9</v>
      </c>
      <c r="D205" s="69"/>
      <c r="E205" s="54"/>
    </row>
    <row r="206" spans="1:5" x14ac:dyDescent="0.25">
      <c r="A206" s="55" t="s">
        <v>144</v>
      </c>
      <c r="B206" s="10">
        <v>241.1</v>
      </c>
      <c r="C206" s="54">
        <v>237.6</v>
      </c>
      <c r="D206" s="69">
        <v>231.3</v>
      </c>
      <c r="E206" s="54">
        <v>3.5</v>
      </c>
    </row>
    <row r="207" spans="1:5" x14ac:dyDescent="0.25">
      <c r="A207" s="55" t="s">
        <v>151</v>
      </c>
      <c r="B207" s="10">
        <v>2.9</v>
      </c>
      <c r="C207" s="10">
        <v>2.9</v>
      </c>
      <c r="D207" s="71">
        <v>1.6</v>
      </c>
      <c r="E207" s="10"/>
    </row>
    <row r="208" spans="1:5" ht="15.75" x14ac:dyDescent="0.25">
      <c r="A208" s="67" t="s">
        <v>111</v>
      </c>
      <c r="B208" s="68">
        <f>B209+B210+B211+B212</f>
        <v>823.2</v>
      </c>
      <c r="C208" s="68">
        <f t="shared" ref="C208:E208" si="44">C209+C210+C211+C212</f>
        <v>820.2</v>
      </c>
      <c r="D208" s="68">
        <f t="shared" si="44"/>
        <v>723.3</v>
      </c>
      <c r="E208" s="68">
        <f t="shared" si="44"/>
        <v>3</v>
      </c>
    </row>
    <row r="209" spans="1:5" x14ac:dyDescent="0.25">
      <c r="A209" s="6" t="s">
        <v>170</v>
      </c>
      <c r="B209" s="10">
        <v>472.7</v>
      </c>
      <c r="C209" s="54">
        <v>472.7</v>
      </c>
      <c r="D209" s="69">
        <v>423.2</v>
      </c>
      <c r="E209" s="54"/>
    </row>
    <row r="210" spans="1:5" x14ac:dyDescent="0.25">
      <c r="A210" s="55" t="s">
        <v>21</v>
      </c>
      <c r="B210" s="10">
        <v>38.1</v>
      </c>
      <c r="C210" s="54">
        <v>35.1</v>
      </c>
      <c r="D210" s="69"/>
      <c r="E210" s="54">
        <v>3</v>
      </c>
    </row>
    <row r="211" spans="1:5" x14ac:dyDescent="0.25">
      <c r="A211" s="55" t="s">
        <v>144</v>
      </c>
      <c r="B211" s="10">
        <v>307.60000000000002</v>
      </c>
      <c r="C211" s="54">
        <v>307.60000000000002</v>
      </c>
      <c r="D211" s="69">
        <v>296.10000000000002</v>
      </c>
      <c r="E211" s="54"/>
    </row>
    <row r="212" spans="1:5" ht="14.45" customHeight="1" x14ac:dyDescent="0.25">
      <c r="A212" s="56" t="s">
        <v>151</v>
      </c>
      <c r="B212" s="1">
        <v>4.8</v>
      </c>
      <c r="C212" s="2">
        <v>4.8</v>
      </c>
      <c r="D212" s="2">
        <v>4</v>
      </c>
      <c r="E212" s="54"/>
    </row>
    <row r="213" spans="1:5" ht="15.75" x14ac:dyDescent="0.25">
      <c r="A213" s="72" t="s">
        <v>112</v>
      </c>
      <c r="B213" s="68">
        <f>B214+B215+B216</f>
        <v>804.1</v>
      </c>
      <c r="C213" s="70">
        <f>C214+C215+C216</f>
        <v>802.6</v>
      </c>
      <c r="D213" s="70">
        <f>D214+D215+D216</f>
        <v>672.8</v>
      </c>
      <c r="E213" s="70">
        <f>E214+E215+E216</f>
        <v>1.5</v>
      </c>
    </row>
    <row r="214" spans="1:5" x14ac:dyDescent="0.25">
      <c r="A214" s="6" t="s">
        <v>170</v>
      </c>
      <c r="B214" s="10">
        <v>385.6</v>
      </c>
      <c r="C214" s="54">
        <v>385.6</v>
      </c>
      <c r="D214" s="69">
        <v>341.8</v>
      </c>
      <c r="E214" s="54"/>
    </row>
    <row r="215" spans="1:5" x14ac:dyDescent="0.25">
      <c r="A215" s="55" t="s">
        <v>21</v>
      </c>
      <c r="B215" s="10">
        <v>72.400000000000006</v>
      </c>
      <c r="C215" s="54">
        <v>70.900000000000006</v>
      </c>
      <c r="D215" s="69"/>
      <c r="E215" s="54">
        <v>1.5</v>
      </c>
    </row>
    <row r="216" spans="1:5" x14ac:dyDescent="0.25">
      <c r="A216" s="56" t="s">
        <v>144</v>
      </c>
      <c r="B216" s="10">
        <v>346.1</v>
      </c>
      <c r="C216" s="54">
        <v>346.1</v>
      </c>
      <c r="D216" s="69">
        <v>331</v>
      </c>
      <c r="E216" s="54"/>
    </row>
    <row r="217" spans="1:5" ht="15.75" x14ac:dyDescent="0.25">
      <c r="A217" s="67" t="s">
        <v>113</v>
      </c>
      <c r="B217" s="68">
        <f>B218+B219+B220+B221</f>
        <v>650.29999999999995</v>
      </c>
      <c r="C217" s="68">
        <f t="shared" ref="C217:D217" si="45">C218+C219+C220+C221</f>
        <v>650.29999999999995</v>
      </c>
      <c r="D217" s="68">
        <f t="shared" si="45"/>
        <v>537.5</v>
      </c>
      <c r="E217" s="68"/>
    </row>
    <row r="218" spans="1:5" x14ac:dyDescent="0.25">
      <c r="A218" s="6" t="s">
        <v>170</v>
      </c>
      <c r="B218" s="10">
        <v>358.4</v>
      </c>
      <c r="C218" s="54">
        <v>358.4</v>
      </c>
      <c r="D218" s="69">
        <v>321.2</v>
      </c>
      <c r="E218" s="54"/>
    </row>
    <row r="219" spans="1:5" x14ac:dyDescent="0.25">
      <c r="A219" s="55" t="s">
        <v>21</v>
      </c>
      <c r="B219" s="10">
        <v>63</v>
      </c>
      <c r="C219" s="54">
        <v>63</v>
      </c>
      <c r="D219" s="69"/>
      <c r="E219" s="54"/>
    </row>
    <row r="220" spans="1:5" x14ac:dyDescent="0.25">
      <c r="A220" s="55" t="s">
        <v>144</v>
      </c>
      <c r="B220" s="10">
        <v>227</v>
      </c>
      <c r="C220" s="54">
        <v>227</v>
      </c>
      <c r="D220" s="69">
        <v>216.3</v>
      </c>
      <c r="E220" s="54"/>
    </row>
    <row r="221" spans="1:5" x14ac:dyDescent="0.25">
      <c r="A221" s="56" t="s">
        <v>151</v>
      </c>
      <c r="B221" s="10">
        <v>1.9</v>
      </c>
      <c r="C221" s="10">
        <v>1.9</v>
      </c>
      <c r="D221" s="71"/>
      <c r="E221" s="10"/>
    </row>
    <row r="222" spans="1:5" ht="15.75" x14ac:dyDescent="0.25">
      <c r="A222" s="67" t="s">
        <v>114</v>
      </c>
      <c r="B222" s="68">
        <f>B223+B224+B225+B226</f>
        <v>654</v>
      </c>
      <c r="C222" s="68">
        <f t="shared" ref="C222:E222" si="46">C223+C224+C225+C226</f>
        <v>650</v>
      </c>
      <c r="D222" s="68">
        <f t="shared" si="46"/>
        <v>540.4</v>
      </c>
      <c r="E222" s="68">
        <f t="shared" si="46"/>
        <v>4</v>
      </c>
    </row>
    <row r="223" spans="1:5" x14ac:dyDescent="0.25">
      <c r="A223" s="6" t="s">
        <v>170</v>
      </c>
      <c r="B223" s="10">
        <v>358</v>
      </c>
      <c r="C223" s="54">
        <v>358</v>
      </c>
      <c r="D223" s="69">
        <v>309.60000000000002</v>
      </c>
      <c r="E223" s="54"/>
    </row>
    <row r="224" spans="1:5" x14ac:dyDescent="0.25">
      <c r="A224" s="55" t="s">
        <v>21</v>
      </c>
      <c r="B224" s="10">
        <v>53</v>
      </c>
      <c r="C224" s="54">
        <v>49</v>
      </c>
      <c r="D224" s="69"/>
      <c r="E224" s="54">
        <v>4</v>
      </c>
    </row>
    <row r="225" spans="1:5" x14ac:dyDescent="0.25">
      <c r="A225" s="55" t="s">
        <v>144</v>
      </c>
      <c r="B225" s="10">
        <v>235.3</v>
      </c>
      <c r="C225" s="54">
        <v>235.3</v>
      </c>
      <c r="D225" s="69">
        <v>225.2</v>
      </c>
      <c r="E225" s="54"/>
    </row>
    <row r="226" spans="1:5" ht="14.45" customHeight="1" x14ac:dyDescent="0.25">
      <c r="A226" s="56" t="s">
        <v>151</v>
      </c>
      <c r="B226" s="1">
        <v>7.7</v>
      </c>
      <c r="C226" s="2">
        <v>7.7</v>
      </c>
      <c r="D226" s="2">
        <v>5.6</v>
      </c>
      <c r="E226" s="54"/>
    </row>
    <row r="227" spans="1:5" ht="15.75" x14ac:dyDescent="0.25">
      <c r="A227" s="72" t="s">
        <v>115</v>
      </c>
      <c r="B227" s="68">
        <f>B228+B229+B230+B231</f>
        <v>718.49999999999989</v>
      </c>
      <c r="C227" s="68">
        <f t="shared" ref="C227:D227" si="47">C228+C229+C230+C231</f>
        <v>718.49999999999989</v>
      </c>
      <c r="D227" s="68">
        <f t="shared" si="47"/>
        <v>597.1</v>
      </c>
      <c r="E227" s="70"/>
    </row>
    <row r="228" spans="1:5" x14ac:dyDescent="0.25">
      <c r="A228" s="6" t="s">
        <v>173</v>
      </c>
      <c r="B228" s="10">
        <v>384.2</v>
      </c>
      <c r="C228" s="54">
        <v>384.2</v>
      </c>
      <c r="D228" s="69">
        <v>340.4</v>
      </c>
      <c r="E228" s="54"/>
    </row>
    <row r="229" spans="1:5" x14ac:dyDescent="0.25">
      <c r="A229" s="55" t="s">
        <v>21</v>
      </c>
      <c r="B229" s="10">
        <v>60.9</v>
      </c>
      <c r="C229" s="54">
        <v>60.9</v>
      </c>
      <c r="D229" s="69"/>
      <c r="E229" s="54"/>
    </row>
    <row r="230" spans="1:5" x14ac:dyDescent="0.25">
      <c r="A230" s="55" t="s">
        <v>144</v>
      </c>
      <c r="B230" s="10">
        <v>267.5</v>
      </c>
      <c r="C230" s="54">
        <v>267.5</v>
      </c>
      <c r="D230" s="69">
        <v>253.5</v>
      </c>
      <c r="E230" s="54"/>
    </row>
    <row r="231" spans="1:5" x14ac:dyDescent="0.25">
      <c r="A231" s="55" t="s">
        <v>151</v>
      </c>
      <c r="B231" s="10">
        <v>5.9</v>
      </c>
      <c r="C231" s="10">
        <v>5.9</v>
      </c>
      <c r="D231" s="71">
        <v>3.2</v>
      </c>
      <c r="E231" s="10"/>
    </row>
    <row r="232" spans="1:5" ht="15.75" x14ac:dyDescent="0.25">
      <c r="A232" s="67" t="s">
        <v>139</v>
      </c>
      <c r="B232" s="68">
        <f>B233+B234+B235+B236</f>
        <v>660.6</v>
      </c>
      <c r="C232" s="68">
        <f t="shared" ref="C232:E232" si="48">C233+C234+C235+C236</f>
        <v>656.6</v>
      </c>
      <c r="D232" s="68">
        <f t="shared" si="48"/>
        <v>544.09999999999991</v>
      </c>
      <c r="E232" s="68">
        <f t="shared" si="48"/>
        <v>4</v>
      </c>
    </row>
    <row r="233" spans="1:5" x14ac:dyDescent="0.25">
      <c r="A233" s="6" t="s">
        <v>173</v>
      </c>
      <c r="B233" s="10">
        <v>339.7</v>
      </c>
      <c r="C233" s="54">
        <v>339.7</v>
      </c>
      <c r="D233" s="69">
        <v>295.2</v>
      </c>
      <c r="E233" s="54"/>
    </row>
    <row r="234" spans="1:5" x14ac:dyDescent="0.25">
      <c r="A234" s="55" t="s">
        <v>21</v>
      </c>
      <c r="B234" s="10">
        <v>58</v>
      </c>
      <c r="C234" s="54">
        <v>54</v>
      </c>
      <c r="D234" s="69"/>
      <c r="E234" s="54">
        <v>4</v>
      </c>
    </row>
    <row r="235" spans="1:5" x14ac:dyDescent="0.25">
      <c r="A235" s="55" t="s">
        <v>144</v>
      </c>
      <c r="B235" s="10">
        <v>253.7</v>
      </c>
      <c r="C235" s="54">
        <v>253.7</v>
      </c>
      <c r="D235" s="69">
        <v>243.1</v>
      </c>
      <c r="E235" s="54"/>
    </row>
    <row r="236" spans="1:5" ht="14.45" customHeight="1" x14ac:dyDescent="0.25">
      <c r="A236" s="56" t="s">
        <v>151</v>
      </c>
      <c r="B236" s="1">
        <v>9.1999999999999993</v>
      </c>
      <c r="C236" s="2">
        <v>9.1999999999999993</v>
      </c>
      <c r="D236" s="2">
        <v>5.8</v>
      </c>
      <c r="E236" s="54"/>
    </row>
    <row r="237" spans="1:5" ht="15.75" x14ac:dyDescent="0.25">
      <c r="A237" s="72" t="s">
        <v>116</v>
      </c>
      <c r="B237" s="68">
        <f>B238+B239+B240+B241</f>
        <v>886.69999999999993</v>
      </c>
      <c r="C237" s="68">
        <f t="shared" ref="C237:D237" si="49">C238+C239+C240+C241</f>
        <v>886.69999999999993</v>
      </c>
      <c r="D237" s="68">
        <f t="shared" si="49"/>
        <v>739.9</v>
      </c>
      <c r="E237" s="70"/>
    </row>
    <row r="238" spans="1:5" x14ac:dyDescent="0.25">
      <c r="A238" s="6" t="s">
        <v>173</v>
      </c>
      <c r="B238" s="10">
        <v>492.8</v>
      </c>
      <c r="C238" s="54">
        <v>492.8</v>
      </c>
      <c r="D238" s="69">
        <v>432.3</v>
      </c>
      <c r="E238" s="54"/>
    </row>
    <row r="239" spans="1:5" x14ac:dyDescent="0.25">
      <c r="A239" s="55" t="s">
        <v>21</v>
      </c>
      <c r="B239" s="10">
        <v>65</v>
      </c>
      <c r="C239" s="54">
        <v>65</v>
      </c>
      <c r="D239" s="69"/>
      <c r="E239" s="54"/>
    </row>
    <row r="240" spans="1:5" x14ac:dyDescent="0.25">
      <c r="A240" s="55" t="s">
        <v>144</v>
      </c>
      <c r="B240" s="10">
        <v>325.89999999999998</v>
      </c>
      <c r="C240" s="54">
        <v>325.89999999999998</v>
      </c>
      <c r="D240" s="69">
        <v>306</v>
      </c>
      <c r="E240" s="54"/>
    </row>
    <row r="241" spans="1:5" x14ac:dyDescent="0.25">
      <c r="A241" s="55" t="s">
        <v>151</v>
      </c>
      <c r="B241" s="10">
        <v>3</v>
      </c>
      <c r="C241" s="10">
        <v>3</v>
      </c>
      <c r="D241" s="71">
        <v>1.6</v>
      </c>
      <c r="E241" s="54"/>
    </row>
    <row r="242" spans="1:5" ht="15.75" x14ac:dyDescent="0.25">
      <c r="A242" s="67" t="s">
        <v>117</v>
      </c>
      <c r="B242" s="68">
        <f>B243+B244+B245+B246</f>
        <v>755.7</v>
      </c>
      <c r="C242" s="68">
        <f t="shared" ref="C242:D242" si="50">C243+C244+C245+C246</f>
        <v>755.7</v>
      </c>
      <c r="D242" s="68">
        <f t="shared" si="50"/>
        <v>634.70000000000005</v>
      </c>
      <c r="E242" s="70"/>
    </row>
    <row r="243" spans="1:5" x14ac:dyDescent="0.25">
      <c r="A243" s="6" t="s">
        <v>173</v>
      </c>
      <c r="B243" s="10">
        <v>363.9</v>
      </c>
      <c r="C243" s="54">
        <v>363.9</v>
      </c>
      <c r="D243" s="69">
        <v>330.4</v>
      </c>
      <c r="E243" s="54"/>
    </row>
    <row r="244" spans="1:5" x14ac:dyDescent="0.25">
      <c r="A244" s="55" t="s">
        <v>21</v>
      </c>
      <c r="B244" s="10">
        <v>73.8</v>
      </c>
      <c r="C244" s="54">
        <v>73.8</v>
      </c>
      <c r="D244" s="69"/>
      <c r="E244" s="54"/>
    </row>
    <row r="245" spans="1:5" x14ac:dyDescent="0.25">
      <c r="A245" s="55" t="s">
        <v>144</v>
      </c>
      <c r="B245" s="10">
        <v>311.5</v>
      </c>
      <c r="C245" s="54">
        <v>311.5</v>
      </c>
      <c r="D245" s="69">
        <v>298.60000000000002</v>
      </c>
      <c r="E245" s="54"/>
    </row>
    <row r="246" spans="1:5" ht="14.45" customHeight="1" x14ac:dyDescent="0.25">
      <c r="A246" s="56" t="s">
        <v>151</v>
      </c>
      <c r="B246" s="1">
        <v>6.5</v>
      </c>
      <c r="C246" s="2">
        <v>6.5</v>
      </c>
      <c r="D246" s="2">
        <v>5.7</v>
      </c>
      <c r="E246" s="54"/>
    </row>
    <row r="247" spans="1:5" ht="15.75" x14ac:dyDescent="0.25">
      <c r="A247" s="72" t="s">
        <v>118</v>
      </c>
      <c r="B247" s="68">
        <f>B248+B249+B250</f>
        <v>752.3</v>
      </c>
      <c r="C247" s="68">
        <f>C248+C249+C250</f>
        <v>752.3</v>
      </c>
      <c r="D247" s="68">
        <f>D248+D249+D250</f>
        <v>620.79999999999995</v>
      </c>
      <c r="E247" s="68"/>
    </row>
    <row r="248" spans="1:5" x14ac:dyDescent="0.25">
      <c r="A248" s="6" t="s">
        <v>173</v>
      </c>
      <c r="B248" s="10">
        <v>375.9</v>
      </c>
      <c r="C248" s="54">
        <v>375.9</v>
      </c>
      <c r="D248" s="69">
        <v>334</v>
      </c>
      <c r="E248" s="54"/>
    </row>
    <row r="249" spans="1:5" x14ac:dyDescent="0.25">
      <c r="A249" s="55" t="s">
        <v>21</v>
      </c>
      <c r="B249" s="10">
        <v>75.2</v>
      </c>
      <c r="C249" s="54">
        <v>75.2</v>
      </c>
      <c r="D249" s="69"/>
      <c r="E249" s="54"/>
    </row>
    <row r="250" spans="1:5" x14ac:dyDescent="0.25">
      <c r="A250" s="55" t="s">
        <v>144</v>
      </c>
      <c r="B250" s="10">
        <v>301.2</v>
      </c>
      <c r="C250" s="54">
        <v>301.2</v>
      </c>
      <c r="D250" s="69">
        <v>286.8</v>
      </c>
      <c r="E250" s="54"/>
    </row>
    <row r="251" spans="1:5" ht="15.75" x14ac:dyDescent="0.25">
      <c r="A251" s="67" t="s">
        <v>119</v>
      </c>
      <c r="B251" s="68">
        <f>B252+B253+B254+B255</f>
        <v>839.6</v>
      </c>
      <c r="C251" s="68">
        <f t="shared" ref="C251:D251" si="51">C252+C253+C254+C255</f>
        <v>839.6</v>
      </c>
      <c r="D251" s="68">
        <f t="shared" si="51"/>
        <v>687.69999999999993</v>
      </c>
      <c r="E251" s="68"/>
    </row>
    <row r="252" spans="1:5" x14ac:dyDescent="0.25">
      <c r="A252" s="6" t="s">
        <v>173</v>
      </c>
      <c r="B252" s="10">
        <v>380.5</v>
      </c>
      <c r="C252" s="54">
        <v>380.5</v>
      </c>
      <c r="D252" s="69">
        <v>333.4</v>
      </c>
      <c r="E252" s="54"/>
    </row>
    <row r="253" spans="1:5" x14ac:dyDescent="0.25">
      <c r="A253" s="55" t="s">
        <v>21</v>
      </c>
      <c r="B253" s="10">
        <v>90</v>
      </c>
      <c r="C253" s="54">
        <v>90</v>
      </c>
      <c r="D253" s="69"/>
      <c r="E253" s="54"/>
    </row>
    <row r="254" spans="1:5" x14ac:dyDescent="0.25">
      <c r="A254" s="55" t="s">
        <v>144</v>
      </c>
      <c r="B254" s="10">
        <v>364.1</v>
      </c>
      <c r="C254" s="54">
        <v>364.1</v>
      </c>
      <c r="D254" s="69">
        <v>349.4</v>
      </c>
      <c r="E254" s="54"/>
    </row>
    <row r="255" spans="1:5" ht="14.45" customHeight="1" x14ac:dyDescent="0.25">
      <c r="A255" s="56" t="s">
        <v>151</v>
      </c>
      <c r="B255" s="1">
        <v>5</v>
      </c>
      <c r="C255" s="2">
        <v>5</v>
      </c>
      <c r="D255" s="2">
        <v>4.9000000000000004</v>
      </c>
      <c r="E255" s="54"/>
    </row>
    <row r="256" spans="1:5" ht="15.75" x14ac:dyDescent="0.25">
      <c r="A256" s="72" t="s">
        <v>120</v>
      </c>
      <c r="B256" s="68">
        <f>B257+B258+B259</f>
        <v>698.6</v>
      </c>
      <c r="C256" s="68">
        <f>C257+C258+C259</f>
        <v>698.6</v>
      </c>
      <c r="D256" s="68">
        <f>D257+D258+D259</f>
        <v>581.79999999999995</v>
      </c>
      <c r="E256" s="68"/>
    </row>
    <row r="257" spans="1:5" x14ac:dyDescent="0.25">
      <c r="A257" s="6" t="s">
        <v>173</v>
      </c>
      <c r="B257" s="10">
        <v>338.1</v>
      </c>
      <c r="C257" s="54">
        <v>338.1</v>
      </c>
      <c r="D257" s="69">
        <v>300</v>
      </c>
      <c r="E257" s="54"/>
    </row>
    <row r="258" spans="1:5" x14ac:dyDescent="0.25">
      <c r="A258" s="55" t="s">
        <v>21</v>
      </c>
      <c r="B258" s="10">
        <v>67.3</v>
      </c>
      <c r="C258" s="54">
        <v>67.3</v>
      </c>
      <c r="D258" s="69"/>
      <c r="E258" s="54"/>
    </row>
    <row r="259" spans="1:5" x14ac:dyDescent="0.25">
      <c r="A259" s="55" t="s">
        <v>144</v>
      </c>
      <c r="B259" s="10">
        <v>293.2</v>
      </c>
      <c r="C259" s="54">
        <v>293.2</v>
      </c>
      <c r="D259" s="69">
        <v>281.8</v>
      </c>
      <c r="E259" s="54"/>
    </row>
    <row r="260" spans="1:5" ht="17.25" customHeight="1" x14ac:dyDescent="0.25">
      <c r="A260" s="67" t="s">
        <v>121</v>
      </c>
      <c r="B260" s="68">
        <f>B261+B262+B263+B264</f>
        <v>608.5</v>
      </c>
      <c r="C260" s="68">
        <f t="shared" ref="C260:D260" si="52">C261+C262+C263+C264</f>
        <v>608.5</v>
      </c>
      <c r="D260" s="68">
        <f t="shared" si="52"/>
        <v>508.09999999999997</v>
      </c>
      <c r="E260" s="70"/>
    </row>
    <row r="261" spans="1:5" x14ac:dyDescent="0.25">
      <c r="A261" s="6" t="s">
        <v>173</v>
      </c>
      <c r="B261" s="10">
        <v>300.2</v>
      </c>
      <c r="C261" s="54">
        <v>300.2</v>
      </c>
      <c r="D261" s="69">
        <v>264.89999999999998</v>
      </c>
      <c r="E261" s="54"/>
    </row>
    <row r="262" spans="1:5" x14ac:dyDescent="0.25">
      <c r="A262" s="55" t="s">
        <v>21</v>
      </c>
      <c r="B262" s="10">
        <v>55.2</v>
      </c>
      <c r="C262" s="54">
        <v>55.2</v>
      </c>
      <c r="D262" s="69"/>
      <c r="E262" s="54"/>
    </row>
    <row r="263" spans="1:5" x14ac:dyDescent="0.25">
      <c r="A263" s="55" t="s">
        <v>144</v>
      </c>
      <c r="B263" s="10">
        <v>248.1</v>
      </c>
      <c r="C263" s="54">
        <v>248.1</v>
      </c>
      <c r="D263" s="69">
        <v>238.3</v>
      </c>
      <c r="E263" s="54"/>
    </row>
    <row r="264" spans="1:5" ht="14.45" customHeight="1" x14ac:dyDescent="0.25">
      <c r="A264" s="56" t="s">
        <v>151</v>
      </c>
      <c r="B264" s="1">
        <v>5</v>
      </c>
      <c r="C264" s="2">
        <v>5</v>
      </c>
      <c r="D264" s="2">
        <v>4.9000000000000004</v>
      </c>
      <c r="E264" s="54"/>
    </row>
    <row r="265" spans="1:5" ht="17.25" customHeight="1" x14ac:dyDescent="0.25">
      <c r="A265" s="72" t="s">
        <v>122</v>
      </c>
      <c r="B265" s="68">
        <f>B266+B267+B268+B269</f>
        <v>619.29999999999995</v>
      </c>
      <c r="C265" s="68">
        <f t="shared" ref="C265:D265" si="53">C266+C267+C268+C269</f>
        <v>619.29999999999995</v>
      </c>
      <c r="D265" s="68">
        <f t="shared" si="53"/>
        <v>510.2</v>
      </c>
      <c r="E265" s="68"/>
    </row>
    <row r="266" spans="1:5" x14ac:dyDescent="0.25">
      <c r="A266" s="6" t="s">
        <v>173</v>
      </c>
      <c r="B266" s="10">
        <v>294.60000000000002</v>
      </c>
      <c r="C266" s="54">
        <v>294.60000000000002</v>
      </c>
      <c r="D266" s="69">
        <v>258</v>
      </c>
      <c r="E266" s="54"/>
    </row>
    <row r="267" spans="1:5" x14ac:dyDescent="0.25">
      <c r="A267" s="55" t="s">
        <v>21</v>
      </c>
      <c r="B267" s="10">
        <v>59.5</v>
      </c>
      <c r="C267" s="54">
        <v>59.5</v>
      </c>
      <c r="D267" s="69"/>
      <c r="E267" s="54"/>
    </row>
    <row r="268" spans="1:5" x14ac:dyDescent="0.25">
      <c r="A268" s="55" t="s">
        <v>144</v>
      </c>
      <c r="B268" s="10">
        <v>263.7</v>
      </c>
      <c r="C268" s="54">
        <v>263.7</v>
      </c>
      <c r="D268" s="69">
        <v>251.4</v>
      </c>
      <c r="E268" s="54"/>
    </row>
    <row r="269" spans="1:5" x14ac:dyDescent="0.25">
      <c r="A269" s="55" t="s">
        <v>151</v>
      </c>
      <c r="B269" s="10">
        <v>1.5</v>
      </c>
      <c r="C269" s="10">
        <v>1.5</v>
      </c>
      <c r="D269" s="71">
        <v>0.8</v>
      </c>
      <c r="E269" s="10"/>
    </row>
    <row r="270" spans="1:5" ht="15.75" x14ac:dyDescent="0.25">
      <c r="A270" s="67" t="s">
        <v>123</v>
      </c>
      <c r="B270" s="68">
        <f>B271+B272+B273+B274</f>
        <v>757.60000000000014</v>
      </c>
      <c r="C270" s="68">
        <f t="shared" ref="C270:E270" si="54">C271+C272+C273+C274</f>
        <v>754.90000000000009</v>
      </c>
      <c r="D270" s="68">
        <f t="shared" si="54"/>
        <v>615.79999999999995</v>
      </c>
      <c r="E270" s="68">
        <f t="shared" si="54"/>
        <v>2.7</v>
      </c>
    </row>
    <row r="271" spans="1:5" x14ac:dyDescent="0.25">
      <c r="A271" s="6" t="s">
        <v>170</v>
      </c>
      <c r="B271" s="10">
        <v>362.8</v>
      </c>
      <c r="C271" s="54">
        <v>362.8</v>
      </c>
      <c r="D271" s="69">
        <v>312</v>
      </c>
      <c r="E271" s="54"/>
    </row>
    <row r="272" spans="1:5" x14ac:dyDescent="0.25">
      <c r="A272" s="55" t="s">
        <v>21</v>
      </c>
      <c r="B272" s="10">
        <v>74</v>
      </c>
      <c r="C272" s="54">
        <v>71.3</v>
      </c>
      <c r="D272" s="69"/>
      <c r="E272" s="54">
        <v>2.7</v>
      </c>
    </row>
    <row r="273" spans="1:5" x14ac:dyDescent="0.25">
      <c r="A273" s="55" t="s">
        <v>144</v>
      </c>
      <c r="B273" s="10">
        <v>316.60000000000002</v>
      </c>
      <c r="C273" s="54">
        <v>316.60000000000002</v>
      </c>
      <c r="D273" s="69">
        <v>300.3</v>
      </c>
      <c r="E273" s="54"/>
    </row>
    <row r="274" spans="1:5" ht="14.45" customHeight="1" x14ac:dyDescent="0.25">
      <c r="A274" s="56" t="s">
        <v>151</v>
      </c>
      <c r="B274" s="1">
        <v>4.2</v>
      </c>
      <c r="C274" s="2">
        <v>4.2</v>
      </c>
      <c r="D274" s="2">
        <v>3.5</v>
      </c>
      <c r="E274" s="54"/>
    </row>
    <row r="275" spans="1:5" ht="15.75" x14ac:dyDescent="0.25">
      <c r="A275" s="72" t="s">
        <v>138</v>
      </c>
      <c r="B275" s="68">
        <f>B276+B277+B278</f>
        <v>550.79999999999995</v>
      </c>
      <c r="C275" s="70">
        <f>C276+C277+C278</f>
        <v>550.79999999999995</v>
      </c>
      <c r="D275" s="70">
        <f>D276+D277+D278</f>
        <v>467.8</v>
      </c>
      <c r="E275" s="70"/>
    </row>
    <row r="276" spans="1:5" x14ac:dyDescent="0.25">
      <c r="A276" s="6" t="s">
        <v>170</v>
      </c>
      <c r="B276" s="10">
        <v>356</v>
      </c>
      <c r="C276" s="54">
        <v>356</v>
      </c>
      <c r="D276" s="69">
        <v>310.5</v>
      </c>
      <c r="E276" s="54"/>
    </row>
    <row r="277" spans="1:5" x14ac:dyDescent="0.25">
      <c r="A277" s="55" t="s">
        <v>21</v>
      </c>
      <c r="B277" s="10">
        <v>31.5</v>
      </c>
      <c r="C277" s="54">
        <v>31.5</v>
      </c>
      <c r="D277" s="69"/>
      <c r="E277" s="54"/>
    </row>
    <row r="278" spans="1:5" x14ac:dyDescent="0.25">
      <c r="A278" s="55" t="s">
        <v>144</v>
      </c>
      <c r="B278" s="10">
        <v>163.30000000000001</v>
      </c>
      <c r="C278" s="54">
        <v>163.30000000000001</v>
      </c>
      <c r="D278" s="69">
        <v>157.30000000000001</v>
      </c>
      <c r="E278" s="54"/>
    </row>
    <row r="279" spans="1:5" ht="15.75" x14ac:dyDescent="0.25">
      <c r="A279" s="67" t="s">
        <v>39</v>
      </c>
      <c r="B279" s="68">
        <f>B280+B281+B282+B283</f>
        <v>1552.3000000000002</v>
      </c>
      <c r="C279" s="68">
        <f t="shared" ref="C279:E279" si="55">C280+C281+C282+C283</f>
        <v>1542.1000000000001</v>
      </c>
      <c r="D279" s="68">
        <f t="shared" si="55"/>
        <v>1405.5</v>
      </c>
      <c r="E279" s="68">
        <f t="shared" si="55"/>
        <v>10.199999999999999</v>
      </c>
    </row>
    <row r="280" spans="1:5" x14ac:dyDescent="0.25">
      <c r="A280" s="6" t="s">
        <v>170</v>
      </c>
      <c r="B280" s="10">
        <f>C280+E280</f>
        <v>275.5</v>
      </c>
      <c r="C280" s="54">
        <v>271.5</v>
      </c>
      <c r="D280" s="69">
        <v>205.9</v>
      </c>
      <c r="E280" s="54">
        <v>4</v>
      </c>
    </row>
    <row r="281" spans="1:5" x14ac:dyDescent="0.25">
      <c r="A281" s="55" t="s">
        <v>21</v>
      </c>
      <c r="B281" s="10">
        <v>7.7</v>
      </c>
      <c r="C281" s="54">
        <v>7.7</v>
      </c>
      <c r="D281" s="69"/>
      <c r="E281" s="54"/>
    </row>
    <row r="282" spans="1:5" x14ac:dyDescent="0.25">
      <c r="A282" s="55" t="s">
        <v>144</v>
      </c>
      <c r="B282" s="10">
        <v>1232.9000000000001</v>
      </c>
      <c r="C282" s="54">
        <v>1232.9000000000001</v>
      </c>
      <c r="D282" s="69">
        <v>1184.0999999999999</v>
      </c>
      <c r="E282" s="54"/>
    </row>
    <row r="283" spans="1:5" x14ac:dyDescent="0.25">
      <c r="A283" s="55" t="s">
        <v>151</v>
      </c>
      <c r="B283" s="10">
        <v>36.200000000000003</v>
      </c>
      <c r="C283" s="10">
        <v>30</v>
      </c>
      <c r="D283" s="69">
        <v>15.5</v>
      </c>
      <c r="E283" s="54">
        <v>6.2</v>
      </c>
    </row>
    <row r="284" spans="1:5" ht="15.75" x14ac:dyDescent="0.25">
      <c r="A284" s="67" t="s">
        <v>40</v>
      </c>
      <c r="B284" s="68">
        <f>B285+B286+B287+B288</f>
        <v>1378.4</v>
      </c>
      <c r="C284" s="68">
        <f t="shared" ref="C284:E284" si="56">C285+C286+C287+C288</f>
        <v>1367.4</v>
      </c>
      <c r="D284" s="68">
        <f t="shared" si="56"/>
        <v>1242.4000000000001</v>
      </c>
      <c r="E284" s="68">
        <f t="shared" si="56"/>
        <v>11</v>
      </c>
    </row>
    <row r="285" spans="1:5" x14ac:dyDescent="0.25">
      <c r="A285" s="6" t="s">
        <v>170</v>
      </c>
      <c r="B285" s="10">
        <v>304.39999999999998</v>
      </c>
      <c r="C285" s="54">
        <v>297.7</v>
      </c>
      <c r="D285" s="69">
        <v>230.6</v>
      </c>
      <c r="E285" s="54">
        <v>6.7</v>
      </c>
    </row>
    <row r="286" spans="1:5" x14ac:dyDescent="0.25">
      <c r="A286" s="55" t="s">
        <v>21</v>
      </c>
      <c r="B286" s="10">
        <v>10.1</v>
      </c>
      <c r="C286" s="54">
        <v>10.1</v>
      </c>
      <c r="D286" s="69">
        <v>3.3</v>
      </c>
      <c r="E286" s="54"/>
    </row>
    <row r="287" spans="1:5" x14ac:dyDescent="0.25">
      <c r="A287" s="55" t="s">
        <v>144</v>
      </c>
      <c r="B287" s="10">
        <v>1034.4000000000001</v>
      </c>
      <c r="C287" s="54">
        <v>1034.4000000000001</v>
      </c>
      <c r="D287" s="69">
        <v>997.2</v>
      </c>
      <c r="E287" s="54"/>
    </row>
    <row r="288" spans="1:5" x14ac:dyDescent="0.25">
      <c r="A288" s="55" t="s">
        <v>151</v>
      </c>
      <c r="B288" s="10">
        <v>29.5</v>
      </c>
      <c r="C288" s="10">
        <v>25.2</v>
      </c>
      <c r="D288" s="71">
        <v>11.3</v>
      </c>
      <c r="E288" s="10">
        <v>4.3</v>
      </c>
    </row>
    <row r="289" spans="1:5" ht="15.75" x14ac:dyDescent="0.25">
      <c r="A289" s="67" t="s">
        <v>23</v>
      </c>
      <c r="B289" s="68">
        <f>B290+B291+B292+B293</f>
        <v>1545.5</v>
      </c>
      <c r="C289" s="68">
        <f t="shared" ref="C289:E289" si="57">C290+C291+C292+C293</f>
        <v>1535.3000000000002</v>
      </c>
      <c r="D289" s="68">
        <f t="shared" si="57"/>
        <v>1392.3</v>
      </c>
      <c r="E289" s="68">
        <f t="shared" si="57"/>
        <v>10.199999999999999</v>
      </c>
    </row>
    <row r="290" spans="1:5" x14ac:dyDescent="0.25">
      <c r="A290" s="6" t="s">
        <v>170</v>
      </c>
      <c r="B290" s="10">
        <f>C290+E290</f>
        <v>271.7</v>
      </c>
      <c r="C290" s="54">
        <v>267.7</v>
      </c>
      <c r="D290" s="69">
        <v>203.7</v>
      </c>
      <c r="E290" s="54">
        <v>4</v>
      </c>
    </row>
    <row r="291" spans="1:5" x14ac:dyDescent="0.25">
      <c r="A291" s="55" t="s">
        <v>21</v>
      </c>
      <c r="B291" s="10">
        <v>6</v>
      </c>
      <c r="C291" s="54">
        <v>6</v>
      </c>
      <c r="D291" s="69"/>
      <c r="E291" s="54"/>
    </row>
    <row r="292" spans="1:5" x14ac:dyDescent="0.25">
      <c r="A292" s="55" t="s">
        <v>144</v>
      </c>
      <c r="B292" s="10">
        <v>1227.7</v>
      </c>
      <c r="C292" s="54">
        <v>1227.7</v>
      </c>
      <c r="D292" s="69">
        <v>1173.3</v>
      </c>
      <c r="E292" s="54"/>
    </row>
    <row r="293" spans="1:5" x14ac:dyDescent="0.25">
      <c r="A293" s="55" t="s">
        <v>151</v>
      </c>
      <c r="B293" s="10">
        <v>40.1</v>
      </c>
      <c r="C293" s="54">
        <v>33.9</v>
      </c>
      <c r="D293" s="69">
        <v>15.3</v>
      </c>
      <c r="E293" s="54">
        <v>6.2</v>
      </c>
    </row>
    <row r="294" spans="1:5" ht="15.75" x14ac:dyDescent="0.25">
      <c r="A294" s="67" t="s">
        <v>41</v>
      </c>
      <c r="B294" s="68">
        <f>B295+B296+B297+B298</f>
        <v>1591.8999999999999</v>
      </c>
      <c r="C294" s="68">
        <f t="shared" ref="C294:E294" si="58">C295+C296+C297+C298</f>
        <v>1589.1</v>
      </c>
      <c r="D294" s="68">
        <f t="shared" si="58"/>
        <v>1429.1</v>
      </c>
      <c r="E294" s="68">
        <f t="shared" si="58"/>
        <v>2.8</v>
      </c>
    </row>
    <row r="295" spans="1:5" x14ac:dyDescent="0.25">
      <c r="A295" s="6" t="s">
        <v>170</v>
      </c>
      <c r="B295" s="10">
        <v>291.89999999999998</v>
      </c>
      <c r="C295" s="54">
        <v>289.10000000000002</v>
      </c>
      <c r="D295" s="69">
        <v>223</v>
      </c>
      <c r="E295" s="54">
        <v>2.8</v>
      </c>
    </row>
    <row r="296" spans="1:5" x14ac:dyDescent="0.25">
      <c r="A296" s="55" t="s">
        <v>21</v>
      </c>
      <c r="B296" s="10">
        <v>3.9</v>
      </c>
      <c r="C296" s="54">
        <v>3.9</v>
      </c>
      <c r="D296" s="69"/>
      <c r="E296" s="54"/>
    </row>
    <row r="297" spans="1:5" x14ac:dyDescent="0.25">
      <c r="A297" s="55" t="s">
        <v>144</v>
      </c>
      <c r="B297" s="10">
        <v>1255.3</v>
      </c>
      <c r="C297" s="54">
        <v>1255.3</v>
      </c>
      <c r="D297" s="69">
        <v>1190.5999999999999</v>
      </c>
      <c r="E297" s="54"/>
    </row>
    <row r="298" spans="1:5" x14ac:dyDescent="0.25">
      <c r="A298" s="56" t="s">
        <v>151</v>
      </c>
      <c r="B298" s="10">
        <v>40.799999999999997</v>
      </c>
      <c r="C298" s="54">
        <v>40.799999999999997</v>
      </c>
      <c r="D298" s="69">
        <v>15.5</v>
      </c>
      <c r="E298" s="54"/>
    </row>
    <row r="299" spans="1:5" ht="17.25" customHeight="1" x14ac:dyDescent="0.25">
      <c r="A299" s="72" t="s">
        <v>124</v>
      </c>
      <c r="B299" s="68">
        <f>B300+B301+B302+B303</f>
        <v>1334.1</v>
      </c>
      <c r="C299" s="68">
        <f>C300+C301+C302+C303</f>
        <v>1327.8999999999999</v>
      </c>
      <c r="D299" s="70">
        <f>D300+D301+D302+D303</f>
        <v>1186.6000000000001</v>
      </c>
      <c r="E299" s="70">
        <f>E300+E301+E302+E303</f>
        <v>6.2</v>
      </c>
    </row>
    <row r="300" spans="1:5" x14ac:dyDescent="0.25">
      <c r="A300" s="6" t="s">
        <v>170</v>
      </c>
      <c r="B300" s="10">
        <f>C300+E300</f>
        <v>305.7</v>
      </c>
      <c r="C300" s="54">
        <v>301.7</v>
      </c>
      <c r="D300" s="69">
        <v>227.4</v>
      </c>
      <c r="E300" s="54">
        <v>4</v>
      </c>
    </row>
    <row r="301" spans="1:5" x14ac:dyDescent="0.25">
      <c r="A301" s="55" t="s">
        <v>21</v>
      </c>
      <c r="B301" s="10">
        <v>5</v>
      </c>
      <c r="C301" s="54">
        <v>5</v>
      </c>
      <c r="D301" s="69"/>
      <c r="E301" s="54"/>
    </row>
    <row r="302" spans="1:5" x14ac:dyDescent="0.25">
      <c r="A302" s="55" t="s">
        <v>144</v>
      </c>
      <c r="B302" s="10">
        <v>988.1</v>
      </c>
      <c r="C302" s="54">
        <v>988.1</v>
      </c>
      <c r="D302" s="69">
        <v>942.5</v>
      </c>
      <c r="E302" s="54"/>
    </row>
    <row r="303" spans="1:5" x14ac:dyDescent="0.25">
      <c r="A303" s="55" t="s">
        <v>151</v>
      </c>
      <c r="B303" s="10">
        <v>35.299999999999997</v>
      </c>
      <c r="C303" s="10">
        <v>33.1</v>
      </c>
      <c r="D303" s="71">
        <v>16.7</v>
      </c>
      <c r="E303" s="10">
        <v>2.2000000000000002</v>
      </c>
    </row>
    <row r="304" spans="1:5" ht="19.5" customHeight="1" x14ac:dyDescent="0.25">
      <c r="A304" s="60" t="s">
        <v>71</v>
      </c>
      <c r="B304" s="68">
        <f>B305+B306+B307+B309+B308</f>
        <v>1690.7</v>
      </c>
      <c r="C304" s="68">
        <f t="shared" ref="C304:E304" si="59">C305+C306+C307+C309+C308</f>
        <v>1668.2999999999997</v>
      </c>
      <c r="D304" s="68">
        <f t="shared" si="59"/>
        <v>1327.6</v>
      </c>
      <c r="E304" s="68">
        <f t="shared" si="59"/>
        <v>22.400000000000002</v>
      </c>
    </row>
    <row r="305" spans="1:5" x14ac:dyDescent="0.25">
      <c r="A305" s="6" t="s">
        <v>170</v>
      </c>
      <c r="B305" s="10">
        <f>C305+E305</f>
        <v>44.5</v>
      </c>
      <c r="C305" s="54">
        <v>29.9</v>
      </c>
      <c r="D305" s="69">
        <v>12.3</v>
      </c>
      <c r="E305" s="54">
        <v>14.6</v>
      </c>
    </row>
    <row r="306" spans="1:5" x14ac:dyDescent="0.25">
      <c r="A306" s="55" t="s">
        <v>21</v>
      </c>
      <c r="B306" s="10">
        <v>8.5</v>
      </c>
      <c r="C306" s="54">
        <v>6.5</v>
      </c>
      <c r="D306" s="69"/>
      <c r="E306" s="54">
        <v>2</v>
      </c>
    </row>
    <row r="307" spans="1:5" x14ac:dyDescent="0.25">
      <c r="A307" s="55" t="s">
        <v>144</v>
      </c>
      <c r="B307" s="10">
        <v>895.8</v>
      </c>
      <c r="C307" s="54">
        <v>895.8</v>
      </c>
      <c r="D307" s="69">
        <v>855.5</v>
      </c>
      <c r="E307" s="54"/>
    </row>
    <row r="308" spans="1:5" x14ac:dyDescent="0.25">
      <c r="A308" s="55" t="s">
        <v>151</v>
      </c>
      <c r="B308" s="10">
        <v>13.4</v>
      </c>
      <c r="C308" s="54">
        <v>7.6</v>
      </c>
      <c r="D308" s="69">
        <v>6.6</v>
      </c>
      <c r="E308" s="54">
        <v>5.8</v>
      </c>
    </row>
    <row r="309" spans="1:5" ht="28.9" customHeight="1" x14ac:dyDescent="0.25">
      <c r="A309" s="6" t="s">
        <v>125</v>
      </c>
      <c r="B309" s="10">
        <v>728.5</v>
      </c>
      <c r="C309" s="54">
        <v>728.5</v>
      </c>
      <c r="D309" s="69">
        <v>453.2</v>
      </c>
      <c r="E309" s="54"/>
    </row>
    <row r="310" spans="1:5" ht="17.25" customHeight="1" x14ac:dyDescent="0.25">
      <c r="A310" s="67" t="s">
        <v>126</v>
      </c>
      <c r="B310" s="68">
        <f>B311+B312+B313+B314</f>
        <v>1524.6999999999998</v>
      </c>
      <c r="C310" s="68">
        <f t="shared" ref="C310:E310" si="60">C311+C312+C313+C314</f>
        <v>1516.1999999999998</v>
      </c>
      <c r="D310" s="68">
        <f t="shared" si="60"/>
        <v>1373.7</v>
      </c>
      <c r="E310" s="68">
        <f t="shared" si="60"/>
        <v>8.5</v>
      </c>
    </row>
    <row r="311" spans="1:5" x14ac:dyDescent="0.25">
      <c r="A311" s="6" t="s">
        <v>170</v>
      </c>
      <c r="B311" s="10">
        <f>C311+E311</f>
        <v>318.8</v>
      </c>
      <c r="C311" s="54">
        <v>314.8</v>
      </c>
      <c r="D311" s="69">
        <v>246.4</v>
      </c>
      <c r="E311" s="54">
        <v>4</v>
      </c>
    </row>
    <row r="312" spans="1:5" x14ac:dyDescent="0.25">
      <c r="A312" s="55" t="s">
        <v>21</v>
      </c>
      <c r="B312" s="10">
        <v>16.3</v>
      </c>
      <c r="C312" s="54">
        <v>16.3</v>
      </c>
      <c r="D312" s="69">
        <v>8.8000000000000007</v>
      </c>
      <c r="E312" s="54"/>
    </row>
    <row r="313" spans="1:5" x14ac:dyDescent="0.25">
      <c r="A313" s="55" t="s">
        <v>144</v>
      </c>
      <c r="B313" s="10">
        <v>1152.0999999999999</v>
      </c>
      <c r="C313" s="54">
        <v>1149.0999999999999</v>
      </c>
      <c r="D313" s="69">
        <v>1104.2</v>
      </c>
      <c r="E313" s="54">
        <v>3</v>
      </c>
    </row>
    <row r="314" spans="1:5" x14ac:dyDescent="0.25">
      <c r="A314" s="55" t="s">
        <v>151</v>
      </c>
      <c r="B314" s="10">
        <v>37.5</v>
      </c>
      <c r="C314" s="10">
        <v>36</v>
      </c>
      <c r="D314" s="71">
        <v>14.3</v>
      </c>
      <c r="E314" s="10">
        <v>1.5</v>
      </c>
    </row>
    <row r="315" spans="1:5" ht="16.5" customHeight="1" x14ac:dyDescent="0.25">
      <c r="A315" s="67" t="s">
        <v>127</v>
      </c>
      <c r="B315" s="68">
        <f>B316+B317+B318+B319</f>
        <v>715.30000000000007</v>
      </c>
      <c r="C315" s="68">
        <f t="shared" ref="C315:E315" si="61">C316+C317+C318+C319</f>
        <v>713.30000000000007</v>
      </c>
      <c r="D315" s="68">
        <f t="shared" si="61"/>
        <v>614.20000000000005</v>
      </c>
      <c r="E315" s="68">
        <f t="shared" si="61"/>
        <v>2</v>
      </c>
    </row>
    <row r="316" spans="1:5" x14ac:dyDescent="0.25">
      <c r="A316" s="6" t="s">
        <v>170</v>
      </c>
      <c r="B316" s="10">
        <f>C316+E316</f>
        <v>214.2</v>
      </c>
      <c r="C316" s="54">
        <v>212.2</v>
      </c>
      <c r="D316" s="69">
        <v>148.30000000000001</v>
      </c>
      <c r="E316" s="54">
        <v>2</v>
      </c>
    </row>
    <row r="317" spans="1:5" x14ac:dyDescent="0.25">
      <c r="A317" s="55" t="s">
        <v>21</v>
      </c>
      <c r="B317" s="10">
        <v>5.5</v>
      </c>
      <c r="C317" s="54">
        <v>5.5</v>
      </c>
      <c r="D317" s="69">
        <v>2.2999999999999998</v>
      </c>
      <c r="E317" s="54"/>
    </row>
    <row r="318" spans="1:5" x14ac:dyDescent="0.25">
      <c r="A318" s="55" t="s">
        <v>144</v>
      </c>
      <c r="B318" s="10">
        <v>475</v>
      </c>
      <c r="C318" s="54">
        <v>475</v>
      </c>
      <c r="D318" s="69">
        <v>457.4</v>
      </c>
      <c r="E318" s="54"/>
    </row>
    <row r="319" spans="1:5" x14ac:dyDescent="0.25">
      <c r="A319" s="55" t="s">
        <v>151</v>
      </c>
      <c r="B319" s="10">
        <v>20.6</v>
      </c>
      <c r="C319" s="54">
        <v>20.6</v>
      </c>
      <c r="D319" s="69">
        <v>6.2</v>
      </c>
      <c r="E319" s="54"/>
    </row>
    <row r="320" spans="1:5" ht="15.75" x14ac:dyDescent="0.25">
      <c r="A320" s="67" t="s">
        <v>33</v>
      </c>
      <c r="B320" s="68">
        <f>B321+B322+B323+B324</f>
        <v>969.59999999999991</v>
      </c>
      <c r="C320" s="68">
        <f t="shared" ref="C320:E320" si="62">C321+C322+C323+C324</f>
        <v>967.59999999999991</v>
      </c>
      <c r="D320" s="68">
        <f t="shared" si="62"/>
        <v>838.8</v>
      </c>
      <c r="E320" s="68">
        <f t="shared" si="62"/>
        <v>2</v>
      </c>
    </row>
    <row r="321" spans="1:5" x14ac:dyDescent="0.25">
      <c r="A321" s="6" t="s">
        <v>170</v>
      </c>
      <c r="B321" s="10">
        <f>C321+E321</f>
        <v>265.39999999999998</v>
      </c>
      <c r="C321" s="54">
        <v>263.39999999999998</v>
      </c>
      <c r="D321" s="69">
        <v>196.1</v>
      </c>
      <c r="E321" s="54">
        <v>2</v>
      </c>
    </row>
    <row r="322" spans="1:5" x14ac:dyDescent="0.25">
      <c r="A322" s="55" t="s">
        <v>21</v>
      </c>
      <c r="B322" s="10">
        <v>40</v>
      </c>
      <c r="C322" s="54">
        <v>40</v>
      </c>
      <c r="D322" s="69">
        <v>17.5</v>
      </c>
      <c r="E322" s="54"/>
    </row>
    <row r="323" spans="1:5" x14ac:dyDescent="0.25">
      <c r="A323" s="55" t="s">
        <v>144</v>
      </c>
      <c r="B323" s="10">
        <v>646.29999999999995</v>
      </c>
      <c r="C323" s="54">
        <v>646.29999999999995</v>
      </c>
      <c r="D323" s="69">
        <v>618.4</v>
      </c>
      <c r="E323" s="54"/>
    </row>
    <row r="324" spans="1:5" x14ac:dyDescent="0.25">
      <c r="A324" s="55" t="s">
        <v>151</v>
      </c>
      <c r="B324" s="10">
        <v>17.899999999999999</v>
      </c>
      <c r="C324" s="10">
        <v>17.899999999999999</v>
      </c>
      <c r="D324" s="71">
        <v>6.8</v>
      </c>
      <c r="E324" s="10"/>
    </row>
    <row r="325" spans="1:5" ht="15.75" x14ac:dyDescent="0.25">
      <c r="A325" s="67" t="s">
        <v>85</v>
      </c>
      <c r="B325" s="68">
        <f>SUM(B326:B330)</f>
        <v>985</v>
      </c>
      <c r="C325" s="68">
        <f t="shared" ref="C325:E325" si="63">SUM(C326:C330)</f>
        <v>983</v>
      </c>
      <c r="D325" s="68">
        <f t="shared" si="63"/>
        <v>872.5</v>
      </c>
      <c r="E325" s="68">
        <f t="shared" si="63"/>
        <v>2</v>
      </c>
    </row>
    <row r="326" spans="1:5" x14ac:dyDescent="0.25">
      <c r="A326" s="6" t="s">
        <v>170</v>
      </c>
      <c r="B326" s="10">
        <f>C326+E326</f>
        <v>276.8</v>
      </c>
      <c r="C326" s="54">
        <v>274.8</v>
      </c>
      <c r="D326" s="69">
        <v>214.7</v>
      </c>
      <c r="E326" s="54">
        <v>2</v>
      </c>
    </row>
    <row r="327" spans="1:5" x14ac:dyDescent="0.25">
      <c r="A327" s="55" t="s">
        <v>21</v>
      </c>
      <c r="B327" s="10">
        <v>8.9</v>
      </c>
      <c r="C327" s="54">
        <v>8.9</v>
      </c>
      <c r="D327" s="69">
        <v>2.6</v>
      </c>
      <c r="E327" s="54"/>
    </row>
    <row r="328" spans="1:5" ht="27" customHeight="1" x14ac:dyDescent="0.25">
      <c r="A328" s="6" t="s">
        <v>36</v>
      </c>
      <c r="B328" s="10">
        <v>25</v>
      </c>
      <c r="C328" s="54">
        <v>25</v>
      </c>
      <c r="D328" s="69">
        <v>14</v>
      </c>
      <c r="E328" s="54"/>
    </row>
    <row r="329" spans="1:5" x14ac:dyDescent="0.25">
      <c r="A329" s="55" t="s">
        <v>144</v>
      </c>
      <c r="B329" s="10">
        <v>654.6</v>
      </c>
      <c r="C329" s="54">
        <v>654.6</v>
      </c>
      <c r="D329" s="69">
        <v>630.1</v>
      </c>
      <c r="E329" s="54"/>
    </row>
    <row r="330" spans="1:5" x14ac:dyDescent="0.25">
      <c r="A330" s="56" t="s">
        <v>151</v>
      </c>
      <c r="B330" s="10">
        <v>19.7</v>
      </c>
      <c r="C330" s="10">
        <v>19.7</v>
      </c>
      <c r="D330" s="71">
        <v>11.1</v>
      </c>
      <c r="E330" s="10"/>
    </row>
    <row r="331" spans="1:5" ht="15.75" x14ac:dyDescent="0.25">
      <c r="A331" s="72" t="s">
        <v>128</v>
      </c>
      <c r="B331" s="68">
        <f>B332+B333+B334+B335</f>
        <v>1514.3</v>
      </c>
      <c r="C331" s="68">
        <f>C332+C333+C334+C335</f>
        <v>1510.3</v>
      </c>
      <c r="D331" s="68">
        <f t="shared" ref="D331:E331" si="64">D332+D333+D334+D335</f>
        <v>1339</v>
      </c>
      <c r="E331" s="68">
        <f t="shared" si="64"/>
        <v>4</v>
      </c>
    </row>
    <row r="332" spans="1:5" x14ac:dyDescent="0.25">
      <c r="A332" s="6" t="s">
        <v>170</v>
      </c>
      <c r="B332" s="10">
        <f>C332+E332</f>
        <v>333.8</v>
      </c>
      <c r="C332" s="54">
        <v>329.8</v>
      </c>
      <c r="D332" s="69">
        <v>255.9</v>
      </c>
      <c r="E332" s="54">
        <v>4</v>
      </c>
    </row>
    <row r="333" spans="1:5" ht="15.6" customHeight="1" x14ac:dyDescent="0.25">
      <c r="A333" s="55" t="s">
        <v>21</v>
      </c>
      <c r="B333" s="10">
        <v>11</v>
      </c>
      <c r="C333" s="54">
        <v>11</v>
      </c>
      <c r="D333" s="69">
        <v>6.3</v>
      </c>
      <c r="E333" s="54"/>
    </row>
    <row r="334" spans="1:5" ht="15" customHeight="1" x14ac:dyDescent="0.25">
      <c r="A334" s="55" t="s">
        <v>144</v>
      </c>
      <c r="B334" s="10">
        <v>1129.8</v>
      </c>
      <c r="C334" s="54">
        <v>1129.8</v>
      </c>
      <c r="D334" s="69">
        <v>1059.5999999999999</v>
      </c>
      <c r="E334" s="54"/>
    </row>
    <row r="335" spans="1:5" ht="15" customHeight="1" x14ac:dyDescent="0.25">
      <c r="A335" s="55" t="s">
        <v>151</v>
      </c>
      <c r="B335" s="10">
        <v>39.700000000000003</v>
      </c>
      <c r="C335" s="10">
        <v>39.700000000000003</v>
      </c>
      <c r="D335" s="71">
        <v>17.2</v>
      </c>
      <c r="E335" s="10"/>
    </row>
    <row r="336" spans="1:5" x14ac:dyDescent="0.25">
      <c r="A336" s="73" t="s">
        <v>42</v>
      </c>
      <c r="B336" s="68">
        <f>B337+B338+B339+B341+B340</f>
        <v>1933.6000000000001</v>
      </c>
      <c r="C336" s="68">
        <f t="shared" ref="C336:E336" si="65">C337+C338+C339+C341+C340</f>
        <v>1926.5000000000002</v>
      </c>
      <c r="D336" s="68">
        <f t="shared" si="65"/>
        <v>1718.2</v>
      </c>
      <c r="E336" s="68">
        <f t="shared" si="65"/>
        <v>7.1</v>
      </c>
    </row>
    <row r="337" spans="1:5" x14ac:dyDescent="0.25">
      <c r="A337" s="6" t="s">
        <v>170</v>
      </c>
      <c r="B337" s="10">
        <f>C337+E337</f>
        <v>266.60000000000002</v>
      </c>
      <c r="C337" s="54">
        <v>262.60000000000002</v>
      </c>
      <c r="D337" s="69">
        <v>215.2</v>
      </c>
      <c r="E337" s="54">
        <v>4</v>
      </c>
    </row>
    <row r="338" spans="1:5" x14ac:dyDescent="0.25">
      <c r="A338" s="55" t="s">
        <v>21</v>
      </c>
      <c r="B338" s="10">
        <v>27.4</v>
      </c>
      <c r="C338" s="54">
        <v>27.4</v>
      </c>
      <c r="D338" s="69">
        <v>10</v>
      </c>
      <c r="E338" s="54"/>
    </row>
    <row r="339" spans="1:5" x14ac:dyDescent="0.25">
      <c r="A339" s="55" t="s">
        <v>144</v>
      </c>
      <c r="B339" s="10">
        <v>1421.4</v>
      </c>
      <c r="C339" s="54">
        <v>1421.4</v>
      </c>
      <c r="D339" s="69">
        <v>1374</v>
      </c>
      <c r="E339" s="54"/>
    </row>
    <row r="340" spans="1:5" x14ac:dyDescent="0.25">
      <c r="A340" s="55" t="s">
        <v>151</v>
      </c>
      <c r="B340" s="10">
        <v>28.8</v>
      </c>
      <c r="C340" s="10">
        <v>25.7</v>
      </c>
      <c r="D340" s="71">
        <v>9.6</v>
      </c>
      <c r="E340" s="10">
        <v>3.1</v>
      </c>
    </row>
    <row r="341" spans="1:5" ht="25.5" x14ac:dyDescent="0.25">
      <c r="A341" s="5" t="s">
        <v>157</v>
      </c>
      <c r="B341" s="10">
        <v>189.4</v>
      </c>
      <c r="C341" s="10">
        <v>189.4</v>
      </c>
      <c r="D341" s="71">
        <v>109.4</v>
      </c>
      <c r="E341" s="10"/>
    </row>
    <row r="342" spans="1:5" ht="15.75" x14ac:dyDescent="0.25">
      <c r="A342" s="72" t="s">
        <v>129</v>
      </c>
      <c r="B342" s="68">
        <f>B343+B344+B345+B346</f>
        <v>1914.4</v>
      </c>
      <c r="C342" s="68">
        <f t="shared" ref="C342:E342" si="66">C343+C344+C345+C346</f>
        <v>1872.4</v>
      </c>
      <c r="D342" s="68">
        <f t="shared" si="66"/>
        <v>1621</v>
      </c>
      <c r="E342" s="68">
        <f t="shared" si="66"/>
        <v>42</v>
      </c>
    </row>
    <row r="343" spans="1:5" x14ac:dyDescent="0.25">
      <c r="A343" s="6" t="s">
        <v>170</v>
      </c>
      <c r="B343" s="10">
        <f>C343+E343</f>
        <v>799.6</v>
      </c>
      <c r="C343" s="54">
        <v>765.6</v>
      </c>
      <c r="D343" s="69">
        <v>614.6</v>
      </c>
      <c r="E343" s="54">
        <v>34</v>
      </c>
    </row>
    <row r="344" spans="1:5" x14ac:dyDescent="0.25">
      <c r="A344" s="55" t="s">
        <v>21</v>
      </c>
      <c r="B344" s="10">
        <v>71.900000000000006</v>
      </c>
      <c r="C344" s="54">
        <v>66.400000000000006</v>
      </c>
      <c r="D344" s="69">
        <v>27.8</v>
      </c>
      <c r="E344" s="54">
        <v>5.5</v>
      </c>
    </row>
    <row r="345" spans="1:5" x14ac:dyDescent="0.25">
      <c r="A345" s="55" t="s">
        <v>144</v>
      </c>
      <c r="B345" s="10">
        <v>1006.2</v>
      </c>
      <c r="C345" s="54">
        <v>1006.2</v>
      </c>
      <c r="D345" s="69">
        <v>960.4</v>
      </c>
      <c r="E345" s="54"/>
    </row>
    <row r="346" spans="1:5" x14ac:dyDescent="0.25">
      <c r="A346" s="55" t="s">
        <v>151</v>
      </c>
      <c r="B346" s="10">
        <v>36.700000000000003</v>
      </c>
      <c r="C346" s="10">
        <v>34.200000000000003</v>
      </c>
      <c r="D346" s="71">
        <v>18.2</v>
      </c>
      <c r="E346" s="10">
        <v>2.5</v>
      </c>
    </row>
    <row r="347" spans="1:5" ht="15.75" x14ac:dyDescent="0.25">
      <c r="A347" s="67" t="s">
        <v>130</v>
      </c>
      <c r="B347" s="68">
        <f>B348+B349+B350+B351</f>
        <v>1588.8</v>
      </c>
      <c r="C347" s="68">
        <f t="shared" ref="C347:E347" si="67">C348+C349+C350+C351</f>
        <v>1576.8</v>
      </c>
      <c r="D347" s="68">
        <f t="shared" si="67"/>
        <v>1421.3</v>
      </c>
      <c r="E347" s="68">
        <f t="shared" si="67"/>
        <v>12</v>
      </c>
    </row>
    <row r="348" spans="1:5" x14ac:dyDescent="0.25">
      <c r="A348" s="6" t="s">
        <v>170</v>
      </c>
      <c r="B348" s="10">
        <f>C348+E348</f>
        <v>356.2</v>
      </c>
      <c r="C348" s="54">
        <v>352.2</v>
      </c>
      <c r="D348" s="69">
        <v>275.5</v>
      </c>
      <c r="E348" s="54">
        <v>4</v>
      </c>
    </row>
    <row r="349" spans="1:5" x14ac:dyDescent="0.25">
      <c r="A349" s="55" t="s">
        <v>21</v>
      </c>
      <c r="B349" s="10">
        <v>10.4</v>
      </c>
      <c r="C349" s="54">
        <v>10.4</v>
      </c>
      <c r="D349" s="69">
        <v>3.3</v>
      </c>
      <c r="E349" s="54"/>
    </row>
    <row r="350" spans="1:5" x14ac:dyDescent="0.25">
      <c r="A350" s="55" t="s">
        <v>144</v>
      </c>
      <c r="B350" s="10">
        <v>1178.2</v>
      </c>
      <c r="C350" s="54">
        <v>1176.9000000000001</v>
      </c>
      <c r="D350" s="69">
        <v>1121.9000000000001</v>
      </c>
      <c r="E350" s="54">
        <v>1.3</v>
      </c>
    </row>
    <row r="351" spans="1:5" x14ac:dyDescent="0.25">
      <c r="A351" s="55" t="s">
        <v>151</v>
      </c>
      <c r="B351" s="10">
        <v>44</v>
      </c>
      <c r="C351" s="54">
        <v>37.299999999999997</v>
      </c>
      <c r="D351" s="69">
        <v>20.6</v>
      </c>
      <c r="E351" s="54">
        <v>6.7</v>
      </c>
    </row>
    <row r="352" spans="1:5" ht="15.75" x14ac:dyDescent="0.25">
      <c r="A352" s="67" t="s">
        <v>43</v>
      </c>
      <c r="B352" s="68">
        <f>B353+B354+B355+B356</f>
        <v>913</v>
      </c>
      <c r="C352" s="68">
        <f t="shared" ref="C352:E352" si="68">C353+C354+C355+C356</f>
        <v>908.6</v>
      </c>
      <c r="D352" s="68">
        <f t="shared" si="68"/>
        <v>791.00000000000011</v>
      </c>
      <c r="E352" s="68">
        <f t="shared" si="68"/>
        <v>4.4000000000000004</v>
      </c>
    </row>
    <row r="353" spans="1:5" x14ac:dyDescent="0.25">
      <c r="A353" s="6" t="s">
        <v>170</v>
      </c>
      <c r="B353" s="10">
        <f>C353+E353</f>
        <v>267.8</v>
      </c>
      <c r="C353" s="54">
        <v>265.8</v>
      </c>
      <c r="D353" s="69">
        <v>189.6</v>
      </c>
      <c r="E353" s="54">
        <v>2</v>
      </c>
    </row>
    <row r="354" spans="1:5" x14ac:dyDescent="0.25">
      <c r="A354" s="55" t="s">
        <v>21</v>
      </c>
      <c r="B354" s="10">
        <v>6.8</v>
      </c>
      <c r="C354" s="54">
        <v>6.8</v>
      </c>
      <c r="D354" s="69">
        <v>3</v>
      </c>
      <c r="E354" s="54"/>
    </row>
    <row r="355" spans="1:5" x14ac:dyDescent="0.25">
      <c r="A355" s="55" t="s">
        <v>144</v>
      </c>
      <c r="B355" s="10">
        <v>618.1</v>
      </c>
      <c r="C355" s="54">
        <v>615.70000000000005</v>
      </c>
      <c r="D355" s="69">
        <v>588.70000000000005</v>
      </c>
      <c r="E355" s="54">
        <v>2.4</v>
      </c>
    </row>
    <row r="356" spans="1:5" x14ac:dyDescent="0.25">
      <c r="A356" s="55" t="s">
        <v>151</v>
      </c>
      <c r="B356" s="10">
        <v>20.3</v>
      </c>
      <c r="C356" s="54">
        <v>20.3</v>
      </c>
      <c r="D356" s="69">
        <v>9.6999999999999993</v>
      </c>
      <c r="E356" s="54"/>
    </row>
    <row r="357" spans="1:5" ht="15.75" x14ac:dyDescent="0.25">
      <c r="A357" s="67" t="s">
        <v>131</v>
      </c>
      <c r="B357" s="68">
        <f>B358+B359+B360+B361</f>
        <v>1220.7000000000003</v>
      </c>
      <c r="C357" s="68">
        <f t="shared" ref="C357:E357" si="69">C358+C359+C360+C361</f>
        <v>1216.7000000000003</v>
      </c>
      <c r="D357" s="68">
        <f t="shared" si="69"/>
        <v>1090.9000000000001</v>
      </c>
      <c r="E357" s="68">
        <f t="shared" si="69"/>
        <v>4</v>
      </c>
    </row>
    <row r="358" spans="1:5" x14ac:dyDescent="0.25">
      <c r="A358" s="6" t="s">
        <v>170</v>
      </c>
      <c r="B358" s="10">
        <f>C358+E358</f>
        <v>301.10000000000002</v>
      </c>
      <c r="C358" s="54">
        <v>297.10000000000002</v>
      </c>
      <c r="D358" s="69">
        <v>235.8</v>
      </c>
      <c r="E358" s="54">
        <v>4</v>
      </c>
    </row>
    <row r="359" spans="1:5" x14ac:dyDescent="0.25">
      <c r="A359" s="55" t="s">
        <v>21</v>
      </c>
      <c r="B359" s="10">
        <v>11.6</v>
      </c>
      <c r="C359" s="54">
        <v>11.6</v>
      </c>
      <c r="D359" s="69">
        <v>2.6</v>
      </c>
      <c r="E359" s="54"/>
    </row>
    <row r="360" spans="1:5" x14ac:dyDescent="0.25">
      <c r="A360" s="55" t="s">
        <v>144</v>
      </c>
      <c r="B360" s="10">
        <v>880.6</v>
      </c>
      <c r="C360" s="54">
        <v>880.6</v>
      </c>
      <c r="D360" s="69">
        <v>842</v>
      </c>
      <c r="E360" s="54"/>
    </row>
    <row r="361" spans="1:5" x14ac:dyDescent="0.25">
      <c r="A361" s="55" t="s">
        <v>151</v>
      </c>
      <c r="B361" s="10">
        <v>27.4</v>
      </c>
      <c r="C361" s="54">
        <v>27.4</v>
      </c>
      <c r="D361" s="69">
        <v>10.5</v>
      </c>
      <c r="E361" s="54"/>
    </row>
    <row r="362" spans="1:5" ht="15.75" x14ac:dyDescent="0.25">
      <c r="A362" s="67" t="s">
        <v>132</v>
      </c>
      <c r="B362" s="68">
        <f>B363+B364+B365+B366</f>
        <v>1164.4000000000001</v>
      </c>
      <c r="C362" s="68">
        <f t="shared" ref="C362:E362" si="70">C363+C364+C365+C366</f>
        <v>1155.1000000000001</v>
      </c>
      <c r="D362" s="68">
        <f t="shared" si="70"/>
        <v>1002.3000000000001</v>
      </c>
      <c r="E362" s="68">
        <f t="shared" si="70"/>
        <v>9.3000000000000007</v>
      </c>
    </row>
    <row r="363" spans="1:5" x14ac:dyDescent="0.25">
      <c r="A363" s="6" t="s">
        <v>170</v>
      </c>
      <c r="B363" s="10">
        <f>C363+E363</f>
        <v>337.1</v>
      </c>
      <c r="C363" s="54">
        <v>333.1</v>
      </c>
      <c r="D363" s="69">
        <v>239.8</v>
      </c>
      <c r="E363" s="54">
        <v>4</v>
      </c>
    </row>
    <row r="364" spans="1:5" x14ac:dyDescent="0.25">
      <c r="A364" s="55" t="s">
        <v>21</v>
      </c>
      <c r="B364" s="10">
        <v>9.1999999999999993</v>
      </c>
      <c r="C364" s="54">
        <v>9.1999999999999993</v>
      </c>
      <c r="D364" s="69">
        <v>2.9</v>
      </c>
      <c r="E364" s="54"/>
    </row>
    <row r="365" spans="1:5" x14ac:dyDescent="0.25">
      <c r="A365" s="55" t="s">
        <v>144</v>
      </c>
      <c r="B365" s="10">
        <v>787.2</v>
      </c>
      <c r="C365" s="54">
        <v>784.9</v>
      </c>
      <c r="D365" s="69">
        <v>747.7</v>
      </c>
      <c r="E365" s="54">
        <v>2.2999999999999998</v>
      </c>
    </row>
    <row r="366" spans="1:5" x14ac:dyDescent="0.25">
      <c r="A366" s="55" t="s">
        <v>151</v>
      </c>
      <c r="B366" s="10">
        <v>30.9</v>
      </c>
      <c r="C366" s="54">
        <v>27.9</v>
      </c>
      <c r="D366" s="69">
        <v>11.9</v>
      </c>
      <c r="E366" s="54">
        <v>3</v>
      </c>
    </row>
    <row r="367" spans="1:5" ht="15.75" x14ac:dyDescent="0.25">
      <c r="A367" s="67" t="s">
        <v>5</v>
      </c>
      <c r="B367" s="68">
        <f>B368+B369+B370+B371</f>
        <v>654.80000000000007</v>
      </c>
      <c r="C367" s="68">
        <f t="shared" ref="C367:E367" si="71">C368+C369+C370+C371</f>
        <v>652.80000000000007</v>
      </c>
      <c r="D367" s="68">
        <f t="shared" si="71"/>
        <v>573.4</v>
      </c>
      <c r="E367" s="68">
        <f t="shared" si="71"/>
        <v>2</v>
      </c>
    </row>
    <row r="368" spans="1:5" x14ac:dyDescent="0.25">
      <c r="A368" s="6" t="s">
        <v>170</v>
      </c>
      <c r="B368" s="10">
        <f>C368+E368</f>
        <v>209.9</v>
      </c>
      <c r="C368" s="54">
        <v>207.9</v>
      </c>
      <c r="D368" s="69">
        <v>169.8</v>
      </c>
      <c r="E368" s="54">
        <v>2</v>
      </c>
    </row>
    <row r="369" spans="1:5" x14ac:dyDescent="0.25">
      <c r="A369" s="55" t="s">
        <v>21</v>
      </c>
      <c r="B369" s="10">
        <v>7</v>
      </c>
      <c r="C369" s="54">
        <v>7</v>
      </c>
      <c r="D369" s="69">
        <v>5.0999999999999996</v>
      </c>
      <c r="E369" s="54"/>
    </row>
    <row r="370" spans="1:5" ht="16.5" customHeight="1" x14ac:dyDescent="0.25">
      <c r="A370" s="55" t="s">
        <v>144</v>
      </c>
      <c r="B370" s="10">
        <v>417.3</v>
      </c>
      <c r="C370" s="54">
        <v>417.3</v>
      </c>
      <c r="D370" s="69">
        <v>388.4</v>
      </c>
      <c r="E370" s="54"/>
    </row>
    <row r="371" spans="1:5" ht="16.5" customHeight="1" x14ac:dyDescent="0.25">
      <c r="A371" s="56" t="s">
        <v>151</v>
      </c>
      <c r="B371" s="10">
        <v>20.6</v>
      </c>
      <c r="C371" s="10">
        <v>20.6</v>
      </c>
      <c r="D371" s="71">
        <v>10.1</v>
      </c>
      <c r="E371" s="10"/>
    </row>
    <row r="372" spans="1:5" ht="20.25" customHeight="1" x14ac:dyDescent="0.25">
      <c r="A372" s="61" t="s">
        <v>158</v>
      </c>
      <c r="B372" s="68">
        <f>B373+B375+B374+B376</f>
        <v>1653.1</v>
      </c>
      <c r="C372" s="68">
        <f t="shared" ref="C372:E372" si="72">C373+C375+C374+C376</f>
        <v>1652.1</v>
      </c>
      <c r="D372" s="68">
        <f t="shared" si="72"/>
        <v>1478.7</v>
      </c>
      <c r="E372" s="68">
        <f t="shared" si="72"/>
        <v>1</v>
      </c>
    </row>
    <row r="373" spans="1:5" ht="27" customHeight="1" x14ac:dyDescent="0.25">
      <c r="A373" s="6" t="s">
        <v>133</v>
      </c>
      <c r="B373" s="10">
        <v>689.8</v>
      </c>
      <c r="C373" s="54">
        <v>689.8</v>
      </c>
      <c r="D373" s="69">
        <v>563.70000000000005</v>
      </c>
      <c r="E373" s="54"/>
    </row>
    <row r="374" spans="1:5" ht="15.75" customHeight="1" x14ac:dyDescent="0.25">
      <c r="A374" s="55" t="s">
        <v>134</v>
      </c>
      <c r="B374" s="10">
        <v>17</v>
      </c>
      <c r="C374" s="54">
        <v>17</v>
      </c>
      <c r="D374" s="69"/>
      <c r="E374" s="54"/>
    </row>
    <row r="375" spans="1:5" ht="17.25" customHeight="1" x14ac:dyDescent="0.25">
      <c r="A375" s="55" t="s">
        <v>144</v>
      </c>
      <c r="B375" s="10">
        <v>938.9</v>
      </c>
      <c r="C375" s="54">
        <v>938.9</v>
      </c>
      <c r="D375" s="69">
        <v>912.7</v>
      </c>
      <c r="E375" s="54"/>
    </row>
    <row r="376" spans="1:5" ht="17.25" customHeight="1" x14ac:dyDescent="0.25">
      <c r="A376" s="56" t="s">
        <v>151</v>
      </c>
      <c r="B376" s="10">
        <v>7.4</v>
      </c>
      <c r="C376" s="10">
        <v>6.4</v>
      </c>
      <c r="D376" s="71">
        <v>2.2999999999999998</v>
      </c>
      <c r="E376" s="10">
        <v>1</v>
      </c>
    </row>
    <row r="377" spans="1:5" ht="33" customHeight="1" x14ac:dyDescent="0.25">
      <c r="A377" s="60" t="s">
        <v>16</v>
      </c>
      <c r="B377" s="68">
        <f>B379+B381+B380+B378+B382</f>
        <v>761.39999999999986</v>
      </c>
      <c r="C377" s="68">
        <f t="shared" ref="C377:D377" si="73">C379+C381+C380+C378+C382</f>
        <v>761.39999999999986</v>
      </c>
      <c r="D377" s="68">
        <f t="shared" si="73"/>
        <v>681.3</v>
      </c>
      <c r="E377" s="68"/>
    </row>
    <row r="378" spans="1:5" ht="21" customHeight="1" x14ac:dyDescent="0.25">
      <c r="A378" s="55" t="s">
        <v>170</v>
      </c>
      <c r="B378" s="10">
        <v>31.8</v>
      </c>
      <c r="C378" s="10">
        <v>31.8</v>
      </c>
      <c r="D378" s="10">
        <v>31.3</v>
      </c>
      <c r="E378" s="68"/>
    </row>
    <row r="379" spans="1:5" ht="27.75" customHeight="1" x14ac:dyDescent="0.25">
      <c r="A379" s="6" t="s">
        <v>30</v>
      </c>
      <c r="B379" s="10">
        <v>325.2</v>
      </c>
      <c r="C379" s="54">
        <v>325.2</v>
      </c>
      <c r="D379" s="69">
        <v>264</v>
      </c>
      <c r="E379" s="54"/>
    </row>
    <row r="380" spans="1:5" ht="14.45" customHeight="1" x14ac:dyDescent="0.25">
      <c r="A380" s="55" t="s">
        <v>21</v>
      </c>
      <c r="B380" s="10">
        <v>4.3</v>
      </c>
      <c r="C380" s="54">
        <v>4.3</v>
      </c>
      <c r="D380" s="69"/>
      <c r="E380" s="54"/>
    </row>
    <row r="381" spans="1:5" ht="15.6" customHeight="1" x14ac:dyDescent="0.25">
      <c r="A381" s="55" t="s">
        <v>144</v>
      </c>
      <c r="B381" s="10">
        <v>397.9</v>
      </c>
      <c r="C381" s="54">
        <v>397.9</v>
      </c>
      <c r="D381" s="69">
        <v>385.1</v>
      </c>
      <c r="E381" s="54"/>
    </row>
    <row r="382" spans="1:5" ht="15.6" customHeight="1" x14ac:dyDescent="0.25">
      <c r="A382" s="56" t="s">
        <v>151</v>
      </c>
      <c r="B382" s="10">
        <v>2.2000000000000002</v>
      </c>
      <c r="C382" s="10">
        <v>2.2000000000000002</v>
      </c>
      <c r="D382" s="71">
        <v>0.9</v>
      </c>
      <c r="E382" s="10"/>
    </row>
    <row r="383" spans="1:5" ht="20.25" customHeight="1" x14ac:dyDescent="0.25">
      <c r="A383" s="61" t="s">
        <v>77</v>
      </c>
      <c r="B383" s="68">
        <f>B384+B385+B387+B386+B388</f>
        <v>721.80000000000007</v>
      </c>
      <c r="C383" s="68">
        <f t="shared" ref="C383:D383" si="74">C384+C385+C387+C386+C388</f>
        <v>721.80000000000007</v>
      </c>
      <c r="D383" s="68">
        <f t="shared" si="74"/>
        <v>632.70000000000005</v>
      </c>
      <c r="E383" s="68"/>
    </row>
    <row r="384" spans="1:5" x14ac:dyDescent="0.25">
      <c r="A384" s="6" t="s">
        <v>170</v>
      </c>
      <c r="B384" s="10">
        <v>230.9</v>
      </c>
      <c r="C384" s="54">
        <v>230.9</v>
      </c>
      <c r="D384" s="69">
        <v>175.2</v>
      </c>
      <c r="E384" s="54"/>
    </row>
    <row r="385" spans="1:5" x14ac:dyDescent="0.25">
      <c r="A385" s="55" t="s">
        <v>21</v>
      </c>
      <c r="B385" s="10">
        <v>1</v>
      </c>
      <c r="C385" s="54">
        <v>1</v>
      </c>
      <c r="D385" s="69"/>
      <c r="E385" s="54"/>
    </row>
    <row r="386" spans="1:5" ht="28.5" customHeight="1" x14ac:dyDescent="0.25">
      <c r="A386" s="6" t="s">
        <v>36</v>
      </c>
      <c r="B386" s="10">
        <v>4.2</v>
      </c>
      <c r="C386" s="54">
        <v>4.2</v>
      </c>
      <c r="D386" s="69">
        <v>4.2</v>
      </c>
      <c r="E386" s="54"/>
    </row>
    <row r="387" spans="1:5" x14ac:dyDescent="0.25">
      <c r="A387" s="55" t="s">
        <v>144</v>
      </c>
      <c r="B387" s="10">
        <v>471</v>
      </c>
      <c r="C387" s="54">
        <v>471</v>
      </c>
      <c r="D387" s="69">
        <v>447</v>
      </c>
      <c r="E387" s="54"/>
    </row>
    <row r="388" spans="1:5" x14ac:dyDescent="0.25">
      <c r="A388" s="56" t="s">
        <v>151</v>
      </c>
      <c r="B388" s="10">
        <v>14.7</v>
      </c>
      <c r="C388" s="10">
        <v>14.7</v>
      </c>
      <c r="D388" s="71">
        <v>6.3</v>
      </c>
      <c r="E388" s="10"/>
    </row>
    <row r="389" spans="1:5" ht="20.25" customHeight="1" x14ac:dyDescent="0.25">
      <c r="A389" s="67" t="s">
        <v>8</v>
      </c>
      <c r="B389" s="68">
        <f>B390+B391+B392</f>
        <v>1266</v>
      </c>
      <c r="C389" s="68">
        <f t="shared" ref="C389:E389" si="75">C390+C391+C392</f>
        <v>1255.5</v>
      </c>
      <c r="D389" s="68">
        <f t="shared" si="75"/>
        <v>1164.5999999999999</v>
      </c>
      <c r="E389" s="68">
        <f t="shared" si="75"/>
        <v>10.5</v>
      </c>
    </row>
    <row r="390" spans="1:5" x14ac:dyDescent="0.25">
      <c r="A390" s="6" t="s">
        <v>170</v>
      </c>
      <c r="B390" s="10">
        <v>1032.4000000000001</v>
      </c>
      <c r="C390" s="54">
        <v>1032.4000000000001</v>
      </c>
      <c r="D390" s="69">
        <v>991.7</v>
      </c>
      <c r="E390" s="54"/>
    </row>
    <row r="391" spans="1:5" x14ac:dyDescent="0.25">
      <c r="A391" s="55" t="s">
        <v>21</v>
      </c>
      <c r="B391" s="10">
        <v>100.6</v>
      </c>
      <c r="C391" s="54">
        <v>90.1</v>
      </c>
      <c r="D391" s="69">
        <v>41.8</v>
      </c>
      <c r="E391" s="54">
        <v>10.5</v>
      </c>
    </row>
    <row r="392" spans="1:5" ht="16.5" customHeight="1" x14ac:dyDescent="0.25">
      <c r="A392" s="55" t="s">
        <v>144</v>
      </c>
      <c r="B392" s="10">
        <v>133</v>
      </c>
      <c r="C392" s="54">
        <v>133</v>
      </c>
      <c r="D392" s="69">
        <v>131.1</v>
      </c>
      <c r="E392" s="54"/>
    </row>
    <row r="393" spans="1:5" ht="18.75" customHeight="1" x14ac:dyDescent="0.25">
      <c r="A393" s="67" t="s">
        <v>9</v>
      </c>
      <c r="B393" s="68">
        <f>B394+B395+B396</f>
        <v>376.70000000000005</v>
      </c>
      <c r="C393" s="68">
        <f>C394+C395+C396</f>
        <v>372.70000000000005</v>
      </c>
      <c r="D393" s="68">
        <f>D394+D395+D396</f>
        <v>331.4</v>
      </c>
      <c r="E393" s="68">
        <f>E394+E395+E396</f>
        <v>4</v>
      </c>
    </row>
    <row r="394" spans="1:5" ht="16.5" customHeight="1" x14ac:dyDescent="0.25">
      <c r="A394" s="6" t="s">
        <v>170</v>
      </c>
      <c r="B394" s="10">
        <v>240.1</v>
      </c>
      <c r="C394" s="54">
        <v>240.1</v>
      </c>
      <c r="D394" s="69">
        <v>232.2</v>
      </c>
      <c r="E394" s="54"/>
    </row>
    <row r="395" spans="1:5" x14ac:dyDescent="0.25">
      <c r="A395" s="55" t="s">
        <v>21</v>
      </c>
      <c r="B395" s="10">
        <v>60</v>
      </c>
      <c r="C395" s="54">
        <v>56</v>
      </c>
      <c r="D395" s="69">
        <v>23.7</v>
      </c>
      <c r="E395" s="54">
        <v>4</v>
      </c>
    </row>
    <row r="396" spans="1:5" x14ac:dyDescent="0.25">
      <c r="A396" s="55" t="s">
        <v>144</v>
      </c>
      <c r="B396" s="10">
        <v>76.599999999999994</v>
      </c>
      <c r="C396" s="54">
        <v>76.599999999999994</v>
      </c>
      <c r="D396" s="69">
        <v>75.5</v>
      </c>
      <c r="E396" s="54"/>
    </row>
    <row r="397" spans="1:5" ht="18.75" customHeight="1" x14ac:dyDescent="0.25">
      <c r="A397" s="67" t="s">
        <v>1</v>
      </c>
      <c r="B397" s="68">
        <f>B398+B399</f>
        <v>326.89999999999998</v>
      </c>
      <c r="C397" s="68">
        <f>C398+C399</f>
        <v>326.89999999999998</v>
      </c>
      <c r="D397" s="68">
        <f>D398+D399</f>
        <v>297.39999999999998</v>
      </c>
      <c r="E397" s="68"/>
    </row>
    <row r="398" spans="1:5" ht="15.75" customHeight="1" x14ac:dyDescent="0.25">
      <c r="A398" s="6" t="s">
        <v>170</v>
      </c>
      <c r="B398" s="10">
        <v>324.39999999999998</v>
      </c>
      <c r="C398" s="54">
        <v>324.39999999999998</v>
      </c>
      <c r="D398" s="69">
        <v>297.39999999999998</v>
      </c>
      <c r="E398" s="54"/>
    </row>
    <row r="399" spans="1:5" x14ac:dyDescent="0.25">
      <c r="A399" s="55" t="s">
        <v>21</v>
      </c>
      <c r="B399" s="10">
        <v>2.5</v>
      </c>
      <c r="C399" s="54">
        <v>2.5</v>
      </c>
      <c r="D399" s="69"/>
      <c r="E399" s="54"/>
    </row>
    <row r="400" spans="1:5" ht="18" customHeight="1" x14ac:dyDescent="0.25">
      <c r="A400" s="67" t="s">
        <v>6</v>
      </c>
      <c r="B400" s="68">
        <f>B401+B402</f>
        <v>391.1</v>
      </c>
      <c r="C400" s="68">
        <f>C401+C402</f>
        <v>388.1</v>
      </c>
      <c r="D400" s="68">
        <f>D401+D402</f>
        <v>342.1</v>
      </c>
      <c r="E400" s="68">
        <f>E401+E402</f>
        <v>3</v>
      </c>
    </row>
    <row r="401" spans="1:5" x14ac:dyDescent="0.25">
      <c r="A401" s="6" t="s">
        <v>170</v>
      </c>
      <c r="B401" s="10">
        <v>376.1</v>
      </c>
      <c r="C401" s="54">
        <v>376.1</v>
      </c>
      <c r="D401" s="69">
        <v>342.1</v>
      </c>
      <c r="E401" s="54"/>
    </row>
    <row r="402" spans="1:5" ht="15.6" customHeight="1" x14ac:dyDescent="0.25">
      <c r="A402" s="55" t="s">
        <v>21</v>
      </c>
      <c r="B402" s="74">
        <v>15</v>
      </c>
      <c r="C402" s="11">
        <v>12</v>
      </c>
      <c r="D402" s="75"/>
      <c r="E402" s="11">
        <v>3</v>
      </c>
    </row>
    <row r="403" spans="1:5" ht="18" customHeight="1" x14ac:dyDescent="0.25">
      <c r="A403" s="67" t="s">
        <v>142</v>
      </c>
      <c r="B403" s="68">
        <f>B404+B405+B406</f>
        <v>457.2</v>
      </c>
      <c r="C403" s="68">
        <f t="shared" ref="C403:D403" si="76">C404+C405+C406</f>
        <v>457.2</v>
      </c>
      <c r="D403" s="68">
        <f t="shared" si="76"/>
        <v>373.7</v>
      </c>
      <c r="E403" s="68"/>
    </row>
    <row r="404" spans="1:5" ht="15" customHeight="1" x14ac:dyDescent="0.25">
      <c r="A404" s="6" t="s">
        <v>170</v>
      </c>
      <c r="B404" s="10">
        <v>392.2</v>
      </c>
      <c r="C404" s="54">
        <v>392.2</v>
      </c>
      <c r="D404" s="69">
        <v>333.3</v>
      </c>
      <c r="E404" s="54"/>
    </row>
    <row r="405" spans="1:5" ht="15.6" customHeight="1" x14ac:dyDescent="0.25">
      <c r="A405" s="55" t="s">
        <v>21</v>
      </c>
      <c r="B405" s="10">
        <v>20</v>
      </c>
      <c r="C405" s="54">
        <v>20</v>
      </c>
      <c r="D405" s="69"/>
      <c r="E405" s="54"/>
    </row>
    <row r="406" spans="1:5" ht="15.6" customHeight="1" x14ac:dyDescent="0.25">
      <c r="A406" s="6" t="s">
        <v>78</v>
      </c>
      <c r="B406" s="10">
        <v>45</v>
      </c>
      <c r="C406" s="10">
        <v>45</v>
      </c>
      <c r="D406" s="71">
        <v>40.4</v>
      </c>
      <c r="E406" s="10"/>
    </row>
    <row r="407" spans="1:5" ht="16.899999999999999" customHeight="1" x14ac:dyDescent="0.25">
      <c r="A407" s="67" t="s">
        <v>12</v>
      </c>
      <c r="B407" s="68">
        <f>B408+B409+B410</f>
        <v>346.9</v>
      </c>
      <c r="C407" s="68">
        <f t="shared" ref="C407:D407" si="77">C408+C409+C410</f>
        <v>346.9</v>
      </c>
      <c r="D407" s="68">
        <f t="shared" si="77"/>
        <v>325.8</v>
      </c>
      <c r="E407" s="68"/>
    </row>
    <row r="408" spans="1:5" ht="15" customHeight="1" x14ac:dyDescent="0.25">
      <c r="A408" s="6" t="s">
        <v>170</v>
      </c>
      <c r="B408" s="10">
        <v>121.3</v>
      </c>
      <c r="C408" s="54">
        <v>121.3</v>
      </c>
      <c r="D408" s="69">
        <v>104.5</v>
      </c>
      <c r="E408" s="54"/>
    </row>
    <row r="409" spans="1:5" ht="16.899999999999999" customHeight="1" x14ac:dyDescent="0.25">
      <c r="A409" s="55" t="s">
        <v>144</v>
      </c>
      <c r="B409" s="10">
        <v>224.7</v>
      </c>
      <c r="C409" s="54">
        <v>224.7</v>
      </c>
      <c r="D409" s="69">
        <v>221.3</v>
      </c>
      <c r="E409" s="54"/>
    </row>
    <row r="410" spans="1:5" ht="16.899999999999999" customHeight="1" x14ac:dyDescent="0.25">
      <c r="A410" s="56" t="s">
        <v>21</v>
      </c>
      <c r="B410" s="10">
        <v>0.9</v>
      </c>
      <c r="C410" s="10">
        <v>0.9</v>
      </c>
      <c r="D410" s="71"/>
      <c r="E410" s="10"/>
    </row>
    <row r="411" spans="1:5" ht="15.75" x14ac:dyDescent="0.25">
      <c r="A411" s="7" t="s">
        <v>76</v>
      </c>
      <c r="B411" s="68">
        <f>B412+B413</f>
        <v>58.1</v>
      </c>
      <c r="C411" s="68">
        <f t="shared" ref="C411:E411" si="78">C412+C413</f>
        <v>54.3</v>
      </c>
      <c r="D411" s="68">
        <f t="shared" si="78"/>
        <v>41.6</v>
      </c>
      <c r="E411" s="68">
        <f t="shared" si="78"/>
        <v>3.8</v>
      </c>
    </row>
    <row r="412" spans="1:5" ht="16.149999999999999" customHeight="1" x14ac:dyDescent="0.25">
      <c r="A412" s="6" t="s">
        <v>170</v>
      </c>
      <c r="B412" s="10">
        <v>53.5</v>
      </c>
      <c r="C412" s="10">
        <v>53.5</v>
      </c>
      <c r="D412" s="71">
        <v>41.6</v>
      </c>
      <c r="E412" s="10"/>
    </row>
    <row r="413" spans="1:5" ht="15.6" customHeight="1" x14ac:dyDescent="0.25">
      <c r="A413" s="5" t="s">
        <v>78</v>
      </c>
      <c r="B413" s="10">
        <v>4.5999999999999996</v>
      </c>
      <c r="C413" s="10">
        <v>0.8</v>
      </c>
      <c r="D413" s="71">
        <v>0</v>
      </c>
      <c r="E413" s="10">
        <v>3.8</v>
      </c>
    </row>
    <row r="414" spans="1:5" ht="15.75" x14ac:dyDescent="0.25">
      <c r="A414" s="67" t="s">
        <v>24</v>
      </c>
      <c r="B414" s="68">
        <f>B135+B140+B145+B149+B154+B159+B164+B169+B173+B178+B183+B188+B193+B198+B203+B208+B213+B217+B222+B227+B232+B237+B242+B247+B251+B256+B260+B265+B270+B275+B279+B284+B289+B294+B299+B304+B310+B315+B320+B325+B331+B336+B342+B347+B352+B357+B362+B367+B372+B377+B383+B389+B393+B397+B400+B403+B407+B411</f>
        <v>53819.1</v>
      </c>
      <c r="C414" s="68">
        <f>C135+C140+C145+C149+C154+C159+C164+C169+C173+C178+C183+C188+C193+C198+C203+C208+C213+C217+C222+C227+C232+C237+C242+C247+C251+C256+C260+C265+C270+C275+C279+C284+C289+C294+C299+C304+C310+C315+C320+C325+C331+C336+C342+C347+C352+C357+C362+C367+C372+C377+C383+C389+C393+C397+C400+C403+C407+C411</f>
        <v>53590.400000000001</v>
      </c>
      <c r="D414" s="68">
        <f>D135+D140+D145+D149+D154+D159+D164+D169+D173+D178+D183+D188+D193+D198+D203+D208+D213+D217+D222+D227+D232+D237+D242+D247+D251+D256+D260+D265+D270+D275+D279+D284+D289+D294+D299+D304+D310+D315+D320+D325+D331+D336+D342+D347+D352+D357+D362+D367+D372+D377+D383+D389+D393+D397+D400+D403+D407+D411</f>
        <v>44005.599999999999</v>
      </c>
      <c r="E414" s="68">
        <f>E135+E140+E145+E149+E154+E159+E164+E169+E173+E178+E183+E188+E193+E198+E203+E208+E213+E217+E222+E227+E232+E237+E242+E247+E251+E256+E260+E265+E270+E275+E279+E284+E289+E294+E299+E304+E310+E315+E320+E325+E331+E336+E342+E347+E352+E357+E362+E367+E372+E377+E383+E389+E393+E397+E400+E403+E407+E411</f>
        <v>228.70000000000005</v>
      </c>
    </row>
    <row r="415" spans="1:5" ht="16.899999999999999" customHeight="1" x14ac:dyDescent="0.25">
      <c r="A415" s="6" t="s">
        <v>170</v>
      </c>
      <c r="B415" s="10">
        <f>B136+B141+B146+B150+B155+B160+B165+B170+B174+B179+B184+B189+B194+B199+B204+B209+B214+B218+B223+B228+B233+B238+B243+B248+B252+B257+B261+B266+B271+B276+B280+B285+B290+B295+B300+B305+B311+B316+B321+B326+B332+B337+B343+B348+B353+B358+B363+B368+B378+B384+B390+B394+B398+B401+B404+B408+B412</f>
        <v>19045.600000000002</v>
      </c>
      <c r="C415" s="10">
        <f>C136+C141+C146+C150+C155+C160+C165+C170+C174+C179+C184+C189+C194+C199+C204+C209+C214+C218+C223+C228+C233+C238+C243+C248+C252+C257+C261+C266+C271+C276+C280+C285+C290+C295+C300+C305+C311+C316+C321+C326+C332+C337+C343+C348+C353+C358+C363+C368+C378+C384+C390+C394+C398+C401+C404+C408+C412</f>
        <v>18941.500000000004</v>
      </c>
      <c r="D415" s="10">
        <f>D136+D141+D146+D150+D155+D160+D165+D170+D174+D179+D184+D189+D194+D199+D204+D209+D214+D218+D223+D228+D233+D238+D243+D248+D252+D257+D261+D266+D271+D276+D280+D285+D290+D295+D300+D305+D311+D316+D321+D326+D332+D337+D343+D348+D353+D358+D363+D368+D378+D384+D390+D394+D398+D401+D404+D408+D412</f>
        <v>16019.3</v>
      </c>
      <c r="E415" s="10">
        <f>E136+E141+E146+E150+E155+E160+E165+E170+E174+E179+E184+E189+E194+E199+E204+E209+E214+E218+E223+E228+E233+E238+E243+E248+E252+E257+E261+E266+E271+E276+E280+E285+E290+E295+E300+E305+E311+E316+E321+E326+E332+E337+E343+E348+E353+E358+E363+E368+E378+E384+E390+E394+E398+E401+E404+E408+E412</f>
        <v>104.1</v>
      </c>
    </row>
    <row r="416" spans="1:5" ht="15.6" customHeight="1" x14ac:dyDescent="0.25">
      <c r="A416" s="55" t="s">
        <v>22</v>
      </c>
      <c r="B416" s="10">
        <f>B142+B147+B151+B156+B161+B166+B171+B175+B180+B185+B190+B195+B200+B205+B210+B215+B219+B224+B229+B234+B239+B244+B249+B253+B258+B262+B267+B272+B277+B281+B286+B291+B296+B301+B306+B312+B317+B322+B327+B333+B338+B344+B349+B354+B359+B364+B369+B374+B380+B385+B391+B395+B399+B402+B405+B410</f>
        <v>2281.4000000000005</v>
      </c>
      <c r="C416" s="10">
        <f t="shared" ref="C416:E416" si="79">C142+C147+C151+C156+C161+C166+C171+C175+C180+C185+C190+C195+C200+C205+C210+C215+C219+C224+C229+C234+C239+C244+C249+C253+C258+C262+C267+C272+C277+C281+C286+C291+C296+C301+C306+C312+C317+C322+C327+C333+C338+C344+C349+C354+C359+C364+C369+C374+C380+C385+C391+C395+C399+C402+C405+C410</f>
        <v>2215.6000000000004</v>
      </c>
      <c r="D416" s="10">
        <f t="shared" si="79"/>
        <v>160.99999999999997</v>
      </c>
      <c r="E416" s="10">
        <f t="shared" si="79"/>
        <v>65.8</v>
      </c>
    </row>
    <row r="417" spans="1:5" ht="16.149999999999999" customHeight="1" x14ac:dyDescent="0.25">
      <c r="A417" s="55" t="s">
        <v>144</v>
      </c>
      <c r="B417" s="10">
        <f>B138+B143+B148+B152+B157+B162+B167+B172+B176+B181+B186+B191+B196+B201+B206+B211+B216+B220+B225+B230+B235+B240+B245+B250+B254+B259+B263+B268+B273+B278+B282+B287+B292+B297+B302+B307+B313+B318+B323+B329+B334+B339+B345+B350+B355+B360+B365+B370+B375+B381+B387+B392+B396+B409</f>
        <v>29006.6</v>
      </c>
      <c r="C417" s="10">
        <f>C138+C143+C148+C152+C157+C162+C167+C172+C176+C181+C186+C191+C196+C201+C206+C211+C216+C220+C225+C230+C235+C240+C245+C250+C254+C259+C263+C268+C273+C278+C282+C287+C292+C297+C302+C307+C313+C318+C323+C329+C334+C339+C345+C350+C355+C360+C365+C370+C375+C381+C387+C392+C396+C409</f>
        <v>28994.100000000002</v>
      </c>
      <c r="D417" s="10">
        <f>D138+D143+D148+D152+D157+D162+D167+D172+D176+D181+D186+D191+D196+D201+D206+D211+D216+D220+D225+D230+D235+D240+D245+D250+D254+D259+D263+D268+D273+D278+D282+D287+D292+D297+D302+D307+D313+D318+D323+D329+D334+D339+D345+D350+D355+D360+D365+D370+D375+D381+D387+D392+D396+D409</f>
        <v>26050.400000000001</v>
      </c>
      <c r="E417" s="10">
        <f>E138+E143+E148+E152+E157+E162+E167+E172+E176+E181+E186+E191+E196+E201+E206+E211+E216+E220+E225+E230+E235+E240+E245+E250+E254+E259+E263+E268+E273+E278+E282+E287+E292+E297+E302+E307+E313+E318+E323+E329+E334+E339+E345+E350+E355+E360+E365+E370+E375+E381+E387+E392+E396+E409</f>
        <v>12.5</v>
      </c>
    </row>
    <row r="418" spans="1:5" ht="16.149999999999999" customHeight="1" x14ac:dyDescent="0.25">
      <c r="A418" s="55" t="s">
        <v>151</v>
      </c>
      <c r="B418" s="74">
        <f>B137+B144+B153+B158+B163+B177+B182+B202+B212+B226+B236+B246+B255+B264+B274+B283+B288+B293+B298+B303+B308+B314+B324+B330+B335+B340+B346+B351+B356+B361+B366+B371+B376+B382+B388+B319+B221+B197+B187+B168+B192+B207+B231+B241+B269</f>
        <v>1306.0000000000005</v>
      </c>
      <c r="C418" s="74">
        <f t="shared" ref="C418:E418" si="80">C137+C144+C153+C158+C163+C177+C182+C202+C212+C226+C236+C246+C255+C264+C274+C283+C288+C293+C298+C303+C308+C314+C324+C330+C335+C340+C346+C351+C356+C361+C366+C371+C376+C382+C388+C319+C221+C197+C187+C168+C192+C207+C231+C241+C269</f>
        <v>1263.5000000000007</v>
      </c>
      <c r="D418" s="74">
        <f t="shared" si="80"/>
        <v>326.00000000000006</v>
      </c>
      <c r="E418" s="74">
        <f t="shared" si="80"/>
        <v>42.5</v>
      </c>
    </row>
    <row r="419" spans="1:5" ht="29.45" customHeight="1" x14ac:dyDescent="0.25">
      <c r="A419" s="6" t="s">
        <v>190</v>
      </c>
      <c r="B419" s="74">
        <f>SUM(B309+B328+B341+B373+B379+B386)</f>
        <v>1962.1</v>
      </c>
      <c r="C419" s="74">
        <f>SUM(C309+C328+C341+C373+C379+C386)</f>
        <v>1962.1</v>
      </c>
      <c r="D419" s="74">
        <f>SUM(D309+D328+D341+D373+D379+D386)</f>
        <v>1408.5000000000002</v>
      </c>
      <c r="E419" s="74"/>
    </row>
    <row r="420" spans="1:5" ht="19.149999999999999" customHeight="1" x14ac:dyDescent="0.25">
      <c r="A420" s="5" t="s">
        <v>78</v>
      </c>
      <c r="B420" s="10">
        <f>B139+B413+B406</f>
        <v>217.4</v>
      </c>
      <c r="C420" s="10">
        <f t="shared" ref="C420:E420" si="81">C139+C413+C406</f>
        <v>213.60000000000002</v>
      </c>
      <c r="D420" s="10">
        <f t="shared" si="81"/>
        <v>40.4</v>
      </c>
      <c r="E420" s="10">
        <f t="shared" si="81"/>
        <v>3.8</v>
      </c>
    </row>
    <row r="421" spans="1:5" ht="36" customHeight="1" x14ac:dyDescent="0.25">
      <c r="A421" s="175" t="s">
        <v>187</v>
      </c>
      <c r="B421" s="178"/>
      <c r="C421" s="178"/>
      <c r="D421" s="178"/>
      <c r="E421" s="179"/>
    </row>
    <row r="422" spans="1:5" ht="15.75" x14ac:dyDescent="0.25">
      <c r="A422" s="67" t="s">
        <v>15</v>
      </c>
      <c r="B422" s="76">
        <f>B423+B424</f>
        <v>149.4</v>
      </c>
      <c r="C422" s="76">
        <f t="shared" ref="C422:D422" si="82">C423+C424</f>
        <v>149.4</v>
      </c>
      <c r="D422" s="76">
        <f t="shared" si="82"/>
        <v>2.7</v>
      </c>
      <c r="E422" s="77"/>
    </row>
    <row r="423" spans="1:5" x14ac:dyDescent="0.25">
      <c r="A423" s="6" t="s">
        <v>170</v>
      </c>
      <c r="B423" s="10">
        <v>78</v>
      </c>
      <c r="C423" s="54">
        <v>78</v>
      </c>
      <c r="D423" s="54"/>
      <c r="E423" s="54"/>
    </row>
    <row r="424" spans="1:5" x14ac:dyDescent="0.25">
      <c r="A424" s="55" t="s">
        <v>151</v>
      </c>
      <c r="B424" s="10">
        <v>71.400000000000006</v>
      </c>
      <c r="C424" s="10">
        <v>71.400000000000006</v>
      </c>
      <c r="D424" s="10">
        <v>2.7</v>
      </c>
      <c r="E424" s="10"/>
    </row>
    <row r="425" spans="1:5" ht="15.75" x14ac:dyDescent="0.25">
      <c r="A425" s="67" t="s">
        <v>25</v>
      </c>
      <c r="B425" s="68">
        <f>B426+B427</f>
        <v>149.4</v>
      </c>
      <c r="C425" s="68">
        <f t="shared" ref="C425:D425" si="83">C426+C427</f>
        <v>149.4</v>
      </c>
      <c r="D425" s="68">
        <f t="shared" si="83"/>
        <v>2.7</v>
      </c>
      <c r="E425" s="68"/>
    </row>
    <row r="426" spans="1:5" x14ac:dyDescent="0.25">
      <c r="A426" s="78" t="s">
        <v>170</v>
      </c>
      <c r="B426" s="10">
        <f>B423</f>
        <v>78</v>
      </c>
      <c r="C426" s="54">
        <f>C423</f>
        <v>78</v>
      </c>
      <c r="D426" s="54"/>
      <c r="E426" s="54"/>
    </row>
    <row r="427" spans="1:5" x14ac:dyDescent="0.25">
      <c r="A427" s="56" t="s">
        <v>151</v>
      </c>
      <c r="B427" s="10">
        <f>B424</f>
        <v>71.400000000000006</v>
      </c>
      <c r="C427" s="10">
        <f t="shared" ref="C427:D427" si="84">C424</f>
        <v>71.400000000000006</v>
      </c>
      <c r="D427" s="10">
        <f t="shared" si="84"/>
        <v>2.7</v>
      </c>
      <c r="E427" s="54"/>
    </row>
    <row r="428" spans="1:5" ht="35.450000000000003" customHeight="1" x14ac:dyDescent="0.25">
      <c r="A428" s="175" t="s">
        <v>188</v>
      </c>
      <c r="B428" s="176"/>
      <c r="C428" s="176"/>
      <c r="D428" s="176"/>
      <c r="E428" s="177"/>
    </row>
    <row r="429" spans="1:5" ht="31.5" x14ac:dyDescent="0.25">
      <c r="A429" s="60" t="s">
        <v>73</v>
      </c>
      <c r="B429" s="76">
        <f>B430+B431+B432</f>
        <v>9731.5</v>
      </c>
      <c r="C429" s="76">
        <f>C430+C431+C432</f>
        <v>9731.5</v>
      </c>
      <c r="D429" s="76"/>
      <c r="E429" s="76"/>
    </row>
    <row r="430" spans="1:5" x14ac:dyDescent="0.25">
      <c r="A430" s="6" t="s">
        <v>170</v>
      </c>
      <c r="B430" s="10">
        <v>6567.4</v>
      </c>
      <c r="C430" s="54">
        <v>6567.4</v>
      </c>
      <c r="D430" s="69"/>
      <c r="E430" s="54"/>
    </row>
    <row r="431" spans="1:5" ht="39" customHeight="1" x14ac:dyDescent="0.25">
      <c r="A431" s="6" t="s">
        <v>28</v>
      </c>
      <c r="B431" s="10">
        <v>3080.1</v>
      </c>
      <c r="C431" s="54">
        <v>3080.1</v>
      </c>
      <c r="D431" s="69"/>
      <c r="E431" s="54"/>
    </row>
    <row r="432" spans="1:5" ht="15.6" customHeight="1" x14ac:dyDescent="0.25">
      <c r="A432" s="55" t="s">
        <v>145</v>
      </c>
      <c r="B432" s="10">
        <v>84</v>
      </c>
      <c r="C432" s="54">
        <v>84</v>
      </c>
      <c r="D432" s="69"/>
      <c r="E432" s="54"/>
    </row>
    <row r="433" spans="1:5" ht="17.25" customHeight="1" x14ac:dyDescent="0.25">
      <c r="A433" s="67" t="s">
        <v>15</v>
      </c>
      <c r="B433" s="68">
        <f>B434+B435</f>
        <v>957.6</v>
      </c>
      <c r="C433" s="68">
        <f t="shared" ref="C433:E433" si="85">C434+C435</f>
        <v>956.80000000000007</v>
      </c>
      <c r="D433" s="68">
        <f t="shared" si="85"/>
        <v>20.100000000000001</v>
      </c>
      <c r="E433" s="68">
        <f t="shared" si="85"/>
        <v>0.8</v>
      </c>
    </row>
    <row r="434" spans="1:5" ht="16.5" customHeight="1" x14ac:dyDescent="0.25">
      <c r="A434" s="6" t="s">
        <v>170</v>
      </c>
      <c r="B434" s="10">
        <v>877.6</v>
      </c>
      <c r="C434" s="54">
        <v>877.6</v>
      </c>
      <c r="D434" s="69"/>
      <c r="E434" s="54"/>
    </row>
    <row r="435" spans="1:5" ht="16.5" customHeight="1" x14ac:dyDescent="0.25">
      <c r="A435" s="5" t="s">
        <v>78</v>
      </c>
      <c r="B435" s="10">
        <v>80</v>
      </c>
      <c r="C435" s="10">
        <v>79.2</v>
      </c>
      <c r="D435" s="71">
        <v>20.100000000000001</v>
      </c>
      <c r="E435" s="10">
        <v>0.8</v>
      </c>
    </row>
    <row r="436" spans="1:5" ht="18" customHeight="1" x14ac:dyDescent="0.25">
      <c r="A436" s="67" t="s">
        <v>13</v>
      </c>
      <c r="B436" s="68">
        <f>B437+B438+B440+B441+B439</f>
        <v>3301.9000000000005</v>
      </c>
      <c r="C436" s="68">
        <f t="shared" ref="C436:E436" si="86">C437+C438+C440+C441+C439</f>
        <v>3273.9000000000005</v>
      </c>
      <c r="D436" s="68">
        <f t="shared" si="86"/>
        <v>2779.6</v>
      </c>
      <c r="E436" s="68">
        <f t="shared" si="86"/>
        <v>28</v>
      </c>
    </row>
    <row r="437" spans="1:5" ht="17.25" customHeight="1" x14ac:dyDescent="0.25">
      <c r="A437" s="6" t="s">
        <v>170</v>
      </c>
      <c r="B437" s="10">
        <v>2377.4</v>
      </c>
      <c r="C437" s="54">
        <v>2365.4</v>
      </c>
      <c r="D437" s="69">
        <v>2016.8</v>
      </c>
      <c r="E437" s="54">
        <v>12</v>
      </c>
    </row>
    <row r="438" spans="1:5" ht="38.25" x14ac:dyDescent="0.25">
      <c r="A438" s="6" t="s">
        <v>159</v>
      </c>
      <c r="B438" s="10">
        <v>671.2</v>
      </c>
      <c r="C438" s="54">
        <v>671.2</v>
      </c>
      <c r="D438" s="69">
        <v>624.29999999999995</v>
      </c>
      <c r="E438" s="54"/>
    </row>
    <row r="439" spans="1:5" x14ac:dyDescent="0.25">
      <c r="A439" s="55" t="s">
        <v>151</v>
      </c>
      <c r="B439" s="10">
        <v>64</v>
      </c>
      <c r="C439" s="54">
        <v>64</v>
      </c>
      <c r="D439" s="69">
        <v>62.5</v>
      </c>
      <c r="E439" s="54"/>
    </row>
    <row r="440" spans="1:5" ht="16.5" customHeight="1" x14ac:dyDescent="0.25">
      <c r="A440" s="55" t="s">
        <v>22</v>
      </c>
      <c r="B440" s="10">
        <v>120</v>
      </c>
      <c r="C440" s="54">
        <v>104</v>
      </c>
      <c r="D440" s="69">
        <v>12</v>
      </c>
      <c r="E440" s="54">
        <v>16</v>
      </c>
    </row>
    <row r="441" spans="1:5" ht="21" customHeight="1" x14ac:dyDescent="0.25">
      <c r="A441" s="5" t="s">
        <v>78</v>
      </c>
      <c r="B441" s="10">
        <v>69.3</v>
      </c>
      <c r="C441" s="54">
        <v>69.3</v>
      </c>
      <c r="D441" s="69">
        <v>64</v>
      </c>
      <c r="E441" s="54"/>
    </row>
    <row r="442" spans="1:5" ht="15.75" x14ac:dyDescent="0.25">
      <c r="A442" s="72" t="s">
        <v>10</v>
      </c>
      <c r="B442" s="68">
        <f>B443+B444+B446+B445</f>
        <v>675.5</v>
      </c>
      <c r="C442" s="68">
        <f t="shared" ref="C442:E442" si="87">C443+C444+C446+C445</f>
        <v>675.1</v>
      </c>
      <c r="D442" s="68">
        <f t="shared" si="87"/>
        <v>577.69999999999993</v>
      </c>
      <c r="E442" s="68">
        <f t="shared" si="87"/>
        <v>0.4</v>
      </c>
    </row>
    <row r="443" spans="1:5" x14ac:dyDescent="0.25">
      <c r="A443" s="6" t="s">
        <v>170</v>
      </c>
      <c r="B443" s="10">
        <v>208</v>
      </c>
      <c r="C443" s="54">
        <v>208</v>
      </c>
      <c r="D443" s="69">
        <v>189.5</v>
      </c>
      <c r="E443" s="54"/>
    </row>
    <row r="444" spans="1:5" ht="38.25" x14ac:dyDescent="0.25">
      <c r="A444" s="6" t="s">
        <v>28</v>
      </c>
      <c r="B444" s="10">
        <v>403.9</v>
      </c>
      <c r="C444" s="54">
        <v>403.9</v>
      </c>
      <c r="D444" s="69">
        <v>343</v>
      </c>
      <c r="E444" s="54"/>
    </row>
    <row r="445" spans="1:5" x14ac:dyDescent="0.25">
      <c r="A445" s="55" t="s">
        <v>151</v>
      </c>
      <c r="B445" s="10">
        <v>13.1</v>
      </c>
      <c r="C445" s="54">
        <v>13.1</v>
      </c>
      <c r="D445" s="69">
        <v>12.9</v>
      </c>
      <c r="E445" s="54"/>
    </row>
    <row r="446" spans="1:5" x14ac:dyDescent="0.25">
      <c r="A446" s="56" t="s">
        <v>22</v>
      </c>
      <c r="B446" s="10">
        <v>50.5</v>
      </c>
      <c r="C446" s="54">
        <v>50.1</v>
      </c>
      <c r="D446" s="69">
        <v>32.299999999999997</v>
      </c>
      <c r="E446" s="54">
        <v>0.4</v>
      </c>
    </row>
    <row r="447" spans="1:5" ht="18" customHeight="1" x14ac:dyDescent="0.25">
      <c r="A447" s="72" t="s">
        <v>35</v>
      </c>
      <c r="B447" s="68">
        <f>B448+B449+B452+B453+B450+B451</f>
        <v>681</v>
      </c>
      <c r="C447" s="68">
        <f t="shared" ref="C447:E447" si="88">C448+C449+C452+C453+C450+C451</f>
        <v>672.1</v>
      </c>
      <c r="D447" s="68">
        <f t="shared" si="88"/>
        <v>584.6</v>
      </c>
      <c r="E447" s="68">
        <f t="shared" si="88"/>
        <v>8.9</v>
      </c>
    </row>
    <row r="448" spans="1:5" ht="17.25" customHeight="1" x14ac:dyDescent="0.25">
      <c r="A448" s="6" t="s">
        <v>170</v>
      </c>
      <c r="B448" s="10">
        <v>166</v>
      </c>
      <c r="C448" s="54">
        <v>157.1</v>
      </c>
      <c r="D448" s="69">
        <v>121.2</v>
      </c>
      <c r="E448" s="54">
        <v>8.9</v>
      </c>
    </row>
    <row r="449" spans="1:5" ht="38.25" x14ac:dyDescent="0.25">
      <c r="A449" s="6" t="s">
        <v>28</v>
      </c>
      <c r="B449" s="10">
        <v>252</v>
      </c>
      <c r="C449" s="54">
        <v>252</v>
      </c>
      <c r="D449" s="69">
        <v>225</v>
      </c>
      <c r="E449" s="54"/>
    </row>
    <row r="450" spans="1:5" ht="25.5" x14ac:dyDescent="0.25">
      <c r="A450" s="6" t="s">
        <v>135</v>
      </c>
      <c r="B450" s="10">
        <v>62.9</v>
      </c>
      <c r="C450" s="54">
        <v>62.9</v>
      </c>
      <c r="D450" s="69">
        <v>56.2</v>
      </c>
      <c r="E450" s="54"/>
    </row>
    <row r="451" spans="1:5" x14ac:dyDescent="0.25">
      <c r="A451" s="55" t="s">
        <v>145</v>
      </c>
      <c r="B451" s="10">
        <v>7.6</v>
      </c>
      <c r="C451" s="54">
        <v>7.6</v>
      </c>
      <c r="D451" s="69">
        <v>7</v>
      </c>
      <c r="E451" s="54"/>
    </row>
    <row r="452" spans="1:5" ht="17.25" customHeight="1" x14ac:dyDescent="0.25">
      <c r="A452" s="55" t="s">
        <v>97</v>
      </c>
      <c r="B452" s="10">
        <v>60.1</v>
      </c>
      <c r="C452" s="54">
        <v>60.1</v>
      </c>
      <c r="D452" s="69">
        <v>45.7</v>
      </c>
      <c r="E452" s="54"/>
    </row>
    <row r="453" spans="1:5" ht="14.45" customHeight="1" x14ac:dyDescent="0.25">
      <c r="A453" s="55" t="s">
        <v>144</v>
      </c>
      <c r="B453" s="10">
        <v>132.4</v>
      </c>
      <c r="C453" s="54">
        <v>132.4</v>
      </c>
      <c r="D453" s="69">
        <v>129.5</v>
      </c>
      <c r="E453" s="54"/>
    </row>
    <row r="454" spans="1:5" ht="14.45" customHeight="1" x14ac:dyDescent="0.25">
      <c r="A454" s="60" t="s">
        <v>76</v>
      </c>
      <c r="B454" s="68">
        <f>B455+B456</f>
        <v>106.2</v>
      </c>
      <c r="C454" s="68">
        <f t="shared" ref="C454:E454" si="89">C455+C456</f>
        <v>106.1</v>
      </c>
      <c r="D454" s="68">
        <f t="shared" si="89"/>
        <v>65.099999999999994</v>
      </c>
      <c r="E454" s="68">
        <f t="shared" si="89"/>
        <v>0.1</v>
      </c>
    </row>
    <row r="455" spans="1:5" ht="14.45" customHeight="1" x14ac:dyDescent="0.25">
      <c r="A455" s="6" t="s">
        <v>170</v>
      </c>
      <c r="B455" s="10">
        <v>90.8</v>
      </c>
      <c r="C455" s="10">
        <v>90.8</v>
      </c>
      <c r="D455" s="71">
        <v>62.1</v>
      </c>
      <c r="E455" s="10"/>
    </row>
    <row r="456" spans="1:5" ht="14.45" customHeight="1" x14ac:dyDescent="0.25">
      <c r="A456" s="5" t="s">
        <v>78</v>
      </c>
      <c r="B456" s="10">
        <v>15.4</v>
      </c>
      <c r="C456" s="10">
        <v>15.3</v>
      </c>
      <c r="D456" s="71">
        <v>3</v>
      </c>
      <c r="E456" s="10">
        <v>0.1</v>
      </c>
    </row>
    <row r="457" spans="1:5" ht="18" customHeight="1" x14ac:dyDescent="0.25">
      <c r="A457" s="67" t="s">
        <v>26</v>
      </c>
      <c r="B457" s="68">
        <f>B429+B433+B436+B442+B447+B454</f>
        <v>15453.7</v>
      </c>
      <c r="C457" s="68">
        <f t="shared" ref="C457:E457" si="90">C429+C433+C436+C442+C447+C454</f>
        <v>15415.500000000002</v>
      </c>
      <c r="D457" s="68">
        <f t="shared" si="90"/>
        <v>4027.0999999999995</v>
      </c>
      <c r="E457" s="68">
        <f t="shared" si="90"/>
        <v>38.200000000000003</v>
      </c>
    </row>
    <row r="458" spans="1:5" x14ac:dyDescent="0.25">
      <c r="A458" s="6" t="s">
        <v>170</v>
      </c>
      <c r="B458" s="10">
        <f>B430+B434+B437+B443+B448+B455</f>
        <v>10287.199999999999</v>
      </c>
      <c r="C458" s="10">
        <f t="shared" ref="C458:E458" si="91">C430+C434+C437+C443+C448+C455</f>
        <v>10266.299999999999</v>
      </c>
      <c r="D458" s="10">
        <f t="shared" si="91"/>
        <v>2389.6</v>
      </c>
      <c r="E458" s="10">
        <f t="shared" si="91"/>
        <v>20.9</v>
      </c>
    </row>
    <row r="459" spans="1:5" ht="38.25" x14ac:dyDescent="0.25">
      <c r="A459" s="6" t="s">
        <v>160</v>
      </c>
      <c r="B459" s="10">
        <f>B431+B438+B444+B449</f>
        <v>4407.2</v>
      </c>
      <c r="C459" s="10">
        <f>C431+C438+C444+C449</f>
        <v>4407.2</v>
      </c>
      <c r="D459" s="10">
        <f>D431+D438+D444+D449</f>
        <v>1192.3</v>
      </c>
      <c r="E459" s="10"/>
    </row>
    <row r="460" spans="1:5" ht="25.5" x14ac:dyDescent="0.25">
      <c r="A460" s="6" t="s">
        <v>30</v>
      </c>
      <c r="B460" s="10">
        <f>B450</f>
        <v>62.9</v>
      </c>
      <c r="C460" s="10">
        <f>C450</f>
        <v>62.9</v>
      </c>
      <c r="D460" s="10">
        <f>D450</f>
        <v>56.2</v>
      </c>
      <c r="E460" s="10"/>
    </row>
    <row r="461" spans="1:5" x14ac:dyDescent="0.25">
      <c r="A461" s="55" t="s">
        <v>145</v>
      </c>
      <c r="B461" s="10">
        <f>B451+B439+B432+B445</f>
        <v>168.7</v>
      </c>
      <c r="C461" s="10">
        <f t="shared" ref="C461:D461" si="92">C451+C439+C432+C445</f>
        <v>168.7</v>
      </c>
      <c r="D461" s="10">
        <f t="shared" si="92"/>
        <v>82.4</v>
      </c>
      <c r="E461" s="10"/>
    </row>
    <row r="462" spans="1:5" x14ac:dyDescent="0.25">
      <c r="A462" s="55" t="s">
        <v>97</v>
      </c>
      <c r="B462" s="10">
        <f>B440+B446+B452</f>
        <v>230.6</v>
      </c>
      <c r="C462" s="10">
        <f>C440+C446+C452</f>
        <v>214.2</v>
      </c>
      <c r="D462" s="10">
        <f>D440+D446+D452</f>
        <v>90</v>
      </c>
      <c r="E462" s="10">
        <f>E440+E446+E452</f>
        <v>16.399999999999999</v>
      </c>
    </row>
    <row r="463" spans="1:5" x14ac:dyDescent="0.25">
      <c r="A463" s="55" t="s">
        <v>162</v>
      </c>
      <c r="B463" s="74">
        <f>B453</f>
        <v>132.4</v>
      </c>
      <c r="C463" s="74">
        <f t="shared" ref="C463:D463" si="93">C453</f>
        <v>132.4</v>
      </c>
      <c r="D463" s="74">
        <f t="shared" si="93"/>
        <v>129.5</v>
      </c>
      <c r="E463" s="74"/>
    </row>
    <row r="464" spans="1:5" x14ac:dyDescent="0.25">
      <c r="A464" s="5" t="s">
        <v>89</v>
      </c>
      <c r="B464" s="10">
        <f>B668+B435+B441+B456</f>
        <v>164.70000000000002</v>
      </c>
      <c r="C464" s="10">
        <f>C668+C435+C441+C456</f>
        <v>163.80000000000001</v>
      </c>
      <c r="D464" s="10">
        <f>D668+D435+D441+D456</f>
        <v>87.1</v>
      </c>
      <c r="E464" s="10">
        <f>E668+E435+E441+E456</f>
        <v>0.9</v>
      </c>
    </row>
    <row r="465" spans="1:5" ht="28.9" customHeight="1" x14ac:dyDescent="0.25">
      <c r="A465" s="175" t="s">
        <v>189</v>
      </c>
      <c r="B465" s="176"/>
      <c r="C465" s="176"/>
      <c r="D465" s="176"/>
      <c r="E465" s="177"/>
    </row>
    <row r="466" spans="1:5" ht="17.25" customHeight="1" x14ac:dyDescent="0.25">
      <c r="A466" s="67" t="s">
        <v>15</v>
      </c>
      <c r="B466" s="76">
        <f>B468+B467+B469</f>
        <v>752.5</v>
      </c>
      <c r="C466" s="76">
        <f t="shared" ref="C466:E466" si="94">C468+C467+C469</f>
        <v>744.2</v>
      </c>
      <c r="D466" s="76">
        <f t="shared" si="94"/>
        <v>25.700000000000003</v>
      </c>
      <c r="E466" s="76">
        <f t="shared" si="94"/>
        <v>8.3000000000000007</v>
      </c>
    </row>
    <row r="467" spans="1:5" ht="17.25" customHeight="1" x14ac:dyDescent="0.25">
      <c r="A467" s="78" t="s">
        <v>170</v>
      </c>
      <c r="B467" s="79">
        <v>150</v>
      </c>
      <c r="C467" s="79">
        <v>150</v>
      </c>
      <c r="D467" s="79"/>
      <c r="E467" s="79"/>
    </row>
    <row r="468" spans="1:5" ht="38.25" x14ac:dyDescent="0.25">
      <c r="A468" s="6" t="s">
        <v>28</v>
      </c>
      <c r="B468" s="80">
        <v>9.1999999999999993</v>
      </c>
      <c r="C468" s="80">
        <v>9.1999999999999993</v>
      </c>
      <c r="D468" s="157">
        <v>8.4</v>
      </c>
      <c r="E468" s="10"/>
    </row>
    <row r="469" spans="1:5" x14ac:dyDescent="0.25">
      <c r="A469" s="6" t="s">
        <v>145</v>
      </c>
      <c r="B469" s="80">
        <v>593.29999999999995</v>
      </c>
      <c r="C469" s="80">
        <v>585</v>
      </c>
      <c r="D469" s="157">
        <v>17.3</v>
      </c>
      <c r="E469" s="10">
        <v>8.3000000000000007</v>
      </c>
    </row>
    <row r="470" spans="1:5" ht="16.5" customHeight="1" x14ac:dyDescent="0.25">
      <c r="A470" s="67" t="s">
        <v>27</v>
      </c>
      <c r="B470" s="68">
        <f>B473+B471+B472+B475+B474</f>
        <v>934.1</v>
      </c>
      <c r="C470" s="68">
        <f t="shared" ref="C470:D470" si="95">C473+C471+C472+C475+C474</f>
        <v>934.1</v>
      </c>
      <c r="D470" s="68">
        <f t="shared" si="95"/>
        <v>653.70000000000005</v>
      </c>
      <c r="E470" s="68"/>
    </row>
    <row r="471" spans="1:5" x14ac:dyDescent="0.25">
      <c r="A471" s="6" t="s">
        <v>170</v>
      </c>
      <c r="B471" s="10">
        <v>71</v>
      </c>
      <c r="C471" s="10">
        <v>71</v>
      </c>
      <c r="D471" s="10">
        <v>20.6</v>
      </c>
      <c r="E471" s="68"/>
    </row>
    <row r="472" spans="1:5" x14ac:dyDescent="0.25">
      <c r="A472" s="55" t="s">
        <v>97</v>
      </c>
      <c r="B472" s="10">
        <v>0.8</v>
      </c>
      <c r="C472" s="10">
        <v>0.8</v>
      </c>
      <c r="D472" s="10"/>
      <c r="E472" s="68"/>
    </row>
    <row r="473" spans="1:5" ht="38.25" x14ac:dyDescent="0.25">
      <c r="A473" s="6" t="s">
        <v>28</v>
      </c>
      <c r="B473" s="10">
        <v>815.2</v>
      </c>
      <c r="C473" s="10">
        <v>815.2</v>
      </c>
      <c r="D473" s="71">
        <v>625.1</v>
      </c>
      <c r="E473" s="10"/>
    </row>
    <row r="474" spans="1:5" x14ac:dyDescent="0.25">
      <c r="A474" s="6" t="s">
        <v>145</v>
      </c>
      <c r="B474" s="10">
        <v>6</v>
      </c>
      <c r="C474" s="10">
        <v>6</v>
      </c>
      <c r="D474" s="71">
        <v>5.9</v>
      </c>
      <c r="E474" s="10"/>
    </row>
    <row r="475" spans="1:5" x14ac:dyDescent="0.25">
      <c r="A475" s="5" t="s">
        <v>78</v>
      </c>
      <c r="B475" s="10">
        <v>41.1</v>
      </c>
      <c r="C475" s="10">
        <v>41.1</v>
      </c>
      <c r="D475" s="71">
        <v>2.1</v>
      </c>
      <c r="E475" s="10"/>
    </row>
    <row r="476" spans="1:5" ht="15.75" x14ac:dyDescent="0.25">
      <c r="A476" s="72" t="s">
        <v>32</v>
      </c>
      <c r="B476" s="68">
        <f>B466+B470</f>
        <v>1686.6</v>
      </c>
      <c r="C476" s="68">
        <f>C466+C470</f>
        <v>1678.3000000000002</v>
      </c>
      <c r="D476" s="68">
        <f>D466+D470</f>
        <v>679.40000000000009</v>
      </c>
      <c r="E476" s="68">
        <f>E466+E470</f>
        <v>8.3000000000000007</v>
      </c>
    </row>
    <row r="477" spans="1:5" x14ac:dyDescent="0.25">
      <c r="A477" s="78" t="s">
        <v>170</v>
      </c>
      <c r="B477" s="10">
        <f>B471+B467</f>
        <v>221</v>
      </c>
      <c r="C477" s="10">
        <f>C471+C467</f>
        <v>221</v>
      </c>
      <c r="D477" s="10">
        <f t="shared" ref="D477" si="96">D471+D467</f>
        <v>20.6</v>
      </c>
      <c r="E477" s="10"/>
    </row>
    <row r="478" spans="1:5" x14ac:dyDescent="0.25">
      <c r="A478" s="55" t="s">
        <v>22</v>
      </c>
      <c r="B478" s="10">
        <f>B472</f>
        <v>0.8</v>
      </c>
      <c r="C478" s="10">
        <f t="shared" ref="C478" si="97">C472</f>
        <v>0.8</v>
      </c>
      <c r="D478" s="10"/>
      <c r="E478" s="10"/>
    </row>
    <row r="479" spans="1:5" ht="38.25" x14ac:dyDescent="0.25">
      <c r="A479" s="6" t="s">
        <v>160</v>
      </c>
      <c r="B479" s="10">
        <f>B468+B473</f>
        <v>824.40000000000009</v>
      </c>
      <c r="C479" s="10">
        <f t="shared" ref="C479:D479" si="98">C473+C468</f>
        <v>824.40000000000009</v>
      </c>
      <c r="D479" s="10">
        <f t="shared" si="98"/>
        <v>633.5</v>
      </c>
      <c r="E479" s="10"/>
    </row>
    <row r="480" spans="1:5" x14ac:dyDescent="0.25">
      <c r="A480" s="6" t="s">
        <v>151</v>
      </c>
      <c r="B480" s="10">
        <f>B469+B474</f>
        <v>599.29999999999995</v>
      </c>
      <c r="C480" s="10">
        <f t="shared" ref="C480:E480" si="99">C469+C474</f>
        <v>591</v>
      </c>
      <c r="D480" s="10">
        <f t="shared" si="99"/>
        <v>23.200000000000003</v>
      </c>
      <c r="E480" s="10">
        <f t="shared" si="99"/>
        <v>8.3000000000000007</v>
      </c>
    </row>
    <row r="481" spans="1:5" x14ac:dyDescent="0.25">
      <c r="A481" s="5" t="s">
        <v>78</v>
      </c>
      <c r="B481" s="10">
        <f>B475</f>
        <v>41.1</v>
      </c>
      <c r="C481" s="10">
        <f t="shared" ref="C481" si="100">C475</f>
        <v>41.1</v>
      </c>
      <c r="D481" s="10">
        <f>D475</f>
        <v>2.1</v>
      </c>
      <c r="E481" s="10"/>
    </row>
    <row r="482" spans="1:5" ht="20.25" customHeight="1" x14ac:dyDescent="0.25">
      <c r="A482" s="67" t="s">
        <v>161</v>
      </c>
      <c r="B482" s="68">
        <f>B22+B36+B45+B50+B55+B61+B67+B72+B79+B121+B131+B414+B425+B457+B476</f>
        <v>131107.4</v>
      </c>
      <c r="C482" s="68">
        <f t="shared" ref="C482:E482" si="101">C22+C36+C45+C50+C55+C61+C67+C72+C79+C121+C131+C414+C425+C457+C476</f>
        <v>96837.900000000009</v>
      </c>
      <c r="D482" s="68">
        <f t="shared" si="101"/>
        <v>60299.6</v>
      </c>
      <c r="E482" s="68">
        <f t="shared" si="101"/>
        <v>34269.499999999993</v>
      </c>
    </row>
    <row r="483" spans="1:5" x14ac:dyDescent="0.25">
      <c r="A483" s="6" t="s">
        <v>170</v>
      </c>
      <c r="B483" s="10">
        <f>B23+B37+B46+B51+B56+B62+B68+B80+B122+B132+B415+B426+B458+B477+B73</f>
        <v>59097.7</v>
      </c>
      <c r="C483" s="10">
        <f>C23+C37+C46+C51+C56+C62+C68+C80+C122+C132+C415+C426+C458+C477+C73</f>
        <v>51396.200000000012</v>
      </c>
      <c r="D483" s="10">
        <f>D23+D37+D46+D51+D56+D62+D68+D80+D122+D132+D415+D426+D458+D477+D73</f>
        <v>29462.999999999996</v>
      </c>
      <c r="E483" s="10">
        <f>E23+E37+E46+E51+E56+E62+E68+E80+E122+E132+E415+E426+E458+E477+E73</f>
        <v>7701.5</v>
      </c>
    </row>
    <row r="484" spans="1:5" ht="38.25" x14ac:dyDescent="0.25">
      <c r="A484" s="6" t="s">
        <v>28</v>
      </c>
      <c r="B484" s="10">
        <f>B24+B459+B479</f>
        <v>5668.1</v>
      </c>
      <c r="C484" s="10">
        <f>C24+C459+C479</f>
        <v>5662.1</v>
      </c>
      <c r="D484" s="10">
        <f>D24+D459+D479</f>
        <v>2184.6999999999998</v>
      </c>
      <c r="E484" s="10">
        <f>E24+E459+E479</f>
        <v>6</v>
      </c>
    </row>
    <row r="485" spans="1:5" x14ac:dyDescent="0.25">
      <c r="A485" s="78" t="s">
        <v>97</v>
      </c>
      <c r="B485" s="10">
        <f>B63+B124+B133+B416+B462+B478</f>
        <v>3237.6000000000008</v>
      </c>
      <c r="C485" s="10">
        <f>C63+C124+C133+C416+C462+C478</f>
        <v>3094.1000000000004</v>
      </c>
      <c r="D485" s="10">
        <f>D63+D124+D133+D416+D462+D478</f>
        <v>255.89999999999998</v>
      </c>
      <c r="E485" s="10">
        <f>E63+E124+E133+E416+E462+E478</f>
        <v>143.5</v>
      </c>
    </row>
    <row r="486" spans="1:5" x14ac:dyDescent="0.25">
      <c r="A486" s="55" t="s">
        <v>162</v>
      </c>
      <c r="B486" s="10">
        <f>B417+B463</f>
        <v>29139</v>
      </c>
      <c r="C486" s="10">
        <f t="shared" ref="C486:E486" si="102">C417+C463</f>
        <v>29126.500000000004</v>
      </c>
      <c r="D486" s="10">
        <f t="shared" si="102"/>
        <v>26179.9</v>
      </c>
      <c r="E486" s="10">
        <f t="shared" si="102"/>
        <v>12.5</v>
      </c>
    </row>
    <row r="487" spans="1:5" ht="25.5" x14ac:dyDescent="0.25">
      <c r="A487" s="6" t="s">
        <v>136</v>
      </c>
      <c r="B487" s="10">
        <f>B419+B460</f>
        <v>2025</v>
      </c>
      <c r="C487" s="10">
        <f>C419+C460</f>
        <v>2025</v>
      </c>
      <c r="D487" s="10">
        <f>D419+D460</f>
        <v>1464.7000000000003</v>
      </c>
      <c r="E487" s="10"/>
    </row>
    <row r="488" spans="1:5" x14ac:dyDescent="0.25">
      <c r="A488" s="6" t="s">
        <v>166</v>
      </c>
      <c r="B488" s="10">
        <f>B38+B81</f>
        <v>2148.1999999999998</v>
      </c>
      <c r="C488" s="10"/>
      <c r="D488" s="10"/>
      <c r="E488" s="10">
        <f t="shared" ref="E488" si="103">E38+E81</f>
        <v>2148.1999999999998</v>
      </c>
    </row>
    <row r="489" spans="1:5" ht="38.25" x14ac:dyDescent="0.25">
      <c r="A489" s="6" t="s">
        <v>91</v>
      </c>
      <c r="B489" s="10">
        <f>B82+B39</f>
        <v>2886.2</v>
      </c>
      <c r="C489" s="10">
        <f t="shared" ref="C489:E489" si="104">C82+C39</f>
        <v>1190.3</v>
      </c>
      <c r="D489" s="10">
        <f t="shared" si="104"/>
        <v>0</v>
      </c>
      <c r="E489" s="10">
        <f t="shared" si="104"/>
        <v>1695.9</v>
      </c>
    </row>
    <row r="490" spans="1:5" ht="18" customHeight="1" x14ac:dyDescent="0.25">
      <c r="A490" s="6" t="s">
        <v>137</v>
      </c>
      <c r="B490" s="10">
        <f>B40</f>
        <v>4776.5</v>
      </c>
      <c r="C490" s="10"/>
      <c r="D490" s="10"/>
      <c r="E490" s="10">
        <f>E40</f>
        <v>4776.5</v>
      </c>
    </row>
    <row r="491" spans="1:5" ht="18" customHeight="1" x14ac:dyDescent="0.25">
      <c r="A491" s="6" t="s">
        <v>145</v>
      </c>
      <c r="B491" s="10">
        <f>B418+B25+B123+B461+B480+B427</f>
        <v>4690.5999999999995</v>
      </c>
      <c r="C491" s="10">
        <f t="shared" ref="C491:E491" si="105">C418+C25+C123+C461+C480+C427</f>
        <v>2205.1000000000008</v>
      </c>
      <c r="D491" s="10">
        <f t="shared" si="105"/>
        <v>511.70000000000005</v>
      </c>
      <c r="E491" s="10">
        <f t="shared" si="105"/>
        <v>2485.5</v>
      </c>
    </row>
    <row r="492" spans="1:5" ht="18" customHeight="1" x14ac:dyDescent="0.25">
      <c r="A492" s="6" t="s">
        <v>89</v>
      </c>
      <c r="B492" s="10">
        <f>SUM(B41+B464+B481+B420)</f>
        <v>17438.5</v>
      </c>
      <c r="C492" s="10">
        <f t="shared" ref="C492:E492" si="106">SUM(C41+C464+C481+C420)</f>
        <v>2138.6</v>
      </c>
      <c r="D492" s="10">
        <f>SUM(D41+D464+D481+D420)</f>
        <v>239.7</v>
      </c>
      <c r="E492" s="10">
        <f t="shared" si="106"/>
        <v>15299.899999999998</v>
      </c>
    </row>
    <row r="493" spans="1:5" ht="30.75" customHeight="1" x14ac:dyDescent="0.25">
      <c r="A493" s="14" t="s">
        <v>192</v>
      </c>
      <c r="B493" s="68">
        <f>B482-B19-B20</f>
        <v>125080.09999999999</v>
      </c>
      <c r="C493" s="68">
        <f t="shared" ref="C493:E493" si="107">C482-C19-C20</f>
        <v>96837.900000000009</v>
      </c>
      <c r="D493" s="68">
        <f t="shared" si="107"/>
        <v>60299.6</v>
      </c>
      <c r="E493" s="68">
        <f t="shared" si="107"/>
        <v>28242.199999999993</v>
      </c>
    </row>
    <row r="496" spans="1:5" x14ac:dyDescent="0.25">
      <c r="B496" s="50"/>
    </row>
    <row r="497" spans="2:2" x14ac:dyDescent="0.25">
      <c r="B497" s="50"/>
    </row>
    <row r="498" spans="2:2" x14ac:dyDescent="0.25">
      <c r="B498" s="50"/>
    </row>
    <row r="499" spans="2:2" x14ac:dyDescent="0.25">
      <c r="B499" s="50"/>
    </row>
    <row r="500" spans="2:2" x14ac:dyDescent="0.25">
      <c r="B500" s="50"/>
    </row>
    <row r="503" spans="2:2" x14ac:dyDescent="0.25">
      <c r="B503" s="50"/>
    </row>
    <row r="504" spans="2:2" x14ac:dyDescent="0.25">
      <c r="B504" s="50"/>
    </row>
  </sheetData>
  <mergeCells count="21">
    <mergeCell ref="A465:E465"/>
    <mergeCell ref="A428:E428"/>
    <mergeCell ref="A421:E421"/>
    <mergeCell ref="A134:E134"/>
    <mergeCell ref="A42:E42"/>
    <mergeCell ref="A47:E47"/>
    <mergeCell ref="A83:E83"/>
    <mergeCell ref="A57:E57"/>
    <mergeCell ref="A74:E74"/>
    <mergeCell ref="A125:E125"/>
    <mergeCell ref="A52:E52"/>
    <mergeCell ref="A64:E64"/>
    <mergeCell ref="A69:E69"/>
    <mergeCell ref="A3:E3"/>
    <mergeCell ref="A26:E26"/>
    <mergeCell ref="A5:A7"/>
    <mergeCell ref="B5:B7"/>
    <mergeCell ref="C5:E5"/>
    <mergeCell ref="C6:D6"/>
    <mergeCell ref="A8:E8"/>
    <mergeCell ref="E6:E7"/>
  </mergeCells>
  <phoneticPr fontId="3" type="noConversion"/>
  <pageMargins left="0.74803149606299213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  <ignoredErrors>
    <ignoredError sqref="B33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topLeftCell="A67" zoomScale="140" zoomScaleNormal="140" workbookViewId="0">
      <selection activeCell="A16" sqref="A16"/>
    </sheetView>
  </sheetViews>
  <sheetFormatPr defaultColWidth="8.85546875" defaultRowHeight="12.75" x14ac:dyDescent="0.2"/>
  <cols>
    <col min="1" max="1" width="43.85546875" style="90" customWidth="1"/>
    <col min="2" max="2" width="11.42578125" style="90" customWidth="1"/>
    <col min="3" max="3" width="11.140625" style="90" customWidth="1"/>
    <col min="4" max="4" width="10.140625" style="90" customWidth="1"/>
    <col min="5" max="5" width="11.140625" style="90" customWidth="1"/>
    <col min="6" max="16384" width="8.85546875" style="90"/>
  </cols>
  <sheetData>
    <row r="1" spans="1:5" ht="99.6" customHeight="1" x14ac:dyDescent="0.2">
      <c r="A1" s="91"/>
      <c r="B1" s="91"/>
      <c r="C1" s="91"/>
      <c r="D1" s="91"/>
      <c r="E1" s="91"/>
    </row>
    <row r="2" spans="1:5" ht="45.75" customHeight="1" x14ac:dyDescent="0.2">
      <c r="A2" s="160" t="s">
        <v>197</v>
      </c>
      <c r="B2" s="160"/>
      <c r="C2" s="160"/>
      <c r="D2" s="160"/>
      <c r="E2" s="160"/>
    </row>
    <row r="3" spans="1:5" hidden="1" x14ac:dyDescent="0.2">
      <c r="A3" s="91"/>
      <c r="B3" s="91"/>
      <c r="C3" s="91"/>
      <c r="D3" s="91"/>
      <c r="E3" s="91"/>
    </row>
    <row r="4" spans="1:5" x14ac:dyDescent="0.2">
      <c r="A4" s="91"/>
      <c r="B4" s="91"/>
      <c r="C4" s="91"/>
      <c r="D4" s="91"/>
      <c r="E4" s="91"/>
    </row>
    <row r="5" spans="1:5" ht="15.75" x14ac:dyDescent="0.25">
      <c r="A5" s="191" t="s">
        <v>198</v>
      </c>
      <c r="B5" s="191" t="s">
        <v>199</v>
      </c>
      <c r="C5" s="92" t="s">
        <v>200</v>
      </c>
      <c r="D5" s="92"/>
      <c r="E5" s="93"/>
    </row>
    <row r="6" spans="1:5" ht="45.75" customHeight="1" x14ac:dyDescent="0.2">
      <c r="A6" s="192"/>
      <c r="B6" s="192"/>
      <c r="C6" s="194" t="s">
        <v>201</v>
      </c>
      <c r="D6" s="196" t="s">
        <v>202</v>
      </c>
      <c r="E6" s="191" t="s">
        <v>203</v>
      </c>
    </row>
    <row r="7" spans="1:5" ht="69" customHeight="1" x14ac:dyDescent="0.2">
      <c r="A7" s="193"/>
      <c r="B7" s="193"/>
      <c r="C7" s="195"/>
      <c r="D7" s="197"/>
      <c r="E7" s="193"/>
    </row>
    <row r="8" spans="1:5" ht="18.75" customHeight="1" x14ac:dyDescent="0.2">
      <c r="A8" s="94" t="s">
        <v>4</v>
      </c>
      <c r="B8" s="95">
        <f>C8+D8+E8</f>
        <v>270</v>
      </c>
      <c r="C8" s="89"/>
      <c r="D8" s="96"/>
      <c r="E8" s="97">
        <v>270</v>
      </c>
    </row>
    <row r="9" spans="1:5" ht="15.75" x14ac:dyDescent="0.25">
      <c r="A9" s="37" t="s">
        <v>163</v>
      </c>
      <c r="B9" s="95">
        <f t="shared" ref="B9:B73" si="0">C9+D9+E9</f>
        <v>140</v>
      </c>
      <c r="C9" s="98">
        <v>50</v>
      </c>
      <c r="D9" s="98"/>
      <c r="E9" s="99">
        <v>90</v>
      </c>
    </row>
    <row r="10" spans="1:5" ht="15.75" x14ac:dyDescent="0.25">
      <c r="A10" s="37" t="s">
        <v>174</v>
      </c>
      <c r="B10" s="95">
        <f t="shared" si="0"/>
        <v>3</v>
      </c>
      <c r="C10" s="98"/>
      <c r="D10" s="98">
        <v>3</v>
      </c>
      <c r="E10" s="100"/>
    </row>
    <row r="11" spans="1:5" ht="15.75" x14ac:dyDescent="0.25">
      <c r="A11" s="37" t="s">
        <v>2</v>
      </c>
      <c r="B11" s="95">
        <f t="shared" si="0"/>
        <v>3.5</v>
      </c>
      <c r="C11" s="98"/>
      <c r="D11" s="98">
        <v>3.5</v>
      </c>
      <c r="E11" s="100"/>
    </row>
    <row r="12" spans="1:5" ht="15.75" x14ac:dyDescent="0.25">
      <c r="A12" s="37" t="s">
        <v>7</v>
      </c>
      <c r="B12" s="95">
        <f t="shared" si="0"/>
        <v>7.1</v>
      </c>
      <c r="C12" s="98"/>
      <c r="D12" s="98">
        <v>5.3</v>
      </c>
      <c r="E12" s="100">
        <v>1.8</v>
      </c>
    </row>
    <row r="13" spans="1:5" ht="15.75" x14ac:dyDescent="0.25">
      <c r="A13" s="37" t="s">
        <v>204</v>
      </c>
      <c r="B13" s="95">
        <f t="shared" si="0"/>
        <v>40</v>
      </c>
      <c r="C13" s="98"/>
      <c r="D13" s="98">
        <v>35</v>
      </c>
      <c r="E13" s="100">
        <v>5</v>
      </c>
    </row>
    <row r="14" spans="1:5" ht="15.75" x14ac:dyDescent="0.25">
      <c r="A14" s="37" t="s">
        <v>11</v>
      </c>
      <c r="B14" s="95">
        <f t="shared" si="0"/>
        <v>72.7</v>
      </c>
      <c r="C14" s="98"/>
      <c r="D14" s="98">
        <v>60.7</v>
      </c>
      <c r="E14" s="100">
        <v>12</v>
      </c>
    </row>
    <row r="15" spans="1:5" ht="15.75" x14ac:dyDescent="0.25">
      <c r="A15" s="37" t="s">
        <v>3</v>
      </c>
      <c r="B15" s="95">
        <f t="shared" si="0"/>
        <v>23.5</v>
      </c>
      <c r="C15" s="98"/>
      <c r="D15" s="98">
        <v>22.9</v>
      </c>
      <c r="E15" s="100">
        <v>0.6</v>
      </c>
    </row>
    <row r="16" spans="1:5" ht="30.75" customHeight="1" x14ac:dyDescent="0.25">
      <c r="A16" s="101" t="s">
        <v>14</v>
      </c>
      <c r="B16" s="95">
        <f t="shared" si="0"/>
        <v>130</v>
      </c>
      <c r="C16" s="102"/>
      <c r="D16" s="102">
        <v>85.3</v>
      </c>
      <c r="E16" s="100">
        <v>44.7</v>
      </c>
    </row>
    <row r="17" spans="1:5" ht="15.75" x14ac:dyDescent="0.25">
      <c r="A17" s="101" t="s">
        <v>205</v>
      </c>
      <c r="B17" s="95">
        <f t="shared" si="0"/>
        <v>35</v>
      </c>
      <c r="C17" s="102"/>
      <c r="D17" s="98">
        <v>35</v>
      </c>
      <c r="E17" s="100"/>
    </row>
    <row r="18" spans="1:5" ht="15.75" x14ac:dyDescent="0.25">
      <c r="A18" s="25" t="s">
        <v>206</v>
      </c>
      <c r="B18" s="95">
        <f t="shared" si="0"/>
        <v>102.1</v>
      </c>
      <c r="C18" s="98">
        <v>94.5</v>
      </c>
      <c r="D18" s="98">
        <v>7.3</v>
      </c>
      <c r="E18" s="100">
        <v>0.3</v>
      </c>
    </row>
    <row r="19" spans="1:5" ht="15.75" x14ac:dyDescent="0.25">
      <c r="A19" s="25" t="s">
        <v>207</v>
      </c>
      <c r="B19" s="95">
        <f t="shared" si="0"/>
        <v>39.700000000000003</v>
      </c>
      <c r="C19" s="98">
        <v>37.6</v>
      </c>
      <c r="D19" s="98">
        <v>1.6</v>
      </c>
      <c r="E19" s="100">
        <v>0.5</v>
      </c>
    </row>
    <row r="20" spans="1:5" ht="15.75" x14ac:dyDescent="0.25">
      <c r="A20" s="25" t="s">
        <v>208</v>
      </c>
      <c r="B20" s="95">
        <f t="shared" si="0"/>
        <v>67.2</v>
      </c>
      <c r="C20" s="98">
        <v>61.6</v>
      </c>
      <c r="D20" s="98">
        <v>5.0999999999999996</v>
      </c>
      <c r="E20" s="100">
        <v>0.5</v>
      </c>
    </row>
    <row r="21" spans="1:5" ht="15.75" x14ac:dyDescent="0.25">
      <c r="A21" s="25" t="s">
        <v>209</v>
      </c>
      <c r="B21" s="95">
        <f t="shared" si="0"/>
        <v>79.400000000000006</v>
      </c>
      <c r="C21" s="98">
        <v>77.8</v>
      </c>
      <c r="D21" s="98">
        <v>1.4</v>
      </c>
      <c r="E21" s="100">
        <v>0.2</v>
      </c>
    </row>
    <row r="22" spans="1:5" ht="15.75" x14ac:dyDescent="0.25">
      <c r="A22" s="25" t="s">
        <v>210</v>
      </c>
      <c r="B22" s="95">
        <f t="shared" si="0"/>
        <v>84.5</v>
      </c>
      <c r="C22" s="98">
        <v>79.8</v>
      </c>
      <c r="D22" s="98">
        <v>4.2</v>
      </c>
      <c r="E22" s="100">
        <v>0.5</v>
      </c>
    </row>
    <row r="23" spans="1:5" ht="15.75" x14ac:dyDescent="0.25">
      <c r="A23" s="25" t="s">
        <v>211</v>
      </c>
      <c r="B23" s="95">
        <f t="shared" si="0"/>
        <v>40</v>
      </c>
      <c r="C23" s="98">
        <v>37.4</v>
      </c>
      <c r="D23" s="98">
        <v>1.9</v>
      </c>
      <c r="E23" s="100">
        <v>0.7</v>
      </c>
    </row>
    <row r="24" spans="1:5" ht="15.75" x14ac:dyDescent="0.25">
      <c r="A24" s="25" t="s">
        <v>212</v>
      </c>
      <c r="B24" s="95">
        <f t="shared" si="0"/>
        <v>42.300000000000004</v>
      </c>
      <c r="C24" s="98">
        <v>40</v>
      </c>
      <c r="D24" s="98">
        <v>1.7</v>
      </c>
      <c r="E24" s="100">
        <v>0.6</v>
      </c>
    </row>
    <row r="25" spans="1:5" ht="15.75" x14ac:dyDescent="0.25">
      <c r="A25" s="25" t="s">
        <v>213</v>
      </c>
      <c r="B25" s="95">
        <f t="shared" si="0"/>
        <v>70.2</v>
      </c>
      <c r="C25" s="98">
        <v>66.2</v>
      </c>
      <c r="D25" s="98">
        <v>3.5</v>
      </c>
      <c r="E25" s="100">
        <v>0.5</v>
      </c>
    </row>
    <row r="26" spans="1:5" ht="15.75" x14ac:dyDescent="0.25">
      <c r="A26" s="25" t="s">
        <v>214</v>
      </c>
      <c r="B26" s="95">
        <f t="shared" si="0"/>
        <v>65.2</v>
      </c>
      <c r="C26" s="98">
        <v>62.9</v>
      </c>
      <c r="D26" s="98">
        <v>2.1</v>
      </c>
      <c r="E26" s="100">
        <v>0.2</v>
      </c>
    </row>
    <row r="27" spans="1:5" ht="15.75" x14ac:dyDescent="0.25">
      <c r="A27" s="25" t="s">
        <v>215</v>
      </c>
      <c r="B27" s="95">
        <f t="shared" si="0"/>
        <v>46.5</v>
      </c>
      <c r="C27" s="98">
        <v>43.5</v>
      </c>
      <c r="D27" s="98">
        <v>2.7</v>
      </c>
      <c r="E27" s="100">
        <v>0.3</v>
      </c>
    </row>
    <row r="28" spans="1:5" ht="15.75" x14ac:dyDescent="0.25">
      <c r="A28" s="25" t="s">
        <v>216</v>
      </c>
      <c r="B28" s="95">
        <f t="shared" si="0"/>
        <v>40.4</v>
      </c>
      <c r="C28" s="98">
        <v>38.9</v>
      </c>
      <c r="D28" s="98">
        <v>1.3</v>
      </c>
      <c r="E28" s="100">
        <v>0.2</v>
      </c>
    </row>
    <row r="29" spans="1:5" ht="15.75" x14ac:dyDescent="0.25">
      <c r="A29" s="25" t="s">
        <v>217</v>
      </c>
      <c r="B29" s="95">
        <f t="shared" si="0"/>
        <v>84.600000000000009</v>
      </c>
      <c r="C29" s="98">
        <v>81</v>
      </c>
      <c r="D29" s="98">
        <v>3.2</v>
      </c>
      <c r="E29" s="100">
        <v>0.4</v>
      </c>
    </row>
    <row r="30" spans="1:5" ht="15.75" x14ac:dyDescent="0.25">
      <c r="A30" s="25" t="s">
        <v>218</v>
      </c>
      <c r="B30" s="95">
        <f t="shared" si="0"/>
        <v>38.999999999999993</v>
      </c>
      <c r="C30" s="98">
        <v>34.799999999999997</v>
      </c>
      <c r="D30" s="98">
        <v>3.9</v>
      </c>
      <c r="E30" s="100">
        <v>0.3</v>
      </c>
    </row>
    <row r="31" spans="1:5" ht="15.75" x14ac:dyDescent="0.25">
      <c r="A31" s="25" t="s">
        <v>219</v>
      </c>
      <c r="B31" s="95">
        <f t="shared" si="0"/>
        <v>54.900000000000006</v>
      </c>
      <c r="C31" s="98">
        <v>53.2</v>
      </c>
      <c r="D31" s="98">
        <v>1.7</v>
      </c>
      <c r="E31" s="100"/>
    </row>
    <row r="32" spans="1:5" ht="15.75" x14ac:dyDescent="0.25">
      <c r="A32" s="25" t="s">
        <v>220</v>
      </c>
      <c r="B32" s="95">
        <f t="shared" si="0"/>
        <v>38.1</v>
      </c>
      <c r="C32" s="98">
        <v>34.299999999999997</v>
      </c>
      <c r="D32" s="98">
        <v>3.2</v>
      </c>
      <c r="E32" s="100">
        <v>0.6</v>
      </c>
    </row>
    <row r="33" spans="1:5" ht="15.75" x14ac:dyDescent="0.25">
      <c r="A33" s="25" t="s">
        <v>221</v>
      </c>
      <c r="B33" s="95">
        <f t="shared" si="0"/>
        <v>72.400000000000006</v>
      </c>
      <c r="C33" s="98">
        <v>69.7</v>
      </c>
      <c r="D33" s="98">
        <v>2.2000000000000002</v>
      </c>
      <c r="E33" s="100">
        <v>0.5</v>
      </c>
    </row>
    <row r="34" spans="1:5" ht="15.75" x14ac:dyDescent="0.25">
      <c r="A34" s="25" t="s">
        <v>222</v>
      </c>
      <c r="B34" s="95">
        <f t="shared" si="0"/>
        <v>62.999999999999993</v>
      </c>
      <c r="C34" s="103">
        <v>59.8</v>
      </c>
      <c r="D34" s="98">
        <v>2.9</v>
      </c>
      <c r="E34" s="100">
        <v>0.3</v>
      </c>
    </row>
    <row r="35" spans="1:5" ht="15.75" x14ac:dyDescent="0.25">
      <c r="A35" s="25" t="s">
        <v>223</v>
      </c>
      <c r="B35" s="95">
        <f t="shared" si="0"/>
        <v>53</v>
      </c>
      <c r="C35" s="103">
        <v>50.4</v>
      </c>
      <c r="D35" s="98">
        <v>2.5</v>
      </c>
      <c r="E35" s="100">
        <v>0.1</v>
      </c>
    </row>
    <row r="36" spans="1:5" ht="15.75" x14ac:dyDescent="0.25">
      <c r="A36" s="25" t="s">
        <v>224</v>
      </c>
      <c r="B36" s="95">
        <f t="shared" si="0"/>
        <v>60.900000000000006</v>
      </c>
      <c r="C36" s="103">
        <v>55.1</v>
      </c>
      <c r="D36" s="98">
        <v>5.2</v>
      </c>
      <c r="E36" s="100">
        <v>0.6</v>
      </c>
    </row>
    <row r="37" spans="1:5" ht="15.75" x14ac:dyDescent="0.25">
      <c r="A37" s="25" t="s">
        <v>225</v>
      </c>
      <c r="B37" s="95">
        <f t="shared" si="0"/>
        <v>58.000000000000007</v>
      </c>
      <c r="C37" s="103">
        <v>55.7</v>
      </c>
      <c r="D37" s="98">
        <v>2.1</v>
      </c>
      <c r="E37" s="100">
        <v>0.2</v>
      </c>
    </row>
    <row r="38" spans="1:5" ht="15.75" x14ac:dyDescent="0.25">
      <c r="A38" s="25" t="s">
        <v>226</v>
      </c>
      <c r="B38" s="95">
        <f t="shared" si="0"/>
        <v>65</v>
      </c>
      <c r="C38" s="103">
        <v>63.1</v>
      </c>
      <c r="D38" s="98">
        <v>1.8</v>
      </c>
      <c r="E38" s="100">
        <v>0.1</v>
      </c>
    </row>
    <row r="39" spans="1:5" ht="15.75" x14ac:dyDescent="0.25">
      <c r="A39" s="25" t="s">
        <v>227</v>
      </c>
      <c r="B39" s="95">
        <f t="shared" si="0"/>
        <v>73.800000000000011</v>
      </c>
      <c r="C39" s="103">
        <v>72.400000000000006</v>
      </c>
      <c r="D39" s="98">
        <v>0.9</v>
      </c>
      <c r="E39" s="100">
        <v>0.5</v>
      </c>
    </row>
    <row r="40" spans="1:5" ht="15.75" x14ac:dyDescent="0.25">
      <c r="A40" s="25" t="s">
        <v>228</v>
      </c>
      <c r="B40" s="95">
        <f t="shared" si="0"/>
        <v>75.2</v>
      </c>
      <c r="C40" s="103">
        <v>72</v>
      </c>
      <c r="D40" s="98">
        <v>3</v>
      </c>
      <c r="E40" s="100">
        <v>0.2</v>
      </c>
    </row>
    <row r="41" spans="1:5" ht="15.75" x14ac:dyDescent="0.25">
      <c r="A41" s="25" t="s">
        <v>229</v>
      </c>
      <c r="B41" s="95">
        <f t="shared" si="0"/>
        <v>90</v>
      </c>
      <c r="C41" s="103">
        <v>88.5</v>
      </c>
      <c r="D41" s="98">
        <v>1.4</v>
      </c>
      <c r="E41" s="100">
        <v>0.1</v>
      </c>
    </row>
    <row r="42" spans="1:5" ht="15.75" x14ac:dyDescent="0.25">
      <c r="A42" s="25" t="s">
        <v>230</v>
      </c>
      <c r="B42" s="95">
        <f t="shared" si="0"/>
        <v>67.3</v>
      </c>
      <c r="C42" s="103">
        <v>65.8</v>
      </c>
      <c r="D42" s="98">
        <v>1.2</v>
      </c>
      <c r="E42" s="100">
        <v>0.3</v>
      </c>
    </row>
    <row r="43" spans="1:5" ht="15.75" x14ac:dyDescent="0.25">
      <c r="A43" s="25" t="s">
        <v>231</v>
      </c>
      <c r="B43" s="95">
        <f t="shared" si="0"/>
        <v>55.2</v>
      </c>
      <c r="C43" s="103">
        <v>50.2</v>
      </c>
      <c r="D43" s="98">
        <v>4.5999999999999996</v>
      </c>
      <c r="E43" s="100">
        <v>0.4</v>
      </c>
    </row>
    <row r="44" spans="1:5" ht="15.75" x14ac:dyDescent="0.25">
      <c r="A44" s="25" t="s">
        <v>232</v>
      </c>
      <c r="B44" s="95">
        <f t="shared" si="0"/>
        <v>59.5</v>
      </c>
      <c r="C44" s="103">
        <v>57.1</v>
      </c>
      <c r="D44" s="98">
        <v>1.8</v>
      </c>
      <c r="E44" s="100">
        <v>0.6</v>
      </c>
    </row>
    <row r="45" spans="1:5" ht="15.75" x14ac:dyDescent="0.25">
      <c r="A45" s="25" t="s">
        <v>233</v>
      </c>
      <c r="B45" s="95">
        <f t="shared" si="0"/>
        <v>74</v>
      </c>
      <c r="C45" s="103">
        <v>71.599999999999994</v>
      </c>
      <c r="D45" s="98">
        <v>2.2000000000000002</v>
      </c>
      <c r="E45" s="100">
        <v>0.2</v>
      </c>
    </row>
    <row r="46" spans="1:5" ht="15.75" x14ac:dyDescent="0.25">
      <c r="A46" s="25" t="s">
        <v>234</v>
      </c>
      <c r="B46" s="95">
        <f t="shared" si="0"/>
        <v>31.5</v>
      </c>
      <c r="C46" s="103">
        <v>28.1</v>
      </c>
      <c r="D46" s="98">
        <v>2.9</v>
      </c>
      <c r="E46" s="100">
        <v>0.5</v>
      </c>
    </row>
    <row r="47" spans="1:5" ht="15.75" x14ac:dyDescent="0.25">
      <c r="A47" s="25" t="s">
        <v>39</v>
      </c>
      <c r="B47" s="95">
        <f t="shared" si="0"/>
        <v>7.7</v>
      </c>
      <c r="C47" s="103"/>
      <c r="D47" s="98">
        <v>3</v>
      </c>
      <c r="E47" s="100">
        <v>4.7</v>
      </c>
    </row>
    <row r="48" spans="1:5" ht="15.75" x14ac:dyDescent="0.25">
      <c r="A48" s="25" t="s">
        <v>40</v>
      </c>
      <c r="B48" s="95">
        <f t="shared" si="0"/>
        <v>10.1</v>
      </c>
      <c r="C48" s="103">
        <v>3.4</v>
      </c>
      <c r="D48" s="98">
        <v>3.6</v>
      </c>
      <c r="E48" s="100">
        <v>3.1</v>
      </c>
    </row>
    <row r="49" spans="1:5" ht="15.75" x14ac:dyDescent="0.25">
      <c r="A49" s="25" t="s">
        <v>23</v>
      </c>
      <c r="B49" s="95">
        <f t="shared" si="0"/>
        <v>6</v>
      </c>
      <c r="C49" s="103"/>
      <c r="D49" s="98">
        <v>3</v>
      </c>
      <c r="E49" s="100">
        <v>3</v>
      </c>
    </row>
    <row r="50" spans="1:5" ht="15.75" x14ac:dyDescent="0.25">
      <c r="A50" s="25" t="s">
        <v>41</v>
      </c>
      <c r="B50" s="95">
        <f t="shared" si="0"/>
        <v>3.9</v>
      </c>
      <c r="C50" s="103"/>
      <c r="D50" s="98">
        <v>1.1000000000000001</v>
      </c>
      <c r="E50" s="100">
        <v>2.8</v>
      </c>
    </row>
    <row r="51" spans="1:5" ht="15.75" x14ac:dyDescent="0.25">
      <c r="A51" s="25" t="s">
        <v>235</v>
      </c>
      <c r="B51" s="95">
        <f t="shared" si="0"/>
        <v>5</v>
      </c>
      <c r="C51" s="103"/>
      <c r="D51" s="98"/>
      <c r="E51" s="100">
        <v>5</v>
      </c>
    </row>
    <row r="52" spans="1:5" ht="15.75" x14ac:dyDescent="0.25">
      <c r="A52" s="25" t="s">
        <v>71</v>
      </c>
      <c r="B52" s="95">
        <f t="shared" si="0"/>
        <v>8.5</v>
      </c>
      <c r="C52" s="103"/>
      <c r="D52" s="98">
        <v>7.5</v>
      </c>
      <c r="E52" s="100">
        <v>1</v>
      </c>
    </row>
    <row r="53" spans="1:5" ht="15.75" x14ac:dyDescent="0.25">
      <c r="A53" s="104" t="s">
        <v>77</v>
      </c>
      <c r="B53" s="95">
        <f t="shared" si="0"/>
        <v>1</v>
      </c>
      <c r="C53" s="103"/>
      <c r="D53" s="98">
        <v>0.2</v>
      </c>
      <c r="E53" s="100">
        <v>0.8</v>
      </c>
    </row>
    <row r="54" spans="1:5" ht="15.75" x14ac:dyDescent="0.25">
      <c r="A54" s="25" t="s">
        <v>236</v>
      </c>
      <c r="B54" s="95">
        <f t="shared" si="0"/>
        <v>16.3</v>
      </c>
      <c r="C54" s="103">
        <v>9</v>
      </c>
      <c r="D54" s="98">
        <v>1.5</v>
      </c>
      <c r="E54" s="100">
        <v>5.8</v>
      </c>
    </row>
    <row r="55" spans="1:5" ht="15.75" x14ac:dyDescent="0.25">
      <c r="A55" s="25" t="s">
        <v>237</v>
      </c>
      <c r="B55" s="95">
        <f t="shared" si="0"/>
        <v>5.5</v>
      </c>
      <c r="C55" s="103">
        <v>2.2999999999999998</v>
      </c>
      <c r="D55" s="98">
        <v>0.2</v>
      </c>
      <c r="E55" s="100">
        <v>3</v>
      </c>
    </row>
    <row r="56" spans="1:5" ht="15.75" x14ac:dyDescent="0.25">
      <c r="A56" s="25" t="s">
        <v>33</v>
      </c>
      <c r="B56" s="95">
        <f t="shared" si="0"/>
        <v>40</v>
      </c>
      <c r="C56" s="103">
        <v>3</v>
      </c>
      <c r="D56" s="98">
        <v>35</v>
      </c>
      <c r="E56" s="100">
        <v>2</v>
      </c>
    </row>
    <row r="57" spans="1:5" ht="15.75" x14ac:dyDescent="0.25">
      <c r="A57" s="25" t="s">
        <v>85</v>
      </c>
      <c r="B57" s="95">
        <f t="shared" si="0"/>
        <v>8.9</v>
      </c>
      <c r="C57" s="103">
        <v>2.7</v>
      </c>
      <c r="D57" s="98"/>
      <c r="E57" s="100">
        <v>6.2</v>
      </c>
    </row>
    <row r="58" spans="1:5" ht="15.75" x14ac:dyDescent="0.25">
      <c r="A58" s="25" t="s">
        <v>238</v>
      </c>
      <c r="B58" s="95">
        <f t="shared" si="0"/>
        <v>11</v>
      </c>
      <c r="C58" s="103">
        <v>6.4</v>
      </c>
      <c r="D58" s="98">
        <v>0.6</v>
      </c>
      <c r="E58" s="100">
        <v>4</v>
      </c>
    </row>
    <row r="59" spans="1:5" ht="15.75" x14ac:dyDescent="0.25">
      <c r="A59" s="25" t="s">
        <v>42</v>
      </c>
      <c r="B59" s="95">
        <f t="shared" si="0"/>
        <v>27.400000000000002</v>
      </c>
      <c r="C59" s="103">
        <v>3.8</v>
      </c>
      <c r="D59" s="98">
        <v>21.6</v>
      </c>
      <c r="E59" s="100">
        <v>2</v>
      </c>
    </row>
    <row r="60" spans="1:5" ht="15.75" x14ac:dyDescent="0.25">
      <c r="A60" s="25" t="s">
        <v>239</v>
      </c>
      <c r="B60" s="95">
        <f t="shared" si="0"/>
        <v>71.900000000000006</v>
      </c>
      <c r="C60" s="103">
        <v>5.3</v>
      </c>
      <c r="D60" s="98">
        <v>50.1</v>
      </c>
      <c r="E60" s="100">
        <v>16.5</v>
      </c>
    </row>
    <row r="61" spans="1:5" ht="15.75" x14ac:dyDescent="0.25">
      <c r="A61" s="25" t="s">
        <v>240</v>
      </c>
      <c r="B61" s="95">
        <f t="shared" si="0"/>
        <v>10.4</v>
      </c>
      <c r="C61" s="103">
        <v>3.4</v>
      </c>
      <c r="D61" s="98">
        <v>0.8</v>
      </c>
      <c r="E61" s="100">
        <v>6.2</v>
      </c>
    </row>
    <row r="62" spans="1:5" ht="15.75" x14ac:dyDescent="0.25">
      <c r="A62" s="25" t="s">
        <v>43</v>
      </c>
      <c r="B62" s="95">
        <f t="shared" si="0"/>
        <v>6.8</v>
      </c>
      <c r="C62" s="103">
        <v>3</v>
      </c>
      <c r="D62" s="98"/>
      <c r="E62" s="100">
        <v>3.8</v>
      </c>
    </row>
    <row r="63" spans="1:5" ht="15.75" x14ac:dyDescent="0.25">
      <c r="A63" s="25" t="s">
        <v>241</v>
      </c>
      <c r="B63" s="95">
        <f t="shared" si="0"/>
        <v>11.600000000000001</v>
      </c>
      <c r="C63" s="103">
        <v>2.7</v>
      </c>
      <c r="D63" s="98"/>
      <c r="E63" s="100">
        <v>8.9</v>
      </c>
    </row>
    <row r="64" spans="1:5" ht="15.75" x14ac:dyDescent="0.25">
      <c r="A64" s="25" t="s">
        <v>242</v>
      </c>
      <c r="B64" s="95">
        <f t="shared" si="0"/>
        <v>9.1999999999999993</v>
      </c>
      <c r="C64" s="103">
        <v>3</v>
      </c>
      <c r="D64" s="98">
        <v>0.2</v>
      </c>
      <c r="E64" s="100">
        <v>6</v>
      </c>
    </row>
    <row r="65" spans="1:5" ht="17.45" customHeight="1" x14ac:dyDescent="0.25">
      <c r="A65" s="105" t="s">
        <v>16</v>
      </c>
      <c r="B65" s="95">
        <f t="shared" si="0"/>
        <v>4.3</v>
      </c>
      <c r="C65" s="103"/>
      <c r="D65" s="98">
        <v>4.3</v>
      </c>
      <c r="E65" s="100"/>
    </row>
    <row r="66" spans="1:5" ht="15.75" x14ac:dyDescent="0.25">
      <c r="A66" s="105" t="s">
        <v>243</v>
      </c>
      <c r="B66" s="95">
        <f t="shared" si="0"/>
        <v>17</v>
      </c>
      <c r="C66" s="103">
        <v>0.5</v>
      </c>
      <c r="D66" s="98">
        <v>16</v>
      </c>
      <c r="E66" s="100">
        <v>0.5</v>
      </c>
    </row>
    <row r="67" spans="1:5" ht="15.75" x14ac:dyDescent="0.25">
      <c r="A67" s="25" t="s">
        <v>5</v>
      </c>
      <c r="B67" s="95">
        <f t="shared" si="0"/>
        <v>7</v>
      </c>
      <c r="C67" s="103">
        <v>5.2</v>
      </c>
      <c r="D67" s="98"/>
      <c r="E67" s="100">
        <v>1.8</v>
      </c>
    </row>
    <row r="68" spans="1:5" ht="15.75" x14ac:dyDescent="0.25">
      <c r="A68" s="25" t="s">
        <v>8</v>
      </c>
      <c r="B68" s="95">
        <f t="shared" si="0"/>
        <v>100.6</v>
      </c>
      <c r="C68" s="103">
        <v>96.6</v>
      </c>
      <c r="D68" s="98">
        <v>2.2000000000000002</v>
      </c>
      <c r="E68" s="100">
        <v>1.8</v>
      </c>
    </row>
    <row r="69" spans="1:5" ht="15.75" x14ac:dyDescent="0.25">
      <c r="A69" s="37" t="s">
        <v>9</v>
      </c>
      <c r="B69" s="95">
        <f t="shared" si="0"/>
        <v>60</v>
      </c>
      <c r="C69" s="98">
        <v>60</v>
      </c>
      <c r="D69" s="98"/>
      <c r="E69" s="100"/>
    </row>
    <row r="70" spans="1:5" ht="15.75" x14ac:dyDescent="0.25">
      <c r="A70" s="37" t="s">
        <v>1</v>
      </c>
      <c r="B70" s="95">
        <f t="shared" si="0"/>
        <v>2.5</v>
      </c>
      <c r="C70" s="98"/>
      <c r="D70" s="98">
        <v>2.5</v>
      </c>
      <c r="E70" s="100"/>
    </row>
    <row r="71" spans="1:5" ht="15.75" x14ac:dyDescent="0.25">
      <c r="A71" s="25" t="s">
        <v>6</v>
      </c>
      <c r="B71" s="95">
        <f t="shared" si="0"/>
        <v>15</v>
      </c>
      <c r="C71" s="103">
        <v>15</v>
      </c>
      <c r="D71" s="98"/>
      <c r="E71" s="100"/>
    </row>
    <row r="72" spans="1:5" ht="15.75" x14ac:dyDescent="0.25">
      <c r="A72" s="37" t="s">
        <v>142</v>
      </c>
      <c r="B72" s="95">
        <f t="shared" si="0"/>
        <v>20</v>
      </c>
      <c r="C72" s="98">
        <v>6</v>
      </c>
      <c r="D72" s="98">
        <v>14</v>
      </c>
      <c r="E72" s="100"/>
    </row>
    <row r="73" spans="1:5" ht="15.75" x14ac:dyDescent="0.25">
      <c r="A73" s="37" t="s">
        <v>12</v>
      </c>
      <c r="B73" s="95">
        <f t="shared" si="0"/>
        <v>0.9</v>
      </c>
      <c r="C73" s="98"/>
      <c r="D73" s="98">
        <v>0.9</v>
      </c>
      <c r="E73" s="100"/>
    </row>
    <row r="74" spans="1:5" ht="15.75" x14ac:dyDescent="0.25">
      <c r="A74" s="37" t="s">
        <v>13</v>
      </c>
      <c r="B74" s="95">
        <f t="shared" ref="B74:B77" si="1">C74+D74+E74</f>
        <v>120</v>
      </c>
      <c r="C74" s="98">
        <v>45</v>
      </c>
      <c r="D74" s="98">
        <v>75</v>
      </c>
      <c r="E74" s="100"/>
    </row>
    <row r="75" spans="1:5" ht="15.75" x14ac:dyDescent="0.25">
      <c r="A75" s="37" t="s">
        <v>10</v>
      </c>
      <c r="B75" s="95">
        <f t="shared" si="1"/>
        <v>50.5</v>
      </c>
      <c r="C75" s="98">
        <v>50.5</v>
      </c>
      <c r="D75" s="98"/>
      <c r="E75" s="100"/>
    </row>
    <row r="76" spans="1:5" ht="15.75" x14ac:dyDescent="0.25">
      <c r="A76" s="37" t="s">
        <v>35</v>
      </c>
      <c r="B76" s="95">
        <f t="shared" si="1"/>
        <v>60.100000000000009</v>
      </c>
      <c r="C76" s="98">
        <v>55.7</v>
      </c>
      <c r="D76" s="98">
        <v>4.2</v>
      </c>
      <c r="E76" s="100">
        <v>0.2</v>
      </c>
    </row>
    <row r="77" spans="1:5" ht="15.75" x14ac:dyDescent="0.25">
      <c r="A77" s="37" t="s">
        <v>27</v>
      </c>
      <c r="B77" s="95">
        <f t="shared" si="1"/>
        <v>0.8</v>
      </c>
      <c r="C77" s="106"/>
      <c r="D77" s="106">
        <v>0.8</v>
      </c>
      <c r="E77" s="100"/>
    </row>
    <row r="78" spans="1:5" ht="15.75" x14ac:dyDescent="0.2">
      <c r="A78" s="107" t="s">
        <v>244</v>
      </c>
      <c r="B78" s="147">
        <f>SUM(B8:B77)</f>
        <v>3237.6000000000008</v>
      </c>
      <c r="C78" s="147">
        <f t="shared" ref="C78:E78" si="2">SUM(C8:C77)</f>
        <v>2135.4999999999995</v>
      </c>
      <c r="D78" s="147">
        <f t="shared" si="2"/>
        <v>578.5</v>
      </c>
      <c r="E78" s="87">
        <f t="shared" si="2"/>
        <v>523.60000000000014</v>
      </c>
    </row>
    <row r="79" spans="1:5" x14ac:dyDescent="0.2">
      <c r="A79" s="91"/>
      <c r="B79" s="91"/>
      <c r="C79" s="91"/>
      <c r="D79" s="91"/>
      <c r="E79" s="91"/>
    </row>
    <row r="80" spans="1:5" x14ac:dyDescent="0.2">
      <c r="A80" s="91"/>
      <c r="B80" s="91"/>
      <c r="C80" s="91"/>
      <c r="D80" s="91"/>
      <c r="E80" s="91"/>
    </row>
    <row r="81" spans="1:5" x14ac:dyDescent="0.2">
      <c r="A81" s="91"/>
      <c r="B81" s="91"/>
      <c r="C81" s="91"/>
      <c r="D81" s="91"/>
      <c r="E81" s="91"/>
    </row>
    <row r="82" spans="1:5" x14ac:dyDescent="0.2">
      <c r="A82" s="91"/>
      <c r="B82" s="91"/>
      <c r="C82" s="91"/>
      <c r="D82" s="91"/>
      <c r="E82" s="91"/>
    </row>
    <row r="83" spans="1:5" x14ac:dyDescent="0.2">
      <c r="A83" s="91"/>
      <c r="B83" s="91"/>
      <c r="C83" s="91"/>
      <c r="D83" s="91"/>
      <c r="E83" s="91"/>
    </row>
  </sheetData>
  <mergeCells count="6">
    <mergeCell ref="A2:E2"/>
    <mergeCell ref="A5:A7"/>
    <mergeCell ref="B5:B7"/>
    <mergeCell ref="C6:C7"/>
    <mergeCell ref="D6:D7"/>
    <mergeCell ref="E6:E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9"/>
  <sheetViews>
    <sheetView topLeftCell="A205" workbookViewId="0">
      <selection activeCell="A107" sqref="A107"/>
    </sheetView>
  </sheetViews>
  <sheetFormatPr defaultColWidth="8.85546875" defaultRowHeight="12.75" x14ac:dyDescent="0.2"/>
  <cols>
    <col min="1" max="1" width="37.5703125" style="82" customWidth="1"/>
    <col min="2" max="2" width="13.5703125" style="82" customWidth="1"/>
    <col min="3" max="3" width="13.28515625" style="82" customWidth="1"/>
    <col min="4" max="4" width="11.5703125" style="82" customWidth="1"/>
    <col min="5" max="5" width="13.28515625" style="82" customWidth="1"/>
    <col min="6" max="6" width="8.85546875" style="82"/>
    <col min="7" max="7" width="10.5703125" style="82" bestFit="1" customWidth="1"/>
    <col min="8" max="16384" width="8.85546875" style="82"/>
  </cols>
  <sheetData>
    <row r="1" spans="1:5" x14ac:dyDescent="0.2">
      <c r="A1" s="108"/>
      <c r="B1" s="91"/>
      <c r="C1" s="91"/>
      <c r="D1" s="91"/>
    </row>
    <row r="2" spans="1:5" ht="15" x14ac:dyDescent="0.25">
      <c r="A2" s="108"/>
      <c r="B2" s="43"/>
      <c r="C2" s="43"/>
      <c r="D2" s="43"/>
    </row>
    <row r="3" spans="1:5" ht="15" x14ac:dyDescent="0.25">
      <c r="A3" s="108"/>
      <c r="B3" s="43"/>
      <c r="C3" s="43"/>
      <c r="D3" s="43"/>
    </row>
    <row r="4" spans="1:5" ht="15" x14ac:dyDescent="0.25">
      <c r="A4" s="108"/>
      <c r="B4" s="43"/>
      <c r="C4" s="43"/>
      <c r="D4" s="43"/>
    </row>
    <row r="5" spans="1:5" ht="15" x14ac:dyDescent="0.25">
      <c r="A5" s="108"/>
      <c r="B5" s="43"/>
      <c r="C5" s="43"/>
      <c r="D5" s="43"/>
    </row>
    <row r="6" spans="1:5" ht="15" x14ac:dyDescent="0.25">
      <c r="A6" s="108"/>
      <c r="B6" s="43"/>
      <c r="C6" s="43"/>
      <c r="D6" s="43"/>
    </row>
    <row r="7" spans="1:5" ht="15" x14ac:dyDescent="0.25">
      <c r="A7" s="108"/>
      <c r="B7" s="43"/>
      <c r="C7" s="43"/>
      <c r="D7" s="43"/>
    </row>
    <row r="8" spans="1:5" ht="15" x14ac:dyDescent="0.25">
      <c r="A8" s="108"/>
      <c r="B8" s="43"/>
      <c r="C8" s="43"/>
      <c r="D8" s="43"/>
    </row>
    <row r="9" spans="1:5" ht="15" x14ac:dyDescent="0.25">
      <c r="A9" s="108"/>
      <c r="B9" s="43"/>
      <c r="C9" s="43"/>
      <c r="D9" s="43"/>
    </row>
    <row r="10" spans="1:5" x14ac:dyDescent="0.2">
      <c r="A10" s="108"/>
      <c r="B10" s="91"/>
      <c r="C10" s="91"/>
      <c r="D10" s="91"/>
    </row>
    <row r="11" spans="1:5" ht="15.75" x14ac:dyDescent="0.25">
      <c r="A11" s="109" t="s">
        <v>245</v>
      </c>
      <c r="B11" s="109"/>
      <c r="C11" s="109"/>
      <c r="D11" s="109"/>
    </row>
    <row r="12" spans="1:5" ht="2.25" customHeight="1" x14ac:dyDescent="0.25">
      <c r="A12" s="109"/>
      <c r="B12" s="109"/>
      <c r="C12" s="109"/>
      <c r="D12" s="109"/>
    </row>
    <row r="13" spans="1:5" ht="15.75" x14ac:dyDescent="0.25">
      <c r="A13" s="110" t="s">
        <v>246</v>
      </c>
      <c r="B13" s="110"/>
      <c r="C13" s="110"/>
      <c r="D13" s="110"/>
    </row>
    <row r="14" spans="1:5" ht="15.75" x14ac:dyDescent="0.25">
      <c r="A14" s="110"/>
      <c r="B14" s="110"/>
      <c r="C14" s="110"/>
      <c r="D14" s="110"/>
    </row>
    <row r="15" spans="1:5" ht="15.75" customHeight="1" x14ac:dyDescent="0.2">
      <c r="A15" s="158" t="s">
        <v>247</v>
      </c>
      <c r="B15" s="158"/>
      <c r="C15" s="158"/>
      <c r="D15" s="158"/>
      <c r="E15" s="158"/>
    </row>
    <row r="16" spans="1:5" ht="15.75" x14ac:dyDescent="0.25">
      <c r="A16" s="81"/>
      <c r="B16" s="81"/>
      <c r="C16" s="81"/>
      <c r="D16" s="110"/>
    </row>
    <row r="17" spans="1:7" ht="15" x14ac:dyDescent="0.2">
      <c r="A17" s="191" t="s">
        <v>248</v>
      </c>
      <c r="B17" s="191" t="s">
        <v>249</v>
      </c>
      <c r="C17" s="197" t="s">
        <v>250</v>
      </c>
      <c r="D17" s="200"/>
      <c r="E17" s="111"/>
    </row>
    <row r="18" spans="1:7" ht="15.75" x14ac:dyDescent="0.2">
      <c r="A18" s="192"/>
      <c r="B18" s="192"/>
      <c r="C18" s="201" t="s">
        <v>251</v>
      </c>
      <c r="D18" s="195"/>
      <c r="E18" s="202" t="s">
        <v>252</v>
      </c>
    </row>
    <row r="19" spans="1:7" ht="54.75" customHeight="1" x14ac:dyDescent="0.2">
      <c r="A19" s="199"/>
      <c r="B19" s="199"/>
      <c r="C19" s="112" t="s">
        <v>253</v>
      </c>
      <c r="D19" s="113" t="s">
        <v>70</v>
      </c>
      <c r="E19" s="203"/>
    </row>
    <row r="20" spans="1:7" ht="30.75" customHeight="1" x14ac:dyDescent="0.25">
      <c r="A20" s="27" t="s">
        <v>254</v>
      </c>
      <c r="B20" s="114"/>
      <c r="C20" s="115"/>
      <c r="D20" s="26"/>
      <c r="E20" s="19"/>
    </row>
    <row r="21" spans="1:7" ht="19.5" customHeight="1" x14ac:dyDescent="0.25">
      <c r="A21" s="20" t="s">
        <v>4</v>
      </c>
      <c r="B21" s="21">
        <f>C21+E21</f>
        <v>1431086.21</v>
      </c>
      <c r="C21" s="41">
        <v>36000</v>
      </c>
      <c r="D21" s="22">
        <v>9000</v>
      </c>
      <c r="E21" s="22">
        <v>1395086.21</v>
      </c>
      <c r="G21" s="116"/>
    </row>
    <row r="22" spans="1:7" ht="18.75" customHeight="1" x14ac:dyDescent="0.25">
      <c r="A22" s="25" t="s">
        <v>255</v>
      </c>
      <c r="B22" s="26">
        <f>B21</f>
        <v>1431086.21</v>
      </c>
      <c r="C22" s="26">
        <f t="shared" ref="C22:D22" si="0">C21</f>
        <v>36000</v>
      </c>
      <c r="D22" s="26">
        <f t="shared" si="0"/>
        <v>9000</v>
      </c>
      <c r="E22" s="26">
        <f>E21</f>
        <v>1395086.21</v>
      </c>
    </row>
    <row r="23" spans="1:7" ht="34.5" customHeight="1" x14ac:dyDescent="0.25">
      <c r="A23" s="15" t="s">
        <v>256</v>
      </c>
      <c r="B23" s="16"/>
      <c r="C23" s="17"/>
      <c r="D23" s="18"/>
      <c r="E23" s="19"/>
    </row>
    <row r="24" spans="1:7" ht="20.25" customHeight="1" x14ac:dyDescent="0.25">
      <c r="A24" s="20" t="s">
        <v>4</v>
      </c>
      <c r="B24" s="21">
        <f>C24+E24</f>
        <v>105000</v>
      </c>
      <c r="C24" s="22">
        <v>15500</v>
      </c>
      <c r="D24" s="23"/>
      <c r="E24" s="24">
        <v>89500</v>
      </c>
    </row>
    <row r="25" spans="1:7" ht="23.25" customHeight="1" x14ac:dyDescent="0.25">
      <c r="A25" s="25" t="s">
        <v>257</v>
      </c>
      <c r="B25" s="26">
        <f>B24</f>
        <v>105000</v>
      </c>
      <c r="C25" s="26">
        <f>C24</f>
        <v>15500</v>
      </c>
      <c r="D25" s="26"/>
      <c r="E25" s="26">
        <f>E24</f>
        <v>89500</v>
      </c>
    </row>
    <row r="26" spans="1:7" ht="45.75" customHeight="1" x14ac:dyDescent="0.25">
      <c r="A26" s="27" t="s">
        <v>258</v>
      </c>
      <c r="B26" s="28"/>
      <c r="C26" s="29"/>
      <c r="D26" s="24"/>
      <c r="E26" s="19"/>
    </row>
    <row r="27" spans="1:7" ht="18.75" customHeight="1" x14ac:dyDescent="0.25">
      <c r="A27" s="20" t="s">
        <v>4</v>
      </c>
      <c r="B27" s="30">
        <v>103226.42</v>
      </c>
      <c r="C27" s="30">
        <v>82226.42</v>
      </c>
      <c r="D27" s="31"/>
      <c r="E27" s="32">
        <v>21000</v>
      </c>
    </row>
    <row r="28" spans="1:7" ht="21" customHeight="1" x14ac:dyDescent="0.25">
      <c r="A28" s="25" t="s">
        <v>259</v>
      </c>
      <c r="B28" s="33">
        <f>B27</f>
        <v>103226.42</v>
      </c>
      <c r="C28" s="33">
        <f>C27</f>
        <v>82226.42</v>
      </c>
      <c r="D28" s="33"/>
      <c r="E28" s="33">
        <f t="shared" ref="E28" si="1">E27</f>
        <v>21000</v>
      </c>
    </row>
    <row r="29" spans="1:7" ht="32.25" customHeight="1" x14ac:dyDescent="0.25">
      <c r="A29" s="117" t="s">
        <v>260</v>
      </c>
      <c r="B29" s="34"/>
      <c r="C29" s="34"/>
      <c r="D29" s="118"/>
      <c r="E29" s="19"/>
    </row>
    <row r="30" spans="1:7" ht="19.5" customHeight="1" x14ac:dyDescent="0.25">
      <c r="A30" s="25" t="s">
        <v>4</v>
      </c>
      <c r="B30" s="34">
        <f>C30+E30</f>
        <v>547880.35</v>
      </c>
      <c r="C30" s="34">
        <v>236980.35</v>
      </c>
      <c r="D30" s="118"/>
      <c r="E30" s="24">
        <v>310900</v>
      </c>
    </row>
    <row r="31" spans="1:7" ht="21" customHeight="1" x14ac:dyDescent="0.25">
      <c r="A31" s="25" t="s">
        <v>261</v>
      </c>
      <c r="B31" s="119">
        <f>B30</f>
        <v>547880.35</v>
      </c>
      <c r="C31" s="119">
        <f t="shared" ref="C31:E31" si="2">C30</f>
        <v>236980.35</v>
      </c>
      <c r="D31" s="119"/>
      <c r="E31" s="119">
        <f t="shared" si="2"/>
        <v>310900</v>
      </c>
    </row>
    <row r="32" spans="1:7" ht="61.5" customHeight="1" x14ac:dyDescent="0.25">
      <c r="A32" s="35" t="s">
        <v>262</v>
      </c>
      <c r="B32" s="119"/>
      <c r="C32" s="36"/>
      <c r="D32" s="24"/>
      <c r="E32" s="32"/>
    </row>
    <row r="33" spans="1:5" ht="19.5" customHeight="1" x14ac:dyDescent="0.25">
      <c r="A33" s="25" t="s">
        <v>4</v>
      </c>
      <c r="B33" s="34">
        <f>C33+E33</f>
        <v>180963.44</v>
      </c>
      <c r="C33" s="24">
        <v>7996.76</v>
      </c>
      <c r="D33" s="120"/>
      <c r="E33" s="24">
        <v>172966.68</v>
      </c>
    </row>
    <row r="34" spans="1:5" ht="18" customHeight="1" x14ac:dyDescent="0.25">
      <c r="A34" s="25" t="s">
        <v>263</v>
      </c>
      <c r="B34" s="119">
        <f>B33</f>
        <v>180963.44</v>
      </c>
      <c r="C34" s="119">
        <f>C33</f>
        <v>7996.76</v>
      </c>
      <c r="D34" s="119"/>
      <c r="E34" s="119">
        <f t="shared" ref="E34" si="3">E33</f>
        <v>172966.68</v>
      </c>
    </row>
    <row r="35" spans="1:5" ht="33.75" customHeight="1" x14ac:dyDescent="0.25">
      <c r="A35" s="117" t="s">
        <v>264</v>
      </c>
      <c r="B35" s="34"/>
      <c r="C35" s="24"/>
      <c r="D35" s="24"/>
      <c r="E35" s="32"/>
    </row>
    <row r="36" spans="1:5" ht="18.75" customHeight="1" x14ac:dyDescent="0.25">
      <c r="A36" s="25" t="s">
        <v>174</v>
      </c>
      <c r="B36" s="34">
        <f>C36+E36</f>
        <v>2002.76</v>
      </c>
      <c r="C36" s="24">
        <v>1202.76</v>
      </c>
      <c r="D36" s="24"/>
      <c r="E36" s="32">
        <v>800</v>
      </c>
    </row>
    <row r="37" spans="1:5" ht="15.75" customHeight="1" x14ac:dyDescent="0.25">
      <c r="A37" s="25" t="s">
        <v>7</v>
      </c>
      <c r="B37" s="34">
        <f t="shared" ref="B37:B42" si="4">C37+E37</f>
        <v>730.78</v>
      </c>
      <c r="C37" s="24"/>
      <c r="D37" s="24"/>
      <c r="E37" s="32">
        <v>730.78</v>
      </c>
    </row>
    <row r="38" spans="1:5" ht="15.75" x14ac:dyDescent="0.25">
      <c r="A38" s="20" t="s">
        <v>11</v>
      </c>
      <c r="B38" s="34">
        <f t="shared" si="4"/>
        <v>4888.78</v>
      </c>
      <c r="C38" s="24">
        <v>4888.78</v>
      </c>
      <c r="D38" s="24"/>
      <c r="E38" s="32"/>
    </row>
    <row r="39" spans="1:5" ht="19.5" customHeight="1" x14ac:dyDescent="0.25">
      <c r="A39" s="25" t="s">
        <v>204</v>
      </c>
      <c r="B39" s="34">
        <f t="shared" si="4"/>
        <v>16679</v>
      </c>
      <c r="C39" s="24">
        <v>16679</v>
      </c>
      <c r="D39" s="24">
        <v>4000</v>
      </c>
      <c r="E39" s="32"/>
    </row>
    <row r="40" spans="1:5" ht="17.25" customHeight="1" x14ac:dyDescent="0.25">
      <c r="A40" s="25" t="s">
        <v>3</v>
      </c>
      <c r="B40" s="34">
        <f t="shared" si="4"/>
        <v>3462.22</v>
      </c>
      <c r="C40" s="24">
        <v>3462.22</v>
      </c>
      <c r="D40" s="24"/>
      <c r="E40" s="32"/>
    </row>
    <row r="41" spans="1:5" ht="33.75" customHeight="1" x14ac:dyDescent="0.25">
      <c r="A41" s="25" t="s">
        <v>14</v>
      </c>
      <c r="B41" s="34">
        <f t="shared" si="4"/>
        <v>13582.5</v>
      </c>
      <c r="C41" s="24">
        <v>582.5</v>
      </c>
      <c r="D41" s="24"/>
      <c r="E41" s="24">
        <v>13000</v>
      </c>
    </row>
    <row r="42" spans="1:5" ht="18.600000000000001" customHeight="1" x14ac:dyDescent="0.25">
      <c r="A42" s="25" t="s">
        <v>141</v>
      </c>
      <c r="B42" s="34">
        <f t="shared" si="4"/>
        <v>117</v>
      </c>
      <c r="C42" s="24">
        <v>117</v>
      </c>
      <c r="D42" s="24"/>
      <c r="E42" s="32"/>
    </row>
    <row r="43" spans="1:5" ht="20.25" customHeight="1" x14ac:dyDescent="0.25">
      <c r="A43" s="25" t="s">
        <v>265</v>
      </c>
      <c r="B43" s="119">
        <f>SUM(B36:B42)</f>
        <v>41463.040000000001</v>
      </c>
      <c r="C43" s="119">
        <f>SUM(C36:C42)</f>
        <v>26932.260000000002</v>
      </c>
      <c r="D43" s="119">
        <f>SUM(D36:D42)</f>
        <v>4000</v>
      </c>
      <c r="E43" s="119">
        <f>SUM(E36:E42)</f>
        <v>14530.78</v>
      </c>
    </row>
    <row r="44" spans="1:5" ht="21.75" customHeight="1" x14ac:dyDescent="0.25">
      <c r="A44" s="117" t="s">
        <v>266</v>
      </c>
      <c r="B44" s="34"/>
      <c r="C44" s="24"/>
      <c r="D44" s="24"/>
      <c r="E44" s="32"/>
    </row>
    <row r="45" spans="1:5" ht="20.25" customHeight="1" x14ac:dyDescent="0.25">
      <c r="A45" s="121" t="s">
        <v>163</v>
      </c>
      <c r="B45" s="34">
        <f>C45+E45</f>
        <v>10469.44</v>
      </c>
      <c r="C45" s="24">
        <v>10469.44</v>
      </c>
      <c r="D45" s="24"/>
      <c r="E45" s="32"/>
    </row>
    <row r="46" spans="1:5" ht="19.5" customHeight="1" x14ac:dyDescent="0.25">
      <c r="A46" s="25" t="s">
        <v>267</v>
      </c>
      <c r="B46" s="36">
        <f>B45</f>
        <v>10469.44</v>
      </c>
      <c r="C46" s="36">
        <f>C45</f>
        <v>10469.44</v>
      </c>
      <c r="D46" s="36"/>
      <c r="E46" s="36"/>
    </row>
    <row r="47" spans="1:5" ht="35.25" customHeight="1" x14ac:dyDescent="0.25">
      <c r="A47" s="117" t="s">
        <v>268</v>
      </c>
      <c r="B47" s="34"/>
      <c r="C47" s="24"/>
      <c r="D47" s="24"/>
      <c r="E47" s="32"/>
    </row>
    <row r="48" spans="1:5" ht="19.5" customHeight="1" x14ac:dyDescent="0.25">
      <c r="A48" s="25" t="s">
        <v>208</v>
      </c>
      <c r="B48" s="34">
        <f>C48+E48</f>
        <v>7118.93</v>
      </c>
      <c r="C48" s="34">
        <v>7118.93</v>
      </c>
      <c r="D48" s="24"/>
      <c r="E48" s="32"/>
    </row>
    <row r="49" spans="1:5" ht="18" customHeight="1" x14ac:dyDescent="0.25">
      <c r="A49" s="25" t="s">
        <v>207</v>
      </c>
      <c r="B49" s="34">
        <f t="shared" ref="B49:B101" si="5">C49+E49</f>
        <v>5010.6000000000004</v>
      </c>
      <c r="C49" s="34">
        <v>3201.01</v>
      </c>
      <c r="D49" s="24"/>
      <c r="E49" s="32">
        <v>1809.59</v>
      </c>
    </row>
    <row r="50" spans="1:5" ht="18" customHeight="1" x14ac:dyDescent="0.25">
      <c r="A50" s="25" t="s">
        <v>209</v>
      </c>
      <c r="B50" s="34">
        <f t="shared" si="5"/>
        <v>4655.12</v>
      </c>
      <c r="C50" s="34">
        <v>4655.12</v>
      </c>
      <c r="D50" s="24"/>
      <c r="E50" s="32"/>
    </row>
    <row r="51" spans="1:5" ht="19.5" customHeight="1" x14ac:dyDescent="0.25">
      <c r="A51" s="25" t="s">
        <v>210</v>
      </c>
      <c r="B51" s="34">
        <f t="shared" si="5"/>
        <v>6725.74</v>
      </c>
      <c r="C51" s="34">
        <v>6725.74</v>
      </c>
      <c r="D51" s="24"/>
      <c r="E51" s="32"/>
    </row>
    <row r="52" spans="1:5" ht="18.75" customHeight="1" x14ac:dyDescent="0.25">
      <c r="A52" s="25" t="s">
        <v>212</v>
      </c>
      <c r="B52" s="34">
        <f t="shared" si="5"/>
        <v>5966.87</v>
      </c>
      <c r="C52" s="34">
        <v>5966.87</v>
      </c>
      <c r="D52" s="24"/>
      <c r="E52" s="32"/>
    </row>
    <row r="53" spans="1:5" ht="18" customHeight="1" x14ac:dyDescent="0.25">
      <c r="A53" s="25" t="s">
        <v>214</v>
      </c>
      <c r="B53" s="34">
        <f t="shared" si="5"/>
        <v>2362.23</v>
      </c>
      <c r="C53" s="34">
        <v>2362.23</v>
      </c>
      <c r="D53" s="24"/>
      <c r="E53" s="32"/>
    </row>
    <row r="54" spans="1:5" ht="15.75" customHeight="1" x14ac:dyDescent="0.25">
      <c r="A54" s="25" t="s">
        <v>211</v>
      </c>
      <c r="B54" s="34">
        <f t="shared" si="5"/>
        <v>2272.29</v>
      </c>
      <c r="C54" s="34">
        <v>2272.29</v>
      </c>
      <c r="D54" s="24"/>
      <c r="E54" s="32"/>
    </row>
    <row r="55" spans="1:5" ht="18" customHeight="1" x14ac:dyDescent="0.25">
      <c r="A55" s="25" t="s">
        <v>213</v>
      </c>
      <c r="B55" s="34">
        <f t="shared" si="5"/>
        <v>8208.64</v>
      </c>
      <c r="C55" s="34">
        <v>8208.64</v>
      </c>
      <c r="D55" s="24"/>
      <c r="E55" s="32"/>
    </row>
    <row r="56" spans="1:5" ht="16.5" customHeight="1" x14ac:dyDescent="0.25">
      <c r="A56" s="25" t="s">
        <v>219</v>
      </c>
      <c r="B56" s="34">
        <f t="shared" si="5"/>
        <v>6080.53</v>
      </c>
      <c r="C56" s="34">
        <v>6080.53</v>
      </c>
      <c r="D56" s="24"/>
      <c r="E56" s="32"/>
    </row>
    <row r="57" spans="1:5" ht="18" customHeight="1" x14ac:dyDescent="0.25">
      <c r="A57" s="25" t="s">
        <v>222</v>
      </c>
      <c r="B57" s="34">
        <f t="shared" si="5"/>
        <v>7400</v>
      </c>
      <c r="C57" s="34">
        <v>7400</v>
      </c>
      <c r="D57" s="24"/>
      <c r="E57" s="32"/>
    </row>
    <row r="58" spans="1:5" ht="15.75" customHeight="1" x14ac:dyDescent="0.25">
      <c r="A58" s="25" t="s">
        <v>206</v>
      </c>
      <c r="B58" s="34">
        <f t="shared" si="5"/>
        <v>4672.04</v>
      </c>
      <c r="C58" s="34">
        <v>4672.04</v>
      </c>
      <c r="D58" s="24"/>
      <c r="E58" s="32"/>
    </row>
    <row r="59" spans="1:5" ht="15.75" customHeight="1" x14ac:dyDescent="0.25">
      <c r="A59" s="25" t="s">
        <v>227</v>
      </c>
      <c r="B59" s="34">
        <f t="shared" si="5"/>
        <v>15676.52</v>
      </c>
      <c r="C59" s="34">
        <v>15676.52</v>
      </c>
      <c r="D59" s="24"/>
      <c r="E59" s="32"/>
    </row>
    <row r="60" spans="1:5" ht="16.5" customHeight="1" x14ac:dyDescent="0.25">
      <c r="A60" s="25" t="s">
        <v>228</v>
      </c>
      <c r="B60" s="34">
        <f t="shared" si="5"/>
        <v>23976.26</v>
      </c>
      <c r="C60" s="34">
        <v>18976.259999999998</v>
      </c>
      <c r="D60" s="24"/>
      <c r="E60" s="32">
        <v>5000</v>
      </c>
    </row>
    <row r="61" spans="1:5" ht="18" customHeight="1" x14ac:dyDescent="0.25">
      <c r="A61" s="25" t="s">
        <v>230</v>
      </c>
      <c r="B61" s="34">
        <f t="shared" si="5"/>
        <v>3966.57</v>
      </c>
      <c r="C61" s="34">
        <v>3966.57</v>
      </c>
      <c r="D61" s="24"/>
      <c r="E61" s="32"/>
    </row>
    <row r="62" spans="1:5" ht="16.5" customHeight="1" x14ac:dyDescent="0.25">
      <c r="A62" s="25" t="s">
        <v>216</v>
      </c>
      <c r="B62" s="34">
        <f t="shared" si="5"/>
        <v>4895.42</v>
      </c>
      <c r="C62" s="34">
        <v>4895.42</v>
      </c>
      <c r="D62" s="24"/>
      <c r="E62" s="32"/>
    </row>
    <row r="63" spans="1:5" ht="17.25" customHeight="1" x14ac:dyDescent="0.25">
      <c r="A63" s="25" t="s">
        <v>215</v>
      </c>
      <c r="B63" s="34">
        <f t="shared" si="5"/>
        <v>4606.3900000000003</v>
      </c>
      <c r="C63" s="34">
        <v>4606.3900000000003</v>
      </c>
      <c r="D63" s="24"/>
      <c r="E63" s="32"/>
    </row>
    <row r="64" spans="1:5" ht="17.25" customHeight="1" x14ac:dyDescent="0.25">
      <c r="A64" s="25" t="s">
        <v>217</v>
      </c>
      <c r="B64" s="34">
        <f t="shared" si="5"/>
        <v>4814.8099999999995</v>
      </c>
      <c r="C64" s="34">
        <v>3314.81</v>
      </c>
      <c r="D64" s="24"/>
      <c r="E64" s="32">
        <v>1500</v>
      </c>
    </row>
    <row r="65" spans="1:5" ht="16.5" customHeight="1" x14ac:dyDescent="0.25">
      <c r="A65" s="25" t="s">
        <v>218</v>
      </c>
      <c r="B65" s="34">
        <f t="shared" si="5"/>
        <v>2339.5</v>
      </c>
      <c r="C65" s="34">
        <v>2339.5</v>
      </c>
      <c r="D65" s="24"/>
      <c r="E65" s="32"/>
    </row>
    <row r="66" spans="1:5" ht="16.5" customHeight="1" x14ac:dyDescent="0.25">
      <c r="A66" s="25" t="s">
        <v>220</v>
      </c>
      <c r="B66" s="34">
        <f t="shared" si="5"/>
        <v>11416.58</v>
      </c>
      <c r="C66" s="34">
        <v>11416.58</v>
      </c>
      <c r="D66" s="24"/>
      <c r="E66" s="32"/>
    </row>
    <row r="67" spans="1:5" ht="15.75" customHeight="1" x14ac:dyDescent="0.25">
      <c r="A67" s="25" t="s">
        <v>221</v>
      </c>
      <c r="B67" s="34">
        <f t="shared" si="5"/>
        <v>22163.78</v>
      </c>
      <c r="C67" s="34">
        <v>22163.78</v>
      </c>
      <c r="D67" s="24"/>
      <c r="E67" s="32"/>
    </row>
    <row r="68" spans="1:5" ht="15" customHeight="1" x14ac:dyDescent="0.25">
      <c r="A68" s="25" t="s">
        <v>223</v>
      </c>
      <c r="B68" s="34">
        <f t="shared" si="5"/>
        <v>5085.28</v>
      </c>
      <c r="C68" s="34">
        <v>4385.28</v>
      </c>
      <c r="D68" s="24"/>
      <c r="E68" s="32">
        <v>700</v>
      </c>
    </row>
    <row r="69" spans="1:5" ht="17.25" customHeight="1" x14ac:dyDescent="0.25">
      <c r="A69" s="25" t="s">
        <v>224</v>
      </c>
      <c r="B69" s="34">
        <f t="shared" si="5"/>
        <v>6627.84</v>
      </c>
      <c r="C69" s="34">
        <v>2627.84</v>
      </c>
      <c r="D69" s="24"/>
      <c r="E69" s="32">
        <v>4000</v>
      </c>
    </row>
    <row r="70" spans="1:5" ht="15.75" customHeight="1" x14ac:dyDescent="0.25">
      <c r="A70" s="25" t="s">
        <v>225</v>
      </c>
      <c r="B70" s="34">
        <f t="shared" si="5"/>
        <v>3722.0699999999997</v>
      </c>
      <c r="C70" s="34">
        <v>1722.07</v>
      </c>
      <c r="D70" s="24"/>
      <c r="E70" s="32">
        <v>2000</v>
      </c>
    </row>
    <row r="71" spans="1:5" ht="16.5" customHeight="1" x14ac:dyDescent="0.25">
      <c r="A71" s="25" t="s">
        <v>226</v>
      </c>
      <c r="B71" s="34">
        <f t="shared" si="5"/>
        <v>5155.79</v>
      </c>
      <c r="C71" s="34">
        <v>5155.79</v>
      </c>
      <c r="D71" s="24"/>
      <c r="E71" s="32"/>
    </row>
    <row r="72" spans="1:5" ht="15.75" customHeight="1" x14ac:dyDescent="0.25">
      <c r="A72" s="25" t="s">
        <v>231</v>
      </c>
      <c r="B72" s="34">
        <f t="shared" si="5"/>
        <v>3074.93</v>
      </c>
      <c r="C72" s="34">
        <v>3074.93</v>
      </c>
      <c r="D72" s="24"/>
      <c r="E72" s="32"/>
    </row>
    <row r="73" spans="1:5" ht="15.75" customHeight="1" x14ac:dyDescent="0.25">
      <c r="A73" s="25" t="s">
        <v>232</v>
      </c>
      <c r="B73" s="34">
        <f t="shared" si="5"/>
        <v>4000</v>
      </c>
      <c r="C73" s="34">
        <v>4000</v>
      </c>
      <c r="D73" s="24"/>
      <c r="E73" s="32"/>
    </row>
    <row r="74" spans="1:5" ht="16.5" customHeight="1" x14ac:dyDescent="0.25">
      <c r="A74" s="25" t="s">
        <v>229</v>
      </c>
      <c r="B74" s="34">
        <f t="shared" si="5"/>
        <v>18439.29</v>
      </c>
      <c r="C74" s="34">
        <v>18439.29</v>
      </c>
      <c r="D74" s="24"/>
      <c r="E74" s="32"/>
    </row>
    <row r="75" spans="1:5" ht="15.75" customHeight="1" x14ac:dyDescent="0.25">
      <c r="A75" s="25" t="s">
        <v>233</v>
      </c>
      <c r="B75" s="34">
        <f t="shared" si="5"/>
        <v>7563.59</v>
      </c>
      <c r="C75" s="34">
        <v>7563.59</v>
      </c>
      <c r="D75" s="24"/>
      <c r="E75" s="32"/>
    </row>
    <row r="76" spans="1:5" ht="16.5" customHeight="1" x14ac:dyDescent="0.25">
      <c r="A76" s="25" t="s">
        <v>269</v>
      </c>
      <c r="B76" s="34">
        <f t="shared" si="5"/>
        <v>4626.4799999999996</v>
      </c>
      <c r="C76" s="34">
        <v>4626.4799999999996</v>
      </c>
      <c r="D76" s="24"/>
      <c r="E76" s="32"/>
    </row>
    <row r="77" spans="1:5" ht="16.5" customHeight="1" x14ac:dyDescent="0.25">
      <c r="A77" s="25" t="s">
        <v>39</v>
      </c>
      <c r="B77" s="34">
        <f t="shared" si="5"/>
        <v>1810.71</v>
      </c>
      <c r="C77" s="34">
        <v>1810.71</v>
      </c>
      <c r="D77" s="24"/>
      <c r="E77" s="32"/>
    </row>
    <row r="78" spans="1:5" ht="15.75" customHeight="1" x14ac:dyDescent="0.25">
      <c r="A78" s="25" t="s">
        <v>40</v>
      </c>
      <c r="B78" s="34">
        <f t="shared" si="5"/>
        <v>1545.63</v>
      </c>
      <c r="C78" s="34">
        <v>1545.63</v>
      </c>
      <c r="D78" s="24">
        <v>690.3</v>
      </c>
      <c r="E78" s="32"/>
    </row>
    <row r="79" spans="1:5" ht="15.75" customHeight="1" x14ac:dyDescent="0.25">
      <c r="A79" s="25" t="s">
        <v>23</v>
      </c>
      <c r="B79" s="34">
        <f t="shared" si="5"/>
        <v>549.53</v>
      </c>
      <c r="C79" s="34">
        <v>549.53</v>
      </c>
      <c r="D79" s="24"/>
      <c r="E79" s="32"/>
    </row>
    <row r="80" spans="1:5" ht="16.5" customHeight="1" x14ac:dyDescent="0.25">
      <c r="A80" s="25" t="s">
        <v>41</v>
      </c>
      <c r="B80" s="34">
        <f t="shared" si="5"/>
        <v>1959.69</v>
      </c>
      <c r="C80" s="34">
        <v>1959.69</v>
      </c>
      <c r="D80" s="24"/>
      <c r="E80" s="32"/>
    </row>
    <row r="81" spans="1:5" ht="17.25" customHeight="1" x14ac:dyDescent="0.25">
      <c r="A81" s="25" t="s">
        <v>71</v>
      </c>
      <c r="B81" s="34">
        <f t="shared" si="5"/>
        <v>4347.2</v>
      </c>
      <c r="C81" s="34">
        <v>2347.1999999999998</v>
      </c>
      <c r="D81" s="24"/>
      <c r="E81" s="32">
        <v>2000</v>
      </c>
    </row>
    <row r="82" spans="1:5" ht="17.25" customHeight="1" x14ac:dyDescent="0.25">
      <c r="A82" s="25" t="s">
        <v>235</v>
      </c>
      <c r="B82" s="34">
        <f t="shared" si="5"/>
        <v>4912.63</v>
      </c>
      <c r="C82" s="34">
        <v>4912.63</v>
      </c>
      <c r="D82" s="32"/>
      <c r="E82" s="32"/>
    </row>
    <row r="83" spans="1:5" ht="17.25" customHeight="1" x14ac:dyDescent="0.25">
      <c r="A83" s="25" t="s">
        <v>236</v>
      </c>
      <c r="B83" s="34">
        <f t="shared" si="5"/>
        <v>3926.41</v>
      </c>
      <c r="C83" s="122">
        <v>2926.41</v>
      </c>
      <c r="D83" s="24">
        <v>2384.9</v>
      </c>
      <c r="E83" s="32">
        <v>1000</v>
      </c>
    </row>
    <row r="84" spans="1:5" ht="16.5" customHeight="1" x14ac:dyDescent="0.25">
      <c r="A84" s="25" t="s">
        <v>237</v>
      </c>
      <c r="B84" s="34">
        <f t="shared" si="5"/>
        <v>1103.6400000000001</v>
      </c>
      <c r="C84" s="122">
        <v>1103.6400000000001</v>
      </c>
      <c r="D84" s="24">
        <v>532.28</v>
      </c>
      <c r="E84" s="32"/>
    </row>
    <row r="85" spans="1:5" ht="17.25" customHeight="1" x14ac:dyDescent="0.25">
      <c r="A85" s="25" t="s">
        <v>33</v>
      </c>
      <c r="B85" s="34">
        <f t="shared" si="5"/>
        <v>6610.24</v>
      </c>
      <c r="C85" s="122">
        <v>6610.24</v>
      </c>
      <c r="D85" s="24">
        <v>5500</v>
      </c>
      <c r="E85" s="32"/>
    </row>
    <row r="86" spans="1:5" ht="16.5" customHeight="1" x14ac:dyDescent="0.25">
      <c r="A86" s="25" t="s">
        <v>43</v>
      </c>
      <c r="B86" s="34">
        <f t="shared" si="5"/>
        <v>2925.11</v>
      </c>
      <c r="C86" s="34">
        <v>2925.11</v>
      </c>
      <c r="D86" s="24">
        <v>193.5</v>
      </c>
      <c r="E86" s="32"/>
    </row>
    <row r="87" spans="1:5" ht="16.5" customHeight="1" x14ac:dyDescent="0.25">
      <c r="A87" s="25" t="s">
        <v>242</v>
      </c>
      <c r="B87" s="34">
        <f t="shared" si="5"/>
        <v>1420.7</v>
      </c>
      <c r="C87" s="34">
        <v>1420.7</v>
      </c>
      <c r="D87" s="24">
        <v>90.91</v>
      </c>
      <c r="E87" s="32"/>
    </row>
    <row r="88" spans="1:5" ht="17.25" customHeight="1" x14ac:dyDescent="0.25">
      <c r="A88" s="25" t="s">
        <v>240</v>
      </c>
      <c r="B88" s="34">
        <f t="shared" si="5"/>
        <v>436.13</v>
      </c>
      <c r="C88" s="34">
        <v>436.13</v>
      </c>
      <c r="D88" s="24">
        <v>430</v>
      </c>
      <c r="E88" s="32"/>
    </row>
    <row r="89" spans="1:5" ht="18" customHeight="1" x14ac:dyDescent="0.25">
      <c r="A89" s="25" t="s">
        <v>42</v>
      </c>
      <c r="B89" s="34">
        <f t="shared" si="5"/>
        <v>3999.77</v>
      </c>
      <c r="C89" s="34">
        <v>3999.77</v>
      </c>
      <c r="D89" s="24">
        <v>2495.4899999999998</v>
      </c>
      <c r="E89" s="32"/>
    </row>
    <row r="90" spans="1:5" ht="16.5" customHeight="1" x14ac:dyDescent="0.25">
      <c r="A90" s="25" t="s">
        <v>241</v>
      </c>
      <c r="B90" s="34">
        <f t="shared" si="5"/>
        <v>4554.1499999999996</v>
      </c>
      <c r="C90" s="34">
        <v>4554.1499999999996</v>
      </c>
      <c r="D90" s="24">
        <v>442.76</v>
      </c>
      <c r="E90" s="32"/>
    </row>
    <row r="91" spans="1:5" ht="17.25" customHeight="1" x14ac:dyDescent="0.25">
      <c r="A91" s="25" t="s">
        <v>239</v>
      </c>
      <c r="B91" s="34">
        <f t="shared" si="5"/>
        <v>7330.74</v>
      </c>
      <c r="C91" s="34">
        <v>7330.74</v>
      </c>
      <c r="D91" s="24">
        <v>962.88</v>
      </c>
      <c r="E91" s="32"/>
    </row>
    <row r="92" spans="1:5" ht="16.5" customHeight="1" x14ac:dyDescent="0.25">
      <c r="A92" s="25" t="s">
        <v>238</v>
      </c>
      <c r="B92" s="34">
        <f t="shared" si="5"/>
        <v>210</v>
      </c>
      <c r="C92" s="34">
        <v>210</v>
      </c>
      <c r="D92" s="24">
        <v>207</v>
      </c>
      <c r="E92" s="32"/>
    </row>
    <row r="93" spans="1:5" ht="17.25" customHeight="1" x14ac:dyDescent="0.25">
      <c r="A93" s="25" t="s">
        <v>243</v>
      </c>
      <c r="B93" s="34">
        <f t="shared" si="5"/>
        <v>2374.31</v>
      </c>
      <c r="C93" s="34">
        <v>2374.31</v>
      </c>
      <c r="D93" s="24"/>
      <c r="E93" s="32"/>
    </row>
    <row r="94" spans="1:5" ht="33" customHeight="1" x14ac:dyDescent="0.25">
      <c r="A94" s="25" t="s">
        <v>16</v>
      </c>
      <c r="B94" s="34">
        <f t="shared" si="5"/>
        <v>311.37</v>
      </c>
      <c r="C94" s="34">
        <v>311.37</v>
      </c>
      <c r="D94" s="24"/>
      <c r="E94" s="32"/>
    </row>
    <row r="95" spans="1:5" ht="15.75" customHeight="1" x14ac:dyDescent="0.25">
      <c r="A95" s="25" t="s">
        <v>5</v>
      </c>
      <c r="B95" s="34">
        <f t="shared" si="5"/>
        <v>2958.05</v>
      </c>
      <c r="C95" s="34">
        <v>2958.05</v>
      </c>
      <c r="D95" s="24">
        <v>2246.61</v>
      </c>
      <c r="E95" s="32"/>
    </row>
    <row r="96" spans="1:5" ht="15.75" x14ac:dyDescent="0.25">
      <c r="A96" s="25" t="s">
        <v>8</v>
      </c>
      <c r="B96" s="34">
        <f t="shared" si="5"/>
        <v>11950.83</v>
      </c>
      <c r="C96" s="34">
        <v>11950.83</v>
      </c>
      <c r="D96" s="24"/>
      <c r="E96" s="32"/>
    </row>
    <row r="97" spans="1:5" ht="17.25" customHeight="1" x14ac:dyDescent="0.25">
      <c r="A97" s="37" t="s">
        <v>9</v>
      </c>
      <c r="B97" s="34">
        <f t="shared" si="5"/>
        <v>949.2</v>
      </c>
      <c r="C97" s="34">
        <v>949.2</v>
      </c>
      <c r="D97" s="24"/>
      <c r="E97" s="32"/>
    </row>
    <row r="98" spans="1:5" ht="16.5" customHeight="1" x14ac:dyDescent="0.25">
      <c r="A98" s="37" t="s">
        <v>1</v>
      </c>
      <c r="B98" s="34">
        <f t="shared" si="5"/>
        <v>625</v>
      </c>
      <c r="C98" s="34">
        <v>625</v>
      </c>
      <c r="D98" s="24"/>
      <c r="E98" s="32"/>
    </row>
    <row r="99" spans="1:5" ht="15.75" customHeight="1" x14ac:dyDescent="0.25">
      <c r="A99" s="25" t="s">
        <v>6</v>
      </c>
      <c r="B99" s="34">
        <f t="shared" si="5"/>
        <v>160.76</v>
      </c>
      <c r="C99" s="34">
        <v>160.76</v>
      </c>
      <c r="D99" s="24"/>
      <c r="E99" s="32"/>
    </row>
    <row r="100" spans="1:5" ht="15.75" customHeight="1" x14ac:dyDescent="0.25">
      <c r="A100" s="25" t="s">
        <v>12</v>
      </c>
      <c r="B100" s="34">
        <f t="shared" si="5"/>
        <v>78</v>
      </c>
      <c r="C100" s="34">
        <v>78</v>
      </c>
      <c r="D100" s="24"/>
      <c r="E100" s="32"/>
    </row>
    <row r="101" spans="1:5" ht="15" customHeight="1" x14ac:dyDescent="0.25">
      <c r="A101" s="25" t="s">
        <v>142</v>
      </c>
      <c r="B101" s="34">
        <f t="shared" si="5"/>
        <v>4293.41</v>
      </c>
      <c r="C101" s="34">
        <v>4293.41</v>
      </c>
      <c r="D101" s="24"/>
      <c r="E101" s="32"/>
    </row>
    <row r="102" spans="1:5" ht="18.75" customHeight="1" x14ac:dyDescent="0.25">
      <c r="A102" s="25" t="s">
        <v>270</v>
      </c>
      <c r="B102" s="119">
        <f>SUM(B48:B101)</f>
        <v>283967.3</v>
      </c>
      <c r="C102" s="119">
        <f>SUM(C48:C101)</f>
        <v>265957.70999999996</v>
      </c>
      <c r="D102" s="119">
        <f>SUM(D48:D101)</f>
        <v>16176.63</v>
      </c>
      <c r="E102" s="119">
        <f>SUM(E48:E101)</f>
        <v>18009.59</v>
      </c>
    </row>
    <row r="103" spans="1:5" ht="34.5" customHeight="1" x14ac:dyDescent="0.25">
      <c r="A103" s="123" t="s">
        <v>271</v>
      </c>
      <c r="B103" s="34"/>
      <c r="C103" s="34"/>
      <c r="D103" s="119"/>
      <c r="E103" s="32"/>
    </row>
    <row r="104" spans="1:5" ht="23.25" customHeight="1" x14ac:dyDescent="0.25">
      <c r="A104" s="124" t="s">
        <v>4</v>
      </c>
      <c r="B104" s="38">
        <f>C104+E104</f>
        <v>189414.38</v>
      </c>
      <c r="C104" s="38">
        <v>109414.38</v>
      </c>
      <c r="D104" s="119"/>
      <c r="E104" s="32">
        <v>80000</v>
      </c>
    </row>
    <row r="105" spans="1:5" ht="18.75" customHeight="1" x14ac:dyDescent="0.25">
      <c r="A105" s="37" t="s">
        <v>13</v>
      </c>
      <c r="B105" s="34">
        <f>C105+E105</f>
        <v>3881.25</v>
      </c>
      <c r="C105" s="34">
        <v>3881.25</v>
      </c>
      <c r="D105" s="24"/>
      <c r="E105" s="32"/>
    </row>
    <row r="106" spans="1:5" ht="31.15" customHeight="1" x14ac:dyDescent="0.25">
      <c r="A106" s="37" t="s">
        <v>35</v>
      </c>
      <c r="B106" s="34">
        <f>C106+E106</f>
        <v>4334.1499999999996</v>
      </c>
      <c r="C106" s="34">
        <v>4334.1499999999996</v>
      </c>
      <c r="D106" s="24"/>
      <c r="E106" s="32"/>
    </row>
    <row r="107" spans="1:5" ht="21.75" customHeight="1" x14ac:dyDescent="0.25">
      <c r="A107" s="125" t="s">
        <v>298</v>
      </c>
      <c r="B107" s="34">
        <f>C107+E107</f>
        <v>6807.53</v>
      </c>
      <c r="C107" s="34">
        <v>6807.53</v>
      </c>
      <c r="D107" s="24"/>
      <c r="E107" s="32"/>
    </row>
    <row r="108" spans="1:5" ht="21.75" customHeight="1" x14ac:dyDescent="0.25">
      <c r="A108" s="37" t="s">
        <v>272</v>
      </c>
      <c r="B108" s="119">
        <f>B105+B106+B104+B107</f>
        <v>204437.31</v>
      </c>
      <c r="C108" s="119">
        <f>C105+C106+C104+C107</f>
        <v>124437.31</v>
      </c>
      <c r="D108" s="119"/>
      <c r="E108" s="119">
        <f t="shared" ref="E108" si="6">E105+E106+E104+E107</f>
        <v>80000</v>
      </c>
    </row>
    <row r="109" spans="1:5" ht="53.25" customHeight="1" x14ac:dyDescent="0.25">
      <c r="A109" s="35" t="s">
        <v>273</v>
      </c>
      <c r="B109" s="34"/>
      <c r="C109" s="24"/>
      <c r="D109" s="36"/>
      <c r="E109" s="32"/>
    </row>
    <row r="110" spans="1:5" ht="16.5" customHeight="1" x14ac:dyDescent="0.25">
      <c r="A110" s="37" t="s">
        <v>4</v>
      </c>
      <c r="B110" s="38">
        <f>C110+E110</f>
        <v>17000</v>
      </c>
      <c r="C110" s="24">
        <v>17000</v>
      </c>
      <c r="D110" s="36"/>
      <c r="E110" s="32"/>
    </row>
    <row r="111" spans="1:5" ht="16.5" customHeight="1" x14ac:dyDescent="0.25">
      <c r="A111" s="37" t="s">
        <v>27</v>
      </c>
      <c r="B111" s="38">
        <f>C111+E111</f>
        <v>30937.53</v>
      </c>
      <c r="C111" s="24">
        <v>30937.53</v>
      </c>
      <c r="D111" s="36"/>
      <c r="E111" s="32"/>
    </row>
    <row r="112" spans="1:5" ht="16.5" customHeight="1" x14ac:dyDescent="0.25">
      <c r="A112" s="37" t="s">
        <v>274</v>
      </c>
      <c r="B112" s="36">
        <f>B110+B111</f>
        <v>47937.53</v>
      </c>
      <c r="C112" s="36">
        <f>C110+C111</f>
        <v>47937.53</v>
      </c>
      <c r="D112" s="36"/>
      <c r="E112" s="36"/>
    </row>
    <row r="113" spans="1:5" ht="20.25" customHeight="1" x14ac:dyDescent="0.25">
      <c r="A113" s="126" t="s">
        <v>275</v>
      </c>
      <c r="B113" s="36">
        <f>B22+B25+B28+B31+B34+B43+B46+B102+B108+B112</f>
        <v>2956431.0399999996</v>
      </c>
      <c r="C113" s="36">
        <f>C22+C25+C28+C31+C34+C43+C46+C102+C108+C112</f>
        <v>854437.78</v>
      </c>
      <c r="D113" s="36">
        <f>D22+D25+D28+D31+D34+D43+D46+D102+D108+D112</f>
        <v>29176.629999999997</v>
      </c>
      <c r="E113" s="36">
        <f>E22+E25+E28+E31+E34+E43+E46+E102+E108+E112</f>
        <v>2101993.2599999998</v>
      </c>
    </row>
    <row r="115" spans="1:5" ht="20.25" customHeight="1" x14ac:dyDescent="0.2">
      <c r="A115" s="127" t="s">
        <v>276</v>
      </c>
      <c r="B115" s="127"/>
      <c r="C115" s="127"/>
      <c r="D115" s="127"/>
      <c r="E115" s="127"/>
    </row>
    <row r="117" spans="1:5" ht="15" x14ac:dyDescent="0.2">
      <c r="A117" s="191" t="s">
        <v>248</v>
      </c>
      <c r="B117" s="191" t="s">
        <v>249</v>
      </c>
      <c r="C117" s="197" t="s">
        <v>250</v>
      </c>
      <c r="D117" s="200"/>
      <c r="E117" s="128"/>
    </row>
    <row r="118" spans="1:5" ht="15.75" x14ac:dyDescent="0.2">
      <c r="A118" s="192"/>
      <c r="B118" s="192"/>
      <c r="C118" s="201" t="s">
        <v>251</v>
      </c>
      <c r="D118" s="195"/>
      <c r="E118" s="202" t="s">
        <v>252</v>
      </c>
    </row>
    <row r="119" spans="1:5" ht="45" customHeight="1" x14ac:dyDescent="0.2">
      <c r="A119" s="199"/>
      <c r="B119" s="199"/>
      <c r="C119" s="112" t="s">
        <v>253</v>
      </c>
      <c r="D119" s="113" t="s">
        <v>70</v>
      </c>
      <c r="E119" s="203"/>
    </row>
    <row r="120" spans="1:5" ht="35.25" customHeight="1" x14ac:dyDescent="0.2">
      <c r="A120" s="35" t="s">
        <v>277</v>
      </c>
      <c r="B120" s="129"/>
      <c r="C120" s="17"/>
      <c r="D120" s="18"/>
      <c r="E120" s="40"/>
    </row>
    <row r="121" spans="1:5" ht="21" customHeight="1" x14ac:dyDescent="0.2">
      <c r="A121" s="130" t="s">
        <v>4</v>
      </c>
      <c r="B121" s="39">
        <f>B122+B123</f>
        <v>16892.829999999998</v>
      </c>
      <c r="C121" s="39">
        <f t="shared" ref="C121" si="7">C122+C123</f>
        <v>16892.829999999998</v>
      </c>
      <c r="D121" s="39"/>
      <c r="E121" s="22"/>
    </row>
    <row r="122" spans="1:5" ht="31.15" customHeight="1" x14ac:dyDescent="0.2">
      <c r="A122" s="131" t="s">
        <v>278</v>
      </c>
      <c r="B122" s="22">
        <f>C122+E122</f>
        <v>973.53</v>
      </c>
      <c r="C122" s="17">
        <v>973.53</v>
      </c>
      <c r="D122" s="18"/>
      <c r="E122" s="40"/>
    </row>
    <row r="123" spans="1:5" ht="33" customHeight="1" x14ac:dyDescent="0.2">
      <c r="A123" s="132" t="s">
        <v>279</v>
      </c>
      <c r="B123" s="22">
        <f>C123+E123</f>
        <v>15919.3</v>
      </c>
      <c r="C123" s="41">
        <v>15919.3</v>
      </c>
      <c r="D123" s="18"/>
      <c r="E123" s="40"/>
    </row>
    <row r="124" spans="1:5" ht="18.75" customHeight="1" x14ac:dyDescent="0.25">
      <c r="A124" s="133" t="s">
        <v>280</v>
      </c>
      <c r="B124" s="39">
        <f>B121</f>
        <v>16892.829999999998</v>
      </c>
      <c r="C124" s="39">
        <f>C121</f>
        <v>16892.829999999998</v>
      </c>
      <c r="D124" s="39"/>
      <c r="E124" s="39"/>
    </row>
    <row r="125" spans="1:5" ht="18.75" customHeight="1" x14ac:dyDescent="0.25">
      <c r="A125" s="134" t="s">
        <v>281</v>
      </c>
      <c r="B125" s="39"/>
      <c r="C125" s="39"/>
      <c r="D125" s="39"/>
      <c r="E125" s="39"/>
    </row>
    <row r="126" spans="1:5" ht="18.75" customHeight="1" x14ac:dyDescent="0.25">
      <c r="A126" s="133" t="s">
        <v>4</v>
      </c>
      <c r="B126" s="22">
        <f>C126</f>
        <v>859.48</v>
      </c>
      <c r="C126" s="22">
        <v>859.48</v>
      </c>
      <c r="D126" s="39"/>
      <c r="E126" s="39"/>
    </row>
    <row r="127" spans="1:5" ht="18.75" customHeight="1" x14ac:dyDescent="0.25">
      <c r="A127" s="134" t="s">
        <v>282</v>
      </c>
      <c r="B127" s="39">
        <f>B126</f>
        <v>859.48</v>
      </c>
      <c r="C127" s="39">
        <f>C126</f>
        <v>859.48</v>
      </c>
      <c r="D127" s="39"/>
      <c r="E127" s="39"/>
    </row>
    <row r="128" spans="1:5" ht="59.25" customHeight="1" x14ac:dyDescent="0.2">
      <c r="A128" s="27" t="s">
        <v>283</v>
      </c>
      <c r="B128" s="39"/>
      <c r="C128" s="39"/>
      <c r="D128" s="26"/>
      <c r="E128" s="26"/>
    </row>
    <row r="129" spans="1:5" ht="18.75" customHeight="1" x14ac:dyDescent="0.25">
      <c r="A129" s="133" t="s">
        <v>4</v>
      </c>
      <c r="B129" s="22">
        <f>C129+E129</f>
        <v>92308.74</v>
      </c>
      <c r="C129" s="22">
        <v>89408.74</v>
      </c>
      <c r="D129" s="26"/>
      <c r="E129" s="42">
        <v>2900</v>
      </c>
    </row>
    <row r="130" spans="1:5" ht="18.75" customHeight="1" x14ac:dyDescent="0.25">
      <c r="A130" s="134" t="s">
        <v>284</v>
      </c>
      <c r="B130" s="39">
        <f>B129</f>
        <v>92308.74</v>
      </c>
      <c r="C130" s="39">
        <f>C129</f>
        <v>89408.74</v>
      </c>
      <c r="D130" s="39"/>
      <c r="E130" s="135">
        <f t="shared" ref="E130" si="8">E129</f>
        <v>2900</v>
      </c>
    </row>
    <row r="131" spans="1:5" ht="39.75" customHeight="1" x14ac:dyDescent="0.25">
      <c r="A131" s="136" t="s">
        <v>74</v>
      </c>
      <c r="B131" s="137"/>
      <c r="C131" s="137"/>
      <c r="D131" s="137"/>
      <c r="E131" s="137"/>
    </row>
    <row r="132" spans="1:5" ht="15.75" x14ac:dyDescent="0.25">
      <c r="A132" s="138" t="s">
        <v>174</v>
      </c>
      <c r="B132" s="24">
        <f>C132+E132</f>
        <v>1689.42</v>
      </c>
      <c r="C132" s="24">
        <v>1689.42</v>
      </c>
      <c r="D132" s="24"/>
      <c r="E132" s="24"/>
    </row>
    <row r="133" spans="1:5" ht="15.75" x14ac:dyDescent="0.25">
      <c r="A133" s="138" t="s">
        <v>7</v>
      </c>
      <c r="B133" s="24">
        <f t="shared" ref="B133:B139" si="9">C133+E133</f>
        <v>1713.87</v>
      </c>
      <c r="C133" s="24">
        <v>1713.87</v>
      </c>
      <c r="D133" s="24"/>
      <c r="E133" s="24"/>
    </row>
    <row r="134" spans="1:5" ht="15.75" x14ac:dyDescent="0.25">
      <c r="A134" s="138" t="s">
        <v>2</v>
      </c>
      <c r="B134" s="24">
        <f t="shared" si="9"/>
        <v>1291.69</v>
      </c>
      <c r="C134" s="24">
        <v>1291.69</v>
      </c>
      <c r="D134" s="24"/>
      <c r="E134" s="24"/>
    </row>
    <row r="135" spans="1:5" ht="15.75" x14ac:dyDescent="0.25">
      <c r="A135" s="138" t="s">
        <v>3</v>
      </c>
      <c r="B135" s="24">
        <f t="shared" si="9"/>
        <v>69.62</v>
      </c>
      <c r="C135" s="24">
        <v>69.62</v>
      </c>
      <c r="D135" s="24"/>
      <c r="E135" s="24"/>
    </row>
    <row r="136" spans="1:5" ht="15.75" x14ac:dyDescent="0.25">
      <c r="A136" s="138" t="s">
        <v>204</v>
      </c>
      <c r="B136" s="24">
        <f t="shared" si="9"/>
        <v>511.33</v>
      </c>
      <c r="C136" s="24">
        <v>511.33</v>
      </c>
      <c r="D136" s="24"/>
      <c r="E136" s="24"/>
    </row>
    <row r="137" spans="1:5" ht="15.75" x14ac:dyDescent="0.25">
      <c r="A137" s="138" t="s">
        <v>141</v>
      </c>
      <c r="B137" s="24">
        <f t="shared" si="9"/>
        <v>605.95000000000005</v>
      </c>
      <c r="C137" s="24">
        <v>605.95000000000005</v>
      </c>
      <c r="D137" s="24"/>
      <c r="E137" s="24"/>
    </row>
    <row r="138" spans="1:5" ht="31.5" x14ac:dyDescent="0.25">
      <c r="A138" s="139" t="s">
        <v>14</v>
      </c>
      <c r="B138" s="24">
        <f t="shared" si="9"/>
        <v>1643.52</v>
      </c>
      <c r="C138" s="24">
        <v>1643.52</v>
      </c>
      <c r="D138" s="24"/>
      <c r="E138" s="24"/>
    </row>
    <row r="139" spans="1:5" ht="15.75" x14ac:dyDescent="0.25">
      <c r="A139" s="138" t="s">
        <v>11</v>
      </c>
      <c r="B139" s="24">
        <f t="shared" si="9"/>
        <v>489.54</v>
      </c>
      <c r="C139" s="24">
        <v>489.54</v>
      </c>
      <c r="D139" s="24"/>
      <c r="E139" s="24"/>
    </row>
    <row r="140" spans="1:5" ht="21" customHeight="1" x14ac:dyDescent="0.25">
      <c r="A140" s="126" t="s">
        <v>285</v>
      </c>
      <c r="B140" s="36">
        <f>SUM(B132:B139)</f>
        <v>8014.94</v>
      </c>
      <c r="C140" s="36">
        <f>SUM(C132:C139)</f>
        <v>8014.94</v>
      </c>
      <c r="D140" s="36"/>
      <c r="E140" s="24"/>
    </row>
    <row r="141" spans="1:5" ht="24.75" customHeight="1" x14ac:dyDescent="0.25">
      <c r="A141" s="140" t="s">
        <v>146</v>
      </c>
      <c r="B141" s="24"/>
      <c r="C141" s="24"/>
      <c r="D141" s="24"/>
      <c r="E141" s="24"/>
    </row>
    <row r="142" spans="1:5" ht="15.75" x14ac:dyDescent="0.25">
      <c r="A142" s="138" t="s">
        <v>163</v>
      </c>
      <c r="B142" s="141">
        <f>C142+E142</f>
        <v>10206.200000000001</v>
      </c>
      <c r="C142" s="141">
        <v>10206.200000000001</v>
      </c>
      <c r="D142" s="24"/>
      <c r="E142" s="24"/>
    </row>
    <row r="143" spans="1:5" ht="15.75" x14ac:dyDescent="0.25">
      <c r="A143" s="126" t="s">
        <v>286</v>
      </c>
      <c r="B143" s="142">
        <f>B142</f>
        <v>10206.200000000001</v>
      </c>
      <c r="C143" s="142">
        <f>C142</f>
        <v>10206.200000000001</v>
      </c>
      <c r="D143" s="36"/>
      <c r="E143" s="24"/>
    </row>
    <row r="144" spans="1:5" ht="34.5" customHeight="1" x14ac:dyDescent="0.25">
      <c r="A144" s="140" t="s">
        <v>75</v>
      </c>
      <c r="B144" s="24"/>
      <c r="C144" s="24"/>
      <c r="D144" s="24"/>
      <c r="E144" s="24"/>
    </row>
    <row r="145" spans="1:5" ht="15.75" x14ac:dyDescent="0.25">
      <c r="A145" s="139" t="s">
        <v>208</v>
      </c>
      <c r="B145" s="34">
        <f t="shared" ref="B145:B196" si="10">C145+E145</f>
        <v>624.07000000000005</v>
      </c>
      <c r="C145" s="34">
        <v>624.07000000000005</v>
      </c>
      <c r="D145" s="24"/>
      <c r="E145" s="24"/>
    </row>
    <row r="146" spans="1:5" ht="15.75" x14ac:dyDescent="0.25">
      <c r="A146" s="139" t="s">
        <v>207</v>
      </c>
      <c r="B146" s="34">
        <f t="shared" si="10"/>
        <v>604.47</v>
      </c>
      <c r="C146" s="34">
        <v>604.47</v>
      </c>
      <c r="D146" s="24"/>
      <c r="E146" s="24"/>
    </row>
    <row r="147" spans="1:5" ht="15.75" x14ac:dyDescent="0.25">
      <c r="A147" s="139" t="s">
        <v>209</v>
      </c>
      <c r="B147" s="34">
        <f t="shared" si="10"/>
        <v>936.24</v>
      </c>
      <c r="C147" s="34">
        <v>936.24</v>
      </c>
      <c r="D147" s="24"/>
      <c r="E147" s="24"/>
    </row>
    <row r="148" spans="1:5" ht="15.75" x14ac:dyDescent="0.25">
      <c r="A148" s="139" t="s">
        <v>210</v>
      </c>
      <c r="B148" s="34">
        <f t="shared" si="10"/>
        <v>906.12</v>
      </c>
      <c r="C148" s="34">
        <v>906.12</v>
      </c>
      <c r="D148" s="24"/>
      <c r="E148" s="24"/>
    </row>
    <row r="149" spans="1:5" ht="15.75" x14ac:dyDescent="0.25">
      <c r="A149" s="139" t="s">
        <v>212</v>
      </c>
      <c r="B149" s="34">
        <f t="shared" si="10"/>
        <v>370.97</v>
      </c>
      <c r="C149" s="34">
        <v>370.97</v>
      </c>
      <c r="D149" s="24"/>
      <c r="E149" s="24"/>
    </row>
    <row r="150" spans="1:5" ht="15.75" x14ac:dyDescent="0.25">
      <c r="A150" s="139" t="s">
        <v>214</v>
      </c>
      <c r="B150" s="34">
        <f t="shared" si="10"/>
        <v>563.20000000000005</v>
      </c>
      <c r="C150" s="34">
        <v>563.20000000000005</v>
      </c>
      <c r="D150" s="24"/>
      <c r="E150" s="24"/>
    </row>
    <row r="151" spans="1:5" ht="15.75" x14ac:dyDescent="0.25">
      <c r="A151" s="139" t="s">
        <v>211</v>
      </c>
      <c r="B151" s="34">
        <f t="shared" si="10"/>
        <v>1198.52</v>
      </c>
      <c r="C151" s="34">
        <v>1198.52</v>
      </c>
      <c r="D151" s="24"/>
      <c r="E151" s="24"/>
    </row>
    <row r="152" spans="1:5" ht="15.75" x14ac:dyDescent="0.25">
      <c r="A152" s="139" t="s">
        <v>213</v>
      </c>
      <c r="B152" s="34">
        <f t="shared" si="10"/>
        <v>1026.3399999999999</v>
      </c>
      <c r="C152" s="34">
        <v>1026.3399999999999</v>
      </c>
      <c r="D152" s="24"/>
      <c r="E152" s="24"/>
    </row>
    <row r="153" spans="1:5" ht="15.75" x14ac:dyDescent="0.25">
      <c r="A153" s="139" t="s">
        <v>218</v>
      </c>
      <c r="B153" s="34">
        <f t="shared" si="10"/>
        <v>394.6</v>
      </c>
      <c r="C153" s="34">
        <v>394.6</v>
      </c>
      <c r="D153" s="24"/>
      <c r="E153" s="24"/>
    </row>
    <row r="154" spans="1:5" ht="15.75" x14ac:dyDescent="0.25">
      <c r="A154" s="139" t="s">
        <v>219</v>
      </c>
      <c r="B154" s="34">
        <f t="shared" si="10"/>
        <v>266.39999999999998</v>
      </c>
      <c r="C154" s="34">
        <v>266.39999999999998</v>
      </c>
      <c r="D154" s="24"/>
      <c r="E154" s="24"/>
    </row>
    <row r="155" spans="1:5" ht="15.75" x14ac:dyDescent="0.25">
      <c r="A155" s="139" t="s">
        <v>222</v>
      </c>
      <c r="B155" s="34">
        <f t="shared" si="10"/>
        <v>779.62</v>
      </c>
      <c r="C155" s="34">
        <v>779.62</v>
      </c>
      <c r="D155" s="24"/>
      <c r="E155" s="24"/>
    </row>
    <row r="156" spans="1:5" ht="15.75" x14ac:dyDescent="0.25">
      <c r="A156" s="139" t="s">
        <v>206</v>
      </c>
      <c r="B156" s="34">
        <f t="shared" si="10"/>
        <v>1169.3499999999999</v>
      </c>
      <c r="C156" s="34">
        <v>1169.3499999999999</v>
      </c>
      <c r="D156" s="24"/>
      <c r="E156" s="24"/>
    </row>
    <row r="157" spans="1:5" ht="15.75" x14ac:dyDescent="0.25">
      <c r="A157" s="139" t="s">
        <v>227</v>
      </c>
      <c r="B157" s="34">
        <f t="shared" si="10"/>
        <v>618.49</v>
      </c>
      <c r="C157" s="34">
        <v>618.49</v>
      </c>
      <c r="D157" s="24"/>
      <c r="E157" s="24"/>
    </row>
    <row r="158" spans="1:5" ht="15.75" x14ac:dyDescent="0.25">
      <c r="A158" s="139" t="s">
        <v>228</v>
      </c>
      <c r="B158" s="34">
        <f t="shared" si="10"/>
        <v>1137.8900000000001</v>
      </c>
      <c r="C158" s="34">
        <v>1137.8900000000001</v>
      </c>
      <c r="D158" s="24"/>
      <c r="E158" s="24"/>
    </row>
    <row r="159" spans="1:5" ht="15.75" x14ac:dyDescent="0.25">
      <c r="A159" s="139" t="s">
        <v>230</v>
      </c>
      <c r="B159" s="34">
        <f t="shared" si="10"/>
        <v>1126.1199999999999</v>
      </c>
      <c r="C159" s="34">
        <v>1126.1199999999999</v>
      </c>
      <c r="D159" s="24"/>
      <c r="E159" s="24"/>
    </row>
    <row r="160" spans="1:5" ht="15.75" x14ac:dyDescent="0.25">
      <c r="A160" s="139" t="s">
        <v>216</v>
      </c>
      <c r="B160" s="34">
        <f t="shared" si="10"/>
        <v>722.03</v>
      </c>
      <c r="C160" s="34">
        <v>722.03</v>
      </c>
      <c r="D160" s="24"/>
      <c r="E160" s="24"/>
    </row>
    <row r="161" spans="1:5" ht="15.75" x14ac:dyDescent="0.25">
      <c r="A161" s="139" t="s">
        <v>232</v>
      </c>
      <c r="B161" s="34">
        <f t="shared" si="10"/>
        <v>641.69000000000005</v>
      </c>
      <c r="C161" s="34">
        <v>641.69000000000005</v>
      </c>
      <c r="D161" s="24"/>
      <c r="E161" s="24"/>
    </row>
    <row r="162" spans="1:5" ht="15.75" x14ac:dyDescent="0.25">
      <c r="A162" s="139" t="s">
        <v>215</v>
      </c>
      <c r="B162" s="34">
        <f t="shared" si="10"/>
        <v>983.11</v>
      </c>
      <c r="C162" s="34">
        <v>983.11</v>
      </c>
      <c r="D162" s="24"/>
      <c r="E162" s="24"/>
    </row>
    <row r="163" spans="1:5" ht="15.75" x14ac:dyDescent="0.25">
      <c r="A163" s="139" t="s">
        <v>217</v>
      </c>
      <c r="B163" s="34">
        <f t="shared" si="10"/>
        <v>973.63</v>
      </c>
      <c r="C163" s="34">
        <v>973.63</v>
      </c>
      <c r="D163" s="24"/>
      <c r="E163" s="24"/>
    </row>
    <row r="164" spans="1:5" ht="15.75" x14ac:dyDescent="0.25">
      <c r="A164" s="139" t="s">
        <v>220</v>
      </c>
      <c r="B164" s="34">
        <f t="shared" si="10"/>
        <v>734.45</v>
      </c>
      <c r="C164" s="34">
        <v>734.45</v>
      </c>
      <c r="D164" s="24"/>
      <c r="E164" s="24"/>
    </row>
    <row r="165" spans="1:5" ht="15.75" x14ac:dyDescent="0.25">
      <c r="A165" s="139" t="s">
        <v>221</v>
      </c>
      <c r="B165" s="34">
        <f t="shared" si="10"/>
        <v>753.53</v>
      </c>
      <c r="C165" s="34">
        <v>753.53</v>
      </c>
      <c r="D165" s="24"/>
      <c r="E165" s="24"/>
    </row>
    <row r="166" spans="1:5" ht="15.75" x14ac:dyDescent="0.25">
      <c r="A166" s="139" t="s">
        <v>223</v>
      </c>
      <c r="B166" s="34">
        <f t="shared" si="10"/>
        <v>733.54</v>
      </c>
      <c r="C166" s="34">
        <v>733.54</v>
      </c>
      <c r="D166" s="24"/>
      <c r="E166" s="24"/>
    </row>
    <row r="167" spans="1:5" ht="15.75" x14ac:dyDescent="0.25">
      <c r="A167" s="139" t="s">
        <v>224</v>
      </c>
      <c r="B167" s="34">
        <f t="shared" si="10"/>
        <v>780.93</v>
      </c>
      <c r="C167" s="34">
        <v>780.93</v>
      </c>
      <c r="D167" s="24"/>
      <c r="E167" s="24"/>
    </row>
    <row r="168" spans="1:5" ht="15.75" x14ac:dyDescent="0.25">
      <c r="A168" s="139" t="s">
        <v>225</v>
      </c>
      <c r="B168" s="34">
        <f t="shared" si="10"/>
        <v>1142.6600000000001</v>
      </c>
      <c r="C168" s="34">
        <v>1142.6600000000001</v>
      </c>
      <c r="D168" s="24"/>
      <c r="E168" s="24"/>
    </row>
    <row r="169" spans="1:5" ht="15.75" x14ac:dyDescent="0.25">
      <c r="A169" s="139" t="s">
        <v>226</v>
      </c>
      <c r="B169" s="34">
        <f t="shared" si="10"/>
        <v>798.53</v>
      </c>
      <c r="C169" s="34">
        <v>798.53</v>
      </c>
      <c r="D169" s="24"/>
      <c r="E169" s="24"/>
    </row>
    <row r="170" spans="1:5" ht="15.75" x14ac:dyDescent="0.25">
      <c r="A170" s="139" t="s">
        <v>231</v>
      </c>
      <c r="B170" s="34">
        <f t="shared" si="10"/>
        <v>774.78</v>
      </c>
      <c r="C170" s="34">
        <v>774.78</v>
      </c>
      <c r="D170" s="24"/>
      <c r="E170" s="24"/>
    </row>
    <row r="171" spans="1:5" ht="15.75" x14ac:dyDescent="0.25">
      <c r="A171" s="139" t="s">
        <v>229</v>
      </c>
      <c r="B171" s="34">
        <f t="shared" si="10"/>
        <v>985.95</v>
      </c>
      <c r="C171" s="34">
        <v>985.95</v>
      </c>
      <c r="D171" s="24"/>
      <c r="E171" s="24"/>
    </row>
    <row r="172" spans="1:5" ht="15.75" x14ac:dyDescent="0.25">
      <c r="A172" s="139" t="s">
        <v>233</v>
      </c>
      <c r="B172" s="34">
        <f t="shared" si="10"/>
        <v>848.35</v>
      </c>
      <c r="C172" s="34">
        <v>848.35</v>
      </c>
      <c r="D172" s="24"/>
      <c r="E172" s="24"/>
    </row>
    <row r="173" spans="1:5" ht="15.75" x14ac:dyDescent="0.25">
      <c r="A173" s="139" t="s">
        <v>269</v>
      </c>
      <c r="B173" s="34">
        <f t="shared" si="10"/>
        <v>503.96</v>
      </c>
      <c r="C173" s="34">
        <v>503.96</v>
      </c>
      <c r="D173" s="24"/>
      <c r="E173" s="24"/>
    </row>
    <row r="174" spans="1:5" ht="15.75" x14ac:dyDescent="0.25">
      <c r="A174" s="139" t="s">
        <v>39</v>
      </c>
      <c r="B174" s="34">
        <f t="shared" si="10"/>
        <v>3714.12</v>
      </c>
      <c r="C174" s="34">
        <v>3714.12</v>
      </c>
      <c r="D174" s="24"/>
      <c r="E174" s="24"/>
    </row>
    <row r="175" spans="1:5" ht="15.75" x14ac:dyDescent="0.25">
      <c r="A175" s="139" t="s">
        <v>40</v>
      </c>
      <c r="B175" s="34">
        <f t="shared" si="10"/>
        <v>2864.6</v>
      </c>
      <c r="C175" s="34">
        <v>2864.6</v>
      </c>
      <c r="D175" s="24"/>
      <c r="E175" s="24"/>
    </row>
    <row r="176" spans="1:5" ht="15.75" x14ac:dyDescent="0.25">
      <c r="A176" s="139" t="s">
        <v>41</v>
      </c>
      <c r="B176" s="34">
        <f t="shared" si="10"/>
        <v>1380.95</v>
      </c>
      <c r="C176" s="34">
        <v>1380.95</v>
      </c>
      <c r="D176" s="24"/>
      <c r="E176" s="24"/>
    </row>
    <row r="177" spans="1:5" ht="15.75" x14ac:dyDescent="0.25">
      <c r="A177" s="139" t="s">
        <v>23</v>
      </c>
      <c r="B177" s="34">
        <f t="shared" si="10"/>
        <v>2772.2</v>
      </c>
      <c r="C177" s="122">
        <v>2772.2</v>
      </c>
      <c r="D177" s="24"/>
      <c r="E177" s="24"/>
    </row>
    <row r="178" spans="1:5" ht="15.75" x14ac:dyDescent="0.25">
      <c r="A178" s="139" t="s">
        <v>235</v>
      </c>
      <c r="B178" s="34">
        <f t="shared" si="10"/>
        <v>2229.42</v>
      </c>
      <c r="C178" s="122">
        <v>2229.42</v>
      </c>
      <c r="D178" s="24"/>
      <c r="E178" s="24"/>
    </row>
    <row r="179" spans="1:5" ht="15.75" x14ac:dyDescent="0.25">
      <c r="A179" s="139" t="s">
        <v>237</v>
      </c>
      <c r="B179" s="34">
        <f t="shared" si="10"/>
        <v>3575.27</v>
      </c>
      <c r="C179" s="34">
        <v>3575.27</v>
      </c>
      <c r="D179" s="24"/>
      <c r="E179" s="24"/>
    </row>
    <row r="180" spans="1:5" ht="15.75" x14ac:dyDescent="0.25">
      <c r="A180" s="139" t="s">
        <v>287</v>
      </c>
      <c r="B180" s="34">
        <f t="shared" si="10"/>
        <v>2034.99</v>
      </c>
      <c r="C180" s="34">
        <v>2034.99</v>
      </c>
      <c r="D180" s="24"/>
      <c r="E180" s="24"/>
    </row>
    <row r="181" spans="1:5" ht="15.75" x14ac:dyDescent="0.25">
      <c r="A181" s="139" t="s">
        <v>33</v>
      </c>
      <c r="B181" s="34">
        <f t="shared" si="10"/>
        <v>322.92</v>
      </c>
      <c r="C181" s="34">
        <v>322.92</v>
      </c>
      <c r="D181" s="24"/>
      <c r="E181" s="24"/>
    </row>
    <row r="182" spans="1:5" ht="15.75" x14ac:dyDescent="0.25">
      <c r="A182" s="139" t="s">
        <v>240</v>
      </c>
      <c r="B182" s="34">
        <f t="shared" si="10"/>
        <v>517.47</v>
      </c>
      <c r="C182" s="34">
        <v>517.47</v>
      </c>
      <c r="D182" s="24"/>
      <c r="E182" s="24"/>
    </row>
    <row r="183" spans="1:5" ht="15.75" x14ac:dyDescent="0.25">
      <c r="A183" s="139" t="s">
        <v>42</v>
      </c>
      <c r="B183" s="34">
        <f t="shared" si="10"/>
        <v>2150.33</v>
      </c>
      <c r="C183" s="34">
        <v>2150.33</v>
      </c>
      <c r="D183" s="24"/>
      <c r="E183" s="24"/>
    </row>
    <row r="184" spans="1:5" ht="15.75" x14ac:dyDescent="0.25">
      <c r="A184" s="25" t="s">
        <v>239</v>
      </c>
      <c r="B184" s="34">
        <f t="shared" si="10"/>
        <v>1243.54</v>
      </c>
      <c r="C184" s="34">
        <v>1243.54</v>
      </c>
      <c r="D184" s="24"/>
      <c r="E184" s="24"/>
    </row>
    <row r="185" spans="1:5" ht="15.75" x14ac:dyDescent="0.25">
      <c r="A185" s="139" t="s">
        <v>238</v>
      </c>
      <c r="B185" s="34">
        <f t="shared" si="10"/>
        <v>1672.62</v>
      </c>
      <c r="C185" s="34">
        <v>1672.62</v>
      </c>
      <c r="D185" s="24"/>
      <c r="E185" s="24"/>
    </row>
    <row r="186" spans="1:5" ht="15.75" x14ac:dyDescent="0.25">
      <c r="A186" s="139" t="s">
        <v>241</v>
      </c>
      <c r="B186" s="34">
        <f t="shared" si="10"/>
        <v>2184.11</v>
      </c>
      <c r="C186" s="34">
        <v>2184.11</v>
      </c>
      <c r="D186" s="24"/>
      <c r="E186" s="24"/>
    </row>
    <row r="187" spans="1:5" ht="15.75" x14ac:dyDescent="0.25">
      <c r="A187" s="25" t="s">
        <v>85</v>
      </c>
      <c r="B187" s="34">
        <f t="shared" si="10"/>
        <v>3035.52</v>
      </c>
      <c r="C187" s="34">
        <v>3035.52</v>
      </c>
      <c r="D187" s="24"/>
      <c r="E187" s="24"/>
    </row>
    <row r="188" spans="1:5" ht="15.75" x14ac:dyDescent="0.25">
      <c r="A188" s="139" t="s">
        <v>242</v>
      </c>
      <c r="B188" s="34">
        <f t="shared" si="10"/>
        <v>2129.9899999999998</v>
      </c>
      <c r="C188" s="34">
        <v>2129.9899999999998</v>
      </c>
      <c r="D188" s="24"/>
      <c r="E188" s="24"/>
    </row>
    <row r="189" spans="1:5" ht="15.75" x14ac:dyDescent="0.25">
      <c r="A189" s="139" t="s">
        <v>5</v>
      </c>
      <c r="B189" s="34">
        <f t="shared" si="10"/>
        <v>43.43</v>
      </c>
      <c r="C189" s="34">
        <v>43.43</v>
      </c>
      <c r="D189" s="24"/>
      <c r="E189" s="24"/>
    </row>
    <row r="190" spans="1:5" ht="15.75" x14ac:dyDescent="0.25">
      <c r="A190" s="139" t="s">
        <v>77</v>
      </c>
      <c r="B190" s="34">
        <f t="shared" si="10"/>
        <v>488.45</v>
      </c>
      <c r="C190" s="34">
        <v>488.45</v>
      </c>
      <c r="D190" s="24"/>
      <c r="E190" s="24"/>
    </row>
    <row r="191" spans="1:5" ht="15.75" x14ac:dyDescent="0.25">
      <c r="A191" s="139" t="s">
        <v>8</v>
      </c>
      <c r="B191" s="34">
        <f t="shared" si="10"/>
        <v>613.67999999999995</v>
      </c>
      <c r="C191" s="34">
        <v>613.67999999999995</v>
      </c>
      <c r="D191" s="24"/>
      <c r="E191" s="24"/>
    </row>
    <row r="192" spans="1:5" ht="15.75" x14ac:dyDescent="0.25">
      <c r="A192" s="139" t="s">
        <v>9</v>
      </c>
      <c r="B192" s="34">
        <f t="shared" si="10"/>
        <v>1587.3</v>
      </c>
      <c r="C192" s="34">
        <v>1587.3</v>
      </c>
      <c r="D192" s="24"/>
      <c r="E192" s="24"/>
    </row>
    <row r="193" spans="1:5" ht="15.75" x14ac:dyDescent="0.25">
      <c r="A193" s="139" t="s">
        <v>6</v>
      </c>
      <c r="B193" s="34">
        <f t="shared" si="10"/>
        <v>1004.28</v>
      </c>
      <c r="C193" s="34">
        <v>1004.28</v>
      </c>
      <c r="D193" s="24"/>
      <c r="E193" s="24"/>
    </row>
    <row r="194" spans="1:5" ht="15.75" x14ac:dyDescent="0.25">
      <c r="A194" s="139" t="s">
        <v>142</v>
      </c>
      <c r="B194" s="34">
        <f t="shared" si="10"/>
        <v>796.17</v>
      </c>
      <c r="C194" s="24">
        <v>796.17</v>
      </c>
      <c r="D194" s="24"/>
      <c r="E194" s="24"/>
    </row>
    <row r="195" spans="1:5" ht="15.75" x14ac:dyDescent="0.25">
      <c r="A195" s="139" t="s">
        <v>12</v>
      </c>
      <c r="B195" s="34">
        <f t="shared" si="10"/>
        <v>215.47</v>
      </c>
      <c r="C195" s="24">
        <v>215.47</v>
      </c>
      <c r="D195" s="24"/>
      <c r="E195" s="24"/>
    </row>
    <row r="196" spans="1:5" ht="15.75" x14ac:dyDescent="0.25">
      <c r="A196" s="139" t="s">
        <v>76</v>
      </c>
      <c r="B196" s="34">
        <f t="shared" si="10"/>
        <v>429.6</v>
      </c>
      <c r="C196" s="24">
        <v>429.6</v>
      </c>
      <c r="D196" s="24"/>
      <c r="E196" s="24"/>
    </row>
    <row r="197" spans="1:5" ht="15.75" x14ac:dyDescent="0.25">
      <c r="A197" s="126" t="s">
        <v>288</v>
      </c>
      <c r="B197" s="36">
        <f>SUM(B145:B196)</f>
        <v>60105.969999999987</v>
      </c>
      <c r="C197" s="36">
        <f>SUM(C145:C196)</f>
        <v>60105.969999999987</v>
      </c>
      <c r="D197" s="36"/>
      <c r="E197" s="24"/>
    </row>
    <row r="198" spans="1:5" ht="36" customHeight="1" x14ac:dyDescent="0.25">
      <c r="A198" s="140" t="s">
        <v>289</v>
      </c>
      <c r="B198" s="143"/>
      <c r="C198" s="143"/>
      <c r="D198" s="143"/>
      <c r="E198" s="143"/>
    </row>
    <row r="199" spans="1:5" ht="31.5" x14ac:dyDescent="0.25">
      <c r="A199" s="139" t="s">
        <v>290</v>
      </c>
      <c r="B199" s="24">
        <f>C199+E199</f>
        <v>188492.09</v>
      </c>
      <c r="C199" s="24">
        <v>188492.09</v>
      </c>
      <c r="D199" s="24"/>
      <c r="E199" s="143"/>
    </row>
    <row r="200" spans="1:5" ht="15.75" x14ac:dyDescent="0.25">
      <c r="A200" s="138" t="s">
        <v>4</v>
      </c>
      <c r="B200" s="24">
        <f t="shared" ref="B200" si="11">C200+E200</f>
        <v>51607.3</v>
      </c>
      <c r="C200" s="24">
        <v>51607.3</v>
      </c>
      <c r="D200" s="24"/>
      <c r="E200" s="143"/>
    </row>
    <row r="201" spans="1:5" ht="15.75" x14ac:dyDescent="0.25">
      <c r="A201" s="126" t="s">
        <v>291</v>
      </c>
      <c r="B201" s="36">
        <f>B199+B200</f>
        <v>240099.39</v>
      </c>
      <c r="C201" s="36">
        <f>C199+C200</f>
        <v>240099.39</v>
      </c>
      <c r="D201" s="24"/>
      <c r="E201" s="143"/>
    </row>
    <row r="202" spans="1:5" ht="46.15" customHeight="1" x14ac:dyDescent="0.25">
      <c r="A202" s="140" t="s">
        <v>273</v>
      </c>
      <c r="B202" s="143"/>
      <c r="C202" s="143"/>
      <c r="D202" s="143"/>
      <c r="E202" s="143"/>
    </row>
    <row r="203" spans="1:5" ht="18" customHeight="1" x14ac:dyDescent="0.25">
      <c r="A203" s="138" t="s">
        <v>4</v>
      </c>
      <c r="B203" s="24">
        <f t="shared" ref="B203" si="12">C203+E203</f>
        <v>557.05999999999995</v>
      </c>
      <c r="C203" s="24">
        <v>557.05999999999995</v>
      </c>
      <c r="D203" s="24"/>
      <c r="E203" s="143"/>
    </row>
    <row r="204" spans="1:5" ht="24" customHeight="1" x14ac:dyDescent="0.25">
      <c r="A204" s="126" t="s">
        <v>292</v>
      </c>
      <c r="B204" s="36">
        <f>B203</f>
        <v>557.05999999999995</v>
      </c>
      <c r="C204" s="36">
        <f>C203</f>
        <v>557.05999999999995</v>
      </c>
      <c r="D204" s="24"/>
      <c r="E204" s="143"/>
    </row>
    <row r="205" spans="1:5" ht="24" customHeight="1" x14ac:dyDescent="0.25">
      <c r="A205" s="126" t="s">
        <v>293</v>
      </c>
      <c r="B205" s="36">
        <f>B124+B130+B140+B143+B197+B201+B204+B127</f>
        <v>429044.61</v>
      </c>
      <c r="C205" s="36">
        <f t="shared" ref="C205:E205" si="13">C124+C130+C140+C143+C197+C201+C204+C127</f>
        <v>426144.61</v>
      </c>
      <c r="D205" s="36"/>
      <c r="E205" s="142">
        <f t="shared" si="13"/>
        <v>2900</v>
      </c>
    </row>
    <row r="207" spans="1:5" ht="14.25" x14ac:dyDescent="0.2">
      <c r="A207" s="198" t="s">
        <v>294</v>
      </c>
      <c r="B207" s="198"/>
      <c r="C207" s="198"/>
      <c r="D207" s="198"/>
      <c r="E207" s="198"/>
    </row>
    <row r="208" spans="1:5" ht="14.25" x14ac:dyDescent="0.2">
      <c r="A208" s="144"/>
      <c r="B208" s="144"/>
      <c r="C208" s="144"/>
      <c r="D208" s="144"/>
      <c r="E208" s="144"/>
    </row>
    <row r="209" spans="1:5" ht="15" x14ac:dyDescent="0.2">
      <c r="A209" s="191" t="s">
        <v>248</v>
      </c>
      <c r="B209" s="191" t="s">
        <v>249</v>
      </c>
      <c r="C209" s="197" t="s">
        <v>250</v>
      </c>
      <c r="D209" s="200"/>
      <c r="E209" s="111"/>
    </row>
    <row r="210" spans="1:5" ht="15.75" x14ac:dyDescent="0.2">
      <c r="A210" s="192"/>
      <c r="B210" s="192"/>
      <c r="C210" s="201" t="s">
        <v>251</v>
      </c>
      <c r="D210" s="195"/>
      <c r="E210" s="202" t="s">
        <v>252</v>
      </c>
    </row>
    <row r="211" spans="1:5" ht="45.75" customHeight="1" x14ac:dyDescent="0.2">
      <c r="A211" s="199"/>
      <c r="B211" s="199"/>
      <c r="C211" s="112" t="s">
        <v>253</v>
      </c>
      <c r="D211" s="113" t="s">
        <v>70</v>
      </c>
      <c r="E211" s="203"/>
    </row>
    <row r="212" spans="1:5" ht="28.5" x14ac:dyDescent="0.25">
      <c r="A212" s="35" t="s">
        <v>254</v>
      </c>
      <c r="B212" s="140"/>
      <c r="C212" s="145"/>
      <c r="D212" s="146"/>
      <c r="E212" s="19"/>
    </row>
    <row r="213" spans="1:5" ht="18" customHeight="1" x14ac:dyDescent="0.25">
      <c r="A213" s="20" t="s">
        <v>4</v>
      </c>
      <c r="B213" s="23">
        <f>C213+E213</f>
        <v>5661882.71</v>
      </c>
      <c r="C213" s="41">
        <v>1380300</v>
      </c>
      <c r="D213" s="22"/>
      <c r="E213" s="22">
        <v>4281582.71</v>
      </c>
    </row>
    <row r="214" spans="1:5" ht="18" customHeight="1" x14ac:dyDescent="0.25">
      <c r="A214" s="20" t="s">
        <v>141</v>
      </c>
      <c r="B214" s="23">
        <f>C214+E214</f>
        <v>100000</v>
      </c>
      <c r="C214" s="41"/>
      <c r="D214" s="22"/>
      <c r="E214" s="22">
        <v>100000</v>
      </c>
    </row>
    <row r="215" spans="1:5" ht="18.75" customHeight="1" x14ac:dyDescent="0.25">
      <c r="A215" s="25" t="s">
        <v>295</v>
      </c>
      <c r="B215" s="26">
        <f>B213+B214</f>
        <v>5761882.71</v>
      </c>
      <c r="C215" s="26">
        <f t="shared" ref="C215:E215" si="14">C213+C214</f>
        <v>1380300</v>
      </c>
      <c r="D215" s="26"/>
      <c r="E215" s="26">
        <f t="shared" si="14"/>
        <v>4381582.71</v>
      </c>
    </row>
    <row r="216" spans="1:5" ht="57" x14ac:dyDescent="0.25">
      <c r="A216" s="35" t="s">
        <v>283</v>
      </c>
      <c r="B216" s="140"/>
      <c r="C216" s="145"/>
      <c r="D216" s="146"/>
      <c r="E216" s="19"/>
    </row>
    <row r="217" spans="1:5" ht="15.75" x14ac:dyDescent="0.25">
      <c r="A217" s="20" t="s">
        <v>296</v>
      </c>
      <c r="B217" s="23">
        <f>C217+E217</f>
        <v>1101700</v>
      </c>
      <c r="C217" s="41">
        <v>1101700</v>
      </c>
      <c r="D217" s="22"/>
      <c r="E217" s="22"/>
    </row>
    <row r="218" spans="1:5" ht="15.75" x14ac:dyDescent="0.25">
      <c r="A218" s="25" t="s">
        <v>297</v>
      </c>
      <c r="B218" s="26">
        <f>B217</f>
        <v>1101700</v>
      </c>
      <c r="C218" s="26">
        <f>C217</f>
        <v>1101700</v>
      </c>
      <c r="D218" s="114"/>
      <c r="E218" s="26"/>
    </row>
    <row r="219" spans="1:5" ht="15.75" x14ac:dyDescent="0.25">
      <c r="A219" s="126" t="s">
        <v>293</v>
      </c>
      <c r="B219" s="36">
        <f>B215+B218</f>
        <v>6863582.71</v>
      </c>
      <c r="C219" s="36">
        <f t="shared" ref="C219" si="15">C215+C218</f>
        <v>2482000</v>
      </c>
      <c r="D219" s="36"/>
      <c r="E219" s="36">
        <f>E215+E218</f>
        <v>4381582.71</v>
      </c>
    </row>
  </sheetData>
  <mergeCells count="17">
    <mergeCell ref="A209:A211"/>
    <mergeCell ref="B209:B211"/>
    <mergeCell ref="C209:D209"/>
    <mergeCell ref="C210:D210"/>
    <mergeCell ref="E210:E211"/>
    <mergeCell ref="A207:E207"/>
    <mergeCell ref="A15:E15"/>
    <mergeCell ref="A17:A19"/>
    <mergeCell ref="B17:B19"/>
    <mergeCell ref="C17:D17"/>
    <mergeCell ref="C18:D18"/>
    <mergeCell ref="E18:E19"/>
    <mergeCell ref="A117:A119"/>
    <mergeCell ref="B117:B119"/>
    <mergeCell ref="C117:D117"/>
    <mergeCell ref="C118:D118"/>
    <mergeCell ref="E118:E11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2</vt:i4>
      </vt:variant>
    </vt:vector>
  </HeadingPairs>
  <TitlesOfParts>
    <vt:vector size="6" baseType="lpstr">
      <vt:lpstr>1 priedas</vt:lpstr>
      <vt:lpstr>2 priedas</vt:lpstr>
      <vt:lpstr>3 priedas</vt:lpstr>
      <vt:lpstr>4 priedas</vt:lpstr>
      <vt:lpstr>'1 priedas'!Print_Titles</vt:lpstr>
      <vt:lpstr>'2 priedas'!Print_Titles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Daiva Breivienė</cp:lastModifiedBy>
  <cp:lastPrinted>2021-10-14T07:35:03Z</cp:lastPrinted>
  <dcterms:created xsi:type="dcterms:W3CDTF">2005-12-13T07:19:10Z</dcterms:created>
  <dcterms:modified xsi:type="dcterms:W3CDTF">2021-10-18T05:21:53Z</dcterms:modified>
</cp:coreProperties>
</file>